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lis12\newcity$\Corporate Services\Financial Services\Financial Planning\FSU Documents\2019 Budget\Capital\Prep for Draft Books\"/>
    </mc:Choice>
  </mc:AlternateContent>
  <bookViews>
    <workbookView xWindow="0" yWindow="0" windowWidth="28800" windowHeight="11970" activeTab="11"/>
  </bookViews>
  <sheets>
    <sheet name="Screen Reader Message" sheetId="1" r:id="rId1"/>
    <sheet name="ARAC" sheetId="15" r:id="rId2"/>
    <sheet name="CPSC" sheetId="17" r:id="rId3"/>
    <sheet name="EC-Rate" sheetId="18" r:id="rId4"/>
    <sheet name="EC-Tax" sheetId="19" r:id="rId5"/>
    <sheet name="FEDCO" sheetId="20" r:id="rId6"/>
    <sheet name="IT Sub Committe" sheetId="26" r:id="rId7"/>
    <sheet name="Library" sheetId="22" r:id="rId8"/>
    <sheet name="Planning" sheetId="23" r:id="rId9"/>
    <sheet name="Transit" sheetId="24" r:id="rId10"/>
    <sheet name="Transportation " sheetId="25" r:id="rId11"/>
    <sheet name="Capital Summary New Auth" sheetId="2" r:id="rId12"/>
    <sheet name="Transfers and Reserves" sheetId="3" r:id="rId13"/>
    <sheet name="DC Continuities " sheetId="4" r:id="rId14"/>
    <sheet name="Debt Model" sheetId="5" r:id="rId15"/>
    <sheet name="Debt Models (Tax, Rate Police)" sheetId="6" r:id="rId16"/>
    <sheet name="2019 4 Year Plan" sheetId="27" r:id="rId17"/>
    <sheet name="2019 Capital Narratives" sheetId="31" r:id="rId18"/>
    <sheet name="2019 New Authority and Funding" sheetId="28" r:id="rId19"/>
    <sheet name="2019 Project List by Budget Typ" sheetId="29" r:id="rId20"/>
    <sheet name="2019 Project Listing Source" sheetId="30" r:id="rId21"/>
  </sheets>
  <externalReferences>
    <externalReference r:id="rId22"/>
    <externalReference r:id="rId23"/>
    <externalReference r:id="rId24"/>
  </externalReferences>
  <definedNames>
    <definedName name="_xlnm._FilterDatabase" localSheetId="17" hidden="1">'2019 Capital Narratives'!$A$7:$J$293</definedName>
    <definedName name="InterestRate">[1]Assumptions!$C$4</definedName>
    <definedName name="_xlnm.Print_Area" localSheetId="17">'2019 Capital Narratives'!$A$2:$H$155</definedName>
    <definedName name="_xlnm.Print_Area" localSheetId="11">'Capital Summary New Auth'!$A$2:$J$84</definedName>
    <definedName name="_xlnm.Print_Area" localSheetId="13">'DC Continuities '!$A$2:$J$25</definedName>
    <definedName name="_xlnm.Print_Area" localSheetId="14">'Debt Model'!$A$1:$E$94</definedName>
    <definedName name="_xlnm.Print_Area" localSheetId="15">'Debt Models (Tax, Rate Police)'!$A$1:$E$246</definedName>
    <definedName name="_xlnm.Print_Area" localSheetId="12">'Transfers and Reserves'!$A$2:$K$55</definedName>
    <definedName name="Print_Area_MI" localSheetId="13">#REF!</definedName>
    <definedName name="Print_Area_MI" localSheetId="14">#REF!</definedName>
    <definedName name="Print_Area_MI" localSheetId="15">#REF!</definedName>
    <definedName name="Print_Area_MI" localSheetId="6">#REF!</definedName>
    <definedName name="Print_Area_MI">#REF!</definedName>
    <definedName name="_xlnm.Print_Titles" localSheetId="11">'Capital Summary New Auth'!$2:$6</definedName>
    <definedName name="_xlnm.Print_Titles" localSheetId="14">'Debt Model'!$2:$6</definedName>
    <definedName name="_xlnm.Print_Titles" localSheetId="15">'Debt Models (Tax, Rate Police)'!$2:$6</definedName>
    <definedName name="_xlnm.Print_Titles" localSheetId="12">'Transfers and Reserves'!$2:$7</definedName>
    <definedName name="Title1">'Capital Summary New Auth'!$A$6</definedName>
    <definedName name="Title2">'Transfers and Reserves'!$A$7</definedName>
    <definedName name="Title3" localSheetId="13">#REF!</definedName>
    <definedName name="Title3" localSheetId="6">#REF!</definedName>
    <definedName name="Title3">#REF!</definedName>
    <definedName name="Title4" localSheetId="13">#REF!</definedName>
    <definedName name="Title4" localSheetId="6">#REF!</definedName>
    <definedName name="Title4">#REF!</definedName>
    <definedName name="Year">[1]Assumptions!$C$5</definedName>
    <definedName name="Z_09CD447D_E8C1_4195_A755_0DB0ECA0117E_.wvu.Cols" localSheetId="12" hidden="1">'Transfers and Reserves'!#REF!</definedName>
    <definedName name="Z_09CD447D_E8C1_4195_A755_0DB0ECA0117E_.wvu.PrintArea" localSheetId="12" hidden="1">'Transfers and Reserves'!$A$2:$K$50</definedName>
    <definedName name="Z_3301D398_3AA5_4ADC_B78B_9A301A087C39_.wvu.Cols" localSheetId="12" hidden="1">'Transfers and Reserves'!#REF!</definedName>
    <definedName name="Z_3301D398_3AA5_4ADC_B78B_9A301A087C39_.wvu.PrintArea" localSheetId="12" hidden="1">'Transfers and Reserves'!$A$2:$K$50</definedName>
  </definedNames>
  <calcPr calcId="162913"/>
  <pivotCaches>
    <pivotCache cacheId="6" r:id="rId25"/>
    <pivotCache cacheId="7" r:id="rId26"/>
    <pivotCache cacheId="8" r:id="rId27"/>
    <pivotCache cacheId="9" r:id="rId2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3" i="31" l="1"/>
  <c r="H15" i="4" l="1"/>
  <c r="H16" i="4" l="1"/>
  <c r="G15" i="4" l="1"/>
  <c r="F15" i="4" l="1"/>
  <c r="F14" i="4"/>
  <c r="F12" i="4"/>
  <c r="K49" i="3" l="1"/>
  <c r="K42" i="3"/>
  <c r="K44" i="3" s="1"/>
  <c r="K35" i="3"/>
  <c r="K31" i="3"/>
  <c r="K30" i="3"/>
  <c r="K26" i="3"/>
  <c r="K24" i="3"/>
  <c r="K22" i="3"/>
  <c r="K21" i="3"/>
  <c r="K20" i="3"/>
  <c r="K19" i="3"/>
  <c r="K18" i="3"/>
  <c r="K25" i="3"/>
  <c r="H26" i="3"/>
  <c r="E18" i="3"/>
  <c r="E19" i="3"/>
  <c r="E20" i="3"/>
  <c r="E21" i="3"/>
  <c r="E22" i="3"/>
  <c r="E23" i="3"/>
  <c r="E24" i="3"/>
  <c r="E25" i="3"/>
  <c r="E17" i="3"/>
  <c r="E26" i="3"/>
  <c r="C26" i="3"/>
  <c r="D26" i="3"/>
  <c r="B26" i="3"/>
  <c r="B14" i="3"/>
  <c r="J43" i="3"/>
  <c r="C32" i="3"/>
  <c r="C29" i="3"/>
  <c r="E11" i="3" l="1"/>
  <c r="F52" i="3" l="1"/>
  <c r="C35" i="3"/>
  <c r="D35" i="3"/>
  <c r="F35" i="3"/>
  <c r="G35" i="3"/>
  <c r="I35" i="3"/>
  <c r="E30" i="3"/>
  <c r="E31" i="3"/>
  <c r="H31" i="3" s="1"/>
  <c r="E32" i="3"/>
  <c r="H32" i="3" s="1"/>
  <c r="K32" i="3" s="1"/>
  <c r="E29" i="3"/>
  <c r="H29" i="3" s="1"/>
  <c r="F26" i="3"/>
  <c r="G26" i="3"/>
  <c r="I26" i="3"/>
  <c r="J26" i="3"/>
  <c r="H22" i="3"/>
  <c r="H23" i="3"/>
  <c r="K23" i="3" s="1"/>
  <c r="H24" i="3"/>
  <c r="H25" i="3"/>
  <c r="K29" i="3" l="1"/>
  <c r="H30" i="3"/>
  <c r="H83" i="2" l="1"/>
  <c r="C83" i="2"/>
  <c r="H30" i="2"/>
  <c r="J60" i="2"/>
  <c r="I60" i="2"/>
  <c r="H60" i="2"/>
  <c r="C145" i="6" l="1"/>
  <c r="D145" i="6"/>
  <c r="E145" i="6"/>
  <c r="D48" i="6" l="1"/>
  <c r="C22" i="6" l="1"/>
  <c r="D22" i="6"/>
  <c r="E22" i="6"/>
  <c r="C23" i="6"/>
  <c r="D23" i="6"/>
  <c r="E23" i="6"/>
  <c r="B23" i="6"/>
  <c r="B22" i="6"/>
  <c r="B14" i="6"/>
  <c r="C11" i="6"/>
  <c r="D11" i="6"/>
  <c r="E11" i="6"/>
  <c r="C10" i="6"/>
  <c r="B11" i="6"/>
  <c r="B10" i="6"/>
  <c r="B9" i="6"/>
  <c r="E58" i="5"/>
  <c r="E57" i="5"/>
  <c r="D58" i="5"/>
  <c r="D57" i="5"/>
  <c r="C58" i="5"/>
  <c r="C57" i="5"/>
  <c r="B58" i="5"/>
  <c r="B57" i="5"/>
  <c r="E51" i="5"/>
  <c r="E50" i="5"/>
  <c r="D51" i="5"/>
  <c r="D50" i="5"/>
  <c r="C51" i="5"/>
  <c r="B51" i="5"/>
  <c r="B50" i="5"/>
  <c r="B49" i="5"/>
  <c r="E46" i="5"/>
  <c r="E45" i="5"/>
  <c r="D46" i="5"/>
  <c r="D45" i="5"/>
  <c r="C46" i="5"/>
  <c r="C45" i="5"/>
  <c r="C44" i="5"/>
  <c r="B46" i="5"/>
  <c r="B45" i="5"/>
  <c r="B44" i="5"/>
  <c r="C211" i="6"/>
  <c r="D211" i="6"/>
  <c r="E211" i="6"/>
  <c r="B211" i="6"/>
  <c r="B204" i="6"/>
  <c r="B206" i="6" s="1"/>
  <c r="C199" i="6"/>
  <c r="D196" i="6"/>
  <c r="D199" i="6" s="1"/>
  <c r="E196" i="6" s="1"/>
  <c r="E199" i="6" s="1"/>
  <c r="C196" i="6"/>
  <c r="B199" i="6"/>
  <c r="C201" i="6" l="1"/>
  <c r="C204" i="6" s="1"/>
  <c r="C206" i="6" s="1"/>
  <c r="C43" i="6"/>
  <c r="D201" i="6" l="1"/>
  <c r="D204" i="6" s="1"/>
  <c r="E201" i="6" s="1"/>
  <c r="E204" i="6" s="1"/>
  <c r="E206" i="6" s="1"/>
  <c r="D206" i="6"/>
  <c r="J50" i="3" l="1"/>
  <c r="G50" i="3"/>
  <c r="F50" i="3"/>
  <c r="I50" i="3" l="1"/>
  <c r="C50" i="3" l="1"/>
  <c r="D50" i="3"/>
  <c r="B92" i="5" l="1"/>
  <c r="C92" i="5"/>
  <c r="D92" i="5"/>
  <c r="E92" i="5"/>
  <c r="E91" i="5"/>
  <c r="D91" i="5"/>
  <c r="C91" i="5"/>
  <c r="B91" i="5"/>
  <c r="C85" i="5"/>
  <c r="B83" i="5"/>
  <c r="C79" i="5"/>
  <c r="B80" i="5"/>
  <c r="C80" i="5"/>
  <c r="D80" i="5"/>
  <c r="E80" i="5"/>
  <c r="B78" i="5"/>
  <c r="B75" i="5"/>
  <c r="C75" i="5"/>
  <c r="D75" i="5"/>
  <c r="E75" i="5"/>
  <c r="E74" i="5"/>
  <c r="D74" i="5"/>
  <c r="C74" i="5"/>
  <c r="B74" i="5"/>
  <c r="C67" i="5"/>
  <c r="B63" i="5"/>
  <c r="C63" i="5"/>
  <c r="D63" i="5"/>
  <c r="E63" i="5"/>
  <c r="C50" i="5"/>
  <c r="B41" i="5"/>
  <c r="C41" i="5"/>
  <c r="D41" i="5"/>
  <c r="E41" i="5"/>
  <c r="E40" i="5"/>
  <c r="D40" i="5"/>
  <c r="C40" i="5"/>
  <c r="B40" i="5"/>
  <c r="B33" i="5"/>
  <c r="C33" i="5"/>
  <c r="D33" i="5"/>
  <c r="E33" i="5"/>
  <c r="D34" i="5"/>
  <c r="D28" i="5"/>
  <c r="B29" i="5"/>
  <c r="C29" i="5"/>
  <c r="D29" i="5"/>
  <c r="E29" i="5"/>
  <c r="B61" i="5"/>
  <c r="B27" i="5"/>
  <c r="O32" i="6"/>
  <c r="B22" i="5" l="1"/>
  <c r="E245" i="6"/>
  <c r="D245" i="6"/>
  <c r="C245" i="6"/>
  <c r="B245" i="6"/>
  <c r="D237" i="6"/>
  <c r="C237" i="6"/>
  <c r="B237" i="6"/>
  <c r="E236" i="6"/>
  <c r="D236" i="6"/>
  <c r="B236" i="6"/>
  <c r="B15" i="6" s="1"/>
  <c r="B66" i="5"/>
  <c r="D231" i="6"/>
  <c r="D10" i="6" s="1"/>
  <c r="E228" i="6"/>
  <c r="D228" i="6"/>
  <c r="C228" i="6"/>
  <c r="B228" i="6"/>
  <c r="E220" i="6"/>
  <c r="E34" i="5" s="1"/>
  <c r="C34" i="5"/>
  <c r="B34" i="5"/>
  <c r="B32" i="5"/>
  <c r="E28" i="5"/>
  <c r="C28" i="5"/>
  <c r="E194" i="6"/>
  <c r="D194" i="6"/>
  <c r="C194" i="6"/>
  <c r="B194" i="6"/>
  <c r="B187" i="6"/>
  <c r="C184" i="6" s="1"/>
  <c r="B182" i="6"/>
  <c r="C179" i="6" s="1"/>
  <c r="E177" i="6"/>
  <c r="D177" i="6"/>
  <c r="C177" i="6"/>
  <c r="B177" i="6"/>
  <c r="B170" i="6"/>
  <c r="C167" i="6" s="1"/>
  <c r="C170" i="6" s="1"/>
  <c r="D167" i="6" s="1"/>
  <c r="D170" i="6" s="1"/>
  <c r="B165" i="6"/>
  <c r="C162" i="6" s="1"/>
  <c r="C165" i="6" s="1"/>
  <c r="D162" i="6" s="1"/>
  <c r="D165" i="6" s="1"/>
  <c r="E162" i="6" s="1"/>
  <c r="E160" i="6"/>
  <c r="D160" i="6"/>
  <c r="C160" i="6"/>
  <c r="B160" i="6"/>
  <c r="B148" i="6"/>
  <c r="E143" i="6"/>
  <c r="D143" i="6"/>
  <c r="C143" i="6"/>
  <c r="B143" i="6"/>
  <c r="B136" i="6"/>
  <c r="C133" i="6" s="1"/>
  <c r="B131" i="6"/>
  <c r="E126" i="6"/>
  <c r="D126" i="6"/>
  <c r="C126" i="6"/>
  <c r="B126" i="6"/>
  <c r="C117" i="6"/>
  <c r="C15" i="6" s="1"/>
  <c r="D79" i="5"/>
  <c r="E109" i="6"/>
  <c r="D109" i="6"/>
  <c r="C109" i="6"/>
  <c r="B109" i="6"/>
  <c r="B102" i="6"/>
  <c r="C99" i="6" s="1"/>
  <c r="E95" i="6"/>
  <c r="E10" i="6" s="1"/>
  <c r="B97" i="6"/>
  <c r="C94" i="6" s="1"/>
  <c r="C97" i="6" s="1"/>
  <c r="D94" i="6" s="1"/>
  <c r="D97" i="6" s="1"/>
  <c r="E94" i="6" s="1"/>
  <c r="E92" i="6"/>
  <c r="D92" i="6"/>
  <c r="C92" i="6"/>
  <c r="B92" i="6"/>
  <c r="B85" i="6"/>
  <c r="C82" i="6" s="1"/>
  <c r="C85" i="6" s="1"/>
  <c r="D82" i="6" s="1"/>
  <c r="D85" i="6" s="1"/>
  <c r="E82" i="6" s="1"/>
  <c r="E85" i="6" s="1"/>
  <c r="B80" i="6"/>
  <c r="C77" i="6" s="1"/>
  <c r="C80" i="6" s="1"/>
  <c r="E75" i="6"/>
  <c r="D75" i="6"/>
  <c r="C75" i="6"/>
  <c r="B75" i="6"/>
  <c r="B68" i="6"/>
  <c r="C65" i="6" s="1"/>
  <c r="C68" i="6" s="1"/>
  <c r="D65" i="6" s="1"/>
  <c r="D68" i="6" s="1"/>
  <c r="B63" i="6"/>
  <c r="C60" i="6" s="1"/>
  <c r="C63" i="6" s="1"/>
  <c r="D60" i="6" s="1"/>
  <c r="D63" i="6" s="1"/>
  <c r="E60" i="6" s="1"/>
  <c r="E63" i="6" s="1"/>
  <c r="D58" i="6"/>
  <c r="C58" i="6"/>
  <c r="B58" i="6"/>
  <c r="C46" i="6"/>
  <c r="D43" i="6" s="1"/>
  <c r="D46" i="6" s="1"/>
  <c r="E43" i="6" s="1"/>
  <c r="E46" i="6" s="1"/>
  <c r="B46" i="6"/>
  <c r="E41" i="6"/>
  <c r="D41" i="6"/>
  <c r="B34" i="6"/>
  <c r="C31" i="6" s="1"/>
  <c r="C34" i="6" s="1"/>
  <c r="B29" i="6"/>
  <c r="C26" i="6" s="1"/>
  <c r="C29" i="6" s="1"/>
  <c r="D26" i="6" s="1"/>
  <c r="D29" i="6" s="1"/>
  <c r="E26" i="6" s="1"/>
  <c r="E29" i="6" s="1"/>
  <c r="E93" i="5"/>
  <c r="D93" i="5"/>
  <c r="C93" i="5"/>
  <c r="B93" i="5"/>
  <c r="E76" i="5"/>
  <c r="D76" i="5"/>
  <c r="C76" i="5"/>
  <c r="B76" i="5"/>
  <c r="E59" i="5"/>
  <c r="D59" i="5"/>
  <c r="C59" i="5"/>
  <c r="B59" i="5"/>
  <c r="B52" i="5"/>
  <c r="C49" i="5" s="1"/>
  <c r="B47" i="5"/>
  <c r="E42" i="5"/>
  <c r="D42" i="5"/>
  <c r="C42" i="5"/>
  <c r="B42" i="5"/>
  <c r="E23" i="5"/>
  <c r="D23" i="5"/>
  <c r="C23" i="5"/>
  <c r="B23" i="5"/>
  <c r="E22" i="5"/>
  <c r="E24" i="5" s="1"/>
  <c r="D22" i="5"/>
  <c r="C22" i="5"/>
  <c r="E11" i="5"/>
  <c r="D11" i="5"/>
  <c r="C11" i="5"/>
  <c r="B11" i="5"/>
  <c r="B9" i="5"/>
  <c r="I21" i="4"/>
  <c r="F21" i="4"/>
  <c r="E21" i="4"/>
  <c r="C21" i="4"/>
  <c r="B21" i="4"/>
  <c r="D20" i="4"/>
  <c r="D19" i="4"/>
  <c r="J19" i="4" s="1"/>
  <c r="D18" i="4"/>
  <c r="J18" i="4" s="1"/>
  <c r="D17" i="4"/>
  <c r="J17" i="4" s="1"/>
  <c r="D16" i="4"/>
  <c r="J16" i="4" s="1"/>
  <c r="D15" i="4"/>
  <c r="D14" i="4"/>
  <c r="J14" i="4" s="1"/>
  <c r="H21" i="4"/>
  <c r="D13" i="4"/>
  <c r="J13" i="4" s="1"/>
  <c r="D12" i="4"/>
  <c r="J12" i="4" s="1"/>
  <c r="D11" i="4"/>
  <c r="J11" i="4" s="1"/>
  <c r="D10" i="4"/>
  <c r="J10" i="4" s="1"/>
  <c r="D9" i="4"/>
  <c r="J9" i="4" s="1"/>
  <c r="D8" i="4"/>
  <c r="D7" i="4"/>
  <c r="J7" i="4" s="1"/>
  <c r="B50" i="3"/>
  <c r="E49" i="3"/>
  <c r="H49" i="3" s="1"/>
  <c r="E48" i="3"/>
  <c r="H48" i="3" s="1"/>
  <c r="K48" i="3" s="1"/>
  <c r="I44" i="3"/>
  <c r="I52" i="3" s="1"/>
  <c r="G44" i="3"/>
  <c r="G52" i="3" s="1"/>
  <c r="F44" i="3"/>
  <c r="B44" i="3"/>
  <c r="E43" i="3"/>
  <c r="H43" i="3" s="1"/>
  <c r="C44" i="3"/>
  <c r="C52" i="3" s="1"/>
  <c r="J35" i="3"/>
  <c r="B35" i="3"/>
  <c r="B37" i="3" s="1"/>
  <c r="H21" i="3"/>
  <c r="H19" i="3"/>
  <c r="H18" i="3"/>
  <c r="J14" i="3"/>
  <c r="I14" i="3"/>
  <c r="I37" i="3" s="1"/>
  <c r="G14" i="3"/>
  <c r="G37" i="3" s="1"/>
  <c r="F14" i="3"/>
  <c r="F37" i="3" s="1"/>
  <c r="C14" i="3"/>
  <c r="C37" i="3" s="1"/>
  <c r="E13" i="3"/>
  <c r="H13" i="3" s="1"/>
  <c r="K13" i="3" s="1"/>
  <c r="E12" i="3"/>
  <c r="H12" i="3" s="1"/>
  <c r="K12" i="3" s="1"/>
  <c r="H11" i="3"/>
  <c r="K11" i="3" s="1"/>
  <c r="E10" i="3"/>
  <c r="J83" i="2"/>
  <c r="I83" i="2"/>
  <c r="G83" i="2"/>
  <c r="F83" i="2"/>
  <c r="E83" i="2"/>
  <c r="D83" i="2"/>
  <c r="C82" i="2"/>
  <c r="C81" i="2"/>
  <c r="C80" i="2"/>
  <c r="C79" i="2"/>
  <c r="C77" i="2"/>
  <c r="C76" i="2"/>
  <c r="C75" i="2"/>
  <c r="C74" i="2"/>
  <c r="C73" i="2"/>
  <c r="J68" i="2"/>
  <c r="I68" i="2"/>
  <c r="H68" i="2"/>
  <c r="G68" i="2"/>
  <c r="F68" i="2"/>
  <c r="E68" i="2"/>
  <c r="D68" i="2"/>
  <c r="B87" i="2"/>
  <c r="C67" i="2"/>
  <c r="J64" i="2"/>
  <c r="I64" i="2"/>
  <c r="H64" i="2"/>
  <c r="G64" i="2"/>
  <c r="F64" i="2"/>
  <c r="E64" i="2"/>
  <c r="D64" i="2"/>
  <c r="C63" i="2"/>
  <c r="G60" i="2"/>
  <c r="F60" i="2"/>
  <c r="E60" i="2"/>
  <c r="D60" i="2"/>
  <c r="C59" i="2"/>
  <c r="C58" i="2"/>
  <c r="C57" i="2"/>
  <c r="C56" i="2"/>
  <c r="C55" i="2"/>
  <c r="J52" i="2"/>
  <c r="I52" i="2"/>
  <c r="H52" i="2"/>
  <c r="G52" i="2"/>
  <c r="F52" i="2"/>
  <c r="E52" i="2"/>
  <c r="D52" i="2"/>
  <c r="C51" i="2"/>
  <c r="J48" i="2"/>
  <c r="I48" i="2"/>
  <c r="H48" i="2"/>
  <c r="G48" i="2"/>
  <c r="F48" i="2"/>
  <c r="E48" i="2"/>
  <c r="D48" i="2"/>
  <c r="C47" i="2"/>
  <c r="C46" i="2"/>
  <c r="J43" i="2"/>
  <c r="I43" i="2"/>
  <c r="H43" i="2"/>
  <c r="G43" i="2"/>
  <c r="F43" i="2"/>
  <c r="E43" i="2"/>
  <c r="D43" i="2"/>
  <c r="C42" i="2"/>
  <c r="C41" i="2"/>
  <c r="C40" i="2"/>
  <c r="C39" i="2"/>
  <c r="C38" i="2"/>
  <c r="J35" i="2"/>
  <c r="I35" i="2"/>
  <c r="H35" i="2"/>
  <c r="G35" i="2"/>
  <c r="F35" i="2"/>
  <c r="E35" i="2"/>
  <c r="D35" i="2"/>
  <c r="C34" i="2"/>
  <c r="C33" i="2"/>
  <c r="J30" i="2"/>
  <c r="I30" i="2"/>
  <c r="G30" i="2"/>
  <c r="F30" i="2"/>
  <c r="E30" i="2"/>
  <c r="D30" i="2"/>
  <c r="C29" i="2"/>
  <c r="C27" i="2"/>
  <c r="C26" i="2"/>
  <c r="C25" i="2"/>
  <c r="J22" i="2"/>
  <c r="I22" i="2"/>
  <c r="H22" i="2"/>
  <c r="G22" i="2"/>
  <c r="F22" i="2"/>
  <c r="E22" i="2"/>
  <c r="D22" i="2"/>
  <c r="C21" i="2"/>
  <c r="C20" i="2"/>
  <c r="C19" i="2"/>
  <c r="C18" i="2"/>
  <c r="C17" i="2"/>
  <c r="C16" i="2"/>
  <c r="C15" i="2"/>
  <c r="C14" i="2"/>
  <c r="C13" i="2"/>
  <c r="J10" i="2"/>
  <c r="I10" i="2"/>
  <c r="H10" i="2"/>
  <c r="G10" i="2"/>
  <c r="F10" i="2"/>
  <c r="E10" i="2"/>
  <c r="D10" i="2"/>
  <c r="C9" i="2"/>
  <c r="C8" i="2"/>
  <c r="B52" i="3" l="1"/>
  <c r="J37" i="3"/>
  <c r="C64" i="2"/>
  <c r="C52" i="2"/>
  <c r="C48" i="2"/>
  <c r="C35" i="2"/>
  <c r="C22" i="2"/>
  <c r="C10" i="2"/>
  <c r="C68" i="2"/>
  <c r="C60" i="2"/>
  <c r="D70" i="2"/>
  <c r="D87" i="2" s="1"/>
  <c r="C43" i="2"/>
  <c r="C30" i="2"/>
  <c r="I70" i="2"/>
  <c r="I87" i="2" s="1"/>
  <c r="J70" i="2"/>
  <c r="J87" i="2" s="1"/>
  <c r="H70" i="2"/>
  <c r="H87" i="2" s="1"/>
  <c r="F70" i="2"/>
  <c r="F87" i="2" s="1"/>
  <c r="G70" i="2"/>
  <c r="G87" i="2" s="1"/>
  <c r="E16" i="6"/>
  <c r="B16" i="6"/>
  <c r="D85" i="5"/>
  <c r="D16" i="6"/>
  <c r="D67" i="5"/>
  <c r="D15" i="6"/>
  <c r="C16" i="6"/>
  <c r="E67" i="5"/>
  <c r="E15" i="6"/>
  <c r="B35" i="5"/>
  <c r="D24" i="5"/>
  <c r="B172" i="6"/>
  <c r="E165" i="6"/>
  <c r="C136" i="6"/>
  <c r="D133" i="6" s="1"/>
  <c r="C52" i="5"/>
  <c r="D49" i="5" s="1"/>
  <c r="B24" i="5"/>
  <c r="B70" i="6"/>
  <c r="C24" i="6"/>
  <c r="E79" i="5"/>
  <c r="E84" i="5"/>
  <c r="C68" i="5"/>
  <c r="C16" i="5" s="1"/>
  <c r="K43" i="3"/>
  <c r="F54" i="3"/>
  <c r="E14" i="3"/>
  <c r="D14" i="3"/>
  <c r="D37" i="3" s="1"/>
  <c r="G54" i="3"/>
  <c r="J44" i="3"/>
  <c r="J52" i="3" s="1"/>
  <c r="H17" i="3"/>
  <c r="E34" i="3"/>
  <c r="H34" i="3" s="1"/>
  <c r="K34" i="3" s="1"/>
  <c r="E42" i="3"/>
  <c r="E44" i="3" s="1"/>
  <c r="D62" i="5"/>
  <c r="D10" i="5" s="1"/>
  <c r="E62" i="5"/>
  <c r="E24" i="6"/>
  <c r="J20" i="4"/>
  <c r="B233" i="6"/>
  <c r="C230" i="6" s="1"/>
  <c r="B62" i="5"/>
  <c r="B64" i="5" s="1"/>
  <c r="B51" i="6"/>
  <c r="B68" i="5"/>
  <c r="B119" i="6"/>
  <c r="C116" i="6" s="1"/>
  <c r="C83" i="5" s="1"/>
  <c r="B84" i="5"/>
  <c r="B85" i="5"/>
  <c r="D68" i="5"/>
  <c r="B216" i="6"/>
  <c r="C213" i="6" s="1"/>
  <c r="B28" i="5"/>
  <c r="B14" i="5"/>
  <c r="B114" i="6"/>
  <c r="B79" i="5"/>
  <c r="B81" i="5" s="1"/>
  <c r="C84" i="5"/>
  <c r="C15" i="5" s="1"/>
  <c r="E68" i="5"/>
  <c r="D84" i="5"/>
  <c r="E85" i="5"/>
  <c r="C148" i="6"/>
  <c r="D148" i="6" s="1"/>
  <c r="E148" i="6" s="1"/>
  <c r="C62" i="5"/>
  <c r="C10" i="5" s="1"/>
  <c r="B153" i="6"/>
  <c r="C150" i="6" s="1"/>
  <c r="C153" i="6" s="1"/>
  <c r="D150" i="6" s="1"/>
  <c r="D153" i="6" s="1"/>
  <c r="E150" i="6" s="1"/>
  <c r="E153" i="6" s="1"/>
  <c r="B67" i="5"/>
  <c r="C24" i="5"/>
  <c r="B221" i="6"/>
  <c r="C218" i="6" s="1"/>
  <c r="E97" i="6"/>
  <c r="B24" i="6"/>
  <c r="D24" i="6"/>
  <c r="B36" i="6"/>
  <c r="E58" i="6"/>
  <c r="C172" i="6"/>
  <c r="D21" i="4"/>
  <c r="G21" i="4"/>
  <c r="I22" i="4" s="1"/>
  <c r="C102" i="6"/>
  <c r="D99" i="6" s="1"/>
  <c r="D102" i="6" s="1"/>
  <c r="E99" i="6" s="1"/>
  <c r="E102" i="6" s="1"/>
  <c r="B12" i="6"/>
  <c r="C9" i="6" s="1"/>
  <c r="C182" i="6"/>
  <c r="C187" i="6"/>
  <c r="D184" i="6" s="1"/>
  <c r="D187" i="6" s="1"/>
  <c r="E184" i="6" s="1"/>
  <c r="E187" i="6" s="1"/>
  <c r="D31" i="6"/>
  <c r="D34" i="6" s="1"/>
  <c r="E31" i="6" s="1"/>
  <c r="E34" i="6" s="1"/>
  <c r="E36" i="6" s="1"/>
  <c r="C36" i="6"/>
  <c r="E65" i="6"/>
  <c r="E68" i="6" s="1"/>
  <c r="E70" i="6" s="1"/>
  <c r="D70" i="6"/>
  <c r="C87" i="6"/>
  <c r="D77" i="6"/>
  <c r="D80" i="6" s="1"/>
  <c r="C70" i="6"/>
  <c r="E167" i="6"/>
  <c r="E170" i="6" s="1"/>
  <c r="D172" i="6"/>
  <c r="B41" i="6"/>
  <c r="B87" i="6"/>
  <c r="B138" i="6"/>
  <c r="C128" i="6"/>
  <c r="C41" i="6"/>
  <c r="B189" i="6"/>
  <c r="B238" i="6"/>
  <c r="C235" i="6" s="1"/>
  <c r="C238" i="6" s="1"/>
  <c r="D235" i="6" s="1"/>
  <c r="D238" i="6" s="1"/>
  <c r="E235" i="6" s="1"/>
  <c r="E238" i="6" s="1"/>
  <c r="B104" i="6"/>
  <c r="B54" i="5"/>
  <c r="J8" i="4"/>
  <c r="J15" i="4"/>
  <c r="E47" i="3"/>
  <c r="E33" i="3"/>
  <c r="I54" i="3"/>
  <c r="H10" i="3"/>
  <c r="D44" i="3"/>
  <c r="D52" i="3" s="1"/>
  <c r="H20" i="3"/>
  <c r="E70" i="2"/>
  <c r="E87" i="2" s="1"/>
  <c r="J21" i="4" l="1"/>
  <c r="E10" i="5"/>
  <c r="E35" i="3"/>
  <c r="K17" i="3"/>
  <c r="C70" i="2"/>
  <c r="C87" i="2" s="1"/>
  <c r="E15" i="5"/>
  <c r="D15" i="5"/>
  <c r="D16" i="5"/>
  <c r="B53" i="6"/>
  <c r="C48" i="6"/>
  <c r="E172" i="6"/>
  <c r="E155" i="6"/>
  <c r="D155" i="6"/>
  <c r="D136" i="6"/>
  <c r="E133" i="6" s="1"/>
  <c r="D52" i="5"/>
  <c r="E49" i="5" s="1"/>
  <c r="C131" i="6"/>
  <c r="D128" i="6" s="1"/>
  <c r="C47" i="5"/>
  <c r="C51" i="6"/>
  <c r="B16" i="5"/>
  <c r="B121" i="6"/>
  <c r="J54" i="3"/>
  <c r="C119" i="6"/>
  <c r="D116" i="6" s="1"/>
  <c r="D83" i="5" s="1"/>
  <c r="D86" i="5" s="1"/>
  <c r="E50" i="3"/>
  <c r="E52" i="3" s="1"/>
  <c r="B54" i="3"/>
  <c r="D54" i="3"/>
  <c r="H42" i="3"/>
  <c r="B155" i="6"/>
  <c r="B223" i="6"/>
  <c r="C111" i="6"/>
  <c r="C114" i="6" s="1"/>
  <c r="C216" i="6"/>
  <c r="C27" i="5"/>
  <c r="C30" i="5" s="1"/>
  <c r="C233" i="6"/>
  <c r="C240" i="6" s="1"/>
  <c r="C61" i="5"/>
  <c r="C64" i="5" s="1"/>
  <c r="C155" i="6"/>
  <c r="C221" i="6"/>
  <c r="D218" i="6" s="1"/>
  <c r="C32" i="5"/>
  <c r="B15" i="5"/>
  <c r="B69" i="5"/>
  <c r="B71" i="5" s="1"/>
  <c r="B10" i="5"/>
  <c r="B12" i="5" s="1"/>
  <c r="B30" i="5"/>
  <c r="B37" i="5" s="1"/>
  <c r="B86" i="5"/>
  <c r="B88" i="5" s="1"/>
  <c r="E16" i="5"/>
  <c r="C86" i="5"/>
  <c r="C189" i="6"/>
  <c r="D104" i="6"/>
  <c r="E104" i="6"/>
  <c r="D179" i="6"/>
  <c r="B17" i="6"/>
  <c r="B19" i="6" s="1"/>
  <c r="C104" i="6"/>
  <c r="C12" i="6"/>
  <c r="D87" i="6"/>
  <c r="E77" i="6"/>
  <c r="D36" i="6"/>
  <c r="B240" i="6"/>
  <c r="H47" i="3"/>
  <c r="H50" i="3" s="1"/>
  <c r="C54" i="3"/>
  <c r="K10" i="3"/>
  <c r="K14" i="3" s="1"/>
  <c r="H14" i="3"/>
  <c r="H33" i="3"/>
  <c r="H35" i="3" s="1"/>
  <c r="E37" i="3" l="1"/>
  <c r="H37" i="3"/>
  <c r="C54" i="5"/>
  <c r="D44" i="5"/>
  <c r="C138" i="6"/>
  <c r="E136" i="6"/>
  <c r="E52" i="5"/>
  <c r="D131" i="6"/>
  <c r="D47" i="5"/>
  <c r="D119" i="6"/>
  <c r="E116" i="6" s="1"/>
  <c r="E119" i="6" s="1"/>
  <c r="C78" i="5"/>
  <c r="C81" i="5" s="1"/>
  <c r="C88" i="5" s="1"/>
  <c r="C66" i="5"/>
  <c r="C69" i="5" s="1"/>
  <c r="C71" i="5" s="1"/>
  <c r="B17" i="5"/>
  <c r="B19" i="5" s="1"/>
  <c r="D111" i="6"/>
  <c r="D114" i="6" s="1"/>
  <c r="D121" i="6" s="1"/>
  <c r="C121" i="6"/>
  <c r="C223" i="6"/>
  <c r="H44" i="3"/>
  <c r="E54" i="3"/>
  <c r="D230" i="6"/>
  <c r="D233" i="6" s="1"/>
  <c r="D240" i="6" s="1"/>
  <c r="C14" i="6"/>
  <c r="C17" i="6" s="1"/>
  <c r="D14" i="6" s="1"/>
  <c r="D17" i="6" s="1"/>
  <c r="E14" i="6" s="1"/>
  <c r="E17" i="6" s="1"/>
  <c r="D221" i="6"/>
  <c r="E218" i="6" s="1"/>
  <c r="D32" i="5"/>
  <c r="D51" i="6"/>
  <c r="D66" i="5"/>
  <c r="D69" i="5" s="1"/>
  <c r="D213" i="6"/>
  <c r="E80" i="6"/>
  <c r="E87" i="6" s="1"/>
  <c r="C9" i="5"/>
  <c r="C12" i="5" s="1"/>
  <c r="C53" i="6"/>
  <c r="D182" i="6"/>
  <c r="C35" i="5"/>
  <c r="C37" i="5" s="1"/>
  <c r="D9" i="6"/>
  <c r="D12" i="6" s="1"/>
  <c r="K47" i="3"/>
  <c r="K50" i="3" s="1"/>
  <c r="K33" i="3"/>
  <c r="K37" i="3" s="1"/>
  <c r="K52" i="3" l="1"/>
  <c r="H52" i="3"/>
  <c r="H54" i="3"/>
  <c r="D54" i="5"/>
  <c r="E44" i="5"/>
  <c r="D138" i="6"/>
  <c r="E128" i="6"/>
  <c r="E83" i="5"/>
  <c r="E86" i="5" s="1"/>
  <c r="C14" i="5"/>
  <c r="C17" i="5" s="1"/>
  <c r="C19" i="5" s="1"/>
  <c r="D61" i="5"/>
  <c r="D64" i="5" s="1"/>
  <c r="D71" i="5" s="1"/>
  <c r="D78" i="5"/>
  <c r="D81" i="5" s="1"/>
  <c r="D88" i="5" s="1"/>
  <c r="C19" i="6"/>
  <c r="E230" i="6"/>
  <c r="E233" i="6" s="1"/>
  <c r="E240" i="6" s="1"/>
  <c r="E48" i="6"/>
  <c r="D53" i="6"/>
  <c r="D14" i="5"/>
  <c r="D17" i="5" s="1"/>
  <c r="D35" i="5"/>
  <c r="E111" i="6"/>
  <c r="D216" i="6"/>
  <c r="D27" i="5"/>
  <c r="D30" i="5" s="1"/>
  <c r="E221" i="6"/>
  <c r="E32" i="5"/>
  <c r="E179" i="6"/>
  <c r="D189" i="6"/>
  <c r="D19" i="6"/>
  <c r="E9" i="6"/>
  <c r="E12" i="6" s="1"/>
  <c r="E19" i="6" s="1"/>
  <c r="K54" i="3" l="1"/>
  <c r="E131" i="6"/>
  <c r="E138" i="6" s="1"/>
  <c r="E47" i="5"/>
  <c r="E54" i="5" s="1"/>
  <c r="D9" i="5"/>
  <c r="D12" i="5" s="1"/>
  <c r="D19" i="5" s="1"/>
  <c r="E35" i="5"/>
  <c r="E114" i="6"/>
  <c r="E121" i="6" s="1"/>
  <c r="E78" i="5"/>
  <c r="E81" i="5" s="1"/>
  <c r="E88" i="5" s="1"/>
  <c r="E51" i="6"/>
  <c r="E53" i="6" s="1"/>
  <c r="E66" i="5"/>
  <c r="E69" i="5" s="1"/>
  <c r="E182" i="6"/>
  <c r="E189" i="6" s="1"/>
  <c r="E61" i="5"/>
  <c r="E64" i="5" s="1"/>
  <c r="E213" i="6"/>
  <c r="D223" i="6"/>
  <c r="D37" i="5"/>
  <c r="E14" i="5" l="1"/>
  <c r="E17" i="5" s="1"/>
  <c r="E216" i="6"/>
  <c r="E223" i="6" s="1"/>
  <c r="E27" i="5"/>
  <c r="E9" i="5" s="1"/>
  <c r="E12" i="5" s="1"/>
  <c r="E71" i="5"/>
  <c r="E30" i="5" l="1"/>
  <c r="E37" i="5" s="1"/>
  <c r="E19" i="5"/>
  <c r="C78" i="31" l="1"/>
  <c r="G78" i="31"/>
  <c r="D78" i="31"/>
  <c r="I78" i="31"/>
  <c r="B78" i="31"/>
  <c r="E78" i="31"/>
  <c r="F78" i="31"/>
  <c r="I33" i="31"/>
  <c r="E90" i="31"/>
  <c r="B18" i="31"/>
  <c r="I18" i="31"/>
  <c r="I40" i="31"/>
  <c r="I286" i="31"/>
  <c r="I126" i="31"/>
  <c r="E91" i="31"/>
  <c r="I144" i="31"/>
  <c r="I115" i="31"/>
  <c r="D137" i="31"/>
  <c r="I28" i="31"/>
  <c r="D136" i="31"/>
  <c r="I42" i="31"/>
  <c r="I32" i="31"/>
  <c r="I208" i="31"/>
  <c r="E74" i="31"/>
  <c r="I53" i="31"/>
  <c r="I178" i="31"/>
  <c r="I262" i="31"/>
  <c r="I165" i="31"/>
  <c r="I107" i="31"/>
  <c r="E123" i="31"/>
  <c r="I54" i="31"/>
  <c r="I236" i="31"/>
  <c r="I156" i="31"/>
  <c r="I162" i="31"/>
  <c r="E43" i="31"/>
  <c r="I39" i="31"/>
  <c r="E89" i="31"/>
  <c r="B194" i="31"/>
  <c r="I109" i="31"/>
  <c r="I38" i="31"/>
  <c r="I41" i="31"/>
  <c r="B225" i="31"/>
  <c r="E165" i="31"/>
  <c r="D138" i="31"/>
  <c r="I29" i="31"/>
  <c r="B166" i="31"/>
  <c r="D73" i="31"/>
  <c r="E73" i="31"/>
  <c r="I73" i="31"/>
  <c r="C73" i="31"/>
  <c r="B73" i="31"/>
  <c r="I181" i="31"/>
  <c r="I187" i="31"/>
  <c r="I191" i="31"/>
  <c r="I196" i="31"/>
  <c r="I184" i="31"/>
  <c r="I192" i="31"/>
  <c r="I185" i="31"/>
  <c r="I193" i="31"/>
  <c r="I186" i="31"/>
  <c r="I195" i="31"/>
  <c r="I154" i="31"/>
  <c r="I188" i="31"/>
  <c r="I197" i="31"/>
  <c r="I189" i="31"/>
  <c r="I198" i="31"/>
  <c r="I190" i="31"/>
  <c r="I194" i="31"/>
  <c r="I183" i="31"/>
  <c r="I182" i="31"/>
  <c r="I179" i="31"/>
  <c r="D179" i="31"/>
  <c r="C153" i="31"/>
  <c r="C181" i="31"/>
  <c r="C184" i="31"/>
  <c r="C185" i="31"/>
  <c r="C186" i="31"/>
  <c r="C187" i="31"/>
  <c r="C188" i="31"/>
  <c r="C189" i="31"/>
  <c r="C190" i="31"/>
  <c r="C191" i="31"/>
  <c r="C192" i="31"/>
  <c r="C193" i="31"/>
  <c r="C195" i="31"/>
  <c r="C196" i="31"/>
  <c r="C197" i="31"/>
  <c r="C198" i="31"/>
  <c r="C154" i="31"/>
  <c r="B155" i="31"/>
  <c r="E72" i="31"/>
  <c r="I291" i="31"/>
  <c r="D291" i="31"/>
  <c r="C292" i="31"/>
  <c r="E179" i="31"/>
  <c r="I153" i="31"/>
  <c r="D153" i="31"/>
  <c r="D181" i="31"/>
  <c r="D184" i="31"/>
  <c r="D185" i="31"/>
  <c r="D186" i="31"/>
  <c r="D187" i="31"/>
  <c r="D188" i="31"/>
  <c r="D189" i="31"/>
  <c r="D190" i="31"/>
  <c r="D191" i="31"/>
  <c r="D192" i="31"/>
  <c r="D193" i="31"/>
  <c r="D195" i="31"/>
  <c r="D196" i="31"/>
  <c r="D197" i="31"/>
  <c r="D198" i="31"/>
  <c r="D154" i="31"/>
  <c r="C155" i="31"/>
  <c r="B72" i="31"/>
  <c r="E291" i="31"/>
  <c r="I292" i="31"/>
  <c r="D292" i="31"/>
  <c r="D72" i="31"/>
  <c r="B292" i="31"/>
  <c r="B179" i="31"/>
  <c r="E153" i="31"/>
  <c r="E181" i="31"/>
  <c r="E184" i="31"/>
  <c r="E185" i="31"/>
  <c r="E186" i="31"/>
  <c r="E187" i="31"/>
  <c r="E188" i="31"/>
  <c r="E189" i="31"/>
  <c r="E190" i="31"/>
  <c r="E191" i="31"/>
  <c r="E192" i="31"/>
  <c r="E193" i="31"/>
  <c r="E195" i="31"/>
  <c r="E196" i="31"/>
  <c r="E197" i="31"/>
  <c r="E198" i="31"/>
  <c r="E154" i="31"/>
  <c r="I155" i="31"/>
  <c r="D155" i="31"/>
  <c r="C72" i="31"/>
  <c r="B291" i="31"/>
  <c r="E292" i="31"/>
  <c r="C179" i="31"/>
  <c r="B153" i="31"/>
  <c r="B181" i="31"/>
  <c r="B184" i="31"/>
  <c r="B185" i="31"/>
  <c r="B186" i="31"/>
  <c r="B187" i="31"/>
  <c r="B188" i="31"/>
  <c r="B189" i="31"/>
  <c r="B190" i="31"/>
  <c r="B191" i="31"/>
  <c r="B192" i="31"/>
  <c r="B193" i="31"/>
  <c r="B195" i="31"/>
  <c r="B196" i="31"/>
  <c r="B197" i="31"/>
  <c r="B198" i="31"/>
  <c r="B154" i="31"/>
  <c r="E155" i="31"/>
  <c r="I72" i="31"/>
  <c r="C291" i="31"/>
  <c r="C71" i="31"/>
  <c r="D180" i="31"/>
  <c r="C183" i="31"/>
  <c r="E71" i="31"/>
  <c r="E18" i="31"/>
  <c r="E194" i="31"/>
  <c r="I180" i="31"/>
  <c r="C194" i="31"/>
  <c r="E183" i="31"/>
  <c r="B182" i="31"/>
  <c r="C18" i="31"/>
  <c r="D71" i="31"/>
  <c r="D18" i="31"/>
  <c r="C180" i="31"/>
  <c r="I71" i="31"/>
  <c r="D183" i="31"/>
  <c r="E182" i="31"/>
  <c r="B180" i="31"/>
  <c r="B71" i="31"/>
  <c r="B183" i="31"/>
  <c r="C182" i="31"/>
  <c r="D194" i="31"/>
  <c r="D182" i="31"/>
  <c r="E180" i="31"/>
  <c r="I84" i="31"/>
  <c r="D84" i="31"/>
  <c r="C85" i="31"/>
  <c r="C89" i="31"/>
  <c r="E84" i="31"/>
  <c r="I85" i="31"/>
  <c r="D85" i="31"/>
  <c r="D89" i="31"/>
  <c r="E85" i="31"/>
  <c r="C84" i="31"/>
  <c r="B85" i="31"/>
  <c r="B84" i="31"/>
  <c r="I89" i="31"/>
  <c r="B89" i="31"/>
  <c r="B88" i="31"/>
  <c r="E88" i="31"/>
  <c r="D88" i="31"/>
  <c r="C88" i="31"/>
  <c r="B178" i="31"/>
  <c r="E87" i="31"/>
  <c r="D87" i="31"/>
  <c r="B87" i="31"/>
  <c r="C178" i="31"/>
  <c r="I87" i="31"/>
  <c r="E86" i="31"/>
  <c r="I86" i="31"/>
  <c r="B86" i="31"/>
  <c r="I88" i="31"/>
  <c r="D86" i="31"/>
  <c r="C87" i="31"/>
  <c r="D178" i="31"/>
  <c r="C86" i="31"/>
  <c r="E178" i="31"/>
  <c r="E152" i="31"/>
  <c r="B152" i="31"/>
  <c r="C68" i="31"/>
  <c r="B69" i="31"/>
  <c r="E70" i="31"/>
  <c r="I93" i="31"/>
  <c r="D93" i="31"/>
  <c r="C81" i="31"/>
  <c r="B82" i="31"/>
  <c r="E83" i="31"/>
  <c r="I166" i="31"/>
  <c r="I273" i="31"/>
  <c r="D273" i="31"/>
  <c r="C277" i="31"/>
  <c r="B285" i="31"/>
  <c r="E77" i="31"/>
  <c r="I80" i="31"/>
  <c r="D80" i="31"/>
  <c r="E68" i="31"/>
  <c r="D69" i="31"/>
  <c r="B93" i="31"/>
  <c r="D82" i="31"/>
  <c r="C83" i="31"/>
  <c r="B273" i="31"/>
  <c r="I285" i="31"/>
  <c r="C77" i="31"/>
  <c r="C152" i="31"/>
  <c r="E69" i="31"/>
  <c r="D70" i="31"/>
  <c r="B81" i="31"/>
  <c r="I83" i="31"/>
  <c r="D166" i="31"/>
  <c r="B277" i="31"/>
  <c r="I77" i="31"/>
  <c r="C80" i="31"/>
  <c r="D152" i="31"/>
  <c r="I68" i="31"/>
  <c r="D68" i="31"/>
  <c r="C69" i="31"/>
  <c r="B70" i="31"/>
  <c r="E93" i="31"/>
  <c r="I81" i="31"/>
  <c r="D81" i="31"/>
  <c r="C82" i="31"/>
  <c r="B83" i="31"/>
  <c r="E166" i="31"/>
  <c r="E273" i="31"/>
  <c r="I277" i="31"/>
  <c r="D277" i="31"/>
  <c r="C285" i="31"/>
  <c r="B77" i="31"/>
  <c r="E80" i="31"/>
  <c r="I152" i="31"/>
  <c r="I69" i="31"/>
  <c r="C70" i="31"/>
  <c r="E81" i="31"/>
  <c r="I82" i="31"/>
  <c r="C166" i="31"/>
  <c r="E277" i="31"/>
  <c r="D285" i="31"/>
  <c r="B80" i="31"/>
  <c r="B68" i="31"/>
  <c r="I70" i="31"/>
  <c r="C93" i="31"/>
  <c r="E82" i="31"/>
  <c r="D83" i="31"/>
  <c r="C273" i="31"/>
  <c r="E285" i="31"/>
  <c r="D77" i="31"/>
  <c r="B284" i="31"/>
  <c r="C281" i="31"/>
  <c r="I278" i="31"/>
  <c r="I274" i="31"/>
  <c r="D289" i="31"/>
  <c r="E151" i="31"/>
  <c r="E284" i="31"/>
  <c r="B281" i="31"/>
  <c r="C278" i="31"/>
  <c r="C274" i="31"/>
  <c r="D290" i="31"/>
  <c r="E287" i="31"/>
  <c r="D284" i="31"/>
  <c r="E281" i="31"/>
  <c r="B278" i="31"/>
  <c r="B274" i="31"/>
  <c r="C290" i="31"/>
  <c r="I287" i="31"/>
  <c r="E282" i="31"/>
  <c r="B279" i="31"/>
  <c r="E274" i="31"/>
  <c r="E289" i="31"/>
  <c r="B151" i="31"/>
  <c r="E278" i="31"/>
  <c r="D288" i="31"/>
  <c r="E279" i="31"/>
  <c r="E275" i="31"/>
  <c r="C288" i="31"/>
  <c r="I283" i="31"/>
  <c r="D275" i="31"/>
  <c r="C289" i="31"/>
  <c r="C283" i="31"/>
  <c r="I272" i="31"/>
  <c r="C284" i="31"/>
  <c r="C276" i="31"/>
  <c r="I288" i="31"/>
  <c r="D278" i="31"/>
  <c r="E290" i="31"/>
  <c r="B286" i="31"/>
  <c r="C282" i="31"/>
  <c r="I275" i="31"/>
  <c r="B288" i="31"/>
  <c r="B282" i="31"/>
  <c r="C275" i="31"/>
  <c r="D287" i="31"/>
  <c r="C280" i="31"/>
  <c r="B290" i="31"/>
  <c r="E283" i="31"/>
  <c r="B280" i="31"/>
  <c r="B276" i="31"/>
  <c r="B272" i="31"/>
  <c r="I289" i="31"/>
  <c r="D286" i="31"/>
  <c r="D283" i="31"/>
  <c r="E280" i="31"/>
  <c r="E276" i="31"/>
  <c r="E272" i="31"/>
  <c r="I290" i="31"/>
  <c r="D151" i="31"/>
  <c r="I284" i="31"/>
  <c r="D280" i="31"/>
  <c r="D276" i="31"/>
  <c r="D272" i="31"/>
  <c r="B289" i="31"/>
  <c r="C151" i="31"/>
  <c r="D281" i="31"/>
  <c r="C272" i="31"/>
  <c r="D282" i="31"/>
  <c r="E271" i="31"/>
  <c r="C286" i="31"/>
  <c r="D279" i="31"/>
  <c r="D271" i="31"/>
  <c r="I151" i="31"/>
  <c r="I280" i="31"/>
  <c r="I276" i="31"/>
  <c r="E288" i="31"/>
  <c r="I281" i="31"/>
  <c r="B271" i="31"/>
  <c r="I282" i="31"/>
  <c r="D274" i="31"/>
  <c r="B287" i="31"/>
  <c r="I279" i="31"/>
  <c r="I271" i="31"/>
  <c r="E286" i="31"/>
  <c r="C279" i="31"/>
  <c r="C271" i="31"/>
  <c r="B283" i="31"/>
  <c r="B275" i="31"/>
  <c r="C287" i="31"/>
  <c r="I95" i="31"/>
  <c r="D95" i="31"/>
  <c r="C164" i="31"/>
  <c r="D165" i="31"/>
  <c r="C55" i="31"/>
  <c r="B56" i="31"/>
  <c r="E269" i="31"/>
  <c r="I57" i="31"/>
  <c r="D57" i="31"/>
  <c r="C58" i="31"/>
  <c r="B59" i="31"/>
  <c r="E60" i="31"/>
  <c r="I61" i="31"/>
  <c r="D61" i="31"/>
  <c r="C62" i="31"/>
  <c r="B63" i="31"/>
  <c r="E64" i="31"/>
  <c r="I65" i="31"/>
  <c r="D65" i="31"/>
  <c r="C66" i="31"/>
  <c r="B67" i="31"/>
  <c r="B149" i="31"/>
  <c r="B53" i="31"/>
  <c r="B54" i="31"/>
  <c r="B262" i="31"/>
  <c r="E264" i="31"/>
  <c r="I265" i="31"/>
  <c r="D265" i="31"/>
  <c r="C266" i="31"/>
  <c r="B267" i="31"/>
  <c r="B135" i="31"/>
  <c r="B51" i="31"/>
  <c r="E16" i="31"/>
  <c r="I17" i="31"/>
  <c r="D17" i="31"/>
  <c r="C252" i="31"/>
  <c r="B176" i="31"/>
  <c r="E177" i="31"/>
  <c r="I256" i="31"/>
  <c r="D256" i="31"/>
  <c r="C257" i="31"/>
  <c r="B258" i="31"/>
  <c r="B147" i="31"/>
  <c r="B95" i="31"/>
  <c r="E55" i="31"/>
  <c r="D56" i="31"/>
  <c r="B57" i="31"/>
  <c r="I59" i="31"/>
  <c r="D59" i="31"/>
  <c r="B61" i="31"/>
  <c r="D63" i="31"/>
  <c r="B65" i="31"/>
  <c r="I67" i="31"/>
  <c r="D149" i="31"/>
  <c r="D262" i="31"/>
  <c r="B265" i="31"/>
  <c r="I267" i="31"/>
  <c r="I51" i="31"/>
  <c r="C16" i="31"/>
  <c r="E252" i="31"/>
  <c r="D176" i="31"/>
  <c r="E257" i="31"/>
  <c r="D258" i="31"/>
  <c r="D147" i="31"/>
  <c r="B164" i="31"/>
  <c r="E56" i="31"/>
  <c r="D269" i="31"/>
  <c r="C57" i="31"/>
  <c r="E59" i="31"/>
  <c r="D60" i="31"/>
  <c r="B62" i="31"/>
  <c r="I64" i="31"/>
  <c r="C65" i="31"/>
  <c r="B66" i="31"/>
  <c r="I149" i="31"/>
  <c r="E54" i="31"/>
  <c r="I264" i="31"/>
  <c r="C265" i="31"/>
  <c r="E267" i="31"/>
  <c r="E51" i="31"/>
  <c r="D16" i="31"/>
  <c r="B252" i="31"/>
  <c r="I177" i="31"/>
  <c r="C256" i="31"/>
  <c r="E258" i="31"/>
  <c r="E95" i="31"/>
  <c r="I164" i="31"/>
  <c r="D164" i="31"/>
  <c r="I55" i="31"/>
  <c r="D55" i="31"/>
  <c r="C56" i="31"/>
  <c r="B269" i="31"/>
  <c r="E57" i="31"/>
  <c r="I58" i="31"/>
  <c r="D58" i="31"/>
  <c r="C59" i="31"/>
  <c r="B60" i="31"/>
  <c r="E61" i="31"/>
  <c r="I62" i="31"/>
  <c r="D62" i="31"/>
  <c r="C63" i="31"/>
  <c r="B64" i="31"/>
  <c r="E65" i="31"/>
  <c r="I66" i="31"/>
  <c r="D66" i="31"/>
  <c r="C67" i="31"/>
  <c r="C149" i="31"/>
  <c r="C53" i="31"/>
  <c r="C54" i="31"/>
  <c r="C262" i="31"/>
  <c r="B264" i="31"/>
  <c r="E265" i="31"/>
  <c r="I266" i="31"/>
  <c r="D266" i="31"/>
  <c r="C267" i="31"/>
  <c r="C135" i="31"/>
  <c r="C51" i="31"/>
  <c r="B16" i="31"/>
  <c r="E17" i="31"/>
  <c r="I252" i="31"/>
  <c r="D252" i="31"/>
  <c r="C176" i="31"/>
  <c r="B177" i="31"/>
  <c r="E256" i="31"/>
  <c r="I257" i="31"/>
  <c r="D257" i="31"/>
  <c r="C258" i="31"/>
  <c r="C147" i="31"/>
  <c r="E164" i="31"/>
  <c r="B165" i="31"/>
  <c r="I56" i="31"/>
  <c r="C269" i="31"/>
  <c r="E58" i="31"/>
  <c r="C60" i="31"/>
  <c r="E62" i="31"/>
  <c r="I63" i="31"/>
  <c r="C64" i="31"/>
  <c r="E66" i="31"/>
  <c r="D67" i="31"/>
  <c r="D53" i="31"/>
  <c r="D54" i="31"/>
  <c r="C264" i="31"/>
  <c r="E266" i="31"/>
  <c r="D267" i="31"/>
  <c r="D51" i="31"/>
  <c r="B17" i="31"/>
  <c r="I176" i="31"/>
  <c r="C177" i="31"/>
  <c r="B256" i="31"/>
  <c r="I258" i="31"/>
  <c r="C95" i="31"/>
  <c r="C165" i="31"/>
  <c r="B55" i="31"/>
  <c r="I269" i="31"/>
  <c r="B58" i="31"/>
  <c r="I60" i="31"/>
  <c r="C61" i="31"/>
  <c r="E63" i="31"/>
  <c r="D64" i="31"/>
  <c r="E67" i="31"/>
  <c r="E53" i="31"/>
  <c r="E262" i="31"/>
  <c r="D264" i="31"/>
  <c r="B266" i="31"/>
  <c r="I135" i="31"/>
  <c r="I16" i="31"/>
  <c r="C17" i="31"/>
  <c r="E176" i="31"/>
  <c r="D177" i="31"/>
  <c r="B257" i="31"/>
  <c r="I147" i="31"/>
  <c r="E147" i="31"/>
  <c r="B148" i="31"/>
  <c r="B260" i="31"/>
  <c r="B255" i="31"/>
  <c r="E253" i="31"/>
  <c r="I140" i="31"/>
  <c r="E137" i="31"/>
  <c r="B175" i="31"/>
  <c r="E150" i="31"/>
  <c r="C146" i="31"/>
  <c r="I145" i="31"/>
  <c r="I254" i="31"/>
  <c r="I253" i="31"/>
  <c r="C140" i="31"/>
  <c r="I137" i="31"/>
  <c r="I249" i="31"/>
  <c r="D150" i="31"/>
  <c r="D148" i="31"/>
  <c r="D260" i="31"/>
  <c r="D255" i="31"/>
  <c r="D143" i="31"/>
  <c r="I142" i="31"/>
  <c r="E251" i="31"/>
  <c r="D250" i="31"/>
  <c r="I175" i="31"/>
  <c r="D270" i="31"/>
  <c r="E146" i="31"/>
  <c r="B145" i="31"/>
  <c r="E144" i="31"/>
  <c r="B141" i="31"/>
  <c r="D251" i="31"/>
  <c r="I136" i="31"/>
  <c r="D263" i="31"/>
  <c r="C270" i="31"/>
  <c r="G259" i="31"/>
  <c r="F261" i="31"/>
  <c r="E135" i="31"/>
  <c r="D146" i="31"/>
  <c r="E145" i="31"/>
  <c r="E254" i="31"/>
  <c r="B142" i="31"/>
  <c r="C139" i="31"/>
  <c r="C136" i="31"/>
  <c r="C263" i="31"/>
  <c r="B270" i="31"/>
  <c r="B261" i="31"/>
  <c r="C259" i="31"/>
  <c r="C144" i="31"/>
  <c r="E142" i="31"/>
  <c r="B139" i="31"/>
  <c r="B136" i="31"/>
  <c r="E175" i="31"/>
  <c r="I150" i="31"/>
  <c r="I148" i="31"/>
  <c r="I260" i="31"/>
  <c r="I255" i="31"/>
  <c r="I143" i="31"/>
  <c r="C141" i="31"/>
  <c r="E138" i="31"/>
  <c r="I250" i="31"/>
  <c r="E263" i="31"/>
  <c r="I270" i="31"/>
  <c r="D261" i="31"/>
  <c r="E259" i="31"/>
  <c r="C143" i="31"/>
  <c r="E140" i="31"/>
  <c r="I251" i="31"/>
  <c r="C250" i="31"/>
  <c r="I263" i="31"/>
  <c r="D268" i="31"/>
  <c r="F260" i="31"/>
  <c r="C175" i="31"/>
  <c r="G260" i="31"/>
  <c r="D135" i="31"/>
  <c r="I146" i="31"/>
  <c r="D259" i="31"/>
  <c r="D144" i="31"/>
  <c r="E141" i="31"/>
  <c r="C251" i="31"/>
  <c r="B250" i="31"/>
  <c r="D52" i="31"/>
  <c r="C268" i="31"/>
  <c r="E260" i="31"/>
  <c r="E255" i="31"/>
  <c r="E143" i="31"/>
  <c r="D141" i="31"/>
  <c r="B251" i="31"/>
  <c r="E250" i="31"/>
  <c r="B263" i="31"/>
  <c r="E270" i="31"/>
  <c r="B146" i="31"/>
  <c r="C145" i="31"/>
  <c r="C254" i="31"/>
  <c r="C253" i="31"/>
  <c r="B140" i="31"/>
  <c r="C137" i="31"/>
  <c r="C249" i="31"/>
  <c r="B52" i="31"/>
  <c r="E268" i="31"/>
  <c r="I261" i="31"/>
  <c r="C255" i="31"/>
  <c r="B253" i="31"/>
  <c r="D139" i="31"/>
  <c r="I138" i="31"/>
  <c r="B249" i="31"/>
  <c r="E52" i="31"/>
  <c r="I268" i="31"/>
  <c r="F259" i="31"/>
  <c r="E149" i="31"/>
  <c r="C261" i="31"/>
  <c r="I259" i="31"/>
  <c r="B143" i="31"/>
  <c r="D140" i="31"/>
  <c r="C138" i="31"/>
  <c r="E249" i="31"/>
  <c r="I52" i="31"/>
  <c r="E148" i="31"/>
  <c r="D145" i="31"/>
  <c r="D254" i="31"/>
  <c r="D253" i="31"/>
  <c r="I141" i="31"/>
  <c r="B138" i="31"/>
  <c r="D249" i="31"/>
  <c r="C52" i="31"/>
  <c r="B268" i="31"/>
  <c r="E261" i="31"/>
  <c r="B259" i="31"/>
  <c r="B144" i="31"/>
  <c r="D142" i="31"/>
  <c r="E139" i="31"/>
  <c r="E136" i="31"/>
  <c r="D175" i="31"/>
  <c r="C150" i="31"/>
  <c r="C148" i="31"/>
  <c r="C260" i="31"/>
  <c r="B254" i="31"/>
  <c r="C142" i="31"/>
  <c r="I139" i="31"/>
  <c r="B137" i="31"/>
  <c r="B150" i="31"/>
  <c r="G261" i="31"/>
  <c r="I36" i="31"/>
  <c r="D36" i="31"/>
  <c r="C37" i="31"/>
  <c r="B75" i="31"/>
  <c r="E240" i="31"/>
  <c r="I123" i="31"/>
  <c r="I124" i="31"/>
  <c r="D124" i="31"/>
  <c r="C245" i="31"/>
  <c r="C38" i="31"/>
  <c r="C39" i="31"/>
  <c r="C40" i="31"/>
  <c r="C41" i="31"/>
  <c r="C42" i="31"/>
  <c r="C43" i="31"/>
  <c r="C126" i="31"/>
  <c r="B128" i="31"/>
  <c r="E133" i="31"/>
  <c r="I44" i="31"/>
  <c r="D44" i="31"/>
  <c r="C45" i="31"/>
  <c r="B46" i="31"/>
  <c r="E47" i="31"/>
  <c r="I79" i="31"/>
  <c r="D79" i="31"/>
  <c r="C48" i="31"/>
  <c r="B49" i="31"/>
  <c r="E248" i="31"/>
  <c r="I50" i="31"/>
  <c r="D50" i="31"/>
  <c r="E37" i="31"/>
  <c r="D75" i="31"/>
  <c r="C123" i="31"/>
  <c r="E245" i="31"/>
  <c r="E39" i="31"/>
  <c r="E42" i="31"/>
  <c r="E126" i="31"/>
  <c r="D128" i="31"/>
  <c r="B44" i="31"/>
  <c r="I46" i="31"/>
  <c r="C47" i="31"/>
  <c r="E48" i="31"/>
  <c r="D49" i="31"/>
  <c r="B50" i="31"/>
  <c r="B37" i="31"/>
  <c r="I240" i="31"/>
  <c r="D240" i="31"/>
  <c r="C124" i="31"/>
  <c r="B38" i="31"/>
  <c r="B40" i="31"/>
  <c r="B42" i="31"/>
  <c r="B126" i="31"/>
  <c r="D133" i="31"/>
  <c r="B45" i="31"/>
  <c r="I47" i="31"/>
  <c r="C79" i="31"/>
  <c r="E49" i="31"/>
  <c r="D248" i="31"/>
  <c r="E36" i="31"/>
  <c r="I37" i="31"/>
  <c r="D37" i="31"/>
  <c r="C75" i="31"/>
  <c r="B240" i="31"/>
  <c r="B123" i="31"/>
  <c r="E124" i="31"/>
  <c r="I245" i="31"/>
  <c r="D245" i="31"/>
  <c r="D38" i="31"/>
  <c r="D39" i="31"/>
  <c r="D40" i="31"/>
  <c r="D41" i="31"/>
  <c r="D42" i="31"/>
  <c r="D43" i="31"/>
  <c r="D126" i="31"/>
  <c r="C128" i="31"/>
  <c r="B133" i="31"/>
  <c r="E44" i="31"/>
  <c r="I45" i="31"/>
  <c r="D45" i="31"/>
  <c r="C46" i="31"/>
  <c r="B47" i="31"/>
  <c r="E79" i="31"/>
  <c r="I48" i="31"/>
  <c r="D48" i="31"/>
  <c r="C49" i="31"/>
  <c r="B248" i="31"/>
  <c r="E50" i="31"/>
  <c r="B36" i="31"/>
  <c r="I75" i="31"/>
  <c r="C240" i="31"/>
  <c r="B124" i="31"/>
  <c r="E38" i="31"/>
  <c r="E40" i="31"/>
  <c r="E41" i="31"/>
  <c r="I43" i="31"/>
  <c r="I128" i="31"/>
  <c r="C133" i="31"/>
  <c r="E45" i="31"/>
  <c r="D46" i="31"/>
  <c r="B79" i="31"/>
  <c r="I49" i="31"/>
  <c r="C248" i="31"/>
  <c r="C36" i="31"/>
  <c r="E75" i="31"/>
  <c r="D123" i="31"/>
  <c r="B245" i="31"/>
  <c r="B39" i="31"/>
  <c r="B41" i="31"/>
  <c r="B43" i="31"/>
  <c r="E128" i="31"/>
  <c r="I133" i="31"/>
  <c r="C44" i="31"/>
  <c r="E46" i="31"/>
  <c r="D47" i="31"/>
  <c r="B48" i="31"/>
  <c r="I248" i="31"/>
  <c r="C50" i="31"/>
  <c r="C76" i="31"/>
  <c r="D131" i="31"/>
  <c r="D127" i="31"/>
  <c r="D246" i="31"/>
  <c r="D242" i="31"/>
  <c r="I239" i="31"/>
  <c r="I132" i="31"/>
  <c r="C127" i="31"/>
  <c r="C246" i="31"/>
  <c r="C242" i="31"/>
  <c r="B134" i="31"/>
  <c r="D129" i="31"/>
  <c r="C247" i="31"/>
  <c r="C243" i="31"/>
  <c r="D76" i="31"/>
  <c r="E131" i="31"/>
  <c r="E127" i="31"/>
  <c r="E246" i="31"/>
  <c r="D241" i="31"/>
  <c r="D125" i="31"/>
  <c r="I241" i="31"/>
  <c r="C130" i="31"/>
  <c r="B244" i="31"/>
  <c r="C134" i="31"/>
  <c r="D247" i="31"/>
  <c r="C239" i="31"/>
  <c r="B127" i="31"/>
  <c r="E241" i="31"/>
  <c r="I130" i="31"/>
  <c r="B243" i="31"/>
  <c r="E132" i="31"/>
  <c r="E247" i="31"/>
  <c r="D239" i="31"/>
  <c r="E129" i="31"/>
  <c r="I243" i="31"/>
  <c r="E76" i="31"/>
  <c r="E125" i="31"/>
  <c r="B239" i="31"/>
  <c r="D134" i="31"/>
  <c r="I131" i="31"/>
  <c r="I127" i="31"/>
  <c r="I246" i="31"/>
  <c r="I242" i="31"/>
  <c r="B76" i="31"/>
  <c r="C131" i="31"/>
  <c r="B125" i="31"/>
  <c r="E244" i="31"/>
  <c r="B241" i="31"/>
  <c r="C132" i="31"/>
  <c r="I129" i="31"/>
  <c r="B246" i="31"/>
  <c r="B242" i="31"/>
  <c r="I76" i="31"/>
  <c r="D130" i="31"/>
  <c r="C244" i="31"/>
  <c r="I134" i="31"/>
  <c r="C125" i="31"/>
  <c r="C241" i="31"/>
  <c r="B130" i="31"/>
  <c r="D243" i="31"/>
  <c r="B131" i="31"/>
  <c r="D244" i="31"/>
  <c r="E134" i="31"/>
  <c r="I125" i="31"/>
  <c r="E239" i="31"/>
  <c r="B129" i="31"/>
  <c r="E243" i="31"/>
  <c r="D132" i="31"/>
  <c r="I247" i="31"/>
  <c r="E130" i="31"/>
  <c r="I244" i="31"/>
  <c r="B132" i="31"/>
  <c r="C129" i="31"/>
  <c r="B247" i="31"/>
  <c r="E242" i="31"/>
  <c r="I122" i="31"/>
  <c r="D122" i="31"/>
  <c r="D74" i="31"/>
  <c r="E122" i="31"/>
  <c r="I74" i="31"/>
  <c r="B74" i="31"/>
  <c r="C74" i="31"/>
  <c r="B122" i="31"/>
  <c r="C122" i="31"/>
  <c r="I14" i="31"/>
  <c r="I174" i="31"/>
  <c r="I119" i="31"/>
  <c r="I120" i="31"/>
  <c r="I235" i="31"/>
  <c r="I229" i="31"/>
  <c r="I15" i="31"/>
  <c r="I118" i="31"/>
  <c r="I173" i="31"/>
  <c r="I233" i="31"/>
  <c r="I30" i="31"/>
  <c r="I228" i="31"/>
  <c r="I172" i="31"/>
  <c r="I231" i="31"/>
  <c r="I230" i="31"/>
  <c r="I117" i="31"/>
  <c r="I232" i="31"/>
  <c r="I234" i="31"/>
  <c r="I121" i="31"/>
  <c r="I237" i="31"/>
  <c r="D99" i="31"/>
  <c r="D157" i="31"/>
  <c r="D105" i="31"/>
  <c r="D109" i="31"/>
  <c r="D162" i="31"/>
  <c r="D116" i="31"/>
  <c r="D32" i="31"/>
  <c r="D171" i="31"/>
  <c r="D33" i="31"/>
  <c r="D159" i="31"/>
  <c r="D21" i="31"/>
  <c r="D29" i="31"/>
  <c r="D100" i="31"/>
  <c r="D11" i="31"/>
  <c r="D174" i="31"/>
  <c r="D91" i="31"/>
  <c r="D158" i="31"/>
  <c r="D107" i="31"/>
  <c r="D111" i="31"/>
  <c r="D14" i="31"/>
  <c r="D156" i="31"/>
  <c r="D108" i="31"/>
  <c r="D163" i="31"/>
  <c r="D34" i="31"/>
  <c r="D160" i="31"/>
  <c r="D112" i="31"/>
  <c r="D28" i="31"/>
  <c r="D35" i="31"/>
  <c r="D31" i="31"/>
  <c r="D119" i="31"/>
  <c r="D224" i="31"/>
  <c r="D216" i="31"/>
  <c r="D204" i="31"/>
  <c r="D90" i="31"/>
  <c r="D96" i="31"/>
  <c r="D15" i="31"/>
  <c r="D211" i="31"/>
  <c r="D20" i="31"/>
  <c r="D168" i="31"/>
  <c r="D232" i="31"/>
  <c r="D114" i="31"/>
  <c r="D24" i="31"/>
  <c r="D169" i="31"/>
  <c r="D121" i="31"/>
  <c r="D113" i="31"/>
  <c r="D213" i="31"/>
  <c r="D170" i="31"/>
  <c r="D205" i="31"/>
  <c r="D101" i="31"/>
  <c r="D236" i="31"/>
  <c r="D222" i="31"/>
  <c r="D102" i="31"/>
  <c r="D233" i="31"/>
  <c r="D13" i="31"/>
  <c r="D19" i="31"/>
  <c r="D227" i="31"/>
  <c r="D110" i="31"/>
  <c r="D173" i="31"/>
  <c r="D23" i="31"/>
  <c r="D120" i="31"/>
  <c r="D221" i="31"/>
  <c r="D200" i="31"/>
  <c r="D117" i="31"/>
  <c r="D106" i="31"/>
  <c r="D234" i="31"/>
  <c r="D220" i="31"/>
  <c r="D238" i="31"/>
  <c r="D215" i="31"/>
  <c r="D206" i="31"/>
  <c r="D237" i="31"/>
  <c r="D172" i="31"/>
  <c r="D115" i="31"/>
  <c r="D214" i="31"/>
  <c r="D202" i="31"/>
  <c r="D199" i="31"/>
  <c r="D235" i="31"/>
  <c r="D228" i="31"/>
  <c r="D210" i="31"/>
  <c r="D104" i="31"/>
  <c r="D8" i="31"/>
  <c r="D230" i="31"/>
  <c r="D223" i="31"/>
  <c r="D209" i="31"/>
  <c r="D97" i="31"/>
  <c r="D231" i="31"/>
  <c r="D218" i="31"/>
  <c r="D26" i="31"/>
  <c r="D208" i="31"/>
  <c r="D92" i="31"/>
  <c r="D9" i="31"/>
  <c r="D118" i="31"/>
  <c r="D212" i="31"/>
  <c r="D167" i="31"/>
  <c r="D207" i="31"/>
  <c r="D30" i="31"/>
  <c r="D12" i="31"/>
  <c r="D94" i="31"/>
  <c r="D217" i="31"/>
  <c r="D10" i="31"/>
  <c r="D161" i="31"/>
  <c r="D229" i="31"/>
  <c r="D25" i="31"/>
  <c r="D98" i="31"/>
  <c r="D219" i="31"/>
  <c r="D201" i="31"/>
  <c r="D226" i="31"/>
  <c r="D203" i="31"/>
  <c r="D225" i="31"/>
  <c r="D22" i="31"/>
  <c r="D103" i="31"/>
  <c r="I99" i="31"/>
  <c r="I91" i="31"/>
  <c r="B156" i="31"/>
  <c r="B100" i="31"/>
  <c r="B157" i="31"/>
  <c r="B158" i="31"/>
  <c r="B159" i="31"/>
  <c r="B160" i="31"/>
  <c r="C105" i="31"/>
  <c r="E108" i="31"/>
  <c r="E11" i="31"/>
  <c r="B109" i="31"/>
  <c r="B111" i="31"/>
  <c r="B21" i="31"/>
  <c r="B112" i="31"/>
  <c r="C162" i="31"/>
  <c r="C171" i="31"/>
  <c r="C163" i="31"/>
  <c r="I116" i="31"/>
  <c r="B14" i="31"/>
  <c r="C29" i="31"/>
  <c r="F167" i="31"/>
  <c r="C32" i="31"/>
  <c r="I34" i="31"/>
  <c r="I35" i="31"/>
  <c r="E99" i="31"/>
  <c r="B91" i="31"/>
  <c r="C156" i="31"/>
  <c r="C100" i="31"/>
  <c r="C157" i="31"/>
  <c r="C158" i="31"/>
  <c r="C159" i="31"/>
  <c r="C160" i="31"/>
  <c r="B107" i="31"/>
  <c r="B108" i="31"/>
  <c r="B11" i="31"/>
  <c r="C109" i="31"/>
  <c r="C111" i="31"/>
  <c r="C21" i="31"/>
  <c r="C112" i="31"/>
  <c r="I171" i="31"/>
  <c r="I163" i="31"/>
  <c r="E28" i="31"/>
  <c r="B116" i="31"/>
  <c r="C14" i="31"/>
  <c r="E174" i="31"/>
  <c r="G167" i="31"/>
  <c r="E33" i="31"/>
  <c r="E34" i="31"/>
  <c r="E35" i="31"/>
  <c r="C35" i="31"/>
  <c r="B99" i="31"/>
  <c r="C91" i="31"/>
  <c r="I100" i="31"/>
  <c r="I157" i="31"/>
  <c r="I158" i="31"/>
  <c r="I159" i="31"/>
  <c r="I160" i="31"/>
  <c r="I105" i="31"/>
  <c r="C107" i="31"/>
  <c r="C108" i="31"/>
  <c r="C11" i="31"/>
  <c r="I111" i="31"/>
  <c r="I21" i="31"/>
  <c r="I112" i="31"/>
  <c r="E162" i="31"/>
  <c r="E171" i="31"/>
  <c r="E163" i="31"/>
  <c r="B28" i="31"/>
  <c r="C116" i="31"/>
  <c r="E29" i="31"/>
  <c r="B174" i="31"/>
  <c r="E32" i="31"/>
  <c r="B33" i="31"/>
  <c r="B34" i="31"/>
  <c r="B35" i="31"/>
  <c r="C99" i="31"/>
  <c r="E156" i="31"/>
  <c r="E100" i="31"/>
  <c r="E157" i="31"/>
  <c r="E158" i="31"/>
  <c r="E159" i="31"/>
  <c r="E160" i="31"/>
  <c r="B105" i="31"/>
  <c r="I108" i="31"/>
  <c r="I11" i="31"/>
  <c r="E109" i="31"/>
  <c r="E111" i="31"/>
  <c r="E21" i="31"/>
  <c r="E112" i="31"/>
  <c r="B162" i="31"/>
  <c r="B171" i="31"/>
  <c r="B163" i="31"/>
  <c r="C28" i="31"/>
  <c r="E14" i="31"/>
  <c r="B29" i="31"/>
  <c r="C174" i="31"/>
  <c r="B32" i="31"/>
  <c r="C33" i="31"/>
  <c r="C34" i="31"/>
  <c r="E105" i="31"/>
  <c r="B236" i="31"/>
  <c r="E30" i="31"/>
  <c r="E120" i="31"/>
  <c r="B232" i="31"/>
  <c r="C118" i="31"/>
  <c r="C226" i="31"/>
  <c r="E113" i="31"/>
  <c r="E12" i="31"/>
  <c r="B218" i="31"/>
  <c r="C214" i="31"/>
  <c r="I210" i="31"/>
  <c r="I23" i="31"/>
  <c r="E208" i="31"/>
  <c r="I206" i="31"/>
  <c r="C106" i="31"/>
  <c r="C161" i="31"/>
  <c r="B19" i="31"/>
  <c r="C9" i="31"/>
  <c r="C167" i="31"/>
  <c r="E96" i="31"/>
  <c r="E15" i="31"/>
  <c r="B234" i="31"/>
  <c r="E173" i="31"/>
  <c r="C15" i="31"/>
  <c r="B226" i="31"/>
  <c r="B114" i="31"/>
  <c r="I222" i="31"/>
  <c r="E219" i="31"/>
  <c r="I215" i="31"/>
  <c r="B211" i="31"/>
  <c r="E24" i="31"/>
  <c r="E209" i="31"/>
  <c r="C206" i="31"/>
  <c r="B106" i="31"/>
  <c r="B161" i="31"/>
  <c r="E19" i="31"/>
  <c r="B9" i="31"/>
  <c r="I199" i="31"/>
  <c r="E8" i="31"/>
  <c r="B237" i="31"/>
  <c r="E117" i="31"/>
  <c r="C31" i="31"/>
  <c r="C120" i="31"/>
  <c r="B119" i="31"/>
  <c r="B15" i="31"/>
  <c r="B227" i="31"/>
  <c r="E115" i="31"/>
  <c r="B13" i="31"/>
  <c r="I220" i="31"/>
  <c r="C216" i="31"/>
  <c r="C212" i="31"/>
  <c r="I25" i="31"/>
  <c r="B170" i="31"/>
  <c r="I10" i="31"/>
  <c r="C204" i="31"/>
  <c r="E92" i="31"/>
  <c r="I103" i="31"/>
  <c r="E101" i="31"/>
  <c r="I200" i="31"/>
  <c r="C98" i="31"/>
  <c r="B94" i="31"/>
  <c r="B230" i="31"/>
  <c r="I114" i="31"/>
  <c r="B222" i="31"/>
  <c r="C219" i="31"/>
  <c r="B215" i="31"/>
  <c r="I211" i="31"/>
  <c r="C24" i="31"/>
  <c r="C209" i="31"/>
  <c r="E207" i="31"/>
  <c r="I203" i="31"/>
  <c r="I20" i="31"/>
  <c r="I102" i="31"/>
  <c r="I169" i="31"/>
  <c r="I90" i="31"/>
  <c r="B97" i="31"/>
  <c r="F81" i="31"/>
  <c r="G200" i="31"/>
  <c r="G254" i="31"/>
  <c r="F254" i="31"/>
  <c r="G17" i="31"/>
  <c r="F16" i="31"/>
  <c r="G240" i="31"/>
  <c r="G272" i="31"/>
  <c r="E116" i="31"/>
  <c r="E227" i="31"/>
  <c r="B121" i="31"/>
  <c r="B235" i="31"/>
  <c r="C231" i="31"/>
  <c r="E230" i="31"/>
  <c r="C224" i="31"/>
  <c r="I223" i="31"/>
  <c r="C221" i="31"/>
  <c r="C217" i="31"/>
  <c r="C213" i="31"/>
  <c r="I26" i="31"/>
  <c r="I22" i="31"/>
  <c r="C110" i="31"/>
  <c r="C205" i="31"/>
  <c r="E202" i="31"/>
  <c r="B104" i="31"/>
  <c r="B201" i="31"/>
  <c r="E168" i="31"/>
  <c r="E98" i="31"/>
  <c r="I94" i="31"/>
  <c r="E228" i="31"/>
  <c r="E232" i="31"/>
  <c r="B172" i="31"/>
  <c r="B229" i="31"/>
  <c r="C225" i="31"/>
  <c r="I113" i="31"/>
  <c r="I12" i="31"/>
  <c r="E218" i="31"/>
  <c r="B214" i="31"/>
  <c r="C210" i="31"/>
  <c r="C23" i="31"/>
  <c r="B110" i="31"/>
  <c r="B205" i="31"/>
  <c r="I202" i="31"/>
  <c r="E104" i="31"/>
  <c r="E201" i="31"/>
  <c r="I168" i="31"/>
  <c r="B167" i="31"/>
  <c r="I96" i="31"/>
  <c r="C235" i="31"/>
  <c r="B238" i="31"/>
  <c r="C30" i="31"/>
  <c r="E234" i="31"/>
  <c r="E172" i="31"/>
  <c r="C230" i="31"/>
  <c r="E226" i="31"/>
  <c r="E114" i="31"/>
  <c r="C222" i="31"/>
  <c r="I219" i="31"/>
  <c r="C215" i="31"/>
  <c r="E211" i="31"/>
  <c r="I24" i="31"/>
  <c r="I209" i="31"/>
  <c r="B207" i="31"/>
  <c r="E203" i="31"/>
  <c r="E20" i="31"/>
  <c r="E102" i="31"/>
  <c r="E169" i="31"/>
  <c r="B90" i="31"/>
  <c r="C97" i="31"/>
  <c r="B120" i="31"/>
  <c r="I226" i="31"/>
  <c r="B113" i="31"/>
  <c r="B12" i="31"/>
  <c r="C218" i="31"/>
  <c r="I214" i="31"/>
  <c r="E210" i="31"/>
  <c r="E23" i="31"/>
  <c r="B208" i="31"/>
  <c r="E206" i="31"/>
  <c r="I106" i="31"/>
  <c r="I161" i="31"/>
  <c r="C19" i="31"/>
  <c r="I9" i="31"/>
  <c r="B199" i="31"/>
  <c r="C8" i="31"/>
  <c r="G81" i="31"/>
  <c r="F200" i="31"/>
  <c r="G274" i="31"/>
  <c r="F274" i="31"/>
  <c r="G89" i="31"/>
  <c r="G80" i="31"/>
  <c r="F80" i="31"/>
  <c r="F239" i="31"/>
  <c r="F216" i="31"/>
  <c r="F215" i="31"/>
  <c r="E107" i="31"/>
  <c r="E237" i="31"/>
  <c r="B173" i="31"/>
  <c r="C115" i="31"/>
  <c r="B220" i="31"/>
  <c r="E212" i="31"/>
  <c r="I170" i="31"/>
  <c r="E204" i="31"/>
  <c r="B103" i="31"/>
  <c r="B200" i="31"/>
  <c r="I238" i="31"/>
  <c r="B231" i="31"/>
  <c r="C228" i="31"/>
  <c r="C223" i="31"/>
  <c r="B217" i="31"/>
  <c r="C26" i="31"/>
  <c r="E10" i="31"/>
  <c r="B92" i="31"/>
  <c r="B101" i="31"/>
  <c r="I98" i="31"/>
  <c r="B233" i="31"/>
  <c r="C237" i="31"/>
  <c r="E118" i="31"/>
  <c r="E225" i="31"/>
  <c r="C12" i="31"/>
  <c r="E214" i="31"/>
  <c r="B23" i="31"/>
  <c r="B206" i="31"/>
  <c r="E161" i="31"/>
  <c r="E9" i="31"/>
  <c r="I8" i="31"/>
  <c r="I225" i="31"/>
  <c r="I221" i="31"/>
  <c r="I213" i="31"/>
  <c r="E22" i="31"/>
  <c r="I205" i="31"/>
  <c r="C104" i="31"/>
  <c r="B168" i="31"/>
  <c r="B96" i="31"/>
  <c r="G10" i="31"/>
  <c r="G276" i="31"/>
  <c r="F89" i="31"/>
  <c r="G88" i="31"/>
  <c r="F224" i="31"/>
  <c r="F13" i="31"/>
  <c r="F272" i="31"/>
  <c r="G231" i="31"/>
  <c r="G217" i="31"/>
  <c r="G12" i="31"/>
  <c r="G275" i="31"/>
  <c r="F87" i="31"/>
  <c r="F231" i="31"/>
  <c r="F217" i="31"/>
  <c r="F213" i="31"/>
  <c r="F275" i="31"/>
  <c r="F86" i="31"/>
  <c r="G83" i="31"/>
  <c r="G215" i="31"/>
  <c r="G205" i="31"/>
  <c r="G277" i="31"/>
  <c r="G285" i="31"/>
  <c r="F230" i="31"/>
  <c r="G212" i="31"/>
  <c r="G211" i="31"/>
  <c r="F252" i="31"/>
  <c r="G270" i="31"/>
  <c r="G235" i="31"/>
  <c r="G202" i="31"/>
  <c r="G232" i="31"/>
  <c r="F253" i="31"/>
  <c r="F232" i="31"/>
  <c r="F289" i="31"/>
  <c r="G257" i="31"/>
  <c r="F251" i="31"/>
  <c r="F258" i="31"/>
  <c r="F170" i="31"/>
  <c r="G185" i="31"/>
  <c r="G255" i="31"/>
  <c r="G157" i="31"/>
  <c r="G264" i="31"/>
  <c r="G242" i="31"/>
  <c r="G256" i="31"/>
  <c r="F247" i="31"/>
  <c r="C238" i="31"/>
  <c r="C234" i="31"/>
  <c r="C229" i="31"/>
  <c r="I13" i="31"/>
  <c r="E216" i="31"/>
  <c r="B25" i="31"/>
  <c r="B10" i="31"/>
  <c r="C92" i="31"/>
  <c r="C101" i="31"/>
  <c r="E97" i="31"/>
  <c r="E121" i="31"/>
  <c r="B118" i="31"/>
  <c r="B224" i="31"/>
  <c r="B221" i="31"/>
  <c r="B213" i="31"/>
  <c r="C22" i="31"/>
  <c r="I204" i="31"/>
  <c r="E103" i="31"/>
  <c r="E200" i="31"/>
  <c r="C94" i="31"/>
  <c r="I31" i="31"/>
  <c r="C233" i="31"/>
  <c r="E229" i="31"/>
  <c r="C113" i="31"/>
  <c r="I218" i="31"/>
  <c r="B210" i="31"/>
  <c r="C208" i="31"/>
  <c r="E106" i="31"/>
  <c r="I19" i="31"/>
  <c r="C199" i="31"/>
  <c r="C232" i="31"/>
  <c r="E223" i="31"/>
  <c r="I217" i="31"/>
  <c r="E26" i="31"/>
  <c r="I110" i="31"/>
  <c r="B202" i="31"/>
  <c r="C201" i="31"/>
  <c r="I167" i="31"/>
  <c r="G286" i="31"/>
  <c r="F10" i="31"/>
  <c r="F276" i="31"/>
  <c r="F263" i="31"/>
  <c r="F83" i="31"/>
  <c r="F205" i="31"/>
  <c r="G9" i="31"/>
  <c r="F88" i="31"/>
  <c r="G79" i="31"/>
  <c r="G213" i="31"/>
  <c r="F9" i="31"/>
  <c r="G290" i="31"/>
  <c r="G84" i="31"/>
  <c r="G8" i="31"/>
  <c r="G15" i="31"/>
  <c r="F12" i="31"/>
  <c r="F290" i="31"/>
  <c r="F85" i="31"/>
  <c r="F8" i="31"/>
  <c r="F15" i="31"/>
  <c r="G13" i="31"/>
  <c r="G237" i="31"/>
  <c r="F285" i="31"/>
  <c r="F211" i="31"/>
  <c r="G208" i="31"/>
  <c r="F201" i="31"/>
  <c r="F284" i="31"/>
  <c r="F279" i="31"/>
  <c r="F278" i="31"/>
  <c r="G280" i="31"/>
  <c r="F202" i="31"/>
  <c r="F281" i="31"/>
  <c r="G199" i="31"/>
  <c r="F255" i="31"/>
  <c r="G258" i="31"/>
  <c r="G227" i="31"/>
  <c r="F182" i="31"/>
  <c r="G182" i="31"/>
  <c r="F185" i="31"/>
  <c r="F75" i="31"/>
  <c r="F228" i="31"/>
  <c r="G189" i="31"/>
  <c r="G178" i="31"/>
  <c r="F184" i="31"/>
  <c r="F243" i="31"/>
  <c r="F267" i="31"/>
  <c r="G172" i="31"/>
  <c r="B31" i="31"/>
  <c r="C172" i="31"/>
  <c r="B219" i="31"/>
  <c r="B209" i="31"/>
  <c r="C102" i="31"/>
  <c r="B30" i="31"/>
  <c r="C227" i="31"/>
  <c r="I216" i="31"/>
  <c r="C207" i="31"/>
  <c r="B169" i="31"/>
  <c r="E119" i="31"/>
  <c r="B117" i="31"/>
  <c r="E221" i="31"/>
  <c r="B22" i="31"/>
  <c r="I104" i="31"/>
  <c r="C96" i="31"/>
  <c r="C220" i="31"/>
  <c r="E170" i="31"/>
  <c r="C103" i="31"/>
  <c r="E94" i="31"/>
  <c r="G16" i="31"/>
  <c r="F82" i="31"/>
  <c r="F203" i="31"/>
  <c r="F225" i="31"/>
  <c r="F18" i="31"/>
  <c r="G86" i="31"/>
  <c r="G218" i="31"/>
  <c r="F250" i="31"/>
  <c r="G216" i="31"/>
  <c r="F210" i="31"/>
  <c r="F237" i="31"/>
  <c r="F209" i="31"/>
  <c r="F270" i="31"/>
  <c r="F199" i="31"/>
  <c r="G234" i="31"/>
  <c r="F234" i="31"/>
  <c r="G154" i="31"/>
  <c r="G220" i="31"/>
  <c r="F177" i="31"/>
  <c r="G229" i="31"/>
  <c r="G198" i="31"/>
  <c r="F236" i="31"/>
  <c r="F244" i="31"/>
  <c r="G219" i="31"/>
  <c r="G197" i="31"/>
  <c r="F194" i="31"/>
  <c r="G164" i="31"/>
  <c r="F229" i="31"/>
  <c r="G292" i="31"/>
  <c r="F189" i="31"/>
  <c r="F198" i="31"/>
  <c r="G241" i="31"/>
  <c r="G206" i="31"/>
  <c r="G174" i="31"/>
  <c r="F179" i="31"/>
  <c r="F288" i="31"/>
  <c r="F164" i="31"/>
  <c r="F92" i="31"/>
  <c r="F292" i="31"/>
  <c r="F183" i="31"/>
  <c r="F241" i="31"/>
  <c r="F221" i="31"/>
  <c r="F268" i="31"/>
  <c r="F181" i="31"/>
  <c r="G75" i="31"/>
  <c r="G228" i="31"/>
  <c r="G247" i="31"/>
  <c r="G245" i="31"/>
  <c r="G244" i="31"/>
  <c r="G93" i="31"/>
  <c r="F93" i="31"/>
  <c r="F159" i="31"/>
  <c r="G163" i="31"/>
  <c r="F122" i="31"/>
  <c r="F163" i="31"/>
  <c r="F95" i="31"/>
  <c r="C211" i="31"/>
  <c r="E25" i="31"/>
  <c r="I97" i="31"/>
  <c r="E224" i="31"/>
  <c r="E205" i="31"/>
  <c r="I224" i="31"/>
  <c r="B204" i="31"/>
  <c r="G263" i="31"/>
  <c r="G249" i="31"/>
  <c r="G250" i="31"/>
  <c r="G210" i="31"/>
  <c r="F218" i="31"/>
  <c r="G230" i="31"/>
  <c r="G252" i="31"/>
  <c r="G282" i="31"/>
  <c r="F220" i="31"/>
  <c r="F287" i="31"/>
  <c r="F186" i="31"/>
  <c r="F266" i="31"/>
  <c r="F195" i="31"/>
  <c r="G158" i="31"/>
  <c r="G248" i="31"/>
  <c r="G223" i="31"/>
  <c r="F222" i="31"/>
  <c r="F197" i="31"/>
  <c r="G156" i="31"/>
  <c r="F223" i="31"/>
  <c r="F171" i="31"/>
  <c r="F265" i="31"/>
  <c r="G186" i="31"/>
  <c r="G269" i="31"/>
  <c r="G162" i="31"/>
  <c r="G122" i="31"/>
  <c r="F129" i="31"/>
  <c r="E233" i="31"/>
  <c r="B24" i="31"/>
  <c r="B8" i="31"/>
  <c r="E220" i="31"/>
  <c r="B102" i="31"/>
  <c r="B223" i="31"/>
  <c r="C202" i="31"/>
  <c r="E13" i="31"/>
  <c r="I92" i="31"/>
  <c r="F11" i="31"/>
  <c r="G204" i="31"/>
  <c r="F204" i="31"/>
  <c r="F233" i="31"/>
  <c r="G82" i="31"/>
  <c r="F277" i="31"/>
  <c r="G201" i="31"/>
  <c r="G281" i="31"/>
  <c r="F257" i="31"/>
  <c r="G177" i="31"/>
  <c r="G187" i="31"/>
  <c r="F246" i="31"/>
  <c r="G288" i="31"/>
  <c r="F154" i="31"/>
  <c r="F264" i="31"/>
  <c r="G183" i="31"/>
  <c r="G207" i="31"/>
  <c r="F173" i="31"/>
  <c r="F169" i="31"/>
  <c r="F158" i="31"/>
  <c r="F271" i="31"/>
  <c r="G268" i="31"/>
  <c r="F156" i="31"/>
  <c r="G176" i="31"/>
  <c r="F90" i="31"/>
  <c r="G160" i="31"/>
  <c r="G166" i="31"/>
  <c r="G95" i="31"/>
  <c r="E31" i="31"/>
  <c r="I227" i="31"/>
  <c r="E215" i="31"/>
  <c r="I207" i="31"/>
  <c r="C169" i="31"/>
  <c r="E235" i="31"/>
  <c r="B115" i="31"/>
  <c r="I212" i="31"/>
  <c r="B203" i="31"/>
  <c r="C90" i="31"/>
  <c r="E238" i="31"/>
  <c r="B228" i="31"/>
  <c r="E217" i="31"/>
  <c r="E110" i="31"/>
  <c r="I201" i="31"/>
  <c r="C173" i="31"/>
  <c r="B216" i="31"/>
  <c r="C10" i="31"/>
  <c r="I101" i="31"/>
  <c r="F286" i="31"/>
  <c r="F17" i="31"/>
  <c r="G225" i="31"/>
  <c r="G18" i="31"/>
  <c r="G233" i="31"/>
  <c r="G273" i="31"/>
  <c r="G85" i="31"/>
  <c r="G14" i="31"/>
  <c r="G239" i="31"/>
  <c r="G224" i="31"/>
  <c r="G203" i="31"/>
  <c r="G214" i="31"/>
  <c r="F212" i="31"/>
  <c r="G279" i="31"/>
  <c r="F235" i="31"/>
  <c r="G289" i="31"/>
  <c r="G278" i="31"/>
  <c r="G251" i="31"/>
  <c r="G170" i="31"/>
  <c r="F191" i="31"/>
  <c r="G262" i="31"/>
  <c r="G180" i="31"/>
  <c r="F176" i="31"/>
  <c r="F269" i="31"/>
  <c r="G195" i="31"/>
  <c r="G196" i="31"/>
  <c r="F192" i="31"/>
  <c r="G92" i="31"/>
  <c r="F262" i="31"/>
  <c r="G291" i="31"/>
  <c r="F187" i="31"/>
  <c r="G188" i="31"/>
  <c r="F178" i="31"/>
  <c r="F256" i="31"/>
  <c r="G171" i="31"/>
  <c r="G194" i="31"/>
  <c r="F196" i="31"/>
  <c r="G181" i="31"/>
  <c r="G165" i="31"/>
  <c r="F291" i="31"/>
  <c r="F188" i="31"/>
  <c r="F206" i="31"/>
  <c r="F174" i="31"/>
  <c r="G179" i="31"/>
  <c r="F168" i="31"/>
  <c r="F165" i="31"/>
  <c r="F175" i="31"/>
  <c r="G236" i="31"/>
  <c r="G246" i="31"/>
  <c r="G266" i="31"/>
  <c r="G91" i="31"/>
  <c r="F91" i="31"/>
  <c r="F160" i="31"/>
  <c r="G74" i="31"/>
  <c r="F76" i="31"/>
  <c r="F166" i="31"/>
  <c r="G129" i="31"/>
  <c r="E236" i="31"/>
  <c r="C114" i="31"/>
  <c r="C203" i="31"/>
  <c r="E199" i="31"/>
  <c r="C119" i="31"/>
  <c r="C13" i="31"/>
  <c r="B20" i="31"/>
  <c r="C236" i="31"/>
  <c r="E213" i="31"/>
  <c r="C168" i="31"/>
  <c r="B212" i="31"/>
  <c r="C200" i="31"/>
  <c r="G11" i="31"/>
  <c r="G226" i="31"/>
  <c r="F226" i="31"/>
  <c r="F79" i="31"/>
  <c r="F84" i="31"/>
  <c r="F214" i="31"/>
  <c r="F208" i="31"/>
  <c r="G253" i="31"/>
  <c r="F282" i="31"/>
  <c r="G191" i="31"/>
  <c r="G238" i="31"/>
  <c r="F245" i="31"/>
  <c r="F219" i="31"/>
  <c r="F190" i="31"/>
  <c r="F238" i="31"/>
  <c r="F242" i="31"/>
  <c r="F180" i="31"/>
  <c r="F172" i="31"/>
  <c r="G190" i="31"/>
  <c r="G168" i="31"/>
  <c r="F248" i="31"/>
  <c r="F207" i="31"/>
  <c r="G193" i="31"/>
  <c r="G161" i="31"/>
  <c r="G243" i="31"/>
  <c r="F162" i="31"/>
  <c r="G159" i="31"/>
  <c r="G77" i="31"/>
  <c r="F77" i="31"/>
  <c r="G104" i="31"/>
  <c r="E222" i="31"/>
  <c r="C20" i="31"/>
  <c r="C117" i="31"/>
  <c r="C170" i="31"/>
  <c r="C121" i="31"/>
  <c r="E231" i="31"/>
  <c r="B26" i="31"/>
  <c r="E167" i="31"/>
  <c r="C25" i="31"/>
  <c r="B98" i="31"/>
  <c r="F240" i="31"/>
  <c r="G87" i="31"/>
  <c r="F249" i="31"/>
  <c r="F273" i="31"/>
  <c r="F14" i="31"/>
  <c r="G209" i="31"/>
  <c r="G284" i="31"/>
  <c r="F280" i="31"/>
  <c r="F227" i="31"/>
  <c r="F161" i="31"/>
  <c r="G222" i="31"/>
  <c r="G173" i="31"/>
  <c r="G169" i="31"/>
  <c r="F157" i="31"/>
  <c r="G283" i="31"/>
  <c r="G271" i="31"/>
  <c r="G221" i="31"/>
  <c r="G192" i="31"/>
  <c r="G265" i="31"/>
  <c r="F283" i="31"/>
  <c r="G175" i="31"/>
  <c r="F193" i="31"/>
  <c r="G287" i="31"/>
  <c r="G184" i="31"/>
  <c r="G267" i="31"/>
  <c r="G90" i="31"/>
  <c r="G76" i="31"/>
  <c r="F74" i="31"/>
  <c r="F104" i="31"/>
  <c r="F41" i="31"/>
  <c r="F44" i="31"/>
  <c r="F46" i="31"/>
  <c r="F100" i="31"/>
  <c r="F145" i="31"/>
  <c r="F123" i="31"/>
  <c r="F42" i="31"/>
  <c r="F45" i="31"/>
  <c r="F125" i="31"/>
  <c r="F23" i="31"/>
  <c r="F43" i="31"/>
  <c r="F59" i="31"/>
  <c r="F37" i="31"/>
  <c r="F53" i="31"/>
  <c r="F153" i="31"/>
  <c r="F51" i="31"/>
  <c r="F57" i="31"/>
  <c r="F71" i="31"/>
  <c r="F22" i="31"/>
  <c r="F35" i="31"/>
  <c r="F63" i="31"/>
  <c r="F148" i="31"/>
  <c r="F135" i="31"/>
  <c r="F101" i="31"/>
  <c r="F133" i="31"/>
  <c r="F124" i="31"/>
  <c r="F155" i="31"/>
  <c r="G66" i="31"/>
  <c r="G119" i="31"/>
  <c r="F25" i="31"/>
  <c r="F67" i="31"/>
  <c r="G63" i="31"/>
  <c r="F58" i="31"/>
  <c r="G37" i="31"/>
  <c r="G141" i="31"/>
  <c r="G23" i="31"/>
  <c r="G153" i="31"/>
  <c r="G49" i="31"/>
  <c r="G44" i="31"/>
  <c r="G41" i="31"/>
  <c r="G148" i="31"/>
  <c r="G145" i="31"/>
  <c r="G59" i="31"/>
  <c r="F61" i="31"/>
  <c r="F136" i="31"/>
  <c r="G100" i="31"/>
  <c r="G98" i="31"/>
  <c r="F64" i="31"/>
  <c r="G147" i="31"/>
  <c r="G155" i="31"/>
  <c r="G71" i="31"/>
  <c r="G43" i="31"/>
  <c r="F141" i="31"/>
  <c r="F117" i="31"/>
  <c r="G35" i="31"/>
  <c r="G31" i="31"/>
  <c r="F38" i="31"/>
  <c r="G101" i="31"/>
  <c r="G144" i="31"/>
  <c r="G45" i="31"/>
  <c r="F31" i="31"/>
  <c r="F144" i="31"/>
  <c r="F147" i="31"/>
  <c r="F112" i="31"/>
  <c r="G46" i="31"/>
  <c r="G105" i="31"/>
  <c r="F50" i="31"/>
  <c r="G135" i="31"/>
  <c r="G133" i="31"/>
  <c r="G51" i="31"/>
  <c r="G57" i="31"/>
  <c r="G73" i="31"/>
  <c r="G136" i="31"/>
  <c r="G53" i="31"/>
  <c r="F98" i="31"/>
  <c r="F105" i="31"/>
  <c r="F62" i="31"/>
  <c r="F151" i="31"/>
  <c r="F34" i="31"/>
  <c r="G124" i="31"/>
  <c r="G112" i="31"/>
  <c r="G117" i="31"/>
  <c r="F66" i="31"/>
  <c r="F73" i="31"/>
  <c r="G123" i="31"/>
  <c r="F120" i="31"/>
  <c r="F113" i="31"/>
  <c r="G61" i="31"/>
  <c r="G22" i="31"/>
  <c r="G125" i="31"/>
  <c r="G42" i="31"/>
  <c r="G68" i="31"/>
  <c r="G38" i="31"/>
  <c r="F109" i="31"/>
  <c r="F54" i="31"/>
  <c r="F52" i="31"/>
  <c r="F146" i="31"/>
  <c r="F99" i="31"/>
  <c r="F127" i="31"/>
  <c r="F24" i="31"/>
  <c r="F70" i="31"/>
  <c r="F65" i="31"/>
  <c r="F72" i="31"/>
  <c r="F137" i="31"/>
  <c r="F140" i="31"/>
  <c r="F40" i="31"/>
  <c r="F60" i="31"/>
  <c r="F114" i="31"/>
  <c r="G39" i="31"/>
  <c r="G152" i="31"/>
  <c r="G111" i="31"/>
  <c r="G54" i="31"/>
  <c r="G116" i="31"/>
  <c r="G151" i="31"/>
  <c r="G67" i="31"/>
  <c r="G64" i="31"/>
  <c r="G36" i="31"/>
  <c r="G94" i="31"/>
  <c r="G60" i="31"/>
  <c r="G131" i="31"/>
  <c r="G146" i="31"/>
  <c r="G110" i="31"/>
  <c r="G24" i="31"/>
  <c r="G103" i="31"/>
  <c r="F128" i="31"/>
  <c r="F21" i="31"/>
  <c r="F102" i="31"/>
  <c r="F149" i="31"/>
  <c r="G47" i="31"/>
  <c r="F68" i="31"/>
  <c r="F26" i="31"/>
  <c r="F131" i="31"/>
  <c r="F132" i="31"/>
  <c r="F126" i="31"/>
  <c r="F152" i="31"/>
  <c r="F39" i="31"/>
  <c r="F56" i="31"/>
  <c r="F69" i="31"/>
  <c r="F119" i="31"/>
  <c r="G29" i="31"/>
  <c r="G142" i="31"/>
  <c r="G58" i="31"/>
  <c r="G118" i="31"/>
  <c r="G113" i="31"/>
  <c r="G120" i="31"/>
  <c r="G21" i="31"/>
  <c r="G56" i="31"/>
  <c r="G134" i="31"/>
  <c r="G149" i="31"/>
  <c r="G99" i="31"/>
  <c r="G40" i="31"/>
  <c r="G70" i="31"/>
  <c r="G65" i="31"/>
  <c r="G34" i="31"/>
  <c r="G128" i="31"/>
  <c r="G139" i="31"/>
  <c r="G107" i="31"/>
  <c r="G150" i="31"/>
  <c r="F103" i="31"/>
  <c r="F36" i="31"/>
  <c r="F130" i="31"/>
  <c r="F94" i="31"/>
  <c r="F19" i="31"/>
  <c r="F47" i="31"/>
  <c r="F143" i="31"/>
  <c r="G62" i="31"/>
  <c r="F110" i="31"/>
  <c r="F139" i="31"/>
  <c r="F118" i="31"/>
  <c r="F150" i="31"/>
  <c r="F111" i="31"/>
  <c r="F134" i="31"/>
  <c r="F106" i="31"/>
  <c r="F142" i="31"/>
  <c r="G97" i="31"/>
  <c r="G106" i="31"/>
  <c r="G143" i="31"/>
  <c r="G121" i="31"/>
  <c r="G130" i="31"/>
  <c r="G50" i="31"/>
  <c r="G137" i="31"/>
  <c r="G52" i="31"/>
  <c r="G102" i="31"/>
  <c r="G132" i="31"/>
  <c r="G30" i="31"/>
  <c r="G20" i="31"/>
  <c r="G19" i="31"/>
  <c r="G115" i="31"/>
  <c r="G25" i="31"/>
  <c r="G109" i="31"/>
  <c r="F20" i="31"/>
  <c r="F30" i="31"/>
  <c r="F107" i="31"/>
  <c r="F115" i="31"/>
  <c r="F29" i="31"/>
  <c r="F138" i="31"/>
  <c r="F48" i="31"/>
  <c r="F108" i="31"/>
  <c r="F121" i="31"/>
  <c r="F97" i="31"/>
  <c r="G140" i="31"/>
  <c r="F49" i="31"/>
  <c r="F96" i="31"/>
  <c r="F116" i="31"/>
  <c r="G72" i="31"/>
  <c r="G138" i="31"/>
  <c r="G69" i="31"/>
  <c r="G127" i="31"/>
  <c r="G26" i="31"/>
  <c r="G114" i="31"/>
  <c r="G126" i="31"/>
  <c r="G108" i="31"/>
  <c r="G48" i="31"/>
  <c r="G96" i="31"/>
  <c r="F28" i="31" l="1"/>
  <c r="I27" i="31" l="1"/>
  <c r="B27" i="31"/>
  <c r="E27" i="31"/>
  <c r="D27" i="31"/>
  <c r="C27" i="31"/>
  <c r="F32" i="31"/>
  <c r="F27" i="31"/>
  <c r="F55" i="31" l="1"/>
  <c r="G27" i="31"/>
  <c r="F33" i="31" l="1"/>
  <c r="G33" i="31"/>
  <c r="G32" i="31" l="1"/>
  <c r="G55" i="31"/>
  <c r="G28" i="31"/>
</calcChain>
</file>

<file path=xl/comments1.xml><?xml version="1.0" encoding="utf-8"?>
<comments xmlns="http://schemas.openxmlformats.org/spreadsheetml/2006/main">
  <authors>
    <author>winder</author>
    <author>City of Ottawa</author>
  </authors>
  <commentList>
    <comment ref="C20" authorId="0" shapeId="0">
      <text>
        <r>
          <rPr>
            <b/>
            <sz val="9"/>
            <color indexed="81"/>
            <rFont val="Tahoma"/>
            <family val="2"/>
          </rPr>
          <t>winder:</t>
        </r>
        <r>
          <rPr>
            <sz val="9"/>
            <color indexed="81"/>
            <rFont val="Tahoma"/>
            <family val="2"/>
          </rPr>
          <t xml:space="preserve">
974n future year DC
</t>
        </r>
      </text>
    </comment>
    <comment ref="F20" authorId="1" shapeId="0">
      <text>
        <r>
          <rPr>
            <b/>
            <sz val="8"/>
            <color indexed="81"/>
            <rFont val="Tahoma"/>
            <family val="2"/>
          </rPr>
          <t>City of Ottawa:
transfer to Operating</t>
        </r>
      </text>
    </comment>
  </commentList>
</comments>
</file>

<file path=xl/comments2.xml><?xml version="1.0" encoding="utf-8"?>
<comments xmlns="http://schemas.openxmlformats.org/spreadsheetml/2006/main">
  <authors>
    <author>City of Ottawa</author>
  </authors>
  <commentList>
    <comment ref="A26" authorId="0" shapeId="0">
      <text>
        <r>
          <rPr>
            <b/>
            <sz val="8"/>
            <color indexed="81"/>
            <rFont val="Tahoma"/>
            <family val="2"/>
          </rPr>
          <t>City of Ottawa:
Inlcudes Solid Waste debt of $12.2M</t>
        </r>
      </text>
    </comment>
  </commentList>
</comments>
</file>

<file path=xl/sharedStrings.xml><?xml version="1.0" encoding="utf-8"?>
<sst xmlns="http://schemas.openxmlformats.org/spreadsheetml/2006/main" count="3404" uniqueCount="1420">
  <si>
    <t xml:space="preserve">City of Ottawa </t>
  </si>
  <si>
    <t>In Thousands ($000)</t>
  </si>
  <si>
    <t>Forecast</t>
  </si>
  <si>
    <t xml:space="preserve">
Total 
2016</t>
  </si>
  <si>
    <t xml:space="preserve">
Renewal of City Assets 
2016</t>
  </si>
  <si>
    <t xml:space="preserve">
Regulatory
2016</t>
  </si>
  <si>
    <t xml:space="preserve">
Growth
2016</t>
  </si>
  <si>
    <t>Agriculture &amp; Rural Affairs Committee</t>
  </si>
  <si>
    <t>Parks, Recreation, &amp; Culture</t>
  </si>
  <si>
    <t>Transportation Services</t>
  </si>
  <si>
    <t>Agriculture &amp; Rural Affairs Committee Total</t>
  </si>
  <si>
    <t>Community &amp; Protective Services Committee</t>
  </si>
  <si>
    <t>By-Law &amp; Regulatory Services</t>
  </si>
  <si>
    <t>Child Care</t>
  </si>
  <si>
    <t>Community &amp; Social Services</t>
  </si>
  <si>
    <t>Fire Services</t>
  </si>
  <si>
    <t>Long Term Care</t>
  </si>
  <si>
    <t>Paramedic Services</t>
  </si>
  <si>
    <t>Parks, Buildings &amp; Grounds</t>
  </si>
  <si>
    <t>Parks, Recreation &amp; Culture</t>
  </si>
  <si>
    <t>Security &amp; Emergency Management</t>
  </si>
  <si>
    <t>Community &amp; Protective Services Committee Total</t>
  </si>
  <si>
    <t>Environment and Climate Protection Committee-Rate</t>
  </si>
  <si>
    <t>Drinking Water Services</t>
  </si>
  <si>
    <t>Wastewater Services</t>
  </si>
  <si>
    <t>Stormwater Services</t>
  </si>
  <si>
    <t>Integrated Water &amp; Wastewater</t>
  </si>
  <si>
    <t>Environment and Climate Protection Committee-Rate Total</t>
  </si>
  <si>
    <t>Environment and Climate Protection Committee-Tax</t>
  </si>
  <si>
    <t>Environment</t>
  </si>
  <si>
    <t>Solid Waste</t>
  </si>
  <si>
    <t>Environment and Climate Protection Committee-Tax Total</t>
  </si>
  <si>
    <t>Finance &amp; Economic Development Committee</t>
  </si>
  <si>
    <t>Fleet Services</t>
  </si>
  <si>
    <t>General Government</t>
  </si>
  <si>
    <t>Information Technology</t>
  </si>
  <si>
    <t>Real Estate Partnerships &amp; Development</t>
  </si>
  <si>
    <t>Service Ottawa</t>
  </si>
  <si>
    <t>Transit Services</t>
  </si>
  <si>
    <t>Finance &amp; Economic Development Committee Total</t>
  </si>
  <si>
    <t>Planning Committee</t>
  </si>
  <si>
    <t>Housing</t>
  </si>
  <si>
    <t>Planning &amp; Development</t>
  </si>
  <si>
    <t>Planning Committee Total</t>
  </si>
  <si>
    <t>Transit Commission</t>
  </si>
  <si>
    <t>Transit Commission Total</t>
  </si>
  <si>
    <t>Transportation Committee</t>
  </si>
  <si>
    <t>Integrated Roads, Water &amp; Wastewater* 
Note: Amounts include the tax and rate supported portions.</t>
  </si>
  <si>
    <t>Transportation Committee Total</t>
  </si>
  <si>
    <t>Ottawa Public Library Board</t>
  </si>
  <si>
    <t>Library</t>
  </si>
  <si>
    <t>Ottawa Public Library Board Total</t>
  </si>
  <si>
    <t>Police Services Board</t>
  </si>
  <si>
    <t>Police Services</t>
  </si>
  <si>
    <t>Police Services Board Total</t>
  </si>
  <si>
    <t>Grand Total</t>
  </si>
  <si>
    <t>Financing</t>
  </si>
  <si>
    <t>Revenues</t>
  </si>
  <si>
    <t>Tax Supported/ Dedicated Reserves</t>
  </si>
  <si>
    <t>Rate Supported Reserves</t>
  </si>
  <si>
    <t>Gas Tax</t>
  </si>
  <si>
    <t>Development Charges</t>
  </si>
  <si>
    <t>Debt:</t>
  </si>
  <si>
    <t xml:space="preserve">Tax Supported/ Dedicated </t>
  </si>
  <si>
    <t xml:space="preserve">Rate Supported </t>
  </si>
  <si>
    <t>*Includes the tax and rate supported portions.</t>
  </si>
  <si>
    <t>City of Ottawa</t>
  </si>
  <si>
    <t>Transfers and Reserves</t>
  </si>
  <si>
    <t>Prior Year (Commitments)/ Transfers</t>
  </si>
  <si>
    <t xml:space="preserve">
Contributions
2015 Forecast</t>
  </si>
  <si>
    <t>Corporate Fleet</t>
  </si>
  <si>
    <t xml:space="preserve">
Total Capital Reserves</t>
  </si>
  <si>
    <t>Rate Supported</t>
  </si>
  <si>
    <t xml:space="preserve">
Total Rate Supported</t>
  </si>
  <si>
    <t xml:space="preserve">
Total Gas Tax</t>
  </si>
  <si>
    <t>Police Capital</t>
  </si>
  <si>
    <t>Parking</t>
  </si>
  <si>
    <t>Ottawa Public Health</t>
  </si>
  <si>
    <t>Building Code Capital</t>
  </si>
  <si>
    <t>Building Code Insurance Fund</t>
  </si>
  <si>
    <t xml:space="preserve">
Total Other Reserves</t>
  </si>
  <si>
    <t xml:space="preserve">
Grand Total 
of all reserves</t>
  </si>
  <si>
    <t>Development Charge Continuity</t>
  </si>
  <si>
    <t>Deferred Revenue Account</t>
  </si>
  <si>
    <t>Prior Year Commitments</t>
  </si>
  <si>
    <t>Debt Service Charges*/ Other Transfers</t>
  </si>
  <si>
    <t>2018 Capital Expenditures</t>
  </si>
  <si>
    <t>Projected Uncommitted Balance</t>
  </si>
  <si>
    <t>Renewal of City Asset</t>
  </si>
  <si>
    <t>Growth</t>
  </si>
  <si>
    <t>Strategic</t>
  </si>
  <si>
    <t>Affordable Housing</t>
  </si>
  <si>
    <t>Child Care Services</t>
  </si>
  <si>
    <t>Emergency Medical Services</t>
  </si>
  <si>
    <t>Library Services</t>
  </si>
  <si>
    <t>Parks Development</t>
  </si>
  <si>
    <t>Protection Services</t>
  </si>
  <si>
    <t>Public Transit**</t>
  </si>
  <si>
    <t>Recreation</t>
  </si>
  <si>
    <t>Roads &amp; Related Services</t>
  </si>
  <si>
    <t>Sanitary Wastewater Services</t>
  </si>
  <si>
    <t>Storm Sewers (Stormwater Drainage)</t>
  </si>
  <si>
    <t>Stormwater Management (Ponds)</t>
  </si>
  <si>
    <t>Studies</t>
  </si>
  <si>
    <t>Water Services</t>
  </si>
  <si>
    <t>Total</t>
  </si>
  <si>
    <t>Total 2018 Expenditures</t>
  </si>
  <si>
    <t xml:space="preserve">*Debt Service Charges includes both Long-term Debt Service Charges and Estimated Debt Service Charges for new issues. </t>
  </si>
  <si>
    <t>**Projected uncommitted closing balances reflect the commitments on Council approved capital projects however, for the Confederation Line which span a number of years only the forecasted cashflow have been applied.</t>
  </si>
  <si>
    <t>Total Debt Summary</t>
  </si>
  <si>
    <t>Opening Issued Net Debt</t>
  </si>
  <si>
    <t>Estimated New Issues</t>
  </si>
  <si>
    <t>Principal Payments and Sinking Fund Increases</t>
  </si>
  <si>
    <t>Closing Issued Net Debt</t>
  </si>
  <si>
    <t>Opening Unissued Net Debt</t>
  </si>
  <si>
    <t>New Authority</t>
  </si>
  <si>
    <t>New Issues</t>
  </si>
  <si>
    <t>Closing Unissued Net Debt</t>
  </si>
  <si>
    <t>Total Debt Issued and Unissued</t>
  </si>
  <si>
    <t>Debt Service Charges</t>
  </si>
  <si>
    <t>Principal</t>
  </si>
  <si>
    <t>Interest</t>
  </si>
  <si>
    <t>Tax Supported</t>
  </si>
  <si>
    <t/>
  </si>
  <si>
    <t>Development Charge Supported</t>
  </si>
  <si>
    <t>Gas Tax Supported</t>
  </si>
  <si>
    <t>Tax Development Charge Supported</t>
  </si>
  <si>
    <t>Transit Tax Supported</t>
  </si>
  <si>
    <t>Transit Development Charge Supported</t>
  </si>
  <si>
    <t>Federal Gas Tax Supported</t>
  </si>
  <si>
    <t>Provincial Gas Tax Supported</t>
  </si>
  <si>
    <t>Water Rate Supported</t>
  </si>
  <si>
    <t>Water Development Charge Supported</t>
  </si>
  <si>
    <t>Wastewater Rate Supported</t>
  </si>
  <si>
    <t>Wastewater Development Charge Supported</t>
  </si>
  <si>
    <t>Police Tax Supported</t>
  </si>
  <si>
    <t>Police Development Charge Supported</t>
  </si>
  <si>
    <t>Project List by Department</t>
  </si>
  <si>
    <t>In thousands ($000)</t>
  </si>
  <si>
    <t xml:space="preserve">  2021</t>
  </si>
  <si>
    <t>Community and Social Services Department</t>
  </si>
  <si>
    <t>906565 IAH Rental Housing</t>
  </si>
  <si>
    <t>Community and Social Services Department Total</t>
  </si>
  <si>
    <t>Corporate Services Department</t>
  </si>
  <si>
    <t>908076 Large Water Meters Changeout Program</t>
  </si>
  <si>
    <t>908908 Small Water Meters Changeout Program</t>
  </si>
  <si>
    <t>Corporate Services Department Total</t>
  </si>
  <si>
    <t>Emergency &amp; Protective Services Department</t>
  </si>
  <si>
    <t>908684 Emergency Operations Equipment Replacemt</t>
  </si>
  <si>
    <t>909073 Paramedic Facilities/Post Equipment Repl</t>
  </si>
  <si>
    <t>909105 CBRNE/USAR Equipment and Training</t>
  </si>
  <si>
    <t>909106 Security Operations Equipment Replacemnt</t>
  </si>
  <si>
    <t>Emergency &amp; Protective Services Department Total</t>
  </si>
  <si>
    <t>Ottawa Police Services</t>
  </si>
  <si>
    <t>903447 South Facility</t>
  </si>
  <si>
    <t>907491 Elgin Refit - 2014</t>
  </si>
  <si>
    <t>Ottawa Police Services Total</t>
  </si>
  <si>
    <t>Ottawa Public Library</t>
  </si>
  <si>
    <t>Ottawa Public Library Total</t>
  </si>
  <si>
    <t>Planning, Infrastructure &amp; Economic Development Department</t>
  </si>
  <si>
    <t>900632 Strandherd Road Watermain</t>
  </si>
  <si>
    <t>903324 Kennedy Burnett SW Pond</t>
  </si>
  <si>
    <t>904986 Tri-Township/March Ridge Replacement</t>
  </si>
  <si>
    <t>904988 March PS Conversion</t>
  </si>
  <si>
    <t>906882 Elgin (Lisgar - Isabella)</t>
  </si>
  <si>
    <t>907016 Fitzroy Harbour Brdge [433010]</t>
  </si>
  <si>
    <t>907107 Acres Road PS Upgrade</t>
  </si>
  <si>
    <t>907462 Pump Stations Capacity Increase</t>
  </si>
  <si>
    <t>907467 SUC Greenbank</t>
  </si>
  <si>
    <t>907880 DC By-Law - 2019 Study Update</t>
  </si>
  <si>
    <t>908142 CWWF McLeod - Florence</t>
  </si>
  <si>
    <t>908162 Rideau Rd Bridge [227670]</t>
  </si>
  <si>
    <t>908163 Mitch Owens Rd [227580]</t>
  </si>
  <si>
    <t>908247 Richmond PS &amp; Forcemain Expans</t>
  </si>
  <si>
    <t>908252 Stormwater Mgmt Retrofit Master Plan</t>
  </si>
  <si>
    <t>908569 Borthwick-Quebec-Gardenvale</t>
  </si>
  <si>
    <t>908573 Gibson-Denver-Tampa-Orlando</t>
  </si>
  <si>
    <t>908577 Mailes Ave (Patricia-Oakdale)</t>
  </si>
  <si>
    <t>908582 N River Rd (Montreal-Dead EndNof Coupal)</t>
  </si>
  <si>
    <t>908584 AirportPkwy NB WalkleyRamp Twin Bculvert</t>
  </si>
  <si>
    <t>908587 Bank St Canal Bridge [012010]</t>
  </si>
  <si>
    <t>908595 Kilmaurs Road Bridge SN 337080</t>
  </si>
  <si>
    <t>908597 McKenzie King Bridge [012200-1]</t>
  </si>
  <si>
    <t>908604 Ritchie Side Rd [437620]</t>
  </si>
  <si>
    <t>908607 Transcanada Trail Ped [115020]</t>
  </si>
  <si>
    <t>908614 LRT2 W1 Hwy 174 - Shefford Rd</t>
  </si>
  <si>
    <t>908615 Leitrim Rd (Bank-550m East)</t>
  </si>
  <si>
    <t>908956 Booth St Bridge [017030]</t>
  </si>
  <si>
    <t>908957 Jockvale Bridge [113030]</t>
  </si>
  <si>
    <t>908958 Byron St Bridge [887390]</t>
  </si>
  <si>
    <t>908959 Pooley's Ped Bridge [017240]</t>
  </si>
  <si>
    <t>908960 Anderson Rd Bridge [227920]</t>
  </si>
  <si>
    <t>908981 Lemieux island Pipe Bridge SN 017160</t>
  </si>
  <si>
    <t>908990 Prince of Wales Bridge (Pier Work)</t>
  </si>
  <si>
    <t>908998 LRT2 R2 Hwy 174 Resurfacing EBL</t>
  </si>
  <si>
    <t>908999 LRT2 S1 Hwy 174 Montreal Rd</t>
  </si>
  <si>
    <t>909015 LRT2 S2 Hwy 174 Green's Creek</t>
  </si>
  <si>
    <t>909016 LRT2 S3 Hwy 174 Jeanne D'Arc</t>
  </si>
  <si>
    <t>909017 LRT2 C1 Hwy 174 Culverts</t>
  </si>
  <si>
    <t>909071 2018 Off Site Reliability Links</t>
  </si>
  <si>
    <t>Planning, Infrastructure &amp; Economic Development Department Total</t>
  </si>
  <si>
    <t>Public Works &amp; Environmental Services Department</t>
  </si>
  <si>
    <t>906648 ROPEC - Digester Gas Utilization</t>
  </si>
  <si>
    <t>907238 Landfill Disposal Stage 2 Capping</t>
  </si>
  <si>
    <t>907353 Trail Rd Gas Collection System Expansion</t>
  </si>
  <si>
    <t>907383 ROPEC Digester Flare Expansion</t>
  </si>
  <si>
    <t>907799 Landfill Disposal Stage 5 Development</t>
  </si>
  <si>
    <t>907815 Trail Road Landfill - Exp &amp; Development</t>
  </si>
  <si>
    <t>907816 Groundwater Management</t>
  </si>
  <si>
    <t>908633 Enhanced Corrosion Control</t>
  </si>
  <si>
    <t>Public Works &amp; Environmental Services Department Total</t>
  </si>
  <si>
    <t>Recreation, Cultural and Facility Operations Department</t>
  </si>
  <si>
    <t>903916 Community Bldg Rural West</t>
  </si>
  <si>
    <t>907417 Dr. Taite Linear Park</t>
  </si>
  <si>
    <t>907842 Community Centre South</t>
  </si>
  <si>
    <t>908423 Backflow Prevention Project</t>
  </si>
  <si>
    <t>908534 Cobble Hill Park Strandherd Meadows</t>
  </si>
  <si>
    <t>908538 Humanics Linear Park</t>
  </si>
  <si>
    <t>908541 Manotick Estates Park</t>
  </si>
  <si>
    <t>909102 Community Centre Upgrades</t>
  </si>
  <si>
    <t>Recreation, Cultural and Facility Operations Department Total</t>
  </si>
  <si>
    <t>Transportation Services Department</t>
  </si>
  <si>
    <t>906169 OLRT Transition</t>
  </si>
  <si>
    <t>907002 Bus Growth</t>
  </si>
  <si>
    <t>907405 Strandherd Dr Ph2(Maravista to Jockvale)</t>
  </si>
  <si>
    <t>908552 2019 Origin Destination Survey (Transit)</t>
  </si>
  <si>
    <t>908703 Operations Support Vehicles - Growth</t>
  </si>
  <si>
    <t>909058 Scott St Restoral (Post-LRT)</t>
  </si>
  <si>
    <t>Transportation Services Department Total</t>
  </si>
  <si>
    <t>Project List by Category with Funding</t>
  </si>
  <si>
    <t>Capital Reserves</t>
  </si>
  <si>
    <t>Debt Funding</t>
  </si>
  <si>
    <t>Column Labels</t>
  </si>
  <si>
    <t>Project List by Category</t>
  </si>
  <si>
    <t>Tax Supported/ Dedicated</t>
  </si>
  <si>
    <t>Develop. Charges</t>
  </si>
  <si>
    <t>Tax Supported/ Dedicated Debt</t>
  </si>
  <si>
    <t>Rate Supported Debt</t>
  </si>
  <si>
    <t>Develop. Charges Debt</t>
  </si>
  <si>
    <t>Renewal of City Assets</t>
  </si>
  <si>
    <t>Renewal of City Assets Total</t>
  </si>
  <si>
    <t>Growth Total</t>
  </si>
  <si>
    <t>Regulatory</t>
  </si>
  <si>
    <t>Regulatory Total</t>
  </si>
  <si>
    <t>Project List by Committee, Department and Budget Type</t>
  </si>
  <si>
    <t>Tax</t>
  </si>
  <si>
    <t>Rate</t>
  </si>
  <si>
    <t>Transit</t>
  </si>
  <si>
    <t>Police</t>
  </si>
  <si>
    <t>Ottawa Police Services Board</t>
  </si>
  <si>
    <t>Ottawa Police Services Board Total</t>
  </si>
  <si>
    <t>Project List by Funding Source</t>
  </si>
  <si>
    <t>Building Code Capital Total</t>
  </si>
  <si>
    <t>Federal Capital Revenue</t>
  </si>
  <si>
    <t>Federal Capital Revenue Total</t>
  </si>
  <si>
    <t>General Revenue</t>
  </si>
  <si>
    <t>General Revenue Total</t>
  </si>
  <si>
    <t>Provincial Revenue</t>
  </si>
  <si>
    <t>Provincial Revenue Total</t>
  </si>
  <si>
    <t>Revenues Total</t>
  </si>
  <si>
    <t>Affordable Housing Total</t>
  </si>
  <si>
    <t>Cash In Lieu Parkland - City Wide</t>
  </si>
  <si>
    <t>Cash In Lieu Parkland - City Wide Total</t>
  </si>
  <si>
    <t>Cash-in-Lieu - Parking</t>
  </si>
  <si>
    <t>Cash-in-Lieu - Parking Total</t>
  </si>
  <si>
    <t>Centrepointe Theatre Capital</t>
  </si>
  <si>
    <t>Centrepointe Theatre Capital Total</t>
  </si>
  <si>
    <t>City Wide Capital</t>
  </si>
  <si>
    <t>City Wide Capital Total</t>
  </si>
  <si>
    <t>Corporate Fleet Total</t>
  </si>
  <si>
    <t>Fleet Police</t>
  </si>
  <si>
    <t>Fleet Police Total</t>
  </si>
  <si>
    <t>OPS Facilities Strategic</t>
  </si>
  <si>
    <t>OPS Facilities Strategic Total</t>
  </si>
  <si>
    <t>Ottawa PublicLibrary Capital</t>
  </si>
  <si>
    <t>Ottawa PublicLibrary Capital Total</t>
  </si>
  <si>
    <t>Parking Total</t>
  </si>
  <si>
    <t>Police Capital Total</t>
  </si>
  <si>
    <t>Solid Waste Rate</t>
  </si>
  <si>
    <t>Solid Waste Rate Total</t>
  </si>
  <si>
    <t>Transit Capital</t>
  </si>
  <si>
    <t>Transit Capital Total</t>
  </si>
  <si>
    <t>Tax Supported/ Dedicated Total</t>
  </si>
  <si>
    <t>Sewer Capital</t>
  </si>
  <si>
    <t>Sewer Capital Total</t>
  </si>
  <si>
    <t>Water Capital</t>
  </si>
  <si>
    <t>Water Capital Total</t>
  </si>
  <si>
    <t>Rate Supported Total</t>
  </si>
  <si>
    <t>Federal Gas Tax</t>
  </si>
  <si>
    <t>Federal Gas Tax Total</t>
  </si>
  <si>
    <t>Provincial Gas Tax</t>
  </si>
  <si>
    <t>Provincial Gas Tax Total</t>
  </si>
  <si>
    <t>Gas Tax Total</t>
  </si>
  <si>
    <t>D/C - Parks Development Legacy</t>
  </si>
  <si>
    <t>D/C - Parks Development Legacy Total</t>
  </si>
  <si>
    <t>Future DC Funding</t>
  </si>
  <si>
    <t>Future DC Funding Total</t>
  </si>
  <si>
    <t>Parks Development(OutsidGreenbelt)</t>
  </si>
  <si>
    <t>Parks Development(OutsidGreenbelt) Total</t>
  </si>
  <si>
    <t>Parks Development(Rural)</t>
  </si>
  <si>
    <t>Parks Development(Rural) Total</t>
  </si>
  <si>
    <t>Post Period Capacity Water</t>
  </si>
  <si>
    <t>Post Period Capacity Water Total</t>
  </si>
  <si>
    <t>Protection City Wide 2014</t>
  </si>
  <si>
    <t>Protection City Wide 2014 Total</t>
  </si>
  <si>
    <t>Recreation -OSGB</t>
  </si>
  <si>
    <t>Recreation -OSGB Total</t>
  </si>
  <si>
    <t>Roads &amp; Structures (City Wide)</t>
  </si>
  <si>
    <t>Roads &amp; Structures (City Wide) Total</t>
  </si>
  <si>
    <t>Sanitary Wastewater (City Wide)</t>
  </si>
  <si>
    <t>Sanitary Wastewater (City Wide) Total</t>
  </si>
  <si>
    <t>Sanitary Wastewater (Inside Green</t>
  </si>
  <si>
    <t>Sanitary Wastewater (Inside Green Total</t>
  </si>
  <si>
    <t>Sanitary Wastewater (Outside Gree</t>
  </si>
  <si>
    <t>Sanitary Wastewater (Outside Gree Total</t>
  </si>
  <si>
    <t>Studies-2021-CW</t>
  </si>
  <si>
    <t>Studies-2021-CW Total</t>
  </si>
  <si>
    <t>Studies2021Rural</t>
  </si>
  <si>
    <t>Studies2021Rural Total</t>
  </si>
  <si>
    <t>SUC Nepean</t>
  </si>
  <si>
    <t>SUC Nepean Total</t>
  </si>
  <si>
    <t>Transitway Services (Urban Area)</t>
  </si>
  <si>
    <t>Transitway Services (Urban Area) Total</t>
  </si>
  <si>
    <t>Water Services (Outside Greenbelt)</t>
  </si>
  <si>
    <t>Water Services (Outside Greenbelt) Total</t>
  </si>
  <si>
    <t>Water Services (Rural)</t>
  </si>
  <si>
    <t>Water Services (Rural) Total</t>
  </si>
  <si>
    <t>Develop. Charges Total</t>
  </si>
  <si>
    <t>Police Debt</t>
  </si>
  <si>
    <t>Police Debt Total</t>
  </si>
  <si>
    <t>Tax Supported Debt</t>
  </si>
  <si>
    <t>Tax Supported Debt Total</t>
  </si>
  <si>
    <t>Transit Debt</t>
  </si>
  <si>
    <t>Transit Debt Total</t>
  </si>
  <si>
    <t>Tax Supported/ Dedicated Debt Total</t>
  </si>
  <si>
    <t>Sewer Funded Debt</t>
  </si>
  <si>
    <t>Sewer Funded Debt Total</t>
  </si>
  <si>
    <t>Water Funded Debt</t>
  </si>
  <si>
    <t>Water Funded Debt Total</t>
  </si>
  <si>
    <t>Rate Supported Debt Total</t>
  </si>
  <si>
    <t>Recreation DC Debt TBA</t>
  </si>
  <si>
    <t>Recreation DC Debt TBA Total</t>
  </si>
  <si>
    <t>RoadsRel DC Debt TBA</t>
  </si>
  <si>
    <t>RoadsRel DC Debt TBA Total</t>
  </si>
  <si>
    <t>Develop. Charges Debt Total</t>
  </si>
  <si>
    <t xml:space="preserve">
Contributions
</t>
  </si>
  <si>
    <t xml:space="preserve">
Opening Cash Balance
</t>
  </si>
  <si>
    <t xml:space="preserve">
Transfers (to) from Operating/ Capital
</t>
  </si>
  <si>
    <t xml:space="preserve">
Transfers (to) from Operating/ Capital/ Other
</t>
  </si>
  <si>
    <t xml:space="preserve">
Projected Closing Balance
</t>
  </si>
  <si>
    <t>Screen reader users: On this sheet the Table starts on A6. Column Titles are in Row 5, Row titles are in Column A, City of Ottawa, Development Charge Continuity, numbers are in Thousands of Dollars.  The data set ends on cell j22. Note 1: Debt Service Charges includes both Long-term Debt Service Charges and Estimated Debt Service Charges for new issues. Note 2: Projected uncommitted closing balances reflect the commitments on Council approved capital projects however, for the Confederation Line which span a number of years only the forecasted cashflow have been applied.</t>
  </si>
  <si>
    <t>909154 Accommodation Fit-Ups and Renovations</t>
  </si>
  <si>
    <t>Integrated Roads, Water &amp; Wastewater</t>
  </si>
  <si>
    <t>Funding is required for the design phase of Highway 174 Bridge Culvert over Green's Creek SN 227110, as part of LRT2 works.</t>
  </si>
  <si>
    <t>This project is related to the design of Hwy 174 Mainline road resurfacing east bound lane (EBL), as part of LRT2 works.</t>
  </si>
  <si>
    <t>Funding is required to undertake engineering, design, and construction of renewal works, which are not budgeted through any other renewal program.</t>
  </si>
  <si>
    <t>This project is to make improvements to Transitway and O-Train stations and other facilities for the benefit of customers and operations. Work will include safety modifications, measures to improve efficiency or reliability, improvements to customer facilities and customer experience, and changes to comply with regulatory standards.</t>
  </si>
  <si>
    <t>This program provides authority for replacing culverts on Highway 174, as part of LRT2 works.</t>
  </si>
  <si>
    <t>Scoping and design briefs are necessary to adequately define conditions, coordinate requirements, and scope projects prior to initiating design stages. Detailed condition assessment, structure evaluation, drainage studies, species-at-risk screening, and lifecycle based renewal options analysis are key components of this work. The outcomes of this work are the inputs of the design and construction phases of the project delivery processes. Post construction funding is required to address assessments and planned/unexpected adjustments outside the original implementation funding envelopes. Design and construction authority requests will be programmed as part of future capital budgets, once these initiatives are complete and project scope is fully defined.</t>
  </si>
  <si>
    <t>By-law &amp; Regulatory Services</t>
  </si>
  <si>
    <t>Paramedic Service</t>
  </si>
  <si>
    <t>Social Services</t>
  </si>
  <si>
    <t>The City's roadway network includes gravel surfaced, low volume surface treated, and paved rural roadways. Funding under this project provides for base repairs, reconstruction, strengthening, hard surfacing, and drainage improvements to reinstate the roadway to acceptable conditions.</t>
  </si>
  <si>
    <t>Project Description</t>
  </si>
  <si>
    <t>Program Description</t>
  </si>
  <si>
    <t>Completion Date</t>
  </si>
  <si>
    <t>Ward</t>
  </si>
  <si>
    <t>Category</t>
  </si>
  <si>
    <t>Service Area</t>
  </si>
  <si>
    <t>Department</t>
  </si>
  <si>
    <t>Committee</t>
  </si>
  <si>
    <t>Capital Program Summary &amp; Narratives</t>
  </si>
  <si>
    <t>All Committees, Commission &amp; Boards</t>
  </si>
  <si>
    <t xml:space="preserve">Capital Reserve Fund </t>
  </si>
  <si>
    <t xml:space="preserve">Debt Funding </t>
  </si>
  <si>
    <t xml:space="preserve">Development Charges </t>
  </si>
  <si>
    <t xml:space="preserve">Gas Tax </t>
  </si>
  <si>
    <t>Transportation Services Total</t>
  </si>
  <si>
    <t>Capital Program Summary &amp; Funding</t>
  </si>
  <si>
    <t>By-law &amp; Regulatory Services Total</t>
  </si>
  <si>
    <t>Child Care Total</t>
  </si>
  <si>
    <t>Fire Services Total</t>
  </si>
  <si>
    <t>Long Term Care Total</t>
  </si>
  <si>
    <t>Paramedic Service Total</t>
  </si>
  <si>
    <t>Parks, Recreation &amp; Culture Total</t>
  </si>
  <si>
    <t>Security &amp; Emergency Management Total</t>
  </si>
  <si>
    <t>Social Services Total</t>
  </si>
  <si>
    <t>Drinking Water Services Total</t>
  </si>
  <si>
    <t>Integrated Water &amp; Wastewater Total</t>
  </si>
  <si>
    <t>Stormwater Services Total</t>
  </si>
  <si>
    <t>Wastewater Services Total</t>
  </si>
  <si>
    <t>Community Protection and Services Committee</t>
  </si>
  <si>
    <t>Environment Total</t>
  </si>
  <si>
    <t>Solid Waste Total</t>
  </si>
  <si>
    <t>General Government Total</t>
  </si>
  <si>
    <t>Information Technology Total</t>
  </si>
  <si>
    <t>Real Estate Partnerships &amp; Development Total</t>
  </si>
  <si>
    <t>Transit Services Total</t>
  </si>
  <si>
    <t>Library Total</t>
  </si>
  <si>
    <t>Finance and Economic Development Committee</t>
  </si>
  <si>
    <t>Housing Total</t>
  </si>
  <si>
    <t>Planning &amp; Development Total</t>
  </si>
  <si>
    <t>Fleet Services Total</t>
  </si>
  <si>
    <t>Integrated Roads, Water &amp; Wastewater Total</t>
  </si>
  <si>
    <t>Agricultural and Rural Affairs Committee</t>
  </si>
  <si>
    <t>*Projected closing balances reflect the commitments on Council approved capital projects however, for the two major projects which span a number of years only the forecasted cashflows have been applied (OLRT and Ottawa on the Move Projects).
** All funds in the Child Care reserve are fully committed over the ensuing years (2016-2020) as per the Council approved Child Care Service Plan Report.</t>
  </si>
  <si>
    <t xml:space="preserve">
Actual Closing Cash Balance
</t>
  </si>
  <si>
    <t>Estimated New Issues *</t>
  </si>
  <si>
    <t xml:space="preserve"> * Stage 1 LRT Private Debt $300Mil</t>
  </si>
  <si>
    <t xml:space="preserve"> * Stage 1 LRT Private Debt $300 Mil</t>
  </si>
  <si>
    <t>2019 Draft Budget - Capital Debt Models (Tax, Rate, and Police)</t>
  </si>
  <si>
    <t>Stormwater Rate Supported</t>
  </si>
  <si>
    <t>2019 Draft Budget -  Capital Debt Model Summary (Tax, Rate, and Police)</t>
  </si>
  <si>
    <t>2019 Draft Capital Budget</t>
  </si>
  <si>
    <t>909378 2019 Guiderail Renewal</t>
  </si>
  <si>
    <t>909379 2019 Rural Road Upgrades</t>
  </si>
  <si>
    <t>909515 Piperville RD Bearbrook Bridge (223150)</t>
  </si>
  <si>
    <t>2019 Capital Budget</t>
  </si>
  <si>
    <t>909360 2019 Buildings-By-Law Services</t>
  </si>
  <si>
    <t>909436 2019 By-law Equipment Replacement</t>
  </si>
  <si>
    <t>909361 2019 Buildings-Child Care Services</t>
  </si>
  <si>
    <t>909236 2019 Accessibility - Child Care Services</t>
  </si>
  <si>
    <t>908895 Fire Station Alerting &amp; Paging System Up</t>
  </si>
  <si>
    <t>909324 Fire Tech. Development &amp; Equipment-2019</t>
  </si>
  <si>
    <t>909325 Specialty Fire Equip. Replacement-2019</t>
  </si>
  <si>
    <t>909326 Fire Equipment Replacement Prog.-2019</t>
  </si>
  <si>
    <t>909327 Fire Safety Equipment Replacement-2019</t>
  </si>
  <si>
    <t>909328 Fire Facility Equipment Replacement-2019</t>
  </si>
  <si>
    <t>909363 2019 Buildings-Fire Services</t>
  </si>
  <si>
    <t>909329 CBRN Grant-2019</t>
  </si>
  <si>
    <t>909366 2019 Buildings-Long Term Care</t>
  </si>
  <si>
    <t>909545 2019 Furniture &amp; Equip. - Long Term Care</t>
  </si>
  <si>
    <t>909477 2019 Accessibility - Long Term Care</t>
  </si>
  <si>
    <t>909420 Paramedic Equipment Replacement (2019)</t>
  </si>
  <si>
    <t>909421 Paramedic Technology &amp; Equipment (2019)</t>
  </si>
  <si>
    <t>909076 Paramedic West End Deployment Facility</t>
  </si>
  <si>
    <t>909419 Paramedic Vehicles &amp; Equipment (2019)</t>
  </si>
  <si>
    <t>909107 Facility Repairs</t>
  </si>
  <si>
    <t>909127 Shenkman Theatre Cap Renewal Fund 2019</t>
  </si>
  <si>
    <t>909362 2019 Buildings-Cultural Services</t>
  </si>
  <si>
    <t>909367 2019 Buildings-Parks &amp; Rec</t>
  </si>
  <si>
    <t>909372 2019 Parks - Parks &amp; Rec</t>
  </si>
  <si>
    <t>909440 Outdoor Pool Security Upgrades 2019</t>
  </si>
  <si>
    <t>909441 Outdoor Sports Court Redevelopment 2019</t>
  </si>
  <si>
    <t>909442 Minor Park Improvement 2019</t>
  </si>
  <si>
    <t>909443 Park Redevelopment 2019</t>
  </si>
  <si>
    <t>909444 Fitness &amp; Recreation Equip. Replace 2019</t>
  </si>
  <si>
    <t>909445 Infrastructure Upgrades 2019</t>
  </si>
  <si>
    <t>909448 Artifact &amp; Art Collection Restore &amp;Maint</t>
  </si>
  <si>
    <t>909449 Centrepointe Theatre Cap Renew Fund 2019</t>
  </si>
  <si>
    <t>909450 Cultural Building &amp; Equip 2019</t>
  </si>
  <si>
    <t>909546 Meridian Naming Rights Enhancements</t>
  </si>
  <si>
    <t>909549 Blackburn Arena Upgrades</t>
  </si>
  <si>
    <t>908539 Kanata West District Park</t>
  </si>
  <si>
    <t>908546 Riverside South District Parks</t>
  </si>
  <si>
    <t>909240 2019 Accessibility - Cultural Services</t>
  </si>
  <si>
    <t>909446 Major Capital Partnerships 2019</t>
  </si>
  <si>
    <t>909447 Minor Capital Partnerships 2019</t>
  </si>
  <si>
    <t>909478 2019 Accessibility - Parks &amp; Rec</t>
  </si>
  <si>
    <t>909434 IMCMS Equipment</t>
  </si>
  <si>
    <t>909369 2019 Buildings-Social Services</t>
  </si>
  <si>
    <t>909479 2019 Accessibility - Social Services</t>
  </si>
  <si>
    <t>Standing Committee on Enviromental Protection, Water and Waste Management - Rate</t>
  </si>
  <si>
    <t>908080 Water Distribution Sys Improvements 2019</t>
  </si>
  <si>
    <t>908082 Communal Well System Rehab 2018</t>
  </si>
  <si>
    <t>908980 2019 Watermain Improvements</t>
  </si>
  <si>
    <t>909371 2019 Buildings-Water Services</t>
  </si>
  <si>
    <t>909392 2019 WM Transmission/Distribution Rehab</t>
  </si>
  <si>
    <t>909410 Water Storage Tanks &amp; Reservoir 2019</t>
  </si>
  <si>
    <t>909411 Water Sys SCADA &amp; Instrument Rehab 2019</t>
  </si>
  <si>
    <t>909412 Water Treatment Rehab 2019</t>
  </si>
  <si>
    <t>909415 Water Facilities Roofing 2019</t>
  </si>
  <si>
    <t>909416 Water Pumping Station Facility Rehab2019</t>
  </si>
  <si>
    <t>909352 2019 Groundwater Studies</t>
  </si>
  <si>
    <t>909353 2019 Rural Servicing Strategy</t>
  </si>
  <si>
    <t>909354 2019 Water &amp; Wastewater EA Studies</t>
  </si>
  <si>
    <t>908997 LRT2 SS1 Sewer Upgrades (Byron Ave)</t>
  </si>
  <si>
    <t>909375 2019 Sewer Access &amp; Outfalls</t>
  </si>
  <si>
    <t>909376 2019 Sewer Repairs / Improvements</t>
  </si>
  <si>
    <t>909377 2019 Sewer Trenchless Rehab</t>
  </si>
  <si>
    <t>909403 Chapman Blvd (Dorval-Othello)</t>
  </si>
  <si>
    <t>909481 2019 Sewer CCTV Engineering</t>
  </si>
  <si>
    <t>909492 LRT2 SS2 Richmond Compl Streets</t>
  </si>
  <si>
    <t>902137 Stormwater Mgmt: Rehab&amp;Enviro Compliance</t>
  </si>
  <si>
    <t>909150 2019 Stormwater Improvements</t>
  </si>
  <si>
    <t>909355 2019 Flood Plain Mapping</t>
  </si>
  <si>
    <t>909383 2019 Culverts Scoping Pre/Post Eng.</t>
  </si>
  <si>
    <t>909384 2019 Drainage Culverts - Site-Specific</t>
  </si>
  <si>
    <t>909385 2019 Drainage Culverts - CW</t>
  </si>
  <si>
    <t>909386 2019 Drainage Culverts - Other</t>
  </si>
  <si>
    <t>907485 2019 Stormwater Master Planning</t>
  </si>
  <si>
    <t>909540 DCA- Riverside South Pond 5 Storm Sewers</t>
  </si>
  <si>
    <t>909351 Municipal Drain Improvements - 2019</t>
  </si>
  <si>
    <t>908092 Flow Monitoring System Rehab. 2019</t>
  </si>
  <si>
    <t>908181 2019 Wastewater Improvements</t>
  </si>
  <si>
    <t>908445 Wastewater Drainage Roofing 2019</t>
  </si>
  <si>
    <t>909313 Linear Sewage System Improve. Prog. 2019</t>
  </si>
  <si>
    <t>909330 Sewer Lateral Repairs 2019</t>
  </si>
  <si>
    <t>909331 Sewage Pumping Station Rehab Prog 2019</t>
  </si>
  <si>
    <t>909334 ROPEC - Sewage Treatment Rehab Prog 2019</t>
  </si>
  <si>
    <t>909336 Sewer Use Program Short Term Initiatives</t>
  </si>
  <si>
    <t>909393 2019 ORAP Wet Weather IMP</t>
  </si>
  <si>
    <t>909516 LiDAR Topography Update - CW</t>
  </si>
  <si>
    <t>909560 Britannia LLP &amp; HLP Motors and Drives</t>
  </si>
  <si>
    <t>909357 South Nepean Collector Ph3</t>
  </si>
  <si>
    <t>909542 DCA-O/S Half Moon Bay N San Sewer</t>
  </si>
  <si>
    <t>909312 Water Env Protec Short Term Initiat 2019</t>
  </si>
  <si>
    <t>Standing Committee on Enviromental Protection, Water and Waste Management - Tax</t>
  </si>
  <si>
    <t>908880 Energy Evolution</t>
  </si>
  <si>
    <t>909452 Energy Mgmt &amp; Investment Strategy 2019</t>
  </si>
  <si>
    <t>908686 Solid Waste Fleet Growth - Landfill 2019</t>
  </si>
  <si>
    <t>909430 Nepean Landfill Cap Repair</t>
  </si>
  <si>
    <t>907043 Springhill Landfill</t>
  </si>
  <si>
    <t>909431 Long Term Planning</t>
  </si>
  <si>
    <t>909364 2019 Buildings-General Government</t>
  </si>
  <si>
    <t>909241 2019 Accessibility - General Government</t>
  </si>
  <si>
    <t>IT Sub-Committee</t>
  </si>
  <si>
    <t>909473 Technology Infrastructure - 2019</t>
  </si>
  <si>
    <t>909474 IT Systems Renewal</t>
  </si>
  <si>
    <t>909365 2019 Buildings-Library</t>
  </si>
  <si>
    <t>909487 Centennial Planning</t>
  </si>
  <si>
    <t>909488 Facilities &amp; Branch Improvements - 2019</t>
  </si>
  <si>
    <t>909489 Lifecycle Vehicle Purchase - 2019</t>
  </si>
  <si>
    <t>909495 Rosemount Revitalization</t>
  </si>
  <si>
    <t>909496 Technology Replacements 2019</t>
  </si>
  <si>
    <t>909497 East Urban Planning - DC</t>
  </si>
  <si>
    <t>909498 Library Materials - DC - 2019</t>
  </si>
  <si>
    <t>909499 Riverside South Design - DC</t>
  </si>
  <si>
    <t>909476 2019 Accessibility - Library</t>
  </si>
  <si>
    <t>909500 Creation and Innovation Fund - 2019</t>
  </si>
  <si>
    <t>906765 BCS Land Mngmt Solution (LMS)</t>
  </si>
  <si>
    <t>909486 New Official Plan</t>
  </si>
  <si>
    <t>907300 2019 Trillium Line Structures</t>
  </si>
  <si>
    <t>908506 2019 Transit Roads</t>
  </si>
  <si>
    <t>908989 2019 Transit Structures</t>
  </si>
  <si>
    <t>909370 2019 Buildings-Transit Services</t>
  </si>
  <si>
    <t>909389 2019 Transit STR Scoping Pre/Post Eng.</t>
  </si>
  <si>
    <t>909391 2019 Trillium L STR Scoping Pre/Post Eng</t>
  </si>
  <si>
    <t>909493 2019 Transit Park &amp; Ride Renewal</t>
  </si>
  <si>
    <t>909524 IT - Comm and Control Sys Onboard Vehicl</t>
  </si>
  <si>
    <t>909527 Station Customer Improvements</t>
  </si>
  <si>
    <t>909528 Renewal of Operational Assets</t>
  </si>
  <si>
    <t>909530 Transit Accessibilty Improvements</t>
  </si>
  <si>
    <t>909533 Transit Network Yearly Rehab</t>
  </si>
  <si>
    <t>909534 Tran &amp; Rail LC &amp; Modifications</t>
  </si>
  <si>
    <t>909535 Unplanned Infrastructure Response</t>
  </si>
  <si>
    <t>909536 Operations Support Vehical Replacement</t>
  </si>
  <si>
    <t>909518 Bus Refurbishment</t>
  </si>
  <si>
    <t>909519 Bus Replacement</t>
  </si>
  <si>
    <t>909087 Rail Operational Readiness</t>
  </si>
  <si>
    <t>909513 Contractual LC Payment (O-train Line1)</t>
  </si>
  <si>
    <t>909520 Bus Stops and Shelters</t>
  </si>
  <si>
    <t>909532 Transit Priority Road and Signal Project</t>
  </si>
  <si>
    <t>909511 IT - Technology Systems - Security</t>
  </si>
  <si>
    <t>909521 IT- Operations Management Systems</t>
  </si>
  <si>
    <t>909522 IT - Customer Services Technology System</t>
  </si>
  <si>
    <t>909523 IT - Fleet Maintenance Technology System</t>
  </si>
  <si>
    <t>909525 IT - Scheduling and Control Systems</t>
  </si>
  <si>
    <t>909529 IT - Fare Technology Systems</t>
  </si>
  <si>
    <t>909531 IT - Technology Systems - Infr. LC</t>
  </si>
  <si>
    <t>909282 Lifecycle Renewal Fleet</t>
  </si>
  <si>
    <t>909423 Municipal Fleet UpFits, Facilities&amp;Tools</t>
  </si>
  <si>
    <t>908139 Montreal Rd (N River Rd-St Laurent Blvd)</t>
  </si>
  <si>
    <t>908141 ORAP Albert St-Bronson Ave-Slater St</t>
  </si>
  <si>
    <t>908370 Integrated Departmental Mgmt Plan</t>
  </si>
  <si>
    <t>908487 2019 Integrated Scoping Pre/Post Eng</t>
  </si>
  <si>
    <t>908568 Ashburn - Hogan - Wigan - Ness</t>
  </si>
  <si>
    <t>908570 Byron-Athlone-Highcroft</t>
  </si>
  <si>
    <t>908574 Grove Ave &amp; Grosvenor</t>
  </si>
  <si>
    <t>908578 Ryder St - Featherston Dr</t>
  </si>
  <si>
    <t>908645 St Denis - Lavergne - Ste Monique</t>
  </si>
  <si>
    <t>908726 CWWF Vanier Parkway - Presland Rd et al</t>
  </si>
  <si>
    <t>908835 Mann-Range-Russell-Templeton</t>
  </si>
  <si>
    <t>909012 Bronson Ave (Arlington-Rideau Canal)</t>
  </si>
  <si>
    <t>909272 Scott St. (West of Smirle Ave)</t>
  </si>
  <si>
    <t>909373 2019 Infrastructure Assess &amp; Data Collec</t>
  </si>
  <si>
    <t>909374 2019 Road Resurfacing - CW</t>
  </si>
  <si>
    <t>909394 Arch - Cantebury - Plesser</t>
  </si>
  <si>
    <t>909400 Bel-Air Dr, Bedbrooke St et al</t>
  </si>
  <si>
    <t>909404 Claymor &amp; Senio</t>
  </si>
  <si>
    <t>909405 Hamlet Rd</t>
  </si>
  <si>
    <t>909475 2019 Surveys &amp; Mapping</t>
  </si>
  <si>
    <t>909485 Carling Ave - Churchill Ave - Kirkwood</t>
  </si>
  <si>
    <t>Parks, Buildings, &amp; Grounds</t>
  </si>
  <si>
    <t>909422 2019 Life Cycle Renew - PWES Works Yard</t>
  </si>
  <si>
    <t>909025 2019 Winter Materials Storage Facility</t>
  </si>
  <si>
    <t>Parks, Buildings, &amp; Grounds Total</t>
  </si>
  <si>
    <t>909460 2019 Transportation Master Plan</t>
  </si>
  <si>
    <t>909459 2019 TMP Transit Priority Network</t>
  </si>
  <si>
    <t>909461 2019 Park and Ride Facilities</t>
  </si>
  <si>
    <t>909462 2019 Transit Corridor Protection</t>
  </si>
  <si>
    <t>909463 2019 Rapid Transit EA Studies</t>
  </si>
  <si>
    <t>907903 Rideau Street Streetscaping</t>
  </si>
  <si>
    <t>908154 2019 Structures - Site-Specific</t>
  </si>
  <si>
    <t>908156 2019 Miisc Structural Renewal - CW</t>
  </si>
  <si>
    <t>908589 Belfast Rd O/P VIA [055980]</t>
  </si>
  <si>
    <t>908919 2019 Public Realm Minor Interventions</t>
  </si>
  <si>
    <t>909123 Parking Studies - DC</t>
  </si>
  <si>
    <t>909319 2019 Street Lighting Marjor Replacements</t>
  </si>
  <si>
    <t>909320 2019 LCR Traffic Control Signals</t>
  </si>
  <si>
    <t>909321 2019 LCR Traffic Monitoring System</t>
  </si>
  <si>
    <t>909368 2019 Buildings-Road Services</t>
  </si>
  <si>
    <t>909380 2019 Preservation - CW</t>
  </si>
  <si>
    <t>909382 2019 Structures Scoping Pre/Post Eng</t>
  </si>
  <si>
    <t>909388 2019 Sidewalks &amp; Pathways - CW</t>
  </si>
  <si>
    <t>909424 Roads Equipment Replacement 2019</t>
  </si>
  <si>
    <t>909425 Ice-Snow Control and RWIS Tech 2019</t>
  </si>
  <si>
    <t>909426 LCR - Parking Facilities (2019)</t>
  </si>
  <si>
    <t>909427 On-Street Facility Modification (2019)</t>
  </si>
  <si>
    <t>909437 LCR-Parking Facility Improvements (2019)</t>
  </si>
  <si>
    <t>909438 2019 Bridge Structures - CW</t>
  </si>
  <si>
    <t>909464 2019 Active Transportation Missing Links</t>
  </si>
  <si>
    <t>909465 2019 Pedestrian Access-Intersect &amp; Ramp</t>
  </si>
  <si>
    <t>909470 2019 Area Traffic Management</t>
  </si>
  <si>
    <t>909472 2019 TMIP Richmond Rd/Westboro</t>
  </si>
  <si>
    <t>909482 2019 Preservation - Other</t>
  </si>
  <si>
    <t>909483 2019 Roadway Network Engineering</t>
  </si>
  <si>
    <t>909484 2019 Sidewalks &amp; Pathways - Other</t>
  </si>
  <si>
    <t>906542 2019 Origin Destination Survey (Roads)</t>
  </si>
  <si>
    <t>909316 2019 New Traffic Control Devices</t>
  </si>
  <si>
    <t>909317 2019 Safety Improvement Program</t>
  </si>
  <si>
    <t>909318 2019 Traffic Incident Management</t>
  </si>
  <si>
    <t>909322 2019 Advanced Traffic Management Program</t>
  </si>
  <si>
    <t>909435 Roads Services Vehicle &amp; Equipment (2019</t>
  </si>
  <si>
    <t>909458 2019 Intersection Control Measures</t>
  </si>
  <si>
    <t>909466 2019 Pedestrian Facilities Program</t>
  </si>
  <si>
    <t>909467 2019 Cycling Facilities Program</t>
  </si>
  <si>
    <t>909468 2019 Development Sidewalks</t>
  </si>
  <si>
    <t>909469 2019 Transportation Demand Management</t>
  </si>
  <si>
    <t>909471 2019 Network Modification Program</t>
  </si>
  <si>
    <t>909395 2019 Acces. Ped Signal/Ped Coundown Sig.</t>
  </si>
  <si>
    <t>909396 2019 Safer Roads Ottawa</t>
  </si>
  <si>
    <t>909397 2019 Pedestrian Safety Evaluation Prog.</t>
  </si>
  <si>
    <t>909398 2019 Cycling Safety Program</t>
  </si>
  <si>
    <t>909547 2019 Traffic &amp; Pedestrian Safety Enhance</t>
  </si>
  <si>
    <t>909548 2019 Pedestrian Crossover Program</t>
  </si>
  <si>
    <t>909143 Telecommunications 2019</t>
  </si>
  <si>
    <t>909306 Facility Life Cycle 2019</t>
  </si>
  <si>
    <t>909550 Fleet Replacement Program 2019</t>
  </si>
  <si>
    <t>909551 Infrastructure Support 2019</t>
  </si>
  <si>
    <t>909552 Evergreening of Assets 2019</t>
  </si>
  <si>
    <t>909309 South Facility Phase 2</t>
  </si>
  <si>
    <t>909307 Facility Intitatives 2019</t>
  </si>
  <si>
    <t>909308 Facility Security Intiatives 2019</t>
  </si>
  <si>
    <t>909553 Modernization Roadmap 2019</t>
  </si>
  <si>
    <t>909554 Radio Project</t>
  </si>
  <si>
    <t>909555 Growth Costs 2019</t>
  </si>
  <si>
    <t>2019 Draft Capital Budget - Summary of New Authority &amp; Forecast</t>
  </si>
  <si>
    <t>Service Enhancement
2016</t>
  </si>
  <si>
    <t>Parks, Building and Grounds</t>
  </si>
  <si>
    <t>Discretionary Reserves</t>
  </si>
  <si>
    <t>Operating</t>
  </si>
  <si>
    <t>Tax Stabilization Reserve</t>
  </si>
  <si>
    <t>Transit Operating Reserve</t>
  </si>
  <si>
    <t>Employee Benefit Reserve</t>
  </si>
  <si>
    <t>Landfill Closure Reserve</t>
  </si>
  <si>
    <t>Capital</t>
  </si>
  <si>
    <t>City Wide Capital Reserve</t>
  </si>
  <si>
    <t>Transit Capital Reserve*</t>
  </si>
  <si>
    <t>Fleet Reserve</t>
  </si>
  <si>
    <t>Housing Reserve</t>
  </si>
  <si>
    <t>Police Capital Reserve</t>
  </si>
  <si>
    <t>Police Fleet Reserve</t>
  </si>
  <si>
    <t>CIL  - Parkland City wide</t>
  </si>
  <si>
    <t>CIL - Parkland by Ward</t>
  </si>
  <si>
    <t>Combined Operating/Capital</t>
  </si>
  <si>
    <t>Water Reserve</t>
  </si>
  <si>
    <t>Wastewater Reserve</t>
  </si>
  <si>
    <t>Stormwater Reserve</t>
  </si>
  <si>
    <t>Solid Waste Reserve</t>
  </si>
  <si>
    <t>Ottawa Public Library Reserve</t>
  </si>
  <si>
    <t>Discretionary Reserves Totals</t>
  </si>
  <si>
    <t>Restricted Reserves</t>
  </si>
  <si>
    <t>Building Codes</t>
  </si>
  <si>
    <t>Building Code Cap</t>
  </si>
  <si>
    <t>Building Code Stabilization</t>
  </si>
  <si>
    <t>Restricted Reserves Total</t>
  </si>
  <si>
    <t>2018 Actuals</t>
  </si>
  <si>
    <t>2018  Surplus/ (Deficit)</t>
  </si>
  <si>
    <t>2019 Estimated Uncommitted Opening Balance</t>
  </si>
  <si>
    <t>2019 Forecast</t>
  </si>
  <si>
    <t>906565  IAH Rental Housing</t>
  </si>
  <si>
    <t>909545  2019 Furniture &amp; Equip. - Long Term Care</t>
  </si>
  <si>
    <t>908076  Large Water Meters Changeout Program</t>
  </si>
  <si>
    <t>908908  Small Water Meters Changeout Program</t>
  </si>
  <si>
    <t>909154  Accommodation Fit-Ups and Renovations</t>
  </si>
  <si>
    <t>909282  Lifecycle Renewal Fleet</t>
  </si>
  <si>
    <t>909423  Municipal Fleet UpFits, Facilities&amp;Tools</t>
  </si>
  <si>
    <t>909473  Technology Infrastructure - 2019</t>
  </si>
  <si>
    <t>909474  IT Systems Renewal</t>
  </si>
  <si>
    <t>906832  Fire Vehicles &amp; Equipment</t>
  </si>
  <si>
    <t>908031  Kanata North Fire Station</t>
  </si>
  <si>
    <t>908684  Emergency Operations Equipment Replacemt</t>
  </si>
  <si>
    <t>908883  Fire Back-Up Generators</t>
  </si>
  <si>
    <t>908895  Fire Station Alerting &amp; Paging System Up</t>
  </si>
  <si>
    <t>909073  Paramedic Facilities/Post Equipment Repl</t>
  </si>
  <si>
    <t>909074  Paramedic Defibrillator Replace (2020)</t>
  </si>
  <si>
    <t>909075  Paramedic Mobile Data Equipment (2021)</t>
  </si>
  <si>
    <t>909076  Paramedic West End Deployment Facility</t>
  </si>
  <si>
    <t>909105  CBRNE/USAR Equipment and Training</t>
  </si>
  <si>
    <t>909106  Security Operations Equipment Replacemnt</t>
  </si>
  <si>
    <t>909118  By-law Ballistic Vest Replacement</t>
  </si>
  <si>
    <t>909119  By-law Field Technology Systems</t>
  </si>
  <si>
    <t>909130  Fire Rural Water Supply</t>
  </si>
  <si>
    <t>909324  Fire Tech. Development &amp; Equipment-2019</t>
  </si>
  <si>
    <t>909325  Specialty Fire Equip. Replacement-2019</t>
  </si>
  <si>
    <t>909326  Fire Equipment Replacement Prog.-2019</t>
  </si>
  <si>
    <t>909327  Fire Safety Equipment Replacement-2019</t>
  </si>
  <si>
    <t>909328  Fire Facility Equipment Replacement-2019</t>
  </si>
  <si>
    <t>909329  CBRN Grant-2019</t>
  </si>
  <si>
    <t>909419  Paramedic Vehicles &amp; Equipment (2019)</t>
  </si>
  <si>
    <t>909420  Paramedic Equipment Replacement (2019)</t>
  </si>
  <si>
    <t>909421  Paramedic Technology &amp; Equipment (2019)</t>
  </si>
  <si>
    <t>909434  IMCMS Equipment</t>
  </si>
  <si>
    <t>909436  2019 By-law Equipment Replacement</t>
  </si>
  <si>
    <t>903447  South Facility</t>
  </si>
  <si>
    <t>907491  Elgin Refit - 2014</t>
  </si>
  <si>
    <t>907492  Swansea Refit</t>
  </si>
  <si>
    <t>908707  Queensview 2</t>
  </si>
  <si>
    <t>909143  Telecommunications  2019</t>
  </si>
  <si>
    <t>909306  Facility Life Cycle 2019</t>
  </si>
  <si>
    <t>909307  Facility Intitatives 2019</t>
  </si>
  <si>
    <t>909308  Facility Security Intiatives 2019</t>
  </si>
  <si>
    <t>909309  South Facility Phase 2</t>
  </si>
  <si>
    <t>909315  IT/Comm 2</t>
  </si>
  <si>
    <t>909550  Fleet Replacement Program 2019</t>
  </si>
  <si>
    <t>909551  Infrastructure Support 2019</t>
  </si>
  <si>
    <t>909552  Evergreening of Assets 2019</t>
  </si>
  <si>
    <t>909553  Modernization Roadmap 2019</t>
  </si>
  <si>
    <t>909554  Radio Project</t>
  </si>
  <si>
    <t>909555  Growth Costs 2019</t>
  </si>
  <si>
    <t>905780  Technology Infrastructure Lifecycle</t>
  </si>
  <si>
    <t>908265  Accessiblity Technology</t>
  </si>
  <si>
    <t>909006  Alternative Services Vehicle Replacement</t>
  </si>
  <si>
    <t>909069  RFID Self Checkouts - Lifecycle</t>
  </si>
  <si>
    <t>909137  Accessiblity Technology 2018</t>
  </si>
  <si>
    <t>909487  Centennial Planning</t>
  </si>
  <si>
    <t>909488  Facilities &amp; Branch Improvements - 2019</t>
  </si>
  <si>
    <t>909489  Lifecycle Vehicle Purchase - 2019</t>
  </si>
  <si>
    <t>909495  Rosemount Revitalization</t>
  </si>
  <si>
    <t>909496  Technology Replacements 2019</t>
  </si>
  <si>
    <t>909497  East Urban Planning - DC</t>
  </si>
  <si>
    <t>909498  Library Materials - DC - 2019</t>
  </si>
  <si>
    <t>909499  Riverside South Design - DC</t>
  </si>
  <si>
    <t>909500  Creation and Innovation Fund - 2019</t>
  </si>
  <si>
    <t>900632  Strandherd Road Watermain</t>
  </si>
  <si>
    <t>901144  Glen Cairn Reservoir Expansion</t>
  </si>
  <si>
    <t>903324  Kennedy Burnett SW Pond</t>
  </si>
  <si>
    <t>904916  DCA-Kanata West  Feedermain</t>
  </si>
  <si>
    <t>904918  Limebank Feedermain</t>
  </si>
  <si>
    <t>904982  Zone 2W West march Rd 406 to 6</t>
  </si>
  <si>
    <t>904986  Tri-Township/March Ridge Replacement</t>
  </si>
  <si>
    <t>904988  March PS Conversion</t>
  </si>
  <si>
    <t>905530  Bridges &amp; Bculverts - Bulk Prjs</t>
  </si>
  <si>
    <t>905992  Manotick Supply Watermain</t>
  </si>
  <si>
    <t>906735  Bank St (Riverside-Ledbury)</t>
  </si>
  <si>
    <t>906765  BCS Land Mngmt Solution (LMS)</t>
  </si>
  <si>
    <t>906882  Elgin (Lisgar - Isabella)</t>
  </si>
  <si>
    <t>906900  Main Greenfield Echo Concord et al</t>
  </si>
  <si>
    <t>906901  CWWF ORAP - Loretta Ave N&amp;S - Laurel St</t>
  </si>
  <si>
    <t>907016  Fitzroy Harbour Brdge [433010]</t>
  </si>
  <si>
    <t>907099  Carp Reservoir Cell</t>
  </si>
  <si>
    <t>907101  River Ridge 3C Elevated Tank</t>
  </si>
  <si>
    <t>907107  Acres Road PS Upgrade</t>
  </si>
  <si>
    <t>907300  2019 Trillium Line Structures</t>
  </si>
  <si>
    <t>907324  St Patrick St Bridge [013320]</t>
  </si>
  <si>
    <t>907453  Britannia WPP Capacity Upgrade</t>
  </si>
  <si>
    <t>907456  Manotick North Island Link</t>
  </si>
  <si>
    <t>907462  Pump Stations Capacity Increase</t>
  </si>
  <si>
    <t>907467  SUC Greenbank</t>
  </si>
  <si>
    <t>907485  2019 Stormwater Master Planning</t>
  </si>
  <si>
    <t>907880  DC By-Law - 2019 Study Update</t>
  </si>
  <si>
    <t>907903  Rideau Street Streetscaping</t>
  </si>
  <si>
    <t>908137  CWWF Deerpark-Hilliard-Fisher et al.</t>
  </si>
  <si>
    <t>908138  CWWF Avenue N-O-P-Q-R-S-T-U</t>
  </si>
  <si>
    <t>908139  Montreal Rd (N River Rd-St Laurent Blvd)</t>
  </si>
  <si>
    <t>908140  City Centre Ave &amp; Elm St</t>
  </si>
  <si>
    <t>908141  ORAP Albert St-Bronson Ave-Slater St</t>
  </si>
  <si>
    <t>908142  CWWF McLeod - Florence</t>
  </si>
  <si>
    <t>908154  2019 Structures - Site-Specific</t>
  </si>
  <si>
    <t>908156  2019  Miisc Structural Renewal - CW</t>
  </si>
  <si>
    <t>908162  Rideau Rd Bridge [227670]</t>
  </si>
  <si>
    <t>908163  Mitch Owens Rd [227580]</t>
  </si>
  <si>
    <t>908181  2019 Wastewater Improvements</t>
  </si>
  <si>
    <t>908247  Richmond PS &amp; Forcemain Expans</t>
  </si>
  <si>
    <t>908250  Infrastructure Planning Information Mgmt</t>
  </si>
  <si>
    <t>908252  Stormwater Mgmt Retrofit Master Plan</t>
  </si>
  <si>
    <t>908370  Integrated Departmental Mgmt Plan</t>
  </si>
  <si>
    <t>908487  2019 Integrated Scoping Pre/Post Eng</t>
  </si>
  <si>
    <t>908506  2019 Transit Roads</t>
  </si>
  <si>
    <t>908555  Richmond PS &amp; Forcemain ExpPh3</t>
  </si>
  <si>
    <t>908567  Alta Vista Dr - Summit Ave</t>
  </si>
  <si>
    <t>908568  Ashburn - Hogan - Wigan - Ness</t>
  </si>
  <si>
    <t>908569  Borthwick-Quebec-Gardenvale</t>
  </si>
  <si>
    <t>908570  Byron-Athlone-Highcroft</t>
  </si>
  <si>
    <t>908571  Catherine St (Bronson-Elgin)</t>
  </si>
  <si>
    <t>908572  Fairbairn-Bellwood-Willard-Belmont</t>
  </si>
  <si>
    <t>908573  Gibson-Denver-Tampa-Orlando</t>
  </si>
  <si>
    <t>908574  Grove Ave &amp; Grosvenor</t>
  </si>
  <si>
    <t>908575  Isabella-Chamberlain</t>
  </si>
  <si>
    <t>908576  Larkin-Larose-Lepage</t>
  </si>
  <si>
    <t>908577  Mailes Ave (Patricia-Oakdale)</t>
  </si>
  <si>
    <t>908578  Ryder St - Featherston Dr</t>
  </si>
  <si>
    <t>908580  CWWF Queensway Terrace North Sewer</t>
  </si>
  <si>
    <t>908581  Valley Dr Storm Sewer</t>
  </si>
  <si>
    <t>908582  N River Rd (Montreal-Dead EndNof Coupal)</t>
  </si>
  <si>
    <t>908583  Bank St Sawmill Crk [057470]</t>
  </si>
  <si>
    <t>908584  AirportPkwy NB WalkleyRamp Twin Bculvert</t>
  </si>
  <si>
    <t>908587  Bank St Canal Bridge [012010]</t>
  </si>
  <si>
    <t>908589  Belfast Rd O/P VIA [055980]</t>
  </si>
  <si>
    <t>908595  Kilmaurs Road Bridge SN 337080</t>
  </si>
  <si>
    <t>908597  McKenzie King Bridge [012200-1]</t>
  </si>
  <si>
    <t>908600  Old Railway RR Ped [018600]</t>
  </si>
  <si>
    <t>908604  Ritchie Side Rd [437620]</t>
  </si>
  <si>
    <t>908607  Transcanada Trail Ped [115020]</t>
  </si>
  <si>
    <t>908613  Bank St (Rideau Rd-Mitch Owens)</t>
  </si>
  <si>
    <t>908614  LRT2 W1 Hwy 174 - Shefford Rd</t>
  </si>
  <si>
    <t>908615  Leitrim Rd (Bank-550m East)</t>
  </si>
  <si>
    <t>908618  CWWF Convent Glen North Storm Sewer</t>
  </si>
  <si>
    <t>908621  2017 Infrastructure Master Plan (Water)</t>
  </si>
  <si>
    <t>908624  2017 Infrastructure Master Plan (Sewer)</t>
  </si>
  <si>
    <t>908645  St Denis - Lavergne - Ste Monique</t>
  </si>
  <si>
    <t>908646  Integrated Construction - Bulk Prjs</t>
  </si>
  <si>
    <t>908726  CWWF Vanier Parkway - Presland Rd et al</t>
  </si>
  <si>
    <t>908835  Mann-Range-Russell-Templeton</t>
  </si>
  <si>
    <t>908880  Energy Evolution</t>
  </si>
  <si>
    <t>908919  2019 Public Realm Minor Interventions</t>
  </si>
  <si>
    <t>908955  Airport Parkway O/P [226010]</t>
  </si>
  <si>
    <t>908956  Booth St Bridge [017030]</t>
  </si>
  <si>
    <t>908957  Jockvale Bridge [113030]</t>
  </si>
  <si>
    <t>908958  Byron St Bridge [887390]</t>
  </si>
  <si>
    <t>908959  Pooley's Ped Bridge [017240]</t>
  </si>
  <si>
    <t>908960  Anderson Rd Bridge [227920]</t>
  </si>
  <si>
    <t>908980  2019 Watermain Improvements</t>
  </si>
  <si>
    <t>908981  Lemieux island Pipe Bridge SN 017160</t>
  </si>
  <si>
    <t>908989  2019 Transit Structures</t>
  </si>
  <si>
    <t>908990  Prince of Wales Bridge (Pier Work)</t>
  </si>
  <si>
    <t>908997  LRT2 SS1 Sewer Upgrades (Byron Ave)</t>
  </si>
  <si>
    <t>908998  LRT2 R2 Hwy 174 Resurfacing EBL</t>
  </si>
  <si>
    <t>908999  LRT2 S1 Hwy 174 Montreal Rd</t>
  </si>
  <si>
    <t>909012  Bronson Ave (Arlington-Rideau Canal)</t>
  </si>
  <si>
    <t>909015  LRT2 S2 Hwy 174 Green's Creek</t>
  </si>
  <si>
    <t>909016  LRT2 S3 Hwy 174 Jeanne D'Arc</t>
  </si>
  <si>
    <t>909017  LRT2 C1 Hwy 174 Culverts</t>
  </si>
  <si>
    <t>909021  Woodroffe Ave (Saville-Richmond)</t>
  </si>
  <si>
    <t>909071  2018 Off Site Reliability Links</t>
  </si>
  <si>
    <t>909072  Leitrim Sanitary Pump Station Expansion</t>
  </si>
  <si>
    <t>909150  2019 Stormwater Improvements</t>
  </si>
  <si>
    <t>909236  2019 Accessibility - Child Care Services</t>
  </si>
  <si>
    <t>909240  2019 Accessibility - Cultural Services</t>
  </si>
  <si>
    <t>909241  2019 Accessibility - General Government</t>
  </si>
  <si>
    <t>909272  Scott St. (West of Smirle Ave)</t>
  </si>
  <si>
    <t>909279  Watermain: Albert-Slater (Bay to Elgin)</t>
  </si>
  <si>
    <t>909352  2019 Groundwater Studies</t>
  </si>
  <si>
    <t>909353  2019 Rural Servicing Strategy</t>
  </si>
  <si>
    <t>909354  2019 Water &amp; Wastewater EA Studies</t>
  </si>
  <si>
    <t>909355  2019 Flood Plain Mapping</t>
  </si>
  <si>
    <t>909356  2020 Stormwater Management Retrofit</t>
  </si>
  <si>
    <t>909357  South Nepean Collector Ph3</t>
  </si>
  <si>
    <t>909360  2019 Buildings-By-Law Services</t>
  </si>
  <si>
    <t>909361  2019 Buildings-Child Care Services</t>
  </si>
  <si>
    <t>909362  2019 Buildings-Cultural Services</t>
  </si>
  <si>
    <t>909363  2019 Buildings-Fire Services</t>
  </si>
  <si>
    <t>909364  2019 Buildings-General Government</t>
  </si>
  <si>
    <t>909365  2019 Buildings-Library</t>
  </si>
  <si>
    <t>909366  2019 Buildings-Long Term Care</t>
  </si>
  <si>
    <t>909367  2019 Buildings-Parks &amp; Rec</t>
  </si>
  <si>
    <t>909368  2019 Buildings-Road Services</t>
  </si>
  <si>
    <t>909369  2019 Buildings-Social Services</t>
  </si>
  <si>
    <t>909370  2019 Buildings-Transit Services</t>
  </si>
  <si>
    <t>909371  2019 Buildings-Water Services</t>
  </si>
  <si>
    <t>909372  2019 Parks - Parks &amp; Rec</t>
  </si>
  <si>
    <t>909373  2019 Infrastructure Assess &amp; Data Collec</t>
  </si>
  <si>
    <t>909374  2019 Road Resurfacing - CW</t>
  </si>
  <si>
    <t>909375  2019 Sewer Access &amp; Outfalls</t>
  </si>
  <si>
    <t>909376  2019 Sewer Repairs / Improvements</t>
  </si>
  <si>
    <t>909377  2019 Sewer Trenchless Rehab</t>
  </si>
  <si>
    <t>909378  2019 Guiderail Renewal</t>
  </si>
  <si>
    <t>909379  2019 Rural Road Upgrades</t>
  </si>
  <si>
    <t>909380  2019 Preservation - CW</t>
  </si>
  <si>
    <t>909382  2019 Structures Scoping Pre/Post Eng</t>
  </si>
  <si>
    <t>909383  2019 Culverts Scoping Pre/Post Eng.</t>
  </si>
  <si>
    <t>909384  2019 Drainage Culverts - Site-Specific</t>
  </si>
  <si>
    <t>909385  2019 Drainage Culverts - CW</t>
  </si>
  <si>
    <t>909386  2019 Drainage Culverts - Other</t>
  </si>
  <si>
    <t>909388  2019 Sidewalks &amp; Pathways - CW</t>
  </si>
  <si>
    <t>909389  2019 Transit STR Scoping Pre/Post Eng.</t>
  </si>
  <si>
    <t>909390  Transit Structures - Drainage</t>
  </si>
  <si>
    <t>909391  2019 Trillium L STR Scoping Pre/Post Eng</t>
  </si>
  <si>
    <t>909392  2019 WM Transmission/Distribution Rehab</t>
  </si>
  <si>
    <t>909393  2019 ORAP Wet Weather IMP</t>
  </si>
  <si>
    <t>909394  Arch - Cantebury - Plesser</t>
  </si>
  <si>
    <t>909400  Bel-Air Dr, Bedbrooke St et al</t>
  </si>
  <si>
    <t>909401  Broadview Ave</t>
  </si>
  <si>
    <t>909402  Caroline Ave - Huron Ave N</t>
  </si>
  <si>
    <t>909403  Chapman Blvd (Dorval-Othello)</t>
  </si>
  <si>
    <t>909404  Claymor &amp; Senio</t>
  </si>
  <si>
    <t>909405  Hamlet Rd</t>
  </si>
  <si>
    <t>909406  Integrated Design - Bulk Prjs</t>
  </si>
  <si>
    <t>909407  Longpre - Marquette- Michel Cir</t>
  </si>
  <si>
    <t>909408  Monk - Oakland -Wilton</t>
  </si>
  <si>
    <t>909409  Winona Ave &amp; Wilmont Ave</t>
  </si>
  <si>
    <t>909438  2019 Bridge Structures - CW</t>
  </si>
  <si>
    <t>909475  2019 Surveys &amp; Mapping</t>
  </si>
  <si>
    <t>909476  2019 Accessibility - Library</t>
  </si>
  <si>
    <t>909477  2019 Accessibility - Long Term Care</t>
  </si>
  <si>
    <t>909478  2019 Accessibility - Parks &amp; Rec</t>
  </si>
  <si>
    <t>909479  2019 Accessibility - Social Services</t>
  </si>
  <si>
    <t>909481  2019 Sewer CCTV Engineering</t>
  </si>
  <si>
    <t>909482  2019 Preservation - Other</t>
  </si>
  <si>
    <t>909483  2019 Roadway Network Engineering</t>
  </si>
  <si>
    <t>909484  2019 Sidewalks &amp; Pathways - Other</t>
  </si>
  <si>
    <t>909485  Carling Ave - Churchill Ave - Kirkwood</t>
  </si>
  <si>
    <t>909486  New Official Plan</t>
  </si>
  <si>
    <t>909492  LRT2 SS2 Richmond Compl Streets</t>
  </si>
  <si>
    <t>909493  2019 Transit Park &amp; Ride Renewal</t>
  </si>
  <si>
    <t>909515  Piperville RD Bearbrook Bridge (223150)</t>
  </si>
  <si>
    <t>909516  LiDAR Topography Update - CW</t>
  </si>
  <si>
    <t>909540  DCA- Riverside South Pond 5 Storm Sewers</t>
  </si>
  <si>
    <t>909542  DCA-O/S Half Moon Bay N San Sewer</t>
  </si>
  <si>
    <t>902137  Stormwater Mgmt: Rehab&amp;Enviro Compliance</t>
  </si>
  <si>
    <t>906139  LCR - On/Off Street Payment Systems 2018</t>
  </si>
  <si>
    <t>906167  Leachate Treatment Facility</t>
  </si>
  <si>
    <t>906648  ROPEC - Digester Gas Utilization</t>
  </si>
  <si>
    <t>907043  Springhill Landfill</t>
  </si>
  <si>
    <t>907060  ROPEC Secondary Clarifier Upgrades</t>
  </si>
  <si>
    <t>907238  Landfill Disposal Stage 2 Capping</t>
  </si>
  <si>
    <t>907353  Trail Rd Gas Collection System Expansion</t>
  </si>
  <si>
    <t>907382  ROPEC Aeration Blower Expansion</t>
  </si>
  <si>
    <t>907383  ROPEC Digester Flare Expansion</t>
  </si>
  <si>
    <t>907384  ROPEC Sludge Thickening Centrifuge Expan</t>
  </si>
  <si>
    <t>907387  ROPEC Raw Sewage Pumping Station Expan.</t>
  </si>
  <si>
    <t>907390  ROPEC Primary Clarifier Expansion</t>
  </si>
  <si>
    <t>907611  Trail Road Stormwater Ponds and Ditches</t>
  </si>
  <si>
    <t>907614  Barnsdale Base Preparation</t>
  </si>
  <si>
    <t>907654  Ops Condition Assess-Critical Sys Links</t>
  </si>
  <si>
    <t>907675  New Vehicles Waste Water - 2016</t>
  </si>
  <si>
    <t>907795  Business Technology Opportunities</t>
  </si>
  <si>
    <t>907799  Landfill Disposal Stage 5 Development</t>
  </si>
  <si>
    <t>907815  Trail Road Landfill - Exp &amp; Development</t>
  </si>
  <si>
    <t>907816  Groundwater Management</t>
  </si>
  <si>
    <t>908029  South End Remote Facil. Corrosion/Odour</t>
  </si>
  <si>
    <t>908075  Critical Links Risk Mitigation Measures</t>
  </si>
  <si>
    <t>908080  Water Distribution Sys Improvements 2019</t>
  </si>
  <si>
    <t>908082  Communal Well System Rehab 2018</t>
  </si>
  <si>
    <t>908092  Flow Monitoring System Rehab. 2019</t>
  </si>
  <si>
    <t>908097  ROPEC - Concrete Rehab &amp; Repairs 2019</t>
  </si>
  <si>
    <t>908102  Wastewater Facilities Upgrade</t>
  </si>
  <si>
    <t>908432  Water Sys SCADA &amp; Instrument Rehab 2017</t>
  </si>
  <si>
    <t>908434  Water Efficiency - 2017</t>
  </si>
  <si>
    <t>908436  Cathodic Protection 2019</t>
  </si>
  <si>
    <t>908445  Wastewater Drainage Roofing 2019</t>
  </si>
  <si>
    <t>908446  Collection System Condition Assess.</t>
  </si>
  <si>
    <t>908451  Lab Equipment Purchase/Replacement 2018</t>
  </si>
  <si>
    <t>908633  Enhanced Corrosion Control</t>
  </si>
  <si>
    <t>908686  Solid Waste Fleet Growth - Landfill 2019</t>
  </si>
  <si>
    <t>909025  2019 Winter Materials Storage Facility</t>
  </si>
  <si>
    <t>909026  ORAP-Water Environment Strategy (WES)PH2</t>
  </si>
  <si>
    <t>909029  Protective Plumbing Program 2018</t>
  </si>
  <si>
    <t>909030  SCADA Rehab &amp; Upgrades-Remote Sewer 2018</t>
  </si>
  <si>
    <t>909032  ROPEC - SCADA Rehab. &amp; Upgrades 2018</t>
  </si>
  <si>
    <t>909039  Proactive Lead Service Replace Prog 2018</t>
  </si>
  <si>
    <t>909040  New Vehicles Drinking Water - 2018</t>
  </si>
  <si>
    <t>909123  Parking Studies - DC</t>
  </si>
  <si>
    <t>909312  Water Env Protec Short Term Initiat 2019</t>
  </si>
  <si>
    <t>909313  Linear Sewage System Improve. Prog. 2019</t>
  </si>
  <si>
    <t>909330  Sewer Lateral Repairs 2019</t>
  </si>
  <si>
    <t>909331  Sewage Pumping Station Rehab Prog 2019</t>
  </si>
  <si>
    <t>909334  ROPEC - Sewage Treatment Rehab Prog 2019</t>
  </si>
  <si>
    <t>909336  Sewer Use Program Short Term Initiatives</t>
  </si>
  <si>
    <t>909351  Municipal Drain Improvements - 2019</t>
  </si>
  <si>
    <t>909399  Trail Road Landfill Cap Repair</t>
  </si>
  <si>
    <t>909410  Water Storage Tanks &amp; Reservoir 2019</t>
  </si>
  <si>
    <t>909411  Water Sys SCADA &amp; Instrument Rehab 2019</t>
  </si>
  <si>
    <t>909412  Water Treatment Rehab 2019</t>
  </si>
  <si>
    <t>909415  Water Facilities Roofing 2019</t>
  </si>
  <si>
    <t>909416  Water Pumping Station Facility Rehab2019</t>
  </si>
  <si>
    <t>909422  2019 Life Cycle Renew - PWES Works Yard</t>
  </si>
  <si>
    <t>909424  Roads Equipment Replacement 2019</t>
  </si>
  <si>
    <t>909425  Ice-Snow Control and RWIS Tech 2019</t>
  </si>
  <si>
    <t>909426  LCR - Parking Facilities (2019)</t>
  </si>
  <si>
    <t>909427  On-Street Facility Modification (2019)</t>
  </si>
  <si>
    <t>909430  Nepean Landfill Cap Repair</t>
  </si>
  <si>
    <t>909431  Long Term Planning</t>
  </si>
  <si>
    <t>909435  Roads Services Vehicle &amp; Equipment (2019</t>
  </si>
  <si>
    <t>909437  LCR-Parking Facility Improvements (2019)</t>
  </si>
  <si>
    <t>902173  Community Bldg Rural East</t>
  </si>
  <si>
    <t>903916  Community Bldg Rural West</t>
  </si>
  <si>
    <t>907417  Dr. Taite Linear Park</t>
  </si>
  <si>
    <t>907842  Community Centre South</t>
  </si>
  <si>
    <t>907844  Park Pathway Lighting 2018</t>
  </si>
  <si>
    <t>908423  Backflow Prevention Project</t>
  </si>
  <si>
    <t>908531  Buckles St. Neighbourhood Park</t>
  </si>
  <si>
    <t>908532  Carp Airport Community Park</t>
  </si>
  <si>
    <t>908533  Cedar Lakes (1566 Stagecoach Rd-Ripley)</t>
  </si>
  <si>
    <t>908534  Cobble Hill Park Strandherd Meadows</t>
  </si>
  <si>
    <t>908535  EUC District Park</t>
  </si>
  <si>
    <t>908536  Fernbank District Park - Richcraft</t>
  </si>
  <si>
    <t>908538  Humanics Linear Park</t>
  </si>
  <si>
    <t>908539  Kanata West District Park</t>
  </si>
  <si>
    <t>908541  Manotick Estates Park</t>
  </si>
  <si>
    <t>908542  Ogilvie Cummings Parkette</t>
  </si>
  <si>
    <t>908543  Onessa Springs Park</t>
  </si>
  <si>
    <t>908544  Place des Gouverneurs Park</t>
  </si>
  <si>
    <t>908545  Quinn Farm Park: Cadieux Land &amp; Farm Sub</t>
  </si>
  <si>
    <t>908546  Riverside South District Parks</t>
  </si>
  <si>
    <t>908548  Train Lands TOD</t>
  </si>
  <si>
    <t>909102  Community Centre Upgrades</t>
  </si>
  <si>
    <t>909104  Beach Pavillion Upgrade/Renewal</t>
  </si>
  <si>
    <t>909107  Facility Minor Cap Front of House Repair</t>
  </si>
  <si>
    <t>909127  Shenkman Theatre Cap Renewal Fund 2019</t>
  </si>
  <si>
    <t>909428  Infrastruct Support - Outdoor Rinks 2019</t>
  </si>
  <si>
    <t>909440  Outdoor Pool Security Upgrades 2019</t>
  </si>
  <si>
    <t>909441  Outdoor Sports Court Redevelopment 2019</t>
  </si>
  <si>
    <t>909442  Minor Park Improvement 2019</t>
  </si>
  <si>
    <t>909443  Park Redevelopment 2019</t>
  </si>
  <si>
    <t>909444  Fitness &amp; Recreation Equip. Replace 2019</t>
  </si>
  <si>
    <t>909445  Infrastructure Upgrades 2019</t>
  </si>
  <si>
    <t>909446  Major Capital Partnerships 2019</t>
  </si>
  <si>
    <t>909447  Minor Capital Partnerships 2019</t>
  </si>
  <si>
    <t>909448  Artifact &amp; Art Collection Restore &amp;Maint</t>
  </si>
  <si>
    <t>909449  Centrepointe Theatre Cap Renew Fund 2019</t>
  </si>
  <si>
    <t>909450  Cultural Building &amp; Equip 2019</t>
  </si>
  <si>
    <t>909451  Museum Sustainability Plan 2019</t>
  </si>
  <si>
    <t>909452  Energy Mgmt &amp; Investment Strategy 2019</t>
  </si>
  <si>
    <t>909490  Jockvale River District Park</t>
  </si>
  <si>
    <t>909503  Spring Valley Trails Community Park</t>
  </si>
  <si>
    <t>909504  Montfort Parkette</t>
  </si>
  <si>
    <t>909546  Meridian Naming Rights Enhancements</t>
  </si>
  <si>
    <t>909549  Blackburn Arena Upgrades</t>
  </si>
  <si>
    <t>903159  Airport Parkway (Brookfield - Hunt Club)</t>
  </si>
  <si>
    <t>904911  2020 EA Studies Arterial Rds</t>
  </si>
  <si>
    <t>904995  Earl Grey/Centrum Underpass</t>
  </si>
  <si>
    <t>906169  OLRT Transition</t>
  </si>
  <si>
    <t>906542  2019 Origin Destination Survey (Roads)</t>
  </si>
  <si>
    <t>906936  2017 to 2022 TRANS Projects</t>
  </si>
  <si>
    <t>907002  Bus Growth</t>
  </si>
  <si>
    <t>907405  Strandherd Dr Ph2(Maravista to Jockvale)</t>
  </si>
  <si>
    <t>907436  Baseline Rd BRT (Baseline Stn-Heron Stn)</t>
  </si>
  <si>
    <t>908552  2019 Origin Destination Survey (Transit)</t>
  </si>
  <si>
    <t>908553  Albert/Slater/Mackenzie (Empress-Waller)</t>
  </si>
  <si>
    <t>908559  2020 Cycling &amp; Ped Major Structures Prog</t>
  </si>
  <si>
    <t>908703  Operations Support Vehicles - Growth</t>
  </si>
  <si>
    <t>909058  Scott St Restoral (Post-LRT)</t>
  </si>
  <si>
    <t>909087  Rail Operational Readiness</t>
  </si>
  <si>
    <t>909089  LRT Detour hours funding for Stage 2 LRT</t>
  </si>
  <si>
    <t>909090  LRT Fare Gates for Stage 2 LRT</t>
  </si>
  <si>
    <t>909100  Bus Replacement Para</t>
  </si>
  <si>
    <t>909316  2019 New Traffic Control Devices</t>
  </si>
  <si>
    <t>909317  2019 Safety Improvement Program</t>
  </si>
  <si>
    <t>909318  2019 Traffic Incident Management</t>
  </si>
  <si>
    <t>909319  2019 Street Lighting Marjor Replacements</t>
  </si>
  <si>
    <t>909320  2019 LCR Traffic Control Signals</t>
  </si>
  <si>
    <t>909321  2019 LCR Traffic Monitoring System</t>
  </si>
  <si>
    <t>909322  2019 Advanced Traffic Management Program</t>
  </si>
  <si>
    <t>909395  2019 Acces. Ped Signal/Ped Coundown Sig.</t>
  </si>
  <si>
    <t>909396  2019 Safer Roads Ottawa</t>
  </si>
  <si>
    <t>909397  2019 Pedestrian Safety Evaluation Prog.</t>
  </si>
  <si>
    <t>909398  2019 Cycling Safety Program</t>
  </si>
  <si>
    <t>909458  2019 Intersection Control Measures</t>
  </si>
  <si>
    <t>909459  2019 TMP Transit Priority Network</t>
  </si>
  <si>
    <t>909460  2019 Transportation Master Plan</t>
  </si>
  <si>
    <t>909461  2019 Park and Ride Facilities</t>
  </si>
  <si>
    <t>909462  2019 Transit Corridor Protection</t>
  </si>
  <si>
    <t>909463  2019 Rapid Transit EA Studies</t>
  </si>
  <si>
    <t>909464  2019 Active Transportation Missing Links</t>
  </si>
  <si>
    <t>909465  2019 Pedestrian Access-Intersect &amp; Ramp</t>
  </si>
  <si>
    <t>909466  2019 Pedestrian Facilities Program</t>
  </si>
  <si>
    <t>909467  2019 Cycling Facilities Program</t>
  </si>
  <si>
    <t>909468  2019 Development Sidewalks</t>
  </si>
  <si>
    <t>909469  2019 Transportation Demand Management</t>
  </si>
  <si>
    <t>909470  2019 Area Traffic Management</t>
  </si>
  <si>
    <t>909471  2019 Network Modification Program</t>
  </si>
  <si>
    <t>909472  2019 TMIP Richmond Rd/Westboro</t>
  </si>
  <si>
    <t>909511  IT - Technology Systems - Security</t>
  </si>
  <si>
    <t>909513  Contractual LC Payment (O-train Line1)</t>
  </si>
  <si>
    <t>909518   Bus Refurbishment</t>
  </si>
  <si>
    <t>909519  Bus Replacement</t>
  </si>
  <si>
    <t>909520  Bus Stops and Shelters</t>
  </si>
  <si>
    <t>909521  IT- Operations Management Systems</t>
  </si>
  <si>
    <t>909522  IT - Customer Services Technology System</t>
  </si>
  <si>
    <t>909523  IT - Fleet Maintenance Technology System</t>
  </si>
  <si>
    <t>909524  IT - Comm and Control Sys Onboard Vehicl</t>
  </si>
  <si>
    <t>909525  IT - Scheduling and Control Systems</t>
  </si>
  <si>
    <t>909526  IT -  Technology Systems â€“ Para Transpo</t>
  </si>
  <si>
    <t>909527  Station Customer Improvements</t>
  </si>
  <si>
    <t>909528  Renewal of Operational Assets</t>
  </si>
  <si>
    <t>909529  IT - Fare Technology Systems</t>
  </si>
  <si>
    <t>909530  Transit Accessibilty Improvements</t>
  </si>
  <si>
    <t>909531  IT - Technology Systems - Infr. LC</t>
  </si>
  <si>
    <t>909532  Transit Priority Road and Signal Project</t>
  </si>
  <si>
    <t>909533  Transit Network Yearly Rehab</t>
  </si>
  <si>
    <t>909534  Tran &amp; Rail LC &amp; Modifications</t>
  </si>
  <si>
    <t>909535  Unplanned Infrastructure Response</t>
  </si>
  <si>
    <t>909536  Operations Support Vehical Replacement</t>
  </si>
  <si>
    <t>909547  2019 Traffic &amp; Pedestrian Safety Enhance</t>
  </si>
  <si>
    <t>909548  2019 Pedestrian Crossover Program</t>
  </si>
  <si>
    <t xml:space="preserve"> 2019</t>
  </si>
  <si>
    <t xml:space="preserve">  2020</t>
  </si>
  <si>
    <t xml:space="preserve"> 2022</t>
  </si>
  <si>
    <t xml:space="preserve">  Total</t>
  </si>
  <si>
    <t>2019 Draft Capital Budget - 4 Year Plan</t>
  </si>
  <si>
    <t>Row Labels</t>
  </si>
  <si>
    <t>Service Enhancement</t>
  </si>
  <si>
    <t>909107 Facility Minor Cap Front of House Repair</t>
  </si>
  <si>
    <t>909291 Steve MacLean Park - basketball court</t>
  </si>
  <si>
    <t>909566 Ward 12 Cash-in-lieu 2019</t>
  </si>
  <si>
    <t>Library (City Wide)</t>
  </si>
  <si>
    <t>Library (Outside Greenbelt)</t>
  </si>
  <si>
    <t>Library (Rural)</t>
  </si>
  <si>
    <t>Post Period Capacity Transit</t>
  </si>
  <si>
    <t>Recreation -ISGB</t>
  </si>
  <si>
    <t>Recreation -Rural</t>
  </si>
  <si>
    <t>Richmond Sanitary Sewer Area Specific 2014</t>
  </si>
  <si>
    <t>San Sewer DC Debt TBA</t>
  </si>
  <si>
    <t>Shenkman Art Theatre Capital</t>
  </si>
  <si>
    <t>Solid Waste Compensation</t>
  </si>
  <si>
    <t>Stormwater Res Debt</t>
  </si>
  <si>
    <t>SUC Glou Ponds</t>
  </si>
  <si>
    <t>Transit Vehicles &amp; Bldgs(Urban Area)</t>
  </si>
  <si>
    <t>Vehicles &amp; Works Yards (City Wide)</t>
  </si>
  <si>
    <t>Sum of 2019</t>
  </si>
  <si>
    <t>Service Enhancement Total</t>
  </si>
  <si>
    <t>Standing Committee on Enviromental Protection, Water and Waste Management - Rate Total</t>
  </si>
  <si>
    <t>Standing Committee on Enviromental Protection, Water and Waste Management - Tax Total</t>
  </si>
  <si>
    <t>Project Listing by Department</t>
  </si>
  <si>
    <t>Tax Supported/ Dedicated  Total</t>
  </si>
  <si>
    <t>Shenkman Art Theatre Capital Total</t>
  </si>
  <si>
    <t>Solid Waste Compensation Total</t>
  </si>
  <si>
    <t>Stormwater Reserve Total</t>
  </si>
  <si>
    <t>Library (City Wide) Total</t>
  </si>
  <si>
    <t>Library (Outside Greenbelt) Total</t>
  </si>
  <si>
    <t>Library (Rural) Total</t>
  </si>
  <si>
    <t>Post Period Capacity Transit Total</t>
  </si>
  <si>
    <t>Recreation -ISGB Total</t>
  </si>
  <si>
    <t>Recreation -Rural Total</t>
  </si>
  <si>
    <t>Richmond Sanitary Sewer Area Specific 2014 Total</t>
  </si>
  <si>
    <t>SUC Glou Ponds Total</t>
  </si>
  <si>
    <t>Transit Vehicles &amp; Bldgs(Urban Area) Total</t>
  </si>
  <si>
    <t>Vehicles &amp; Works Yards (City Wide) Total</t>
  </si>
  <si>
    <t>Stormwater Res Debt Total</t>
  </si>
  <si>
    <t>San Sewer DC Debt TBA Total</t>
  </si>
  <si>
    <t>Project Listing By Funding Source</t>
  </si>
  <si>
    <t>Screen reader users: On this sheet the Table starts on A7. Column Titles are in Row 6, Row titles are in Column A, City of Ottawa, 2019 Capital Budget project listing by funding sources. Expenditure authority are in Thousands of Dollars.  Row titles consisting of the project numbers and description begin with 9 hundred thousand number. Data set ends B723.</t>
  </si>
  <si>
    <t xml:space="preserve">2019 Capital Budget </t>
  </si>
  <si>
    <t>Screen reader users: On this sheet the Table starts on A9 Column Titles are in Row 8, Row titles are in Column A, City of Ottawa, 2019 Capital Budget project listing by Committee, Department, and Budget Type. Expenditure authority are in Thousands of Dollars.  Row titles consisting of the project numbers and description begin with 9 hundred thousand number. Data set ends G377.</t>
  </si>
  <si>
    <t>Screen reader users: On this sheet the Table starts on A9. Column Titles are in Row 8, Row titles are in Column A, City of Ottawa, 2019 Capital Budget project listing by Category and funding sources. Expenditure authority are in Thousands of Dollars.  Row titles consisting of the project numbers and description begin with 9 hundred thousand number. Data sets ends at J318.</t>
  </si>
  <si>
    <t>2018 Budget Request</t>
  </si>
  <si>
    <t>Identified in the Development Charge background study, a new community building is to be constructed in the fast growing rural West community.  The 2019 funding represents the first contribution towards the estimated project costs and will assist with site selection and design.</t>
  </si>
  <si>
    <t xml:space="preserve">
The guiderail upgrade/installation program provides the necessary funding required to upgrade sub-standard systems, and/or new
installations where warranted.</t>
  </si>
  <si>
    <t>Funding is required for the construction phase of a life-cycle rehabilitation of the structure.
New year of completion is 2021.</t>
  </si>
  <si>
    <t>Funding is required for the construction phase of a structure replacement.</t>
  </si>
  <si>
    <t>Funding is required for the construction phase of a structure replacement.
New year of completion is 2021.</t>
  </si>
  <si>
    <t xml:space="preserve">Funding is required for the design phase of a life-cycle renewal in line with the recommendations made in the 2018 detailed condition assessment and renewal options analysis report.
</t>
  </si>
  <si>
    <t>Funding is required for ongoing replacement of commercial high volume water meters which have passed their life expectancy. Large volume water meters have a shorter useful lifecycle, requiring maintenance every two to eight years due to the high volume of water causing wear and tear on mechanical components of the meter. New Meters will reduce maintenance costs, increase accuracy, and provide consistent revenues
New completion date 2022.</t>
  </si>
  <si>
    <t xml:space="preserve">
Funding is required to replace a growing number of residential water meters which have passed their life expectancy of 20 years. Aging water meters will under record water consumption, resulting in loss of revenue.  
New completion date 2024.</t>
  </si>
  <si>
    <t>This program provides for life cycle renewal and replacement works to existing building assets and is a component of the corporate Buildings and Parks Program.</t>
  </si>
  <si>
    <t xml:space="preserve">This project relates to the watermain crossing of Highway 174 at Shefford Rd, part of which will be built in conjunction with LRT2 works.  </t>
  </si>
  <si>
    <t>This project will provide funding for the rehabilitation of the watermains and associated services in Leitrim Rd from Bank St to 550m east.   The existing watermain is in poor condition and must be replaced to improve reliability of the water distribution system.  Trench reinstatement with resurfacing will be included in the scope of work.  The work will be done in conjunction with the developer driven intersection modifications proposed at Leitrim and Bank.
The funding is for all watermain project related costs including design, construction and property (if required). 
New year of completion 2021.</t>
  </si>
  <si>
    <t xml:space="preserve">To meet long range watermain replacement goals, this program provides funding for watermain replacement in areas where there are no sewer or roadway needs. Candidate projects have not been fully identified however funding will include all project related costs associated with the renewal of the watermain in Springfield Rd from Beechwood Ave to Maple Lane. As well as the renewal of the watermain in Richmond Rd from Cleary Ave to Fraser Ave.
</t>
  </si>
  <si>
    <t>Funding is required for the project costs related to the rehabilitation of the sub-structure in line with the recommendations obtained from the 2010 Risk Assessment Study and 2013 Seismic Retrofit Feasibility Study.</t>
  </si>
  <si>
    <t>The City of Ottawa’s water distribution system consists of over 3,000 km of watermains, of which approximately 270 km are classified as transmission
watermains. This program provides funding for improvements identified by the transmission watermain condition assessment program: rehabilitation or replacement of defective pipes or appurtenances as a result of corrosive attack, structural deficiencies, and erosion or soil movement.
In addition, this program will allow for construction of various watermain links and appurtenances in the transmission and distribution systems, as well as repairs and cathodic protection to improve system flexibility and reliability.</t>
  </si>
  <si>
    <t>The Strandherd Drive watermain is needed to support growth in the Barrhaven area north of the Jock River. The 305 mm/406 mm watermain will extend from the existing watermain on Strandherd Drive at Kennevale Drive to Greenbank Road.  A connection on Jockvale from Strandherd to Tartan/Exeter is also included in the project scope.  Construction will be coordinated with the Strandherd Road Widening project.</t>
  </si>
  <si>
    <t>Construction of a new watermain on Greenbank Road from Market Place to the south side of the Jock River will improve water supply capacity and reliability needs in the Nepean Town Centre and Barrhaven South areas under future development conditions.  Construction is expected to proceed in two or more phases. The initial phases north of the Jock River would be coordinated with development, and the last phase (including the river crossing) will be implemented in coordination with the future Greenbank Road realignment project.  This budget request is for construction costs of the intial phase of the watermain north of the Jock River.</t>
  </si>
  <si>
    <t>This budget request is to cover minor off-site watermain connections needed to improve the reliability of water supply to development areas.</t>
  </si>
  <si>
    <t>These funds will be used to further the City’s ongoing groundwater characterization efforts.  The work to be undertaken will be in line with the City’s groundwater management strategy direction set by City Council in May, 2003.  The approach includes the preparation of various studies; to characterize local groundwater resources and demands; to assess existing water supply and wastewater disposal risks; and to support the development of the Rural Servicing Strategy.  This request will support groundwater characterization studies in various locations and will leverage planned complementary investigations by the Ontario Geological Survey.</t>
  </si>
  <si>
    <t>The Rural Servicing Strategy is made up of a coordinated set of initiatives geared to promoting safe and sustainable rural water supply and wastewater disposal.  It utilizes the findings of various groundwater studies and provides technical and policy direction on private and public servicing within the rural area.  The rural area has a variety of public and private servicing systems, and these are regularly reviewed for sustainability and future growth.  This budget request will support village servicing study work.</t>
  </si>
  <si>
    <t xml:space="preserve">
Funds are required to support Class Environmental Assessments, functional designs, and other area-specific studies that support the planning of water, wastewater, and stormwater projects that are needed to support growth.</t>
  </si>
  <si>
    <t xml:space="preserve">The City of Ottawa’s water distribution system consists of over 3,090 km of watermains, 47,303 valves and  20,563 hydrants. This program involves a number of smaller scale improvements including;  water loss control initatives, access improvements; hydrant and valve life-cycle replacements; installation of flusher units; a swabbing program (to improve water quality) and system identification improvements for hydrants and valves.  These continuing initiatives ensure that the watermain infrastructure (watermains and appurtenances) is added to, replaced and/or upgraded when normal life expectancy is surpassed and to ensure the system performs in accordance with operating strategies and practices, and licencing requirements as set out in the Drinking Water Quality Management Standard (DWQMS). 
</t>
  </si>
  <si>
    <t xml:space="preserve">The lifecycle maintenance of the Water Production facilities roofing systems involves 159 distinct roof structures on 41 separate facilities, consisting of an area of 47,891 square meters (approximately 11 acres) with a total replacement value of over eight million dollars.  Bi-annual inspections are performed on these facilities to produce a prioritized list of annual roofing repair and replacement projects to maintain these facilities' roofing envelopes. 
</t>
  </si>
  <si>
    <t>The purpose of this project is to establish a funding envelope required to sustain the continuous and reliable operation of the elevated tank and reservoir facilities which are critical in distributing drinking water to the City's customers.
Typical projects include: equipment asset which must be retrofitted, rehabilitated or replaced due to age or condition failure; structural repairs at reservoirs; Health &amp; Safety retrofits and specialized inspections of elevated tanks.</t>
  </si>
  <si>
    <t xml:space="preserve">To establish a funding envelope for retrofit, rehabilitation or replacement of the infrastructure as it ages.  Projects for 2019 include:
· condition assessments activities, Arc flash hazard review, alterations to diesel stacks and chemical system modifications.
</t>
  </si>
  <si>
    <t>This project is to establish a funding envelope for the retrofit, rehabilitation or replacement of asset components at the five (5) communal well based drinking water systems serving: Munster Hamlet; Richmond - King's Park Subdivision; Carp; Vars; Greely - Shadow Ridge Subdivision.  Taken collectively, the asset value for the facilities associated with these communal systems (pumping stations, reservoirs, treatment process) is estimated at $24.8 million.
Typical projects include: condition assessment; control and instrumentation rehabilitations; water treatment and process upgrades; well condition and capacity testing.</t>
  </si>
  <si>
    <t xml:space="preserve">
This project involves the design and construction of new phosphate treatment processes at both water treatement plants in order to further enhance corrosion control of distribution system piping.  This is in anticipation of future Health Canada regulations related to lead levels in drinking water which will require this enhancement.</t>
  </si>
  <si>
    <t xml:space="preserve">The Supervisory Control and Data Acquisition (SCADA) system is a computerized system that is used by Certified Operators to monitor and control the drinking water treatment system. The Operator monitors all critical components of the treatment process and is able to remotely operate equipment within the purification plants, communal well systems, pump stations, reservoirs and storage tanks. The SCADA system is crucial to the operation of the treatment system for monitoring key parameters required under provincial and federal legislation. The existing SCADA system is nearing the end of its lifecycle. Various components of the system either require to be upgraded or replaced to maintain reliability.
</t>
  </si>
  <si>
    <t xml:space="preserve">
The replacement value of the City's two (2) water facilities is estimated to be in excess of $550 million. This project addresses equipment upgrades; infrastructure life cycle replacement; and process changes resulting from operational, legislative and health and safety initiatives.  Work includes: valve and meter replacements, mechanical and electrical rehabilitation, pilot plant work, chemical tank replacement/rehab, chemical system control/operational improvements.  It also covers the costs related to condition assessment within the water purification plants.</t>
  </si>
  <si>
    <t>This project provides for sanitary sewer upgrades on Byron Ave and outfall replacement OUT04296, as part of LRT2 work.</t>
  </si>
  <si>
    <t>The authority will provide for the rehabilitation of the City's sewer outfalls and access structures.  The funding is for all project related costs which may include design, construction and property acquisition.</t>
  </si>
  <si>
    <t xml:space="preserve">A number of locations have been identified to resolve surface flooding problems. Work could entail both trenchless and conventional spot repairs, as well as various hydraulic improvements such as, installing catch basins and re-profiling driveways or road grading. The authority provides for the design, construction and all associated costs for various drainage improvements.
</t>
  </si>
  <si>
    <t>This project provides for relining of sewers, access structures, and spot repairs at various locations. The work will improve: structural integrity, hydraulic performance, reduce basement flooding, extraneous flows, and improve the overall operation of the system.</t>
  </si>
  <si>
    <t>This request provides funding for investigation of the sewer infrastructure on Chapman Blvd from Dorval Ave to Othello Ave.  The investigation will identify any remedial action required to maintain the level of service and mitigate basement flooding.  The funding will also provide for implementation of remedial works including design, construction and all associated costs. Possible recommendations could include sewer lateral lining/repair or sewer mainline repair.</t>
  </si>
  <si>
    <t>This project provides funding to ensure the sustained performance of the City's wastewater and stormwater system in support of the capital renewal program. The funding is primarily focused on the Closed Circuit Television (CCTV) inspection of the City's wastewater and stormwater network.  The CCTV program is an important tool that inspects the internal conditions of sewers, monitors the performance of pipes, confirms flow conditions and can identify sewer defects.</t>
  </si>
  <si>
    <t xml:space="preserve">This project will coordinate the rehabilitation of existing infrastructure within the LRT stage-2 limits.  In conjunction with the construction of Richmond Rd "complete streets", the sanitary sewers in Richmond Rd from New Orchard Ave to Cleary Ave will be replaced due to age and condition.  The watermains in Richmond Rd from the Sir John A. MacDonald Pkwy to Redwood Ave will be replaced to accommodate the construction of adjacent infrastructure.  Localized, condition driven storm sewer rehabilitation will be included in Woodroffe Ave from Richmond Rd to Byron Ave.  Additional storm sewer rehabilitation is required along the southwest transitway between Baseline Rd and Iris St.
</t>
  </si>
  <si>
    <t>An upgrade to the existing stormwater management pond is required to provide water quality treatment to future development lands and improve water quality treatment to existing development areas that are tributary to the facility. The pond is located in Barrhaven adjacent to the Barrhaven Town Centre.  This budget request is for the construction phase of the project.
New year of completion is 2021.</t>
  </si>
  <si>
    <t>These funds will support the completion of a City-wide stormwater management (SWM) retrofit master plan to improve water quality, reduce runoff and improve stream health in older urban areas that developed before current SWM requirements were in place. This study will focus on the remaining central area located between two previous SWM retrofit study areas: i) Pinecrest/Westboro and ii) Eastern Subwatersheds. 
New year of completion is 2022.</t>
  </si>
  <si>
    <t>The City has a multi-year agreement to update its flood plain mapping with the three Conservation Authorities: Rideau Valley, South Nation and Mississippi. The assessment uses contemporary methods in hydrologic and hydraulic analysis, historical records of stream flow and/or water level, and the most up-to-date topographical data, to produce new or updated estimates of the 1:100 year flood lines for specific watercourses. This budget request is needed to comply with the planned cost-sharing as described in the contribution agreement.
New year of completion is 2022.</t>
  </si>
  <si>
    <t>This program provides the authority to undertake engineering, design and construction of renewal works, that are not budgeted through any other
renewal program that arise over the course of the year. Many culvert assets have reached or will reach the end of their service life, thus an
increased number of reactive replacements are anticipated.</t>
  </si>
  <si>
    <t>The City has a significant inventory of drainage culverts ranging from small diameter roadway culverts (typically non-urbanized ditch drainage under roadways and intersections) to larger span drainage structures. This program provides authority to address the most critical needs for this asset group. This project is for work to be delivered by IS Design &amp; Construction.</t>
  </si>
  <si>
    <t>The City has a significant inventory of small diameter roadway drainage culverts (typically non-urbanized ditch drainage under roadways and intersections). This program provides authority to address the most critical needs for this asset group. This project is for work to be delivered by other City departments.</t>
  </si>
  <si>
    <t xml:space="preserve">
This program provides for the rehabilitation of deficient storm sewers at various locations.  The funding is for all project related costs which may include design, construction and property acquisition.</t>
  </si>
  <si>
    <t>The requested funds are to support stormwater master planning work needed to support the upcoming infrastructure master plan update.</t>
  </si>
  <si>
    <t>The Riverside South Community Infrastructure Servicing Study Update - Rideau River Area identified the need to provide trunk storm sewers within the Riverside South Community. These funds are required to reimburse developers for the construction of oversized storm sewers within this system at locations identified on an as needed basis through the development review process.</t>
  </si>
  <si>
    <t>The City owns, operates and maintains over 200 stormwater facilities for the management of stormwater runoff. This number is increasing at the rate of 5-10 per year. The facilities provide flow attenuation and water quality treatment, ensuring that stream corridors and water quality are not degraded. In order to ensure combined compliance with environmental regulations and MOECP discharge criteria, these facilities require non-maintenance activities such as the removal and disposal of accumulated sediment, along with major repair or rehab. of structures and flow regulation equipment. Specialized monitoring activities to optimize facility performance are conducted on specific facilities to assist the City in meeting the compliance criteria.</t>
  </si>
  <si>
    <t>The Drainage Act provides landowners with a tool to help resolve drainage concerns.  Once a request is received from a landowner the Drainage Act process is initiated.  The project costs are initially paid by the City and are subsequently recovered through provincial funding and landowner assessment as determined by the Engineers Report and By-law.</t>
  </si>
  <si>
    <t>Update high-resolution topography information used in majority of infrastructure planning and design studies, drainage and flood plain mapping studies.</t>
  </si>
  <si>
    <t>This project is required for the development of programs needed to support the objectives of the Wet Weather Infrastructure Management Plan (WW-IMP).
Once developed, these programs will define and prioritize the specific actions to be implemented, which will increase the capacity of the sewer systems; reduce the risk of property flooding; and reduce impacts related to combined sewer overflows. This project is considered for development charge (DC) funding pursuant to the 2014 Development Charge By-Law 2014-229. This project also includes the installation of Inlet Control Devices (ICDs) into catch basins throughout various areas in the City. The intent is to reduce sewer surcharge during major rainfall events, and to diminish the incidences of basement flooding as a result of sewer surcharge.</t>
  </si>
  <si>
    <t>This program provides for the rehabilitation of deficient sanitary sewers at various locations. The funding is for all project related costs which may include design, construction and property acquisition.</t>
  </si>
  <si>
    <t>The Barrhaven South Master Servicing Study identified the need to provide trunk sanitary sewers within the Barrhaven South Community. These funds are required to reimburse developers for the construction of oversized sanitary sewers within this system at locations identified on an as needed basis through the development review process.</t>
  </si>
  <si>
    <t>With the Kanata West and Fernbank Lands development there is a need to replace the March Ridge and Tri-Township collectors as the existing sewers cannot accommodate the future wastewater flows.  In addition, these existing sewers are in poor structural condition and require rehabilitation. This budget request is for the construction stage of the project.
New year of completion is 2022.</t>
  </si>
  <si>
    <t xml:space="preserve">Replacement of the March Pump Station is required to service future development in the North Kanata growth area. This project involves conversion of the existing pump station to a “low lift” configuration, which will increase operating capacity and reduce operating costs. The timing of the conversion is to coincide with the commissioning of the North Kanata Sewer Phase 2 (project 904985). This budget request is for the construction stage of the project.  </t>
  </si>
  <si>
    <t>The need to upgrade the existing capacity of the Acres Road Pump Station has been identified to accommodate flows from new development in the West Urban Community.  The functional design study to upgrade the Acres Road PS to its rated capacity is currently under way. This budget request is related to the detailed design phase of the project.</t>
  </si>
  <si>
    <t>This project was identified in the Infrastructure Master Plan and is needed to provide sufficient capacity to meet the needs of development.  The project will increase the station capacities from the existing installed capacity to the full rated capacity in accordance with the original station designs.</t>
  </si>
  <si>
    <t>The City completed construction of the Phase 1 forcemain upgrade, which was needed to accommodate first stage of development in the village’s Western Development Lands.  A functional design study is currently under way to identify required works and staging opportunities to upgrade the existing Richmond Pump Station and the remainder of the existing forcemain system to accommodate projected village growth. This budget request is to cover the detailed design stage of the anticipated Phase 2 upgrade recommendations.</t>
  </si>
  <si>
    <t>The South Nepean Collector (SNC) is required to service growth in the South Nepean community and is being implemented in three major phases.  Phases 1 and 2 of the sewer have already been constructed.  This budget request is for the construction stage of the SNC Phase 3 sewer along Strandherd Drive up to the Kennevale Drive.  The project will be coordinated with the Strandherd Road widening project.</t>
  </si>
  <si>
    <t xml:space="preserve">The City of Ottawa owns and operates 137 Wastewater Collection and Treatment facilities, made up of 17 major operating buildings and 120 remote sites in support of the wastewater management program.  Roof replacements at the end  of their life span typically  on a 20 to 25 year cycle, form part of the planned maintenance of these wastewater treatment facilities and pumping stations. The up-keep and replacement of these roofs is paramount in ensuring that the work environment of these facilities is kept safe, warm and dry.
</t>
  </si>
  <si>
    <t>This initiative provides for the investigation and ongoing evaluation of water resource management approaches and monitoring technologies to recommend cost effective rehabilitation solutions and implementation strategies in support of the Ottawa River Action Plan. Projects include: - eco-system monitoring of city tributaries; - Monitoring of emerging parameters/contaminates of concern. Environment Effects Monitoring of the ROPEC effluent and combined sewer overflow sites required by Environment Canada and MOE Regulations (F5.5);  Studies to investigate upstream pollution sources at city beaches.</t>
  </si>
  <si>
    <t xml:space="preserve">This project focuses on the installation of flow monitoring elements within the existing wastewater collection system so that operating staff will have a better understanding of the dynamics of the wastewater collection system to permit more informed decision-making on system operations. It will be particularly useful during periods of high flow. The project also allows for future replacement and upgrading of existing key flow measurement elements.
</t>
  </si>
  <si>
    <t xml:space="preserve">On-going repair and rehabilitation of the City sewer system is required to maintain its integrity and its hydraulic capacity, as well as to protect the City's extensive investment in infrastructure. This work consists of a variety of generally smaller projects involving the trunk sewers and related appurtenances. ( manholes, drop shaft, ladders and landings, etc.)
</t>
  </si>
  <si>
    <t>The sewer collection systems includes 210,000 service connections, i.e. the sewer pipe between a building and the sewer main. When a house experiences a sewer backup due to a sewer lateral failure, every effort is made to minimize property damage by unblocking the lateral and putting it back in service.This annual program enables the City to investigate the cause of the failure and properly rehabilitate or replace sewer laterals.</t>
  </si>
  <si>
    <t xml:space="preserve">The City wastewater collection system currently includes 85 pumping stations and related buildings. This project provides the funding for the operational studies, condition assessment and life-cycle rehabilitation and replacement of critical components such as mechanical, electrical stand-by power and facility odour &amp; corrosion control equipment in order to ensure operational efficiency, continued reliability and environmental protection. 
</t>
  </si>
  <si>
    <t xml:space="preserve">A new co-generation plant is required to replace the existing plant, which is at its end of life, take advantage of excess digester gas that is currently being flared and modify the plant's electrical distribution system for increased reliability.  The co-generated power will be used more effectively thereby minimizing imported power.  The new estimated completion date is 2021.
</t>
  </si>
  <si>
    <t>As identified in the ROPEC Development Plan, 2013, expansion of this process is required to meet growth-related increases in plant volumes and loadings while also improving process reliability.  The new estimated completion date is 2021.</t>
  </si>
  <si>
    <t xml:space="preserve">Ongoing capital investment is required to ensure efficient process operation, maintain asset functionality through equipment overhauls, adapt to changing regulations and take advantage of new technologies. Typical projects include process optimization studies, asset rehabilitation and upgrades to plant processes and systems. </t>
  </si>
  <si>
    <t>This program funds the purchase and implementation of the new Sewer Use Industrial Waste database.</t>
  </si>
  <si>
    <t xml:space="preserve">In 2019, we will complete the study portion of Energy Evolution. This body of study work will allow us to determine the energy transition actions needed to meet the key goals of Energy Evolution. The most critical goals for this strategy are the prioritization of the use of local renewable energy and meeting our council target of an 80% reduction in greenhouse gas emissions by 2050. In addition to identifying the actions required, the 2019 study portion will prioritize prospective actions in terms of cost effectiveness, scope for emissions reduction and consider the impacts of propective actions on equity and inclusiveness. 
Additionally, the Energy Evolution initiative will advance short term actions identified in the study work to date. This includes the 33 actions identified in the first phase of the study and the actions currently being identified in the study's second and final phase. While these actions are good tangible contributers to the meeting of Energy Evolution's long term objectives, they also demonstrate immediate action. Additionally, as foreseen as part of the Energy Evolution strategy, they also have a range of secondary benefits related to economic development, resiliency and social equity and inclusion.
</t>
  </si>
  <si>
    <t xml:space="preserve">The Energy Management Investment strategy will reduce the City’s environmental footprint, ensure the City’s compliance under the mandate of the 2009 Green Energy Act, and continue the City’s leadership role in respect to energy conservation and demand management. The strategy is intended to manage the City's increasing growth in demand for energy through the implementation of various energy conservation measures in City facilities. </t>
  </si>
  <si>
    <t>Springhill Landfill is a City owned Landfill that has been managed for the last 20 years by R.W. Tomlinson. The MECP (Ministry of the Environment, Conservation and Parks) has identified issues at the Springhill Landfill. City Consultants will be providing advisory services to address all MECP concerns in conjunction with PIED/IS who will provide project management and oversight. These services include landfill remediation and detailed design preparation. The objectives are to contain and correct any land contamination, impacts on the groundwater and wetland, landfill gas and leachate impacts on the environment. The costs are to be invoiced to and fully recovered from R. W. Tomlinson (Springhill Manager)</t>
  </si>
  <si>
    <t xml:space="preserve">"Vertical expansion of the Trail Waste Facility was approved in 2006 as part of an Environmental Assessment (EA) Optimization/Expansion Project. The land filling operation commenced with the vertical expansion of Stage 1 in 2007. Stage 1 cap was completed in 2015/16 and now Stage 2 is being progressively capped.
As dictated by the EA, the final cover for Stage 2 is a low permeability geomembrane described conceptually in “Appendix M – Design and Operations Report, Trail Waste Facility Landfill, Optimization/Expansion Project, EA/EPA Document ”. Stage 2 is being capped over three years.  The 1st phase in being completed in 2018, the next phase will be completed in 2019 and the final phase will be completed in 2020. 
</t>
  </si>
  <si>
    <t xml:space="preserve">"In accordance with the requirements of the Environmental Protection Act, the City of Ottawa is required to prevent the migration of landfill gas to the environment. To this end, the City installed a landfill gas collection and flaring system at the Trail Waste Facility Stages 1, 2 and the Nepean landfill in the early 1990's. The landfill gas collection system was expanded to Stage 3 and 4 and around the perimeter of the site over the past several years to compliment landfilling activities and mitigate off-site migration. The City continues to operate under a voluntary compliance program with the MECP as a result of exceedence of landfill gas trigger concentrations along the perimeter of the site.
Functions associated with the activity include replacement of the temporary perimeter flare, repairs and expansion of the existing gas collection system and installation of a permanent gas collection system on completed portions of Stage 2  and 3 of the Trail Waste Facility.
</t>
  </si>
  <si>
    <t xml:space="preserve">"The Trail Road Landfill operates on a continuous basis for disposal of solid waste material. As such annual reinvestment is required to identify and address operational and safety improvements of the site. Required modifications include Signage and Fencing replacement, material stock pile volume measurements and associated design and operations reports.
</t>
  </si>
  <si>
    <t xml:space="preserve">The City of Ottawa owns and operates the Nepean Ground Water Treatment (NGWT) system located at 3704 Moodie Drive. In 2006 the facility was installed to mitigate contaminated ground water migration to adjacent lands west of the closed Nepean Landfill. The facility consist of 6 extraction wells coupled to a mechanical air stripping treatment system designed to remove volatile organic compounds and discharge treated effluent to an adjacent surface water pond located on the closed Nepean Landfill site. A 2016 rehabilitation project(see NGWT Purge Well Rehabilitation Project ESD-SWS-0010) identified widespread infrastructure and electrical failure.  As a result the City with Dillon completed a Remedial Options Analysis and In-Situ Chemical Treatment pilot, met with the MECP and is moving forward with an alternative strategy to manage groundwater compliance.  The Class D capital cost estimate for the Chemical treatment is $144,000 and Phytoremediation is $85,000 for a total of $229,000 in 2019.
</t>
  </si>
  <si>
    <t xml:space="preserve">Stage 5 of the Trail Waste Facility is a new cell approved by the MECP in the 2005 Trail Waste Facility Optimization EA. A leachate liner must be installed over one half of Stage 5 (5a) by 2025 to support ongoing waste management requirements at Trail.  To develop this stage a leachate liner must be designed, the site excavated and liner installed.  It is expected the engineering aspects of this work will commence in 2019 to approve any variance from the proposed EA design. 
</t>
  </si>
  <si>
    <t>The Nepean Landfill was capped with a final geomembrane cover in 1993.  Some areas under the cap have settled and created stormwater drainage issues.  The project is to repair these sections and bring the cap back into compliance with the ECA Requirements.</t>
  </si>
  <si>
    <t>Solid Waste is requesting 2019 fleet capital to purchase equipment at Trail Road. This equipment is required to support the Trail Road Landfill annual and long term need for processing cover materials and contaminated soils. The 2019 request will be part of the Fleet report to council and will include the following vehicles for Solid Waste:
Hooklift truck - $285K
Pickup Truck, 1 ton, (extreme duty truck) - $67K
Pickup Truck, 1 ton - $58K
Pickup Truck, ½ ton - $40K
Backhoe - $62K</t>
  </si>
  <si>
    <t>Planning and managing the development, implementation, evaluation and enhancement of the City’s long-term Solid Waste plans and related policies, programs, services and projects that will guide the management of recyclables and garbage over the next thirty years. Beginning in 2019, planning and reviews will begin on the Solid Waste Master Plan, the waste collection contracts, recycling pilot projects and other waste management and diversion priorities.</t>
  </si>
  <si>
    <t>This program provides for barrier removal works to existing building assets and is a component of the corporate Buildings and Parks Program.</t>
  </si>
  <si>
    <t xml:space="preserve">The Backflow Prevention Program will apply current Ontario Building Code requirements for backflow prevention valves on water services to City buildings built before the Building Code amendments.  New year of completion 2020. </t>
  </si>
  <si>
    <t>Provides funds for repairs costing less than 10K per project, that will  improve public access and service at RCFS facilities.</t>
  </si>
  <si>
    <t xml:space="preserve">Funded by a fee on ticket sales or a flat rate on non-ticketed events the reserve fund supports the on-going needs for equipment replacement, building improvements, theatre system upgrades, adopting new technologies in customer service, and support to maintain quality facilities for community theatre. </t>
  </si>
  <si>
    <t>To upgrade outdoor security for the City's Outdoor Pools. Such measures include improved fencing and perimeter protection, and monitoring equipment.</t>
  </si>
  <si>
    <t>Supports the refurbishment of existing outdoor public sports courts across the City, including resurfacing, drainage improvements, lighting, etc.  Priority sites for improvements are identified through annual inspections and community input.</t>
  </si>
  <si>
    <t>The Minor Park Improvement Program enables staff to respond to priority community requests for minor capital improvements and to add specific elements to parks independent of full redevelopment.  Examples of minor elements include park furniture such as benches, picnic tables, litter containers, bike racks or single park components such as a set of swings, spring toys, etc. The program provides the flexibility required to respond promptly to community requests resulting from recreation trend changes, population increases or demographic changes in the service area of a park.</t>
  </si>
  <si>
    <t>This program provides the ability to re-develop parks that no longer meet community needs due to changes to the neighbourhood demographics and are not achievable through the Lifecycle Replacement Program.</t>
  </si>
  <si>
    <t>Supports the ongoing lifecycle replacement of fitness equipment in community facilities, including cardio and strength training equipment at City fitness centres, and general programming equipment across the City.  Timely planned replacement of equipment promotes more effective program delivery, client satisfaction, and safer programming environments.</t>
  </si>
  <si>
    <t xml:space="preserve">
RCFS currently oversees 1275 properties and 867 facilities, which require upgrades to add functionality and meet emerging community needs.</t>
  </si>
  <si>
    <t>Supports the professional care and management of 300,000+ objects of irreplaceable historical and cultural significance in the City’s art, artefact, and archaeological collections.</t>
  </si>
  <si>
    <t>Meridian Theatre Cap Renewal Fund 2019
Funded by a fee on ticket sales or a flat rate on non-ticketed events the reserve fund supports the on-going needs for equipment replacement, building improvements, theatre system upgrades, adopting new technologies in customer service, and support to maintain quality facilities for community theatre.</t>
  </si>
  <si>
    <t>Supports the operation of cultural facilities/spaces that provide direct services to residents and allows for ongoing repair and maintenance to equipment and program building improvements to meet health and safety standards and accessibility requirements.  This funding includes program equipment replacement, system upgrades, building program improvements and renovations.</t>
  </si>
  <si>
    <t xml:space="preserve">Funded by the Council approved naming rights sponsorship of Centrepointe Theatres by Meridian Credit Union to support capital improvements for the theatres’ enhancement of service delivery to patrons and clients, including but not limited to building improvements and equipment requirements. </t>
  </si>
  <si>
    <t xml:space="preserve">The Blackburn Arena Upgrade project is a 6,700 sq. ft. addition and 6,000 sq. ft. renovation including new full-size players’ dressing rooms, alternate needs dressing rooms, expanded lobby, universal washroom, multi-purpose room, accessible bleachers, and parking lot. The Province of Ontario approved $1M of construction funding for the project in the 2018 Provincial Budget.  An application has been submitted to the Government of Canada’s Enabling Accessibility Fund for $1M of construction funding.  City funding is required for the balance of the construction cost.  Construction of the project is contingent on obtaining approval and funding agreements from the Federal and Provincial governments. </t>
  </si>
  <si>
    <t>As identified in the Development Charge background study and advanced through Council Motion 34/4 on June 22, 2016, a new community centre is to be developed in the fast growing community of Riverside South with an estimated value of $1.93M. The 2018 budget provided $1.93M for design, the 2019 funding represents the balance of the estimated project costs and will be used to implement facility and site construction.
Estimated Construction Completion Date: 2022</t>
  </si>
  <si>
    <t>Intensification occurring in existing communities increases the pressure on existing community centres to expand programs and services. Funds will be allocated at locations where expansion and upgrade of the facilities can efficiently address the pressures experienced from infill growth.</t>
  </si>
  <si>
    <t>The Community Partnership Major Capital Program provides funding to community groups to enter into partnerships with the City to implement major capital projects for new development, renovations and expansions to parks and recreation facilities.</t>
  </si>
  <si>
    <t>The Community Partnership Minor Capital Program provides funding to community groups to implement minor capital improvements to parks and recreation facilities on a cost-sharing basis with the City to a maximum City contribution of $10,000. This program enables the City to upgrade its recreational assets incrementally, as the community requires, thereby reducing the frequency for capital development projects.  As neighbourhoods change, socially and demographically, the program is able to respond quickly to the changing requirements of the local residents.  Community participation in fundraising, planning and installation of recreational facilities promotes community pride, ownership and stewardship of asset.</t>
  </si>
  <si>
    <t xml:space="preserve">Funds are required for the design of a 0.8ha. linear park in an estate lot subdivision of Cumberland. The park, along with Humanics (Dr. Perera) Linear Park, will connect two subdivisions with local trails and provide recreation for residents, hikers and cross-country skiers. The subdivision is anticipated to be ready for park construction in 2020 with park completion 2021. </t>
  </si>
  <si>
    <t xml:space="preserve">To commence design and construction of the 2.7ha Cobble Hill Park to meet community needs, with construction completion in 2020. </t>
  </si>
  <si>
    <t xml:space="preserve">Funds are required for the design of a 0.9ha. linear park in an estate lot subdivision of Cumberland. Humanics (Dr. Perera) Linear Park, along with Dr Taite Linear Park, will connect two subdivisions with local trails and provide recreation for residents, hikers and cross-country skiers. The subdivision is anticipated to be ready for park construction in 2020 with park completion in 2021. </t>
  </si>
  <si>
    <t>Design of the Kanata West District Park, a 5.9HA sized park to include a 
tournament baseball site (minimum 2 diamonds), district sized splash pad/water play,
special event area with outdoor theatre/stage, gazebo, gathering area, pathways
and landscaping, plus a parking lot.  Construction to proceed in 2020-2021.</t>
  </si>
  <si>
    <t xml:space="preserve">Development Charges for park development were collected as the Manotick Estates subdivision developed.  This capital accpount was forecast to be spent in 2018, however no specific park was identified for the funding.  In 2018, the Ward Councillor and the community identified Ivy and Gordon Scharf Park as needing play equipment for children ages 5 - 12.   The $106,000 in growth funding will be combined with a Ward Cash-in-Lieu contribution of $110,000 for total project funding of $216,000.  Construction is scheduled for spring 2019.
</t>
  </si>
  <si>
    <t>Design of facilities and amenities in Riverside South District Parks.
New estimated year of completion is 2024.</t>
  </si>
  <si>
    <t>The project includes communication and technology equipment such as computer-aided dispatch devices and operational equipment such as noise meters, safety vests, cages, bite sticks and other miscellaneous items.</t>
  </si>
  <si>
    <t xml:space="preserve">This project is to replace the current system that is end of life and at risk of failing.  The fire alerting system is the notification system in all stations that notifies personnel that there is a call requiring a response.  This system is integral to the effective and timely response of personnel to emergency calls. The Paging system is used predominately in the rural areas to notify volunteer firefighters of calls.  Fire Management also uses the pager system as one of the sources of information for emergency incidents.  The paging system is a reliable infrastructure that is not prone to failure during large/medium scale emergencies/disasters and is required to ensure operational continuity during these types of events.                       
</t>
  </si>
  <si>
    <t xml:space="preserve">This project is used to support the Ottawa Fire Services' technological requirements.  Ottawa Fire Services has 8 large technological systems: Computer Aided Dispatch, Radio, Paging, Station Alerting, Records management for incident data collection, in-station training systems and Mobile Data Terminals (which include GPS-Global Positioning Systems and AVL-Automatic Vehicle Location). 
</t>
  </si>
  <si>
    <t xml:space="preserve">The scope of this project covers an annual replacement program relating to specialty fire equipment such as ice rescue, water rescue, technical rescue, thermal imaging cameras, auto extrication, hazardous materials response equipment, other specialty equipment, etc.
</t>
  </si>
  <si>
    <t xml:space="preserve">The scope of this project covers an annual replacement program relating to fire equipment such as hand tools, ladders, chain saws, pumps, accessory equipment, generators, hose equipment, hoses and nozzles.  
</t>
  </si>
  <si>
    <t xml:space="preserve">This project is intended to enhance employee and public safety.  The scope of this project covers a replacement program relating to fire safety equipment.  This program includes funds that will be utilized for Rapid Intervention Team (RIT) training and Occupational Health and Safety issues.  
</t>
  </si>
  <si>
    <t xml:space="preserve">This replacement project supports the on-going replacement of fire facility items such as; tables and chairs for training purposes, appliances, blinds, health and wellness initiative etc.  Continued capital funding is allocated to support required replacement of station facility equipment in 45 fire stations and the 9 support facilities (Training centre, Communications centre, 2 Prevention offices, 4 rural administrative offices and Headquarters)
</t>
  </si>
  <si>
    <t xml:space="preserve">This project is 100% Provincially funded for specialized equipment and training required for incidents involving Chemical, Biological, Radiological and Nuclear (CBRN) hazardous materials.  </t>
  </si>
  <si>
    <t>The project includes $350K of Provincial funding for the replacement of furniture and equipment through lifecycle for the safety of residents and staff and compliance with Ministry of Health and Long-Term Care standards.  
There is also a one-time funding request in the amount of $300K based on the third-party review recommendations in the Council Report  ACS2018-CSS-GEN-0009.</t>
  </si>
  <si>
    <t xml:space="preserve">This project covers an annual life cycle replacement of the assets relating to Paramedic Service Posts and Headquarters equipment including: clinical diagnostic tools, shop equipment and office furniture.   
</t>
  </si>
  <si>
    <t xml:space="preserve">This project covers an annual life cycle replacement of the assets relating to Paramedic Service equipment.  The program includes, but is not limited to, medical equipment including: cardiac monitors, stretchers, back boards, and ventilators. 
</t>
  </si>
  <si>
    <t>This project covers an annual life cycle replacement of technology and infrastructure relating to Paramedic Service.  The program includes, but is not limited to, technology equipment including: mobile and portable radios, in-vehicle laptops, electronic patient care record (ePCR) devices, automated vehicle locator (AVL) system, real-time data and business intelligence systems, staff scheduling system (Telestaff) and asset and preventative maintenance tracking system (FDM).</t>
  </si>
  <si>
    <t>This was previously identified in the long-term plan to address staff growth, fleet growth, and vehicle processing challenges as a result of the increasing call volumes.  This will allow Paramedic Service to define the project goals and objectives, constraints and potential risks as the project progresses.</t>
  </si>
  <si>
    <t>This project covers the growth in call volume and the required vehicles and equipment in support of the request for additional staff in 2019, per the Council approved report ACS2016-EPS-GEN-0005 Ottawa Paramedic Service Review.
Paramedics and Paramedic Superintendents provide direct patient care and are deployed and respond to calls for service in emergency response vehicles.   This project is for the purchase of emergency response vehicles and required equipment.  Provincial legislation stipulates stringent vehicle standards and equipment requirements.</t>
  </si>
  <si>
    <t xml:space="preserve">The Office of Emergency Management (OEM) operates an Emergency Operations Centre (EOC) as required by the Provincial Emergency Management Civil Protection Act (EMCPA).  Technology equipment required to maintain the EOC requires annual lifecycle maintenance and/or replacement. </t>
  </si>
  <si>
    <t>Security and Emergency Management (SEM) is the corporate agency responsible for coordinating Chemical, Biological, Radiological, Nuclear and Explosive (CBRNE) and Urban, Search and Rescue (USAR) responses.  SEM coordinates the efforts for policy, procedures and equipment for First Responder agencies involved in CBRNE and USAR.</t>
  </si>
  <si>
    <t>Corporate Security (CS) operates and maintains a Security Operations Centre (SOC).  In addition, CS operates and maintains the Closed Circuit Television (CCTV) system for the City.  Both the SOC and CCTV equipment requires annual lifecycle maintenance and/or replacement.</t>
  </si>
  <si>
    <t xml:space="preserve">Security and Emergency Management is the City's responsible Service for the Corporate Radio System: Interoperable Mobile Communications Managed Services (IMCMS).  The radio system infrastructure is managed by an external contractor.  The City is required to purchase, maintain and lifecycle system hardware such as portable radios, mobile radios, repeaters, voice recorders.  </t>
  </si>
  <si>
    <t>The Corporate Accommodation Review is a Council directed project that will review
corporate space standards, policies, and processes; to maximize space in City
administrative facilities, shrink the corporate footprint, and achieve efficiency savings. The funds will be used to accommodate minor fit-ups and renvovations as required to achieve this objective.</t>
  </si>
  <si>
    <t>This program funds the lifecycle replacement and growth of the City's computer network and telecommunications infrastructure. Specifically in 2019, these funds will be used to lifecycle: computer/laptops, servers, network switches, storage devices, modernization of data centre infrastructure. The funds will also be used to lifecycle various technologies that power the City's telephony network and upgrade bandwidth and connectivity to the Internet. Each year investments must also be made to replace aging infrastructure to ensure continuous vendor support and availability of security patches, and upgrade network capacity to accommodate increasing use of technology in City operations.</t>
  </si>
  <si>
    <t>Many aspects of city operations are increasingly relying upon technology to run their operations and deliver their services. Initiatives that have a high degree of technology component will be managed by ITS to execute technology transformations in HR, Supply and various other service lines.</t>
  </si>
  <si>
    <t>The Centennial branch was identified in 2016 as the Board's second ranked renewal priority. The facility was last modified in 1989 and is in need of base building, accessibility, and functional upgrades.  Requirements include RFID materials processing renovations, shelving reduction, and improved sightlines. Finishes and furnishings are also in need of refreshing. Planning funds will look at revitalization options and refine the scope of work and budget requirements for this upcoming project.</t>
  </si>
  <si>
    <t>In 2012, OPL implemented an ongoing program to reduce the height of book shelving in library branches.  The lowered shelving and subsequent related renewals support increased accessibility, a more orderly display of library collections, and improves the security and ambiance of library locations.  Shelving projects were prioritized based on the current condition of shelving throughout OPL branches.  This funding will allow OPL to complete three additional branches:  Blackburn Hamlet, North Gloucester, and Rosemount.  Branches which have received significant renovation since 2012 have had shelving updated as a component of the project. Of all 33 branches, 15 are wholly or partially outstanding.</t>
  </si>
  <si>
    <t xml:space="preserve">For operational continuity and contingency management, Materials Delivery requires the lifecycle replacement of one delivery truck.  The new 1-1/2 ton, high cube vehicle will support daily operations delivering and collecting books and other materials across all 33 branches.  The use of this new vehicle will help enable a more seamless service delivery while decreasing maintenance costs. </t>
  </si>
  <si>
    <t>At its meeting of December 11, 2018, the Board approved the Rosemount Revitalization Project Update report. Specifically, recommendation two directed staff to include an additional $400K for the Rosemount Revitalization in the 2019 capital budget.  The public consultation for the Rosemount Revitalization identified the community's priority for an improved customer experience within the branch. The approved budget of $2M was sufficient to address building code, accessibility and functional building upgrades but only basic customer experience upgrades. The additional $400K allows increased public floor space, added natural light, improved seating options, upgraded finishes, enhanced historical character, and added sustainability features.</t>
  </si>
  <si>
    <t>RFID technology was first deployed at OPL in 2012 and was completed throughout the Library system in 2017.  In 2019, equipment originally installed at the beginning of the technology changeover will reach its lifecycle replacement threshold.  This funding is required to replace four RFID self-checkout units which will have upgraded software, designed to enhance the customer experience during their checkout activities.  Also, funding is required to replace one Maker Space laser cutter unit which has reached end-of-life.</t>
  </si>
  <si>
    <t>The 2016 Library Facilities Investment and Growth Planning Study identified the need for a 7,500 square foot branch in the East Urban area of the city. 2019 funds will be utilized to develop project scope options and refinement of the timing and approach to deliver this new Library facility.</t>
  </si>
  <si>
    <t>This funding will be used to purchase library materials in multiple formats and subject areas experiencing high demand.  In addition, this funding may also be used to purchase library materials for the new Riverside South Branch.</t>
  </si>
  <si>
    <t>The 2016 Library Facilities Investment and Growth Planning Study identified a 15,000 square foot branch in the Riverside South area. This branch is projected to be co-located with a community center on City owned land in the Riverside South community core as defined by the Riverside South Community Design Plan.  The architectural design will commence in 2019 in preparation for an anticipated start to construction in 2021.</t>
  </si>
  <si>
    <t>Budget availability for the Creation and Innovation Fund is required for integration of the vision, customer service strategies, service delivery concepts, and innovative programming across OPL and to further inform the CLP.  The piloting of new programs, services, spaces, and technologies that may require the purchase of capital equipment or assets from this fund will serve to create an innovative and cohesive customer experience at all branches including the Central Library.  This request for capital funding allows for the purchase of goods that meet the City Tangible Capital Asset (TCA) policy excluding the purchase of operational equipment and services within capital orders.</t>
  </si>
  <si>
    <t>Actual Year-End 2018 Cash Balance</t>
  </si>
  <si>
    <t>2019 Uncommitted Opening Balance</t>
  </si>
  <si>
    <t>The Investment in Affordable Housing for Ontario Program (IAH) and Social Infrastructure Fund (SIF) provided the City with $72.2M of federal/provincial funding to develop new affordable housing projects and other housing programs from 2014 to 2020.  The IAH is divided into two funding streams (capital and operating) with five optional components, three of which are capital programs (Rental Housing, Homeownership Assistance, and Ontario Renovates) and two are operating components (Rent Supplements and Housing Allowances).
The total 2019 IAH/SIF allocation is $4.601M.  The City will supplement the programs with $0.225M for fee relief and project contingencies.  Fee relief is provided to successful proponents under the City's Action Ottawa Program and includes building permits, planning, school board and development charges.  City funding is provided from the Affordable Housing Land and Funding  Policy and development charges.</t>
  </si>
  <si>
    <t>The Development Charges Act requires municipalities to update their growth-related by-law and background study every five years. This document provides an estimate of the amount, type, and location of development, including a calculation for each category of service contained within the overall development charge. There are ongoing legislative requirements such as monitoring discretionary exemptions, tracking overall collections, forecasting revenues, annual financial reporting, verification of capital project funding, and various policy interpretations. The City's current by-law was passed in June 2014, amended in May 2017, and there is an interim review scheduled for May 2019.</t>
  </si>
  <si>
    <t>The New Official Plan (New OP) will establish a refreshed planning framework for the City, to reflect the significant population growth, exceeded intensification targets, opening of Lines 1 and 2 of the O-Train network, significant investments in piped infrastructures, and the acceleration of change in a number of economic, social, environmental and cultural areas that bring about a need for a new approach to long term planning. The New OP will be based on new population, household and employment projections and will trigger new Master Plans for Infrastructure and Transportation, along with a new Parks and Greenspace Master Plan, and will trigger revisions to the Air Quality and Climate Change Master Plan, and possibly other Master Plans. An evaluation of the City's growth management strategy, including an assessment of whether additional urban lands will be required, will form part of the New OP. Criteria for urban land expansions will need to be developed. A revision of Aggregate Resources policies and possible revisions to LEAR will form part of this project. To deal with appeals to the Local Planning Appeals Tribunal (LPAT), funds will be required to hire experts as witnesses, peer reviews or studies to help rationalize our position before the Board.</t>
  </si>
  <si>
    <t xml:space="preserve">Funds will support the purchase and implementation of the Land Management
Solution to replace Development Review, Inspections, Building Permit, Committee of Adjustment and Right of Way permit functions in the end-of-life MAP system.
</t>
  </si>
  <si>
    <t>This component of the program provides for the engineering and construction activities relating to repair and rehabilitation of various
Trillium Line structures, to address deficiencies over their service life. The size and complexity of the projects vary considerably. The activities
are scheduled based on needs identified through the structures asset management programs.
New year of completion is 2023.</t>
  </si>
  <si>
    <t xml:space="preserve">
Scope and design briefs are necessary to adequately define transit road conditions, coordinate requirements, and project limits, prior to initiating design stages. Post construction funding is required to address assessments and unplanned/unexpected adjustments, outside the original implementation funding envelopes.</t>
  </si>
  <si>
    <t>The Transit Roads &amp; Structures Program provides for condition assessments,
life-cycle renewals, and rehabilitation / reconstruction work undertaken on the City's existing roadways and structures dedicated to transit.
 The program is focused on:
• Roads and park &amp; ride areas (renewal of roadways and parking dedicated to
transit).
• Transitway structures (renewal of bridges, culverts, retaining walls serving the
dedicated transit network).
• Project scoping and engineering.
Forecasts are based on bulk allocations that will be detailed in future budget
submissions following completion of a review.</t>
  </si>
  <si>
    <t>This component of the program provides for the engineering and construction activities relating to repair and rehabilitation of various
transitway structures, to address deficiencies over their service life. The size and complexity of the projects vary considerably. The activities
are scheduled based on needs identified through the structures asset management programs.
New year of completion is 2021.</t>
  </si>
  <si>
    <t xml:space="preserve">Scope and design briefs for transitway structures are necessary to adequately define conditions, coordinate requirements, and explore renewal options
prior to initiating design stages. Post construction funding is required to address assessments and unplanned/unexpected adjustments, outside the
original implementation of funding envelopes.
</t>
  </si>
  <si>
    <t xml:space="preserve">
This project is for the asphalt overlay and related costs of the Baseline Station Park and Ride lot.</t>
  </si>
  <si>
    <t xml:space="preserve">
This program provides for life cycle renewal and replacement works to existing building assets and is a component of the corporate Buildings and Parks Program.</t>
  </si>
  <si>
    <t>The Rail Operational Readiness (ROR) program develops and implements strategic projects and activities that build on the Stage 1 operations for Line 1, the Confederation Line. Utilizing a structured project management approach, ROR develops and facilitates the implementation of business and service delivery models that ensure a seamless and positive end-to-end customer experience for O-Train extensions to the east, west and south of downtown.</t>
  </si>
  <si>
    <t xml:space="preserve">
This program will provide lifecycle funding to maintain the O-Train Line 1, the Confederation Line, system in a state of good repair. Under the Project Agreement, monthly service payments will be made to Rideau Transit Group that will include the lifecycle requirements for renewal of vehicles, stations, rail infrastructure and systems, and Belfast Yard.</t>
  </si>
  <si>
    <t xml:space="preserve">
This project is for mid-life refurbishment for conventional service buses, to effectively manage each fleet type to their 15-year life expectancy. This project will fund repairs, modifications and refurbishments to ensure planned availability and reliability. With this work, buses will be maintained in good condition for a good customer experience through their entire 15-year life. The refurbishment project will also cover the replacement of engines, transmissions, other main components of a bus, repair buses that receive major damage, replace buses that are beyond repair and refurbishment facility and paint booth modifications.</t>
  </si>
  <si>
    <t>This project is for the replacement of buses that have reached the end of their operational life. It fulfils the OC Transpo long-range fleet plan and aligns with the transit long-range financial plan. This project will fund replacing 79 existing 40-foot buses with a new fleet of 40-foot buses. This project will also fund the difference in costs for the previously approved buses to be used for Stage 2 LRT detours.</t>
  </si>
  <si>
    <t xml:space="preserve">
This project will make improvements to on-street transit facilities for the benefit of customers. Work conducted under this project will include new and improved bus pads, shelters, and other customer amenities, as well as other operational improvements.</t>
  </si>
  <si>
    <t xml:space="preserve">
This program funds upgrades and maintenance of onboard technology systems, including customer-facing systems, radio hardware as well as systems for bus and train operations such as the next stop announcement system, passenger counting system, GPS system, fare collection systems, and onboard cameras.</t>
  </si>
  <si>
    <t xml:space="preserve">
This project funds the planned preventative maintenance program and renewal of work areas and facilities, to prevent failure and to ensure continuous operations. This program also includes refurbishment and replacement of tools and equipment that have reached their expected end of life.</t>
  </si>
  <si>
    <t xml:space="preserve">
This project funds accessibility improvements at Transitway and O-Train stations and other facilities for all customers, including seniors and customers with disabilities.</t>
  </si>
  <si>
    <t>These projects include road changes and traffic engineering strategies that provide preferential treatment for buses on the City's road network, to improve the speed and reliability of transit service and to reduce operating costs. Locations for improvement are approved in the City's Transportation Master Plan or are selected based on operating experience.  Examples of such projects include bus detection and communications at traffic signals, queue jump lanes, reserved bus lanes, and geometric modifications at bus stops and intersections.
Subject to Council adoption of the 2019 draft budget, the authority for this project will be reduced by $584,000 and the funding used to eliminate a portion of the PTIF project debt financing. This project will be further reduced by $300,000 to offset the reconstruction of cycling facilities on Booth Street in the vicinity of Pimisi Station.</t>
  </si>
  <si>
    <t xml:space="preserve">
This project funds the ongoing rehabilitation of existing Transitway and O-Train stations and bus stops, including condition assessment and infrastructure rehabilitation, and to allow for the implementation of safety and security improvements for customers and staff.</t>
  </si>
  <si>
    <t>This program is to maintain the O-Train Line 2, the Trillium Line, in a state of good repair and to implement modernization measures to improve service. The funding will implement required vehicle overhauls, reliability improvements, spare parts strategies, and modernization measures to keep the rolling stock in a state of good repair. The funding will also implement required infrastructure (track, signals, control systems) overhauls, reliability improvements, spare parts strategies, and modernization measures to keep the infrastructure in a state of good repair.</t>
  </si>
  <si>
    <t xml:space="preserve">
This program funds responses to unplanned infrastructure-related issues at facilities and stations, to maintain an appropriate working environment for staff while providing safe transit facilities for customers.</t>
  </si>
  <si>
    <t>This project funds the lifecycle replacement of operational support vehicles, including those used for security, supervision, bus maintenance, winter maintenance, stores, and others. This project will fund approximately 25 operational support vehicles. The fleet is a mix of light and heavy vehicles with various lifecycles: 3 to 15 years or more. The reliability of the system is dependent in part on the timely renewal of the operational support fleet.</t>
  </si>
  <si>
    <t>This account is set up to fund the additional transit capital and operating costs that are being incurred during the construction period of the light rail line. Additional funding in 2019 will be used for continued detour costs. Funding will also be used for the Multimodal Transformation Program (MMTP), to finish the development and implementation of strategic projects and activities that transform OC Transpo and enable it to deliver a fully integrated multimodal transit service</t>
  </si>
  <si>
    <t>This project is for the purchase of 12 40-foot buses, up to 10 of which will be placed in service at a given time, to provide additional revenue service across the City starting in 2019/2020. These growth buses are in addition to the replacement program for 40-foot buses, which have begun and will take place over a 4-year period.</t>
  </si>
  <si>
    <t xml:space="preserve">
This project will fund additional operational support vehicles required for O-Train operations, bus operations and facilities management.</t>
  </si>
  <si>
    <t>This project funds the implementation of electronic locks to secure sensitive electronic cabinets, and will progressively replace the unsecured mechanical key, latch and padlock system at other locations. This project will also fund upgrades to the CCTV system, access control systems and security workstations platforms.</t>
  </si>
  <si>
    <t xml:space="preserve">
This program funds maintenance, lifecycle replacement, and adaptations to core software, hardware and systems used to support all service areas such as control systems for Para Transpo and conventional bus operations, payroll and staff management, and other legacy software.</t>
  </si>
  <si>
    <t xml:space="preserve">
This program funds updates to customer-facing systems, which evolve as technology changes and as customers adapt to it. The interactive voice response (IVR) and customer relationship management (CRM) systems will be enhanced to allow further improvements in service to customers. Upgrades will be made to the web platform and to OCTV.</t>
  </si>
  <si>
    <t>This program funds needed improvements and replacements to existing operational applications that support Fleet and Facilities Maintenance. It includes the development of a replacement application for the existing yard and deployment management system to ensure the efficient and proper placement of buses for deployment, defect management, repairs and fueling.</t>
  </si>
  <si>
    <t xml:space="preserve">
This program funds operational improvements and software enhancements of the computer-aided dispatch control system for bus operations and the suite of software used to plan and schedule bus and train operations and staff work schedules.</t>
  </si>
  <si>
    <t xml:space="preserve">
This program funds required changes to fare and ticketing systems. It includes upgrades to ensure compatibility of all smartcard products. It also includes the required maintenance, replacement and upgrades of fare equipment, including readers and devices.</t>
  </si>
  <si>
    <t xml:space="preserve">
This program funds technology infrastructure replacement as part of normal lifecycle. Infrastructure must be replaced in order to support reliable delivery of service, customer information and safety.</t>
  </si>
  <si>
    <t xml:space="preserve">This funding provides for lifecycle work to existing PWES Works Yard facilities. Lifecycle repairs will ensure continued use of the collective facilities used for the City's seasonal maintenance and operational programs. These facilities are located within their service areas and house equipment and staff required to conduct maintenance activities.
</t>
  </si>
  <si>
    <t xml:space="preserve">This project provides for the reconstruction and growth of Winter Materials Storage facilities. The existing storage space in combination with new storage will provide for the ongoing requirements of the collective storage of more than 170,000 tonnes of de-icing material and 60,000 tonnes of winter abrasives annually, used for the City's snow and ice control program.  Materials are required to be stored within these facilities to ensure their usability, to minimize impacts to the natural environment, and to control material loss, erosion, noise, dust, visual intrusion, etc. </t>
  </si>
  <si>
    <t>This program provides funding authority for Municipal vehicles and equipment scheduled for replacement, life extension, or major modification. The timely replacement of vehicles and equipment at the optimal point in their lifecycle (which is a combination of age and usage) has many benefits:  total funding is at its lowest point, which includes both capital and operating; vehicle reliability is protected which minimizes on-the-road failures and maximizes vehicle up-time / availability.   Vehicles and equipment replacement decisions are based upon such factors as vehicle age, vehicle usage, analysis of operating costs (including maintenance), as well as an assessment of the condition of the vehicles. 
Total Replacement Funding: $24,000</t>
  </si>
  <si>
    <t>This program provides for the up-fitting / minor refurbishment of the City's municipal fleet (vehicles &amp; equipment) as well as the acquisition, refurbishment, and replacement of municipal shop tools, fuel tanks, and equipment that has reached the end of its useful life.
In order to maximize the optimal useful life of the City's vehicles and equipment, up-fits and minor refurbishments are required periodically.  In addition, to maintain appropriate levels of service, technicians (mechanics) tools, equipment, and work areas require regular review, modernization (new technology), and re-work or redesign (small garage renovations and replacements of hoists).  Costs related to improvements to the facilities (such as security cameras, etc.) and emergency generators would also be funded from this account.
Municipal Fleet Up Fits, Facilities and Tools: $830</t>
  </si>
  <si>
    <t xml:space="preserve">
The scope of the vISion project (previously IDMP/PIMS) includes the implementation of a complete Project and Portfolio Management Solution to fulfill the Infrastructure Services project delivery requirements. This funding ensures all required elements are implemented and maintained throughout 2019.  
Project estimate is comprised of: Roads - $300K, Sanitary Sewers - $190K, Storm Drainage - $190K, Watermains -$170K and Transit - $150K.
New Completion Year is 2019.</t>
  </si>
  <si>
    <t>Scoping and design briefs are necessary to adequately define boundary conditions, coordination requirements and project limits, prior to initiating design stages for the City's existing linear building and park asset portfolio. Funding also allows design assignments to be initiated for construction, in the years following, and to address adjustments required beyond the project's completion.
Project estimate is comprised of: Roads - $100K, Sanitary Sewers -$200K, Storm Drainage - $200K and Watermains - $260K.</t>
  </si>
  <si>
    <t>The 2019 authority request will provide for construction funding. The watermains in Ashburn Dr, Hogan St, Ness St and Wigan Dr require replacement due to poor condition.  The adjacent sanitary and storm sewers will be replaced as required due to condition, maintenance issues and proximity to adjacent infrastructure.  Full road reconstruction including curbs and sidewalks as well as water and sewer services to the property line will be included. 
Transportation enhancements include new sidewalks on Wigan Dr, Hogan St and Ness St at an estimated cost of $88,000. Contribution to public art is $70K.
Project Estimate is comprised of: Roads - $1.435M, Sanitary Sewers -$2.295M, Storm Drainage - $2.39M and Watermains - $3.52M.</t>
  </si>
  <si>
    <t>The 2019 authority request will provide for construction funding. The watermains in Borthwick Ave from Clarke Ave to Gardenvale Rd and Quebec St from Borthwick Ave to Cummings Ave require replacement due to poor condition.  The watermain in Gardenvale Rd will be extended to improve service reliability and eliminate dead end watermains.  The sanitary sewers in Borthwick Ave from Clarke to Gardenvale Rd and Quebec St from Borthwick Ave to Cummings Ave require replacement due to poor condition. The storm sewer will be replaced where required or where necessitated based on the proximity to the watermain and sanitary sewer.  Full road reconstruction including curbs and sidewalks will be included as well as water and sewer services to the property line.
Transportation enhancements include new sidewalks on Borthwick from Clark Ave to Gardenvale and on Gardenvale from Borthwick to Trojan Ave at an estimated cost of $135,000. Contribution to public art is $30K.
Project Estimate is comprised of: Roads - $600K, Sanitary Sewers -$1.05M, Storm Drainage - $1.39M and Watermains - $1.38M.</t>
  </si>
  <si>
    <t>The 2019 authority provides for construction funding.  The sanitary sewers in Gibson St, Denver Ave, Tampa Ave and Orlando Ave require replacement due to poor condition. All storm sewers will be replaced except for the Gibson Ave storm sewer.  The watermains require replacement due to age and lead services.  Full road reconstruction including curbs and sidewalks will be included as required and trench reinstatement with resurfacing will be implemented where appropriate. Water and sewer services will be replaced to the property line.
Transportation enhancements include a new sidewalk on Gibson and Orlando at an estimated cost of $60,000. Contribution to public art is $25K.
Project Estimate is comprised of: Roads - $580K, Sanitary Sewers -$960K, Storm Drainage - $870K and Watermains - $1.34M.</t>
  </si>
  <si>
    <t>The existing watermains and sanitary sewers in Grove Ave from Seneca St to Bank St and Grosvenor Ave from Hopewell Ave to Grove Ave require replacement due to age, condition and the presence of lead water services.  The storm sewers do not require replacement unless impacted by the construction of adjacent infrastructure.  Full road reconstruction or resurfacing including curbs and sidewalks will be included as required and the limits of resurfacing on Grove Ave will be extended to 110m west of Seneca St.  Associated water and sewer services will be replaced to the property line.  Additional surface works including enhancements will be finalized during the design stage.
The funding is for all project related costs which may include design, construction and property acquisition.
Project Estimate is comprised of: Roads - $170K, Sanitary Sewers -$180K, Storm Drainage - $350K and Watermains - $350K.</t>
  </si>
  <si>
    <t>The 2019 authority request will provide construction funding for the rehabilitation of Mailes from Patricia Ave to Rockhurst Rd and the easement south of Mailes Ave between Oakdale Ave and Rockhurst Rd. The sanitary sewers will be replaced due to their age and condition.  The watermains will be replaced due to their age, the presence of lead services and the proximity to the sanitary sewer.  Existing storm sewers will be replaced due to condition and a new storm sewer will be installed to accommodate surface drainage and to redirect flow out of an easement sewer. Full road reconstruction including curbs and sidewalks as well as water and sewer services to the property line will be included. 
Transportation enhancements include new sidewalks on Mailes Ave at an estimated cost of $30K.
Project Estimate is comprised of: Roads - $300K, Sanitary Sewers -$650K, Storm Drainage - $330K and Watermains - $830K.</t>
  </si>
  <si>
    <t>This project includes the rehabilitation of Ryder St from Featherston Dr to Walkley Rd and Featherston Dr from Kilborn Ave to Ryder St.  The sanitary sewers require replacement due to condition and frequent maintenance requirements. The watermains will be replaced due to their proximity to the sanitary sewer. Localized, condition driven sanitary and storm sewer rehabilitation in the area will also be included.  Full road reconstruction will be included as required and trench reinstatement with resurfacing will be implemented where appropriate.  Water and sewer services impacted by construction will be replaced to the property line.
The funding is for all project related costs which may include design, construction and property acquisition.
Project Estimate is comprised of: Roads - $100K, Sanitary Sewers -$250K, Storm Drainage - $250K and Watermains - $400K.</t>
  </si>
  <si>
    <t>The 2019 authority request will provide construction funding for St. Denis St from Des Peres Blanc Ave to St. Anne St, Ste Monique St from Marier Ave to Ste Cecile St and Lavergne St  from Ste Monique St to Duford St. The watermains require replacement due to condition, age and the presence of lead services. The sanitary sewers will be replaced due to condition and ongoing maintenance issues.  The storm sewers will be replaced as required and in order to accommodate the construction of the watermain and sanitary sewer and also to redirect flow out of an easement sewer. Full road reconstruction including curbs and sidewalks will be included as well as water and sewer services to the property line.  
Transportation enhancements include new sidewalks on Lavergne, St Denis and Ste Monique St at an estimated cost of $135,000. Contribution to public art is $100K.
Project Estimate is comprised of: Roads - $3.28M, Sanitary Sewers -$3.51M, Storm Drainage - $3.36M and Watermains - $4.05M.</t>
  </si>
  <si>
    <t>The 2019 authority request will provide for construction funding. This project includes the rehabilitation of the existing storm sewers in the Vanier Pkwy from Glynn Ave to Presland Rd, Presland Rd from the Vanier Pkwy to Renouf Ave as well as 240m of storm sewer located behind homes upstream of Presland Rd.  The existing storm sewer in the Vanier Parkway is located off the road within the treed boulevard so impacts to the Vanier Pkwy will be limited.  The project also includes 400m of watermain renewal on Presland Rd from the Vanier Pkwy to Sand Cherry Priv. Full road reconstruction will be included on Presland Rd from the Vanier Pkwy to Renouf Ave including curbs and sidewalks. 
New year of completion is 2020.
Transportation enhancements include two intersection bulbouts and a painted cycling lane on Presland Rd at an estimated cost of $70k.Contribution to public art is $25K.
Project Estimate is comprised of: Roads - $340K, Storm Drainage - $2.52M and Watermains - $760K.</t>
  </si>
  <si>
    <t>This project is related to performance monitoring, condition assessment, and support initiatives for the City's existing linear building and park asset portfolio. Funding provides for testing, network level data collection, and miscellaneous soil evaluations. The sanitary component of this project is considered for development charge (DC) funding, pursuant to the 2014 Development Charge By-Law 2014-229.
Project estimate is comprised of: Roads - $100K, Sanitary Sewers - $100K, Storm Drainage - $100K and Watermains -$100K.</t>
  </si>
  <si>
    <t>Road resurfacing provides for annual resurfacing and rehabilitation of the City's roadway network. It is required to extend the life of the
infrastructure and prevent roadway failures requiring more extensive reconstruction. Includes enhancements of $1.9M for paved shoulders.</t>
  </si>
  <si>
    <t>The existing sanitary sewers in Arch St from Canterbury Ave to Bangor St, Canterbury Ave from Harding Rd to Halifax Dr and Plesser St from Canterbury Ave to Goren Ave require rehabilitation due to condition and to reduce the risk of basement flooding. The watermains require replacement due to their age and the proximity to the sanitary sewer. Work on City owned property is required to redirect an easement sewer and provide appropriate sewer and water servicing.  The rehabilitation of the storm sewer is not required unless impacted by adjacent construction.   Full road reconstruction including curbs and sidewalks will be included as required and trench reinstatement with resurfacing will be implemented where appropriate.  Water and sewer services impacted by construction will be replaced to the property line.
The funding is for all project related costs which may include design, construction and property acquisition.
Project Estimate is comprised of: Roads - $270K, Sanitary Sewers $450K, Storm Drainage - $450M and Watermains - $630K.</t>
  </si>
  <si>
    <t>The existing sanitary sewers in Bedbrooke St, Bel-Air Dr, Iris St and Field St require rehabilitation to improve the level of service and to reduce the risk of basement flooding. The watermains require replacement due to their proximity to the sanitary sewer. The rehabilitation of the storm sewer is not required unless impacted by adjacent construction. However, localized sections of storm sewer will be replaced due to condition.  Full road reconstruction including curbs and sidewalks will be included as required and trench reinstatement with resurfacing will be implemented where appropriate. Water and sewer services impacted by construction will be replaced to the property line.
The funding is for all project related costs which may include design, construction and property acquisition.
Project Estimate is comprised of: Roads - $210K, Sanitary Sewers $320K, Storm Drainage - $320M and Watermains - $480K.</t>
  </si>
  <si>
    <t>This project includes full road, sewer and watermain integrated rehabilitation of Claymor Ave and Senio Ave. As well as watermain only rehabilitation of Falaise Rd.  The sanitary sewers require replacement due to age and condition.  The watermains will be replaced due to their age, high break rate and the presence of lead services. The storm sewer will be replaced to accommodate the construction of the sanitary sewer and watermain.  Full road reconstruction including sidewalks will be included as required and trench reinstatement with resurfacing will be implemented where appropriate.  Water and sewer services impacted by construction will be replaced to the property line.
The funding is for all project related costs which may include design, construction and property acquisition.
Project Estimate is comprised of: Roads - $210K, Sanitary Sewers $330K, Storm Drainage - $330M and Watermains - $490K.</t>
  </si>
  <si>
    <t>This project includes the rehabilitation of the existing sanitary sewer in Hamlet Rd from Haig Dr to Saunderson Dr to improve the level of service and reduce the risk of basement flooding. The watermains require replacement due to their age and the proximity to the sanitary sewer. Full road reconstruction including curbs and sidewalks will be included as required and trench reinstatement with resurfacing will be implemented where appropriate.  Water and sewer services impacted by construction will be replaced to the property line.
The funding is for all project related costs which may include design, construction and property acquisition.
Project Estimate is comprised of: Roads - $40K, Sanitary Sewers $60K, Storm Drainage - $60M and Watermains - $90K.</t>
  </si>
  <si>
    <t>This program funds the acquisition and processing of aerial photography and base
topographic mapping. This information is a foundation and a prerequisite for engineering design and construction, utility inventory, and land use planning. Mapping is a critical component of the corporate MAP/GIS system and must be maintained on a continuing basis, ensuring the enterprise database is current. This information is used extensively by the general public through the ottawa.ca website and should reflect existing conditions.
 Total project estimate is comprised of: Roads - $80K, Sanitary Sewers - $80K, Storm Drainage - $80K and Watermains - $80K.</t>
  </si>
  <si>
    <t>This project will implement recommendations from the "O'Connor Flood Control Trunk Level Measures" report.  Sewer rehabilitation is included on Waverley St from Metcalfe St to Elgin St, and on Elgin St from Nepean St to Catherine St.  The sewers are in poor condition and require replacement to improve the level of service and reduce the risk of basement flooding. The watermains on Elgin St, between Gloucester St and Isabella St, require replacement due to poor condition and age. Full road reconstruction including curbs and sidewalks will be included.  Associated water and sewer services will be replaced to the property line.
Transportation Enhancement recommendations from the "Elgin Street Functional Design Study" including 3-6m wide sidewalks, as well as landscaping will be included with this project. 
The authority request provides for additional construction and bus detour costs.
Project Estimate is comprised of: Roads - $400K, Sanitary Sewers -$830K, Storm Drainage - $830K, Watermains - $1.31M and Transit $1.1M.</t>
  </si>
  <si>
    <t>This project will implement recommendations from the "Somerset-Wellington Area Sewer Servicing Plan" and the "Slater Street Realignment Environmental Assessment Study".  The existing combined sewers will be separated and a new sanitary and storm sewer will be constructed.  The local watermains will be replaced due to age and the presence of lead services.  Full road reconstruction including curbs and sidewalks will be included where required.  Associated water and sewer services will be replaced to the property line.  
The authority request will provide all project related costs which may include design, construction and property acquisition. Construction of the underground works at the Bay St/Queen St and Bay St/Albert St intersections was advanced to 2019 to coordinate with the Bay St cycling project. 
New year of completion is 2024.
Project Estimate is comprised of: Roads - $260K, Sanitary Sewers -$410K, Storm Drainage - $410K and Watermains - $620K.</t>
  </si>
  <si>
    <t>The 2019 authority request will provide construction funding for the rehabilitation of the existing combined sewer within Florence St from Kent St to Bank St.  The scope of work will also include rehabilitating the existing watermain and combined sewer in McLeod St from Bronson Ave to Lyon St . Full road reconstruction including curbs and sidewalks as well as water and sewer services to the property line will be included.
Additional surface enhancements include traffic calming measures and an on-street contra-flow bike lane on McLeod St between Percy St and Bay St at an estimated cost of $30,000. Contribution to public art is $60K.
Project Estimate is comprised of: Roads - $940K, Sanitary Sewers -$6.465M and Watermains - $1.48MK.</t>
  </si>
  <si>
    <t>This existing watermains in Byron Ave, Highcroft Ave and Athlone Ave require replacement due to age, a high break rate and the presence of lead services.  The sanitary sewers in Byron Ave and Athlone Ave require replacement due to condition and age.  The storm sewers do not require replacement unless impacted by the construction of adjacent infrastructure. Full road reconstruction will be included as required and trench reinstatement with resurfacing will be implemented where appropriate.  Associated water and sewer services will be replaced to the property line. Additional surface works including enhancements will be finalized during the design stage.
The funding is for all project related costs which may include design, construction and property acquisition.
Project Estimate is comprised of: Roads - $250K, Sanitary Sewers -$390K, Storm Drainage - $510K and Watermains - $640K.</t>
  </si>
  <si>
    <t>The local sanitary sewers in North River Road from Montreal Road to the dead end north of Coupal St will be replaced due to the age and condition. The watermain in North River Road from 50m south of Montreal Road to the dead end north of Coupal St will be replaced due to its age, high break rate and the presence of lead services. Full road reconstruction including sidewalks, multi-use pathways and curbs will be included. Contribution to public art is $25K.  The funding is for all project related costs including construction and property acquisition.
Project Estimate is comprised of: Roads - $500K, Sanitary Sewers $700K, Storm Drainage - $450K and Watermains - $1.19M.</t>
  </si>
  <si>
    <t>The watermains in Mann Ave, Range Rd, Russell Ave and Templeton St require replacement due to condition, age and the presence of lead services. All combined sewers will be replaced due to age and condition.  Within Templeton St, one block of sanitary sewer and one block of storm sewer will be replaced due to age and condition. Full road reconstruction including curbs and sidewalks will be included as well as water and sewer services. The funding is for all project related costs including construction and property acquisition.
Transportation enhancements include a new sidewalk on Range Rd at an estimated cost of $85,000.  Contribution to public art is $75K.
Project Estimate is comprised of: Roads - $2.465M, Sanitary Sewers -$3.71M, Storm Drainage - $80K and Watermains - $5.135M.</t>
  </si>
  <si>
    <t>The 2019 authority request will provide construction funding for Bronson Ave from Arlington Ave to Imperial Ave. The sewers are in poor condition and need replacement to improve the level of service and reduce the risk of basement flooding.  This project will implement flood mitigation recommendations from the O'Connor Flood Control Trunk Level Measures report. The watermains in Bronson Ave require replacement due to poor condition, age and to improve service reliability.  Full road reconstruction as well as the rehabilitation of  water and sewer services to the property line will be included and bus detour costs. Localized curbs and sidewalk rehabilitation will be included except within the limits of the HWY 417 bridge renewal. The MTO has plans to rehabilitate the HWY 417 Bronson bridge in the near future and the streetscaping features under the bridge will be completed after the bridge rehabilitation. Contribution to public art is $40K.
New year of completion is 2025.
Project Estimate is comprised of: Roads - $130K, Sanitary Sewers -$235K, Storm Drainage - $225K, Watermains - $1.23M and Transit $170K.</t>
  </si>
  <si>
    <t>This project includes the rehabilitation of the existing sanitary sewer in Scott St between Oakdale and Ross Ave due to age and condition. The watermains in Scott between Oakdale and Ross Ave require replacement due to their age, the presence of lead services and the proximity to the sanitary sewer.  In addition, localized sections of sanitary sewer replacement along Scott St (outside the above limits) will be included due to poor condition. Storm sewers rehabilitation is required at the intersection of Island Park Dr and Scott St due to condition.   Full road reconstruction including curbs and sidewalks will be included as required and trench reinstatement with resurfacing will be implemented where appropriate.
The funding is for all project related costs which may include design, construction and property acquisition.
Project Estimate is comprised of: Roads - $180K, Sanitary Sewers -$300K, Storm Drainage - $300K and Watermains - $420M.</t>
  </si>
  <si>
    <t>This project includes the rehabilitation of Carling Ave from Churchill Ave to Kirkwood Ave, Churchill Ave from Hwy 417 to Carling Ave and Kirkwood Ave from Carling Ave (W) to Carling Ave (E).  The existing sanitary sewers in Carling Ave, Kirkwood Ave and Churchill Ave require replacement due to condition, to improve the level of service and mitigate the risk of basement flooding.  The storm sewers on Carling Ave require replacement to improve the level of service and to achieve the full benefit of the recently built storm sewers on Churchill Ave. The watermains in Carling Ave between Churchill Ave and Kirkwood Ave require replacement due to the proximity of the sewer construction and to consolidate the two local watermains.  Full road reconstruction including curbs and sidewalks will be included as required and trench reinstatement with resurfacing will be implemented where appropriate.
The funding is for all project related costs which may include design, construction and property acquisition.
Project Estimate is comprised of: Roads - $250K, Sanitary Sewers -$700K, Storm Drainage - $650K and Watermains - $300K.</t>
  </si>
  <si>
    <t>Funds requested are for the study, design, and delivery of capital projects that will improve the public realm.</t>
  </si>
  <si>
    <t>Preservation treatments (micro-surfacing / thin lifts / slurry seal technologies) are applied over existing pavements to extend their
life, before more extensive resurfacing needs arise. These sections are in better overall condition than the resurfacing candidates.</t>
  </si>
  <si>
    <t>Preservation treatments (micro-surfacing / thin lifts / slurry seal technologies) are applied over existing pavements to extend their
life, before more extensive resurfacing needs arise. This project is for work to be delivered by a boundary municipality or another City department.</t>
  </si>
  <si>
    <t>This project provides funding to ensure the sustained performance of the City's roadway - roads and sidewalk network in support of the capital renewal program. The funding is primarily focused on the geotechnical assessment, vibration testing and pavement management of the City's roadway network.</t>
  </si>
  <si>
    <t>This project provides funding necessary to undertake engineering, design, and construction of retaining walls, noise barriers, and other miscellaneous structures within the City’s Right-of-Way, that are not budgeted through any other renewal program. The size and complexities of the projects vary considerably. The activities are scheduled based on needs identified through the Structures Asset Management System and service requests.</t>
  </si>
  <si>
    <t xml:space="preserve">
Funding is required for the construction phase of a life-cycle rehabilitation of the structure.</t>
  </si>
  <si>
    <t xml:space="preserve">
Funding is required for the construction phase of life-cycle rehabilitation of the structure.
New year of completion is 2021.</t>
  </si>
  <si>
    <t>Funding is required for the construction phase of life-cycle rehabilitation of the structure.
New year of completion is 2021.</t>
  </si>
  <si>
    <t xml:space="preserve">
Funding is required for the design phase of life-cycle rehabilitation, in line with the recommendations obtained from a detailed condition assessment and renewal
options analysis study.
New year of completion is 2022.</t>
  </si>
  <si>
    <t xml:space="preserve">
Funding is required for the design phase of life-cycle rehabilitation, in line with the recommendations obtained from a detailed condition assessment and renewal
options analysis study.</t>
  </si>
  <si>
    <t xml:space="preserve">
Funding is required for the construction phase of life-cycle rehabilitation of the structure.
New year of completion is 2021.</t>
  </si>
  <si>
    <t xml:space="preserve">
Funding is required for the design phase of Highway 174 west bound lane (WBL) SN 224850 and east bound lane (EBL) SN 224851 Overpass of Montreal Rd, as part of LRT2 works.</t>
  </si>
  <si>
    <t>Funding is required for the design phase of Jeanne D'Arc Blvd Overpass of Highway 174 SN 224870, as part of LRT2 works</t>
  </si>
  <si>
    <t xml:space="preserve">Scoping and design briefs for major structures (typically those over 3.0 meters in span) are necessary to adequately define conditions, coordinate requirements, and explore renewal options prior to initiating design stages. Post construction funding is required to address assessments and unplanned/unexpected adjustments outside the original implementation of funding envelopes.
</t>
  </si>
  <si>
    <t>This project provides funding necessary to undertake engineering, design, and construction of bridges &amp; bridge-culverts within the City’s Right-of-Way. The size and complexities of the projects vary considerably. The activities are scheduled based on needs identified through the Structures Asset Management System.</t>
  </si>
  <si>
    <t>Reconstruction of existing sidewalks and pathways that have deteriorated to a point requiring replacement, and are not subject to
reconstruction as part of a coordinated road, sewer, or water construction project.</t>
  </si>
  <si>
    <t xml:space="preserve">
Reconstruction of existing sidewalks and pathways that have deteriorated to a point requiring replacement, and are not subject to
reconstruction as part of a coordinated road, sewer, or water construction project. This project is for work to be delivered by a boundary municipality or another City department.</t>
  </si>
  <si>
    <t>Upon completion of Stage 1 LRT, the City will be undertaking pedestrian and streetscaping improvements along Rideau Street between Dalhousie Street and Sussex Drive. This project will also include improvements to the public realm on William Street between Rideau Street and George Street that will improve pedestrian connectivity from the ByWard Market to the Rideau Street LRT station. 
New year of completion 2020.</t>
  </si>
  <si>
    <t xml:space="preserve">Supports various parking studies and parking data collection throughout the City related to growth.  These activities are required on an on-going basis to ensure parking data is up-to-date and to respond to internal and external requirements for parking-related information. </t>
  </si>
  <si>
    <t>This project includes the annual lifecycle replacement and unexpected loss due to operational incidents of various equipment used for maintenance operations of the road network.  These include, but are not limited to:
•  weigh scales for load accuracy, pre-wet tanks, couplers, back-up pumps and generators, flood control boats, motors, engineered jersey barriers and clamps, survey rods, receivers and electronic levels, hydraulic tampers, concrete/asphalt/ice power saws and other related equipment.    
Effective replacement of tools and equipment ensures the provision of efficient and cost effective service to the public, public transit as well as to emergency services.</t>
  </si>
  <si>
    <t xml:space="preserve">This project is used for research, pilots, trials for new technologies as well as enhancing ongoing maintenance to existing technologies supporting Snow and Ice control operations. These technologies are important to the ongoing efforts to improve operational processes and minimize environmental impacts to remain current with best practices.
</t>
  </si>
  <si>
    <t xml:space="preserve">
This project provides funding for annual lifecycle repair projects necessary to adapt and extend the life of off-street parking infrastructure and to ensure the safety and convenience of parking customers. </t>
  </si>
  <si>
    <t xml:space="preserve">This project supports improvements to the existing on-street parking network, including initiatives to assess performance and the implemention of measures intended to help fulfill the Municipal Parking Management Strategy.     </t>
  </si>
  <si>
    <t>This project supports improvements to the existing parking facilities (garage and surface lots) to enhance the customer experience and operational efficiencies,</t>
  </si>
  <si>
    <t xml:space="preserve">This project provides for additional vehicles/equipment to Public Works Roads Services related to the growth in hard surface infrastructure including new and upgraded lane kilometers of roadways, sidewalks, multi use pathways and dedicated cycling lanes.  These include units such as roadway salting and plowing vehicles/equipment, mini sweepers (downtown cleanliness) and truck &amp; trailer mounted safety attenuators for legislated road closures.      </t>
  </si>
  <si>
    <t xml:space="preserve">This project consists of multiple items, including the upgrade of traffic signal controllers and underground traffic signal infrastructure. This will enable the use of traffic actuated strategies on the City's central traffic control computer systems, as well the modification of traffic signal displays and operation which are needed to accommodate traffic growth.
</t>
  </si>
  <si>
    <t xml:space="preserve">This project facilitates the implementation of a number of small, cost-effective initiatives that improve traffic signal central computer control.  Modifications will be made in the areas of Traffic Control Signal hardware, software, and communications. Modifications to the Central Traffic Signal Control system typically benefits all traffic signals across the City of Ottawa. </t>
  </si>
  <si>
    <t xml:space="preserve">This funding is for the planning and design of pedestrian and cycling linkages identified in the Transportation Master Plan, the Ottawa Pedestrian Plan, the Ottawa Cycling Plan, in various Community Design Plans, other policy documents, or identified based on community need. These studies may clarify the appropriate facility type, examine route options, identify environmental and other constraints, confirm feasibility, undertake functional planning and detailed design, and estimate the costs for individual projects. </t>
  </si>
  <si>
    <t>This funding supports planning, design and implementation of standalone pedestrian facilities that are not captured through road reconstruction or development projects. The program removes obstructions and installs short sections of sidewalks, curb ramps and Tactile Walking Surface Indicators (TWSI's), while bringing facilities in line with current accessibility design standards and legislation. Locations are prioritized based on opportunities to coordinate with other capital works projects, technical feasibility, and community need (e.g. linking to public transit, schools, parks and other destinations).</t>
  </si>
  <si>
    <t>This on-going program encompasses a process to ensure that streets within existing neighbourhoods are utilized appropriately and that the impact of motorized vehicles on these neighbourhoods is minimized while improving the safety and the quality of life of everyone impacted by the use of the street.  This program follows the Council-approved Area Traffic Management Guidelines (2004) which directs how study requests and recommended measures should be prioritized.  Recommended measures could include both traffic management options as well as physical measures such as traffic calming features within the communities. While this program is the main source of funding for the implementation of approved measures, some are included in the road reconstruction program. Potential projects are subject to change pending actual prioritization requirements of the ATM Program as per the Council-approved process.</t>
  </si>
  <si>
    <t xml:space="preserve">
The funding will support the planning, design and implementation of the Transportation Management Implementation Plan (TMIP) for Richmond Road/Westboro. The TMIP identifies transportation initiatives that support intensification. These projects reduce auto dependence and increase transit use, cycling, and walking and are designed to support intensification before Stage 2 LRT reaches the community. The TMIP covers the broader Richmond Road corridor from Island Park in the east to Lincoln Fields in the west, and from the Ottawa River in the north to Carling Avenue in the south. 2019 funding will be directed towards implementing complete street elements along Richmond Road (between Fraser and Cleary) in coordination with other underground infrastructure projects and/or other stand-alone projects within the TMIP program.</t>
  </si>
  <si>
    <t>This funding will support the next origin-destination (OD) survey for the National Capital Region (NCR). The OD survey provides a rich source of information on the local travel choices, trip patterns, and travel characteristics of both urban and rural residents. It is the only survey of its kind in the NCR, providing critical information for planning the region’s road, transit, cycling, and pedestrian infrastructure. It is the main data source for the regional transportation model, and provides baseline data for establishing and monitoring transportation trends. The most recent OD survey was conducted in 2011. Given recent and planned changes to the city’s transportation system (including the introduction of new shared mobility services and opening of LRT), new data is needed to support planning activities. 
The survey will collect comprehensive travel data for a sample of roughly 5% of households in the NCR, capturing the detailed characteristics of the trips made by every household member during the previous day. The Survey is planned to be conducted in 2020 but the preparation will start in 2019. Similar to previous surveys, costs for the Survey will be shared amongst the various federal, provincial, and municipal agencies who participate in the National Capital Region TRANS Committee.</t>
  </si>
  <si>
    <t>Rapid growth in the Barrhaven South area requires widening of Strandherd Drive to four lanes between Maravista Drive and Jockvale Road. Detailed design is being completed and funding is requested for the start of construction for the approx. 3.3 kilometre segment. Additional funding is being requested in future years for construction of this project. The project also includes a grade-separated crossing over the rail corridor.</t>
  </si>
  <si>
    <t xml:space="preserve">Annual growth within the City affects both traffic and pedestrian movement to the point that some locations meet the Provincial warrants for the installation of either a traffic control signal, pedestrian signals or pedestrian crossovers. For locations that meet the warrants, this program provides for their installation of the associated traffic control device including any related intersection modifications. Roundabouts are considered in the design process as an alternative means of providing traffic control and are implemented where appropriate. The program funds the applicable portion of the data collection program, assessment of traffic and pedestrian volumes versus Provincial warrants for the justification of signalization, the design of intersections at which modifications are required for effective traffic operation and any associated communication required to support them. Candidate locations are reassessed and ranked annually. </t>
  </si>
  <si>
    <t xml:space="preserve">This project funds the Safety Improvement Program (SIP) which monitors 15,000 reported traffic collisions annually in order to identify locations with existing road safety issues based on collision trends. The program undertakes roadway modifications at these locations to help improve road safety performance of the City's transportation network. </t>
  </si>
  <si>
    <t xml:space="preserve">This project is required to improve the City’s response to unforeseen incidents, including extreme weather events, which may result in widespread gridlock and delay on freeways, major arterial roadways, and inter-provincial bridges. The Traffic Incident Management Group (TIMG), which is comprised of representatives from all primary municipal and provincial service providers in the National Capital region (Police, MTO, Transit, PWS, etc.), meets regularly to develop traffic management strategies and assembles when required to manage emergency situations. Funding for this program provides ITS resources needed to provide effective traffic management and traveller advisory information systems. These systems communicate to the public and help manage the impacts of  incidents and major construction projects. </t>
  </si>
  <si>
    <t>Intelligent Transportation Systems is the application of advanced and emerging technologies (computers, sensors, controls, communications, and electronic devices) in transportation to save lives, time, money, energy and the environment. Smart Growth demands that before investing in additional road infrastructure, and while awaiting the introduction of improved mass-transit systems, every available ounce of capacity must be squeezed out of our existing road network. Furthermore, evaluating V2I (connected Vehicle to Infrastructure) technologies will result in enhanced vehicle, cycling and pedestrian safety, as well as sustainable and improved mobility. It will identify features and components required of our systems to ensure the city stays ahead  in this rapidly expanding area of mobility and  advanced technologies.  This can only be done through application of relatively low-cost, ITS enhancements, such as those associated with Advanced Traffic Management Systems.</t>
  </si>
  <si>
    <t>This program provides growth related intersection control measures to address increased transportation demands in developing areas. Projects are entirely funded by Development Charges and Ontario Ministry of Transportation intersection warrants must be achieved before reimbursement of works can occur. Design and construction costs such as traffic signals, turning lanes and roundabouts are eligible on major collector or arterial roads.</t>
  </si>
  <si>
    <t xml:space="preserve">This program supports the planning, design and implementation of standalone facilities for pedestrians, focusing on delivery of projects identified in the Ottawa Pedestrian Plan (OPP). The program funds facilities on the Affordable Pedestrian Network which prioritizes missing pedestrian links that connect residents to transit, schools, parks and other key pedestrian destinations within communities. This is not the only funding for pedestrian facilities. New sidewalks are also provided as part of new land developments and through integrated road reconstruction projects. The projects identified as a priority for 2019 funding are identified below; funding will also be used to progress other Council-approved OPP projects subject to availability.
</t>
  </si>
  <si>
    <t>This program is for the planning, design and implementation of new cycling facilities and improvements to existing facilities. Efforts include planning, design and construction, which typically require three years from start of functional design to completion. Projects are mapped on GeoOttawa (Cycling Plan → Project Timing). The 2019 budget will also be used in part to fund the City’s portion of eligible projects within the Ontario Municipal Commuter Cycling Program (OMCCP) including project management costs. These target OMCCP projects meet the program criteria and are consistent with the 2013 Ottawa Cycling Plan (OCP). The projects identified as a priority for 2019 funding are identified below; funding will also be used to progress other Council-approved OCP projects subject to availability.
Subject to Council adoption of the 2019 draft budget, the authority for these projects will be reduced by $1,000,000 and the funding used to eliminate a portion of the PTIF project debt financing.</t>
  </si>
  <si>
    <t xml:space="preserve">Funding is required for the design and construction of sidewalk linkages, which cannot be secured from developments under the Planning Act, resulting in gaps in pedestrian connectivity. Projects typically address situations where existing communities need to be linked with a new development across vacant land. </t>
  </si>
  <si>
    <t>This funding supports “soft” but effective measures designed to influence travel behaviour. Transportation Demand Management (TDM) initiatives are aimed at reducing demand for single-occupant car travel, shifting travel from peak periods to non-peak periods, and supporting sustainable transportation modes such as walking, cycling and public transit. TDM measures offer many benefits including reducing traffic congestion, increasing non-car modal share, deferring the need for new infrastructure, reducing infrastructure costs, improving air quality, and improving mental and physical health.The TDM program is responsible for implementing the actions identified in Sections 8.1 and 8.2 of the Transportation Master Plan, to encourage sustainable mobility choices. Funds will be used to support ongoing and new initiatives such as cycling education; the Cycling Safety and Awareness Program; School Travel Planning; the Bike to Work campaign; the TravelWise Workplace Program; individualized marketing; the Ottawa-Gatineau Regional Cycling Map; encouraging multi-modal travel such as cycling to transit; bicycle trip-end facilities; carpool promotion; commuter behaviour studies and surveys; TDM related promotion, training, and workshops; and other related initiatives.</t>
  </si>
  <si>
    <t xml:space="preserve">The Network Modification Program (NMP) strives to improve the transportation network through geometric changes in growth-related areas. Intersection studies are required to investigate and evaluate alternative solutions, obtain public input and prioritize projects. </t>
  </si>
  <si>
    <t>This funding will add features along Scott Street between Holland Avenue and Bayview Station to enhance the pedestrian, cycling, and transit environments after the Transitway detour is removed in 2019. The traffic study and detailed design will prioritize features for implementation including transit passenger landing platforms, segregation for on-road cycling facilities, protected intersections, pavement markings, and other related measures.</t>
  </si>
  <si>
    <t>Currently there are 1,174 traffic control signals in Ottawa and 937 locations are equipped with audible pedestrian signal features and 991 are equipped with Pedestrian Countdown Signals (PCS). Staff currently equip all new traffic control signals and those undergoing major rehabilitation with PCS and Accessible Pedestrian Signals (APS) to comply with the Design of Public Spaces Standards of the Accessibility for Ontarians with Disabilities Act, 2005 (AODA). The cost to install APS and PCS in these cases are absorbed within the associated capital project. This annual Accessible Pedestrian Signal / Pedestrian Countdown Signal Program also funds the retrofit of existing traffic control signals with accessible pedestrian devices, at locations specifically requested by mobility challenged pedestrians or through community groups. This program was created out of Council direction from Report ACS2009-CCV-AAC-0002.</t>
  </si>
  <si>
    <t>Safer Roads Ottawa (SRO) is a partnership between Ottawa Fire Services, Ottawa Paramedic Service, Ottawa Police Service, Ottawa Public Health, and the Transportation Services Department, who are committed to preventing or eliminating road deaths and serious injuries for all people in the City of Ottawa. This is accomplished through culture change, community engagement, and development of a sustainable safe transportation
environment. Safer Roads Ottawa acts as the umbrella program and key point of contact for all road safety initiatives originating from the City of Ottawa. The goal is to ensure that all corporate road safety initiatives are coordinated and fully supported by the City's internal partners, while developing, engaging, and investing in various community road safety partners.
Service Enhancement funding will be used to develop enhanced city-wide programming, including more robust awareness campaigns and outreach activities, based on the focus areas of the existing
Safer Roads Ottawa Program approved by Council in 2011.</t>
  </si>
  <si>
    <t>Pedestrian safety is an integral component of the City's road safety strategy. The Pedestrian Safety Evaluation Program (PSEP) is a customized process that combines traffic engineering with public engagement, for prioritizing and programming pedestrian
related road safety improvements to signalized and non-signalized intersections. Intersections are ranked based on risk to pedestrians, collision history, and public feedback. The goal of this program is to mitigate the frequency and severity of preventable collisions involving pedestrians, by providing guidance in the selection of cost-effective countermeasures. The PSEP is used in conjunction with the current Safety Improvement Program (SIP) studies, in the preliminary design stages of capital rehabilitation projects. Service Enhancement funding will enable the program to have a greater impact on the safety and mobility of pedestrians, with the ability to implement geometric modifications to one of the highest ranked locations every year. Locations identified for modifications will be selected annually as per the existing program.</t>
  </si>
  <si>
    <t>The Cycling Safety Improvement Program (CSIP) ensures a well-defined process which combines traffic engineering, observed behaviours, and risk mitigation measures to enable
on-going road safety improvements, for benefit to cyclists within the City of Ottawa. Since 2012, Traffic Services staff have been coordinating the CSIP, focusing on identifying
problem locations, making recommendations for improvements, and proposing a process for continuous improvement of cycling safety. Proposed recommendations to enhance specific locations are identified following consultation with members of the public and occasionally through project specific Working Groups. The goal is to improve 10 locations per year, by way of installing pavement markings and signs, or implementing minor geometric changes to the roadway.</t>
  </si>
  <si>
    <t>2019 Traffic &amp; Pedestrian Safety Enhancement Program - Ward Initiatives
Traffic Services works collaboratively with each Ward Councillor to identify sites for the enhancement of road safety through the installation of temporary traffic calming measures. Examples of treatments covered by the program include:
• Speed display boards (permanent or temporary);
• Painting of speed limits on the road;
• Temporary traffic calming devices (flexible centreline signage);
• Potential for signage indicating entering a community;
• Use of planters on local streets to create chicanes; 
• Use of temporary posts to create bulb outs and a narrower street.
2019 locations to be identified in consultation with Ward Councillors in Q4 2018 and Q1 2019.
Funding from this capital program will fund the FTE's required to manage program.</t>
  </si>
  <si>
    <t xml:space="preserve">
The Pedestrian Crossover Program supports the installation of pedestrian crossovers (PXOs) as a type of traffic control in Ottawa. Crossovers and their associated crosswalks are located at low speed, low-medium volume intersections, midblock and at roundabouts. They provide pedestrians the right of way over vehicles when crossing the road. The program’s processes and criteria are established based on Provincial regulations to address warrants, to determine PXO locations and to select the appropriate type of PXO. The program complements other sustainable transportation programs, promotes walking as a form of transportation and exercise, supports accessibility, enhances senior mobility.</t>
  </si>
  <si>
    <t>This funding supports the development and update of long term transportation plans and policies. Stemming from the 2013 Transportation Master Plan (TMP), this project requires funds for conducting transportation planning studies and developing guidelines to support TMP strategic directions. It will also support activities necessary for the next update of the TMP as directed by City Council. 
Planning activities typically include: preparing background material/studies on relevant issues; data collection and analysis; developing policies and guidelines; consultation with the public and stakeholder groups; network review, planning and mapping; priority setting; costing and affordability analysis; and documentation.</t>
  </si>
  <si>
    <t>This funding will support the next Origin-Destination (OD) Survey for the National Capital Region (NCR). The OD survey provides a rich source of information on the local travel choices, trip patterns, and travel characteristics of both urban and rural residents. It is the only survey of its kind in the NCR, providing critical information for planning the region’s road, transit, cycling, and pedestrian infrastructure. It is the main data source for the regional transportation model, and provides baseline data for establishing and monitoring transportation trends. The most recent OD survey was conducted in 2011. Given recent and planned changes to the City’s transportation system (including the introduction of new shared mobility services and opening of LRT), new data is needed to support planning activities. 
The survey will collect comprehensive travel data for a sample of roughly 5% of households in the NCR, capturing the detailed characteristics of the trips made by every household member during the previous day. The Survey is planned to be conducted in 2020 but the preparation will start in 2019. Similar to previous surveys, costs for the Survey will be shared amongst the various federal, provincial, and municipal agencies who participate in the National Capital Region TRANS Committee.</t>
  </si>
  <si>
    <t>These projects include road changes and traffic engineering strategies that provide preferential treatment for buses on the City's road network, to improve the speed and reliability of transit service and to reduce operating costs. Locations for improvement are approved in the City's Transportation Master Plan (TMP) or are selected based on operating experience and other transit planning investigations as they arise.  This funding is anticipated for the following:
- Carling Avenue Transit Priority Measures implementation
- Chapman Mill Drive BRT (Longfields to Greenbank) detailed design</t>
  </si>
  <si>
    <t xml:space="preserve">This funding supports planning, design, and implementation of multi-modal access to existing and future higher order transit stations. The program focuses on increasing the capacity of existing Park and Ride (P&amp;R) lots, design and construction of new lots, and improving multi-modal access to transit stations. The planned P&amp;R sites are in various stages of conceptual, preliminary and detailed design, and construction. The 2019 program will primarily focus on potential property purchases for future P&amp;R lots in the urban communities outside of the Greenbelt. </t>
  </si>
  <si>
    <t xml:space="preserve">This funding supports the purchase of strategic property parcels, as they become available, to protect future transportation corridors and facilities for rapid transit (bus or light rail); stations, park and rides, roads, and pathways for pedestrians and cyclists. Although the opportunity to protect future corridors and facilities is achieved by land dedication as a condition of development, it may be essential to acquire select properties in critical areas to maintain corridor integrity. Included in this corridor protection strategy is the acquisition of surplus railway rights-of-way and selected utility corridors that become available, subject to program funding. </t>
  </si>
  <si>
    <t xml:space="preserve">Transitway infrastructure projects undertaken by a municipality are subject to the requirements of the Ontario Environmental Assessment (EA) Act, and specifically the Ontario Regulation 231/08. The EA study assesses the potential effects of implementing Transitway projects on the natural, social, cultural, economic, and existing physical environment. Funding will be used for EA studies in accordance with the timing of infrastructure (rapid transit as well as major transit priority projects) identified in the City's Transportation Master Plan; potential scope changes of current studies; and, other transit planning investigations as they arise.
</t>
  </si>
  <si>
    <t>Screen Reader users: This workbook contains the 2019 Adopted Capital summaries. This workbook contains 26 worksheets including this one. Screeb reader messages are in cell A1 of each worksheet.</t>
  </si>
  <si>
    <t>Screen reader users: On this sheet the Table starts on A8. Column Titles are in Row 7, Row titles are in Column A, City of Ottawa, 2019 Capital Budget project listing/description in the Agriculture and Rural Affairs Committee, Service Area and Funding Type, expenditure authority are in Thousands of Dollars.  Row titles consisting of the project numbers and description begin with 9 hundred thousand number. The data set ends on cell G23.</t>
  </si>
  <si>
    <t>Screen reader users: On this sheet the Table starts on A8. Column Titles are in Row 7, Row titles are in Column A, City of Ottawa, 2019 Capital Budget project listing/description in the Community and Protective Services Committee, Service Area and Funding Type, expenditure authority are in Thousands of Dollars.  Row titles consisting of the project numbers and description begin with 9 hundred thousand number. The data set ends on cell G79.</t>
  </si>
  <si>
    <t>Screen reader users: On this sheet the Table starts on A8. Column Titles are in Row 7, Row titles are in Column A, City of Ottawa, 2019 Capital Budget project listing/description in the Environmental and Climate Protection Committee-Rate, Service Area and Funding Type, expenditure authority are in Thousands of Dollars.  Row titles consisting of the project numbers and description begin with 9 hundred thousand number. The data set ends on cell G81.</t>
  </si>
  <si>
    <t>Screen reader users: On this sheet the Table starts on A8. Column Titles are in Row 7, Row titles are in Column A, City of Ottawa, 2019 Capital Budget project listing/description in the Environmental and Climate Protection Committee -Tax, Service Area and Funding Type, expenditure authority are in Thousands of Dollars.  Row titles consisting of the project numbers and description begin with 9 hundred thousand number. The data set ends on cell G23.</t>
  </si>
  <si>
    <t>Screen reader users: On this sheet the Table starts on A8. Column Titles are in Row 7, Row titles are in Column A, City of Ottawa, 2019 Capital Budget project listing/description in the Finance and Economic Development Committee, Service Area and Funding Type, expenditure authority are in Thousands of Dollars.  Row titles consisting of the project numbers and description begin with 9 hundred thousand number. The data set ends on cell G15.</t>
  </si>
  <si>
    <t>Screen reader users: On this sheet the Table starts on A8. Column Titles are in Row 7, Row titles are in Column A, City of Ottawa, 2018 Capital Budget project listing/description in the IT Sub-committe, Service Area and Funding Type, expenditure authority are in Thousands of Dollars.  Row titles consisting of the project numbers and description begin with 9 hundred thousand number. The data set ends on cell G11.</t>
  </si>
  <si>
    <t>Screen reader users: On this sheet the Table starts on A8. Column Titles are in Row 7, Row titles are in Column A, City of Ottawa, 2019 Capital Budget project listing/description in the Ottawa Public Library, Service Area and Funding Type, expenditure authority are in Thousands of Dollars.  Row titles consisting of the project numbers and description begin with 9 hundred thousand number. The data set ends on cell G20.</t>
  </si>
  <si>
    <t>Screen reader users: On this sheet the Table starts on A8. Column Titles are in Row 7, Row titles are in Column A, City of Ottawa, 2019 Capital Budget project listing/description in the Planning Committee, Service Area and Funding Type, expenditure authority are in Thousands of Dollars.  Row titles consisting of the project numbers and description begin with 9 hundred thousand number. The data set ends on cell G16.</t>
  </si>
  <si>
    <t>Screen reader users: On this sheet the Table starts on A8. Column Titles are in Row 7, Row titles are in Column A, City of Ottawa, 2019 Capital Budget project listing/description in the Transit Commission, Service Area and Funding Type, expenditure authority are in Thousands of Dollars.  Row titles consisting of the project numbers and description begin with 9 hundred thousand number. The data set ends on cell G41.</t>
  </si>
  <si>
    <t>Screen reader users: On this sheet the Table starts on A8. Column Titles are in Row 7, Row titles are in Column A, City of Ottawa, 2019 Capital Budget project listing/description in the Transportation Committee, Service Area and Funding Type, expenditure authority are in Thousands of Dollars.  Row titles consisting of the project numbers and description begin with 9 hundred thousand number. The data set ends on cell G112.</t>
  </si>
  <si>
    <t>Screen reader users: On this sheet the Table starts on A7. Column Titles are in Row 6, Row titles are in Column A, City of Ottawa, 2019 Capital Budget Summary of New Authorty by Committee and Service Areas, 2019 to 2021 Forecast, numbers are in Thousands of Dollars.  The data set ends on cell J84.</t>
  </si>
  <si>
    <t>Screen reader users: On this sheet the Table starts on A8. Column Titles are in Row 7, Row titles are in Column A, City of Ottawa, Summary of Transfers, Reserves, and Reserve Funds, numbers are in Thousands of Dollars.  The data set ends on cell K54.  Note: Projected closing balances reflect the commitments on Council approved capital projects however, for the two major projects which span a number of years only the forecasted cashflows have been applied (OLRT and Ottawa on the Move Projects). *Includes the recommendations of the Transit Commission's upcoming Closure &amp; Adjustment report. ** All funds in the Child Care reserve are fully committed over the ensuing years (2016-2020) as per the Council approved Child Care Service Plan Report.</t>
  </si>
  <si>
    <t>Screen reader users: On this sheet the Table starts on A7. Column Titles are in Row 6, Row titles are in Column A, City of Ottawa, 2019 Capital Debt Models for Tax, Rate, and Police with 2010 to 2021 forceast, numbers are in Thousands of Dollars.  The data set ends on cell E93.</t>
  </si>
  <si>
    <t>Screen reader users: On this sheet the Table starts on A7. Column Titles are in Row 6, Row titles are in Column A, City of Ottawa, 2019 Capital Debt Models for Tax, Rate, and Police with 2020 to 2022 forceast, numbers are in Thousands of Dollars.  The data set ends on cell E245.</t>
  </si>
  <si>
    <t>Screen reader users: On this sheet the Table starts on A8 Column Titles are in Row 7, Row titles are in Column A, City of Ottawa, 2019 Capital Budget 4 year plan project listing by  Department. Expenditure authority are in Thousands of Dollars.  Row titles consisting of the project numbers and description begin with 9 hundred thousand number. Table ends in cell F442.</t>
  </si>
  <si>
    <t>2019 Adopted Capital Budget</t>
  </si>
  <si>
    <t>Screen reader users: On this sheet the Table starts on A8. Column Titles are in Row 7, Row titles are in Column A, City of Ottawa, 2019  capital listing and narratives by Committee, Department, Service Area, Category, Ward, expenditure authority are in Thousands of Dollars.  Row titles consisting of the project numbers and description begin with 9 hundred thousand number. The data set ends on cell K293.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</si>
</sst>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 \ \ \ \ \ _-;\-* #,##0\ \ \ \ \ \ _-;\ \ \ \ \ \ _-* &quot;-&quot;??_-;_-@_-"/>
    <numFmt numFmtId="165" formatCode="_(* #,##0_);_(* \(#,##0\);_(* &quot;-&quot;??_);_(@_)"/>
    <numFmt numFmtId="166" formatCode="_(* #,##0_)\ \ \ \ \ \ ;_(* \(#,##0\)\ \ \ \ \ \ ;_(* &quot;-&quot;??_)\ \ \ \ \ \ ;_(@_)"/>
    <numFmt numFmtId="167" formatCode="0_);\(0\)"/>
    <numFmt numFmtId="168" formatCode="[$-F800]dddd\,\ mmmm\ dd\,\ yyyy"/>
  </numFmts>
  <fonts count="35"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sz val="10"/>
      <name val="Arial"/>
      <family val="2"/>
    </font>
    <font>
      <sz val="10"/>
      <color theme="1"/>
      <name val="Arial"/>
      <family val="2"/>
    </font>
    <font>
      <sz val="12"/>
      <name val="Arial"/>
      <family val="2"/>
    </font>
    <font>
      <b/>
      <sz val="12"/>
      <name val="Arial"/>
      <family val="2"/>
    </font>
    <font>
      <sz val="10"/>
      <name val="Times New Roman"/>
      <family val="1"/>
    </font>
    <font>
      <b/>
      <sz val="12"/>
      <color indexed="56"/>
      <name val="Arial"/>
      <family val="2"/>
    </font>
    <font>
      <sz val="12"/>
      <name val="Times New Roman"/>
      <family val="1"/>
    </font>
    <font>
      <sz val="10"/>
      <color theme="1"/>
      <name val="Tahoma"/>
      <family val="2"/>
    </font>
    <font>
      <sz val="12"/>
      <color theme="1"/>
      <name val="Times New Roman"/>
      <family val="2"/>
    </font>
    <font>
      <b/>
      <sz val="12"/>
      <color rgb="FF003366"/>
      <name val="Arial"/>
      <family val="2"/>
    </font>
    <font>
      <b/>
      <sz val="8"/>
      <color indexed="81"/>
      <name val="Tahoma"/>
      <family val="2"/>
    </font>
    <font>
      <b/>
      <sz val="10"/>
      <color theme="1"/>
      <name val="Arial"/>
      <family val="2"/>
    </font>
    <font>
      <b/>
      <sz val="10"/>
      <color theme="0"/>
      <name val="Arial"/>
      <family val="2"/>
    </font>
    <font>
      <sz val="10"/>
      <color theme="0"/>
      <name val="Arial"/>
      <family val="2"/>
    </font>
    <font>
      <b/>
      <sz val="14"/>
      <name val="Arial"/>
      <family val="2"/>
    </font>
    <font>
      <sz val="9"/>
      <color indexed="81"/>
      <name val="Tahoma"/>
      <family val="2"/>
    </font>
    <font>
      <b/>
      <sz val="9"/>
      <color indexed="81"/>
      <name val="Tahoma"/>
      <family val="2"/>
    </font>
    <font>
      <b/>
      <sz val="10"/>
      <color indexed="56"/>
      <name val="Arial"/>
      <family val="2"/>
    </font>
    <font>
      <b/>
      <sz val="10"/>
      <color indexed="9"/>
      <name val="Arial"/>
      <family val="2"/>
    </font>
    <font>
      <b/>
      <sz val="10"/>
      <name val="Arial"/>
      <family val="2"/>
    </font>
    <font>
      <b/>
      <sz val="11"/>
      <name val="Arial"/>
      <family val="2"/>
    </font>
    <font>
      <sz val="12"/>
      <color theme="1"/>
      <name val="Calibri"/>
      <family val="2"/>
      <scheme val="minor"/>
    </font>
    <font>
      <sz val="11"/>
      <name val="Arial"/>
      <family val="2"/>
    </font>
    <font>
      <sz val="11"/>
      <color theme="1"/>
      <name val="Arial"/>
      <family val="2"/>
    </font>
    <font>
      <sz val="10"/>
      <name val="Arial"/>
    </font>
    <font>
      <b/>
      <sz val="10"/>
      <color theme="0"/>
      <name val="Arial"/>
    </font>
  </fonts>
  <fills count="20">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indexed="44"/>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theme="4" tint="-0.249977111117893"/>
      </patternFill>
    </fill>
    <fill>
      <patternFill patternType="solid">
        <fgColor theme="4" tint="0.39997558519241921"/>
        <bgColor theme="4" tint="0.39997558519241921"/>
      </patternFill>
    </fill>
    <fill>
      <patternFill patternType="solid">
        <fgColor theme="4"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s>
  <borders count="140">
    <border>
      <left/>
      <right/>
      <top/>
      <bottom/>
      <diagonal/>
    </border>
    <border>
      <left style="thin">
        <color indexed="64"/>
      </left>
      <right/>
      <top style="thin">
        <color indexed="64"/>
      </top>
      <bottom/>
      <diagonal/>
    </border>
    <border>
      <left style="medium">
        <color theme="3"/>
      </left>
      <right style="medium">
        <color theme="4" tint="-0.24994659260841701"/>
      </right>
      <top style="thin">
        <color indexed="64"/>
      </top>
      <bottom/>
      <diagonal/>
    </border>
    <border>
      <left/>
      <right/>
      <top style="thin">
        <color indexed="64"/>
      </top>
      <bottom style="medium">
        <color theme="4" tint="-0.249977111117893"/>
      </bottom>
      <diagonal/>
    </border>
    <border>
      <left/>
      <right style="thin">
        <color indexed="64"/>
      </right>
      <top style="thin">
        <color indexed="64"/>
      </top>
      <bottom style="medium">
        <color theme="4" tint="-0.249977111117893"/>
      </bottom>
      <diagonal/>
    </border>
    <border>
      <left style="thin">
        <color indexed="64"/>
      </left>
      <right/>
      <top/>
      <bottom/>
      <diagonal/>
    </border>
    <border>
      <left style="medium">
        <color theme="3"/>
      </left>
      <right style="medium">
        <color theme="4" tint="-0.24994659260841701"/>
      </right>
      <top/>
      <bottom/>
      <diagonal/>
    </border>
    <border>
      <left style="medium">
        <color theme="4" tint="-0.24994659260841701"/>
      </left>
      <right/>
      <top/>
      <bottom/>
      <diagonal/>
    </border>
    <border>
      <left/>
      <right style="medium">
        <color theme="4" tint="-0.24994659260841701"/>
      </right>
      <top/>
      <bottom/>
      <diagonal/>
    </border>
    <border>
      <left/>
      <right/>
      <top style="medium">
        <color theme="4" tint="-0.249977111117893"/>
      </top>
      <bottom/>
      <diagonal/>
    </border>
    <border>
      <left/>
      <right style="thin">
        <color auto="1"/>
      </right>
      <top style="medium">
        <color theme="4" tint="-0.249977111117893"/>
      </top>
      <bottom style="thin">
        <color indexed="64"/>
      </bottom>
      <diagonal/>
    </border>
    <border>
      <left style="thin">
        <color indexed="64"/>
      </left>
      <right/>
      <top style="thin">
        <color indexed="64"/>
      </top>
      <bottom style="hair">
        <color indexed="64"/>
      </bottom>
      <diagonal/>
    </border>
    <border>
      <left style="medium">
        <color theme="3"/>
      </left>
      <right style="medium">
        <color theme="4" tint="-0.24994659260841701"/>
      </right>
      <top style="thin">
        <color indexed="64"/>
      </top>
      <bottom style="hair">
        <color indexed="64"/>
      </bottom>
      <diagonal/>
    </border>
    <border>
      <left style="medium">
        <color theme="4" tint="-0.24994659260841701"/>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theme="4" tint="-0.2499465926084170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theme="3"/>
      </left>
      <right style="medium">
        <color theme="4" tint="-0.24994659260841701"/>
      </right>
      <top style="hair">
        <color indexed="64"/>
      </top>
      <bottom style="hair">
        <color indexed="64"/>
      </bottom>
      <diagonal/>
    </border>
    <border>
      <left style="medium">
        <color theme="4" tint="-0.24994659260841701"/>
      </left>
      <right style="hair">
        <color auto="1"/>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theme="4" tint="-0.2499465926084170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theme="3"/>
      </left>
      <right style="medium">
        <color theme="4" tint="-0.24994659260841701"/>
      </right>
      <top style="hair">
        <color indexed="64"/>
      </top>
      <bottom style="thin">
        <color indexed="64"/>
      </bottom>
      <diagonal/>
    </border>
    <border>
      <left style="medium">
        <color theme="4" tint="-0.24994659260841701"/>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medium">
        <color theme="4" tint="-0.2499465926084170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bottom style="hair">
        <color indexed="64"/>
      </bottom>
      <diagonal/>
    </border>
    <border>
      <left style="medium">
        <color theme="3"/>
      </left>
      <right style="medium">
        <color theme="4" tint="-0.24994659260841701"/>
      </right>
      <top/>
      <bottom style="hair">
        <color indexed="64"/>
      </bottom>
      <diagonal/>
    </border>
    <border>
      <left style="medium">
        <color theme="4" tint="-0.24994659260841701"/>
      </left>
      <right style="hair">
        <color auto="1"/>
      </right>
      <top/>
      <bottom style="hair">
        <color indexed="64"/>
      </bottom>
      <diagonal/>
    </border>
    <border>
      <left style="hair">
        <color auto="1"/>
      </left>
      <right style="hair">
        <color auto="1"/>
      </right>
      <top/>
      <bottom style="hair">
        <color auto="1"/>
      </bottom>
      <diagonal/>
    </border>
    <border>
      <left style="hair">
        <color auto="1"/>
      </left>
      <right style="medium">
        <color theme="4" tint="-0.24994659260841701"/>
      </right>
      <top/>
      <bottom style="hair">
        <color indexed="64"/>
      </bottom>
      <diagonal/>
    </border>
    <border>
      <left style="hair">
        <color auto="1"/>
      </left>
      <right style="thin">
        <color indexed="64"/>
      </right>
      <top/>
      <bottom style="hair">
        <color indexed="64"/>
      </bottom>
      <diagonal/>
    </border>
    <border>
      <left style="medium">
        <color theme="4" tint="-0.24994659260841701"/>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theme="4" tint="-0.249977111117893"/>
      </top>
      <bottom style="thin">
        <color theme="4" tint="0.59999389629810485"/>
      </bottom>
      <diagonal/>
    </border>
    <border>
      <left/>
      <right style="hair">
        <color auto="1"/>
      </right>
      <top style="thin">
        <color theme="4" tint="0.79998168889431442"/>
      </top>
      <bottom style="hair">
        <color auto="1"/>
      </bottom>
      <diagonal/>
    </border>
    <border>
      <left style="hair">
        <color auto="1"/>
      </left>
      <right style="hair">
        <color auto="1"/>
      </right>
      <top style="thin">
        <color theme="4" tint="0.79998168889431442"/>
      </top>
      <bottom style="hair">
        <color auto="1"/>
      </bottom>
      <diagonal/>
    </border>
    <border>
      <left style="hair">
        <color auto="1"/>
      </left>
      <right/>
      <top style="thin">
        <color theme="4" tint="0.79998168889431442"/>
      </top>
      <bottom style="hair">
        <color auto="1"/>
      </bottom>
      <diagonal/>
    </border>
    <border>
      <left/>
      <right style="hair">
        <color auto="1"/>
      </right>
      <top style="hair">
        <color auto="1"/>
      </top>
      <bottom style="thin">
        <color theme="4" tint="0.79998168889431442"/>
      </bottom>
      <diagonal/>
    </border>
    <border>
      <left style="hair">
        <color auto="1"/>
      </left>
      <right style="hair">
        <color auto="1"/>
      </right>
      <top style="hair">
        <color auto="1"/>
      </top>
      <bottom style="thin">
        <color theme="4" tint="0.79998168889431442"/>
      </bottom>
      <diagonal/>
    </border>
    <border>
      <left style="hair">
        <color auto="1"/>
      </left>
      <right/>
      <top style="hair">
        <color auto="1"/>
      </top>
      <bottom style="thin">
        <color theme="4" tint="0.79998168889431442"/>
      </bottom>
      <diagonal/>
    </border>
    <border>
      <left/>
      <right/>
      <top style="double">
        <color theme="4" tint="-0.249977111117893"/>
      </top>
      <bottom/>
      <diagonal/>
    </border>
    <border>
      <left/>
      <right/>
      <top/>
      <bottom style="thin">
        <color theme="4" tint="0.79998168889431442"/>
      </bottom>
      <diagonal/>
    </border>
    <border>
      <left/>
      <right/>
      <top style="thin">
        <color theme="4" tint="0.79998168889431442"/>
      </top>
      <bottom style="thin">
        <color theme="4" tint="0.79998168889431442"/>
      </bottom>
      <diagonal/>
    </border>
    <border>
      <left/>
      <right style="hair">
        <color auto="1"/>
      </right>
      <top style="thin">
        <color theme="4" tint="0.79998168889431442"/>
      </top>
      <bottom style="thin">
        <color theme="4" tint="0.79998168889431442"/>
      </bottom>
      <diagonal/>
    </border>
    <border>
      <left style="hair">
        <color auto="1"/>
      </left>
      <right style="hair">
        <color auto="1"/>
      </right>
      <top style="thin">
        <color theme="4" tint="0.79998168889431442"/>
      </top>
      <bottom style="thin">
        <color theme="4" tint="0.79998168889431442"/>
      </bottom>
      <diagonal/>
    </border>
    <border>
      <left style="hair">
        <color auto="1"/>
      </left>
      <right/>
      <top style="thin">
        <color theme="4" tint="0.79998168889431442"/>
      </top>
      <bottom style="thin">
        <color theme="4" tint="0.79998168889431442"/>
      </bottom>
      <diagonal/>
    </border>
    <border>
      <left style="medium">
        <color theme="4" tint="-0.24994659260841701"/>
      </left>
      <right/>
      <top style="thin">
        <color indexed="64"/>
      </top>
      <bottom style="thin">
        <color theme="0"/>
      </bottom>
      <diagonal/>
    </border>
    <border>
      <left/>
      <right/>
      <top style="thin">
        <color indexed="64"/>
      </top>
      <bottom style="thin">
        <color theme="0"/>
      </bottom>
      <diagonal/>
    </border>
    <border>
      <left style="thin">
        <color indexed="64"/>
      </left>
      <right style="thin">
        <color indexed="64"/>
      </right>
      <top style="medium">
        <color theme="0"/>
      </top>
      <bottom/>
      <diagonal/>
    </border>
    <border>
      <left/>
      <right style="thin">
        <color indexed="64"/>
      </right>
      <top style="medium">
        <color theme="0"/>
      </top>
      <bottom/>
      <diagonal/>
    </border>
    <border>
      <left/>
      <right/>
      <top style="medium">
        <color theme="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auto="1"/>
      </left>
      <right style="medium">
        <color auto="1"/>
      </right>
      <top style="hair">
        <color auto="1"/>
      </top>
      <bottom style="medium">
        <color auto="1"/>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4" tint="0.59999389629810485"/>
      </bottom>
      <diagonal/>
    </border>
    <border>
      <left/>
      <right/>
      <top style="thin">
        <color theme="4" tint="0.79998168889431442"/>
      </top>
      <bottom style="hair">
        <color auto="1"/>
      </bottom>
      <diagonal/>
    </border>
    <border>
      <left/>
      <right/>
      <top style="hair">
        <color auto="1"/>
      </top>
      <bottom style="thin">
        <color theme="4" tint="0.79998168889431442"/>
      </bottom>
      <diagonal/>
    </border>
    <border>
      <left/>
      <right/>
      <top style="hair">
        <color auto="1"/>
      </top>
      <bottom style="hair">
        <color auto="1"/>
      </bottom>
      <diagonal/>
    </border>
    <border>
      <left/>
      <right/>
      <top style="thin">
        <color theme="4" tint="0.79998168889431442"/>
      </top>
      <bottom style="thin">
        <color indexed="64"/>
      </bottom>
      <diagonal/>
    </border>
    <border>
      <left/>
      <right style="hair">
        <color indexed="64"/>
      </right>
      <top style="thin">
        <color theme="4" tint="0.79998168889431442"/>
      </top>
      <bottom style="thin">
        <color indexed="64"/>
      </bottom>
      <diagonal/>
    </border>
    <border>
      <left style="hair">
        <color indexed="64"/>
      </left>
      <right style="hair">
        <color indexed="64"/>
      </right>
      <top style="thin">
        <color theme="4" tint="0.79998168889431442"/>
      </top>
      <bottom style="thin">
        <color indexed="64"/>
      </bottom>
      <diagonal/>
    </border>
    <border>
      <left style="hair">
        <color indexed="64"/>
      </left>
      <right/>
      <top style="thin">
        <color theme="4" tint="0.79998168889431442"/>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theme="1"/>
      </left>
      <right style="hair">
        <color theme="1"/>
      </right>
      <top style="hair">
        <color theme="1"/>
      </top>
      <bottom style="hair">
        <color theme="1"/>
      </bottom>
      <diagonal/>
    </border>
    <border>
      <left style="hair">
        <color auto="1"/>
      </left>
      <right style="hair">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bottom/>
      <diagonal/>
    </border>
    <border>
      <left/>
      <right/>
      <top/>
      <bottom style="thick">
        <color theme="0"/>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hair">
        <color auto="1"/>
      </bottom>
      <diagonal/>
    </border>
    <border>
      <left style="hair">
        <color auto="1"/>
      </left>
      <right style="hair">
        <color auto="1"/>
      </right>
      <top style="thin">
        <color theme="0"/>
      </top>
      <bottom style="hair">
        <color auto="1"/>
      </bottom>
      <diagonal/>
    </border>
    <border>
      <left style="hair">
        <color auto="1"/>
      </left>
      <right style="thin">
        <color theme="0"/>
      </right>
      <top style="thin">
        <color theme="0"/>
      </top>
      <bottom style="hair">
        <color auto="1"/>
      </bottom>
      <diagonal/>
    </border>
    <border>
      <left style="thin">
        <color theme="0"/>
      </left>
      <right style="hair">
        <color auto="1"/>
      </right>
      <top style="hair">
        <color auto="1"/>
      </top>
      <bottom style="hair">
        <color auto="1"/>
      </bottom>
      <diagonal/>
    </border>
    <border>
      <left style="hair">
        <color auto="1"/>
      </left>
      <right style="thin">
        <color theme="0"/>
      </right>
      <top style="hair">
        <color auto="1"/>
      </top>
      <bottom style="hair">
        <color auto="1"/>
      </bottom>
      <diagonal/>
    </border>
    <border>
      <left style="thin">
        <color theme="0"/>
      </left>
      <right style="hair">
        <color auto="1"/>
      </right>
      <top style="hair">
        <color auto="1"/>
      </top>
      <bottom style="thin">
        <color theme="0"/>
      </bottom>
      <diagonal/>
    </border>
    <border>
      <left style="hair">
        <color auto="1"/>
      </left>
      <right style="hair">
        <color auto="1"/>
      </right>
      <top style="hair">
        <color auto="1"/>
      </top>
      <bottom style="thin">
        <color theme="0"/>
      </bottom>
      <diagonal/>
    </border>
    <border>
      <left style="hair">
        <color auto="1"/>
      </left>
      <right style="thin">
        <color theme="0"/>
      </right>
      <top style="hair">
        <color auto="1"/>
      </top>
      <bottom style="thin">
        <color theme="0"/>
      </bottom>
      <diagonal/>
    </border>
    <border>
      <left style="thin">
        <color theme="0"/>
      </left>
      <right style="hair">
        <color auto="1"/>
      </right>
      <top style="thin">
        <color theme="0"/>
      </top>
      <bottom style="thin">
        <color theme="0"/>
      </bottom>
      <diagonal/>
    </border>
    <border>
      <left style="hair">
        <color auto="1"/>
      </left>
      <right style="hair">
        <color auto="1"/>
      </right>
      <top style="thin">
        <color theme="0"/>
      </top>
      <bottom style="thin">
        <color theme="0"/>
      </bottom>
      <diagonal/>
    </border>
    <border>
      <left style="hair">
        <color auto="1"/>
      </left>
      <right style="thin">
        <color theme="0"/>
      </right>
      <top style="thin">
        <color theme="0"/>
      </top>
      <bottom style="thin">
        <color theme="0"/>
      </bottom>
      <diagonal/>
    </border>
    <border>
      <left style="thin">
        <color theme="0"/>
      </left>
      <right style="thin">
        <color theme="0"/>
      </right>
      <top style="thin">
        <color theme="0"/>
      </top>
      <bottom style="hair">
        <color auto="1"/>
      </bottom>
      <diagonal/>
    </border>
    <border>
      <left style="thin">
        <color theme="0"/>
      </left>
      <right style="thin">
        <color theme="0"/>
      </right>
      <top style="hair">
        <color auto="1"/>
      </top>
      <bottom style="hair">
        <color auto="1"/>
      </bottom>
      <diagonal/>
    </border>
    <border>
      <left style="thin">
        <color theme="0"/>
      </left>
      <right style="thin">
        <color theme="0"/>
      </right>
      <top style="hair">
        <color auto="1"/>
      </top>
      <bottom style="thin">
        <color theme="0"/>
      </bottom>
      <diagonal/>
    </border>
  </borders>
  <cellStyleXfs count="19">
    <xf numFmtId="0" fontId="0" fillId="0" borderId="0"/>
    <xf numFmtId="0" fontId="13" fillId="0" borderId="0"/>
    <xf numFmtId="43" fontId="9" fillId="0" borderId="0" applyFont="0" applyFill="0" applyBorder="0" applyAlignment="0" applyProtection="0"/>
    <xf numFmtId="0" fontId="5" fillId="0" borderId="0"/>
    <xf numFmtId="0" fontId="9" fillId="0" borderId="0"/>
    <xf numFmtId="0" fontId="9" fillId="0" borderId="0"/>
    <xf numFmtId="0" fontId="15" fillId="0" borderId="0"/>
    <xf numFmtId="0" fontId="10" fillId="0" borderId="0"/>
    <xf numFmtId="0" fontId="16" fillId="0" borderId="0"/>
    <xf numFmtId="0" fontId="15" fillId="0" borderId="0"/>
    <xf numFmtId="0" fontId="17" fillId="0" borderId="0"/>
    <xf numFmtId="0" fontId="13" fillId="0" borderId="0"/>
    <xf numFmtId="43" fontId="9" fillId="0" borderId="0" applyFont="0" applyFill="0" applyBorder="0" applyAlignment="0" applyProtection="0"/>
    <xf numFmtId="0" fontId="9" fillId="0" borderId="0"/>
    <xf numFmtId="0" fontId="4" fillId="0" borderId="0"/>
    <xf numFmtId="43" fontId="4" fillId="0" borderId="0" applyFont="0" applyFill="0" applyBorder="0" applyAlignment="0" applyProtection="0"/>
    <xf numFmtId="44" fontId="30" fillId="0" borderId="0" applyFont="0" applyFill="0" applyBorder="0" applyAlignment="0" applyProtection="0"/>
    <xf numFmtId="43" fontId="33" fillId="0" borderId="0" applyFont="0" applyFill="0" applyBorder="0" applyAlignment="0" applyProtection="0"/>
    <xf numFmtId="168" fontId="9" fillId="0" borderId="0"/>
  </cellStyleXfs>
  <cellXfs count="448">
    <xf numFmtId="0" fontId="0" fillId="0" borderId="0" xfId="0"/>
    <xf numFmtId="0" fontId="9" fillId="0" borderId="0" xfId="0" applyFont="1"/>
    <xf numFmtId="0" fontId="11" fillId="0" borderId="0" xfId="0" applyNumberFormat="1" applyFont="1"/>
    <xf numFmtId="164" fontId="11" fillId="0" borderId="0" xfId="0" applyNumberFormat="1" applyFont="1"/>
    <xf numFmtId="164" fontId="12" fillId="0" borderId="0" xfId="0" applyNumberFormat="1" applyFont="1"/>
    <xf numFmtId="0" fontId="14" fillId="2" borderId="0" xfId="1" applyNumberFormat="1" applyFont="1" applyFill="1" applyBorder="1" applyAlignment="1"/>
    <xf numFmtId="164" fontId="11" fillId="2" borderId="0" xfId="1" applyNumberFormat="1" applyFont="1" applyFill="1" applyBorder="1"/>
    <xf numFmtId="164" fontId="11" fillId="0" borderId="0" xfId="1" applyNumberFormat="1" applyFont="1" applyBorder="1"/>
    <xf numFmtId="164" fontId="11" fillId="0" borderId="0" xfId="1" applyNumberFormat="1" applyFont="1"/>
    <xf numFmtId="0" fontId="14" fillId="2" borderId="0" xfId="1" applyNumberFormat="1" applyFont="1" applyFill="1" applyAlignment="1"/>
    <xf numFmtId="0" fontId="11" fillId="0" borderId="0" xfId="0" applyNumberFormat="1" applyFont="1" applyFill="1" applyAlignment="1">
      <alignment horizontal="center" wrapText="1"/>
    </xf>
    <xf numFmtId="0" fontId="11" fillId="0" borderId="0" xfId="0" applyNumberFormat="1" applyFont="1" applyFill="1" applyAlignment="1">
      <alignment horizontal="center" vertical="center" wrapText="1"/>
    </xf>
    <xf numFmtId="0" fontId="7" fillId="0" borderId="11" xfId="0" applyNumberFormat="1" applyFont="1" applyFill="1" applyBorder="1" applyAlignment="1">
      <alignment horizontal="left"/>
    </xf>
    <xf numFmtId="164" fontId="7" fillId="0" borderId="12" xfId="0" applyNumberFormat="1" applyFont="1" applyFill="1" applyBorder="1" applyAlignment="1">
      <alignment horizontal="left"/>
    </xf>
    <xf numFmtId="164" fontId="7" fillId="5" borderId="13" xfId="0" applyNumberFormat="1" applyFont="1" applyFill="1" applyBorder="1"/>
    <xf numFmtId="164" fontId="7" fillId="0" borderId="14" xfId="0" applyNumberFormat="1" applyFont="1" applyFill="1" applyBorder="1"/>
    <xf numFmtId="164" fontId="7" fillId="0" borderId="15" xfId="0" applyNumberFormat="1" applyFont="1" applyFill="1" applyBorder="1"/>
    <xf numFmtId="164" fontId="7" fillId="0" borderId="13" xfId="0" applyNumberFormat="1" applyFont="1" applyFill="1" applyBorder="1"/>
    <xf numFmtId="164" fontId="7" fillId="0" borderId="16" xfId="0" applyNumberFormat="1" applyFont="1" applyFill="1" applyBorder="1"/>
    <xf numFmtId="164" fontId="11" fillId="0" borderId="0" xfId="0" applyNumberFormat="1" applyFont="1" applyFill="1"/>
    <xf numFmtId="0" fontId="5" fillId="0" borderId="17" xfId="0" applyNumberFormat="1" applyFont="1" applyBorder="1" applyAlignment="1">
      <alignment horizontal="left" indent="1"/>
    </xf>
    <xf numFmtId="3" fontId="5" fillId="0" borderId="18" xfId="0" applyNumberFormat="1" applyFont="1" applyBorder="1" applyAlignment="1">
      <alignment horizontal="right"/>
    </xf>
    <xf numFmtId="3" fontId="7" fillId="5" borderId="19" xfId="0" applyNumberFormat="1" applyFont="1" applyFill="1" applyBorder="1" applyAlignment="1">
      <alignment horizontal="right"/>
    </xf>
    <xf numFmtId="3" fontId="5" fillId="0" borderId="20" xfId="0" applyNumberFormat="1" applyFont="1" applyBorder="1" applyAlignment="1">
      <alignment horizontal="right"/>
    </xf>
    <xf numFmtId="3" fontId="5" fillId="0" borderId="21" xfId="0" applyNumberFormat="1" applyFont="1" applyBorder="1" applyAlignment="1">
      <alignment horizontal="right"/>
    </xf>
    <xf numFmtId="3" fontId="5" fillId="0" borderId="19" xfId="0" applyNumberFormat="1" applyFont="1" applyBorder="1" applyAlignment="1">
      <alignment horizontal="right"/>
    </xf>
    <xf numFmtId="3" fontId="5" fillId="0" borderId="22" xfId="0" applyNumberFormat="1" applyFont="1" applyBorder="1" applyAlignment="1">
      <alignment horizontal="right"/>
    </xf>
    <xf numFmtId="0" fontId="7" fillId="0" borderId="17" xfId="0" applyNumberFormat="1" applyFont="1" applyFill="1" applyBorder="1" applyAlignment="1">
      <alignment horizontal="left"/>
    </xf>
    <xf numFmtId="3" fontId="7" fillId="0" borderId="18" xfId="0" applyNumberFormat="1" applyFont="1" applyFill="1" applyBorder="1" applyAlignment="1">
      <alignment horizontal="right"/>
    </xf>
    <xf numFmtId="3" fontId="7" fillId="0" borderId="20" xfId="0" applyNumberFormat="1" applyFont="1" applyFill="1" applyBorder="1" applyAlignment="1">
      <alignment horizontal="right"/>
    </xf>
    <xf numFmtId="3" fontId="7" fillId="0" borderId="21" xfId="0" applyNumberFormat="1" applyFont="1" applyFill="1" applyBorder="1" applyAlignment="1">
      <alignment horizontal="right"/>
    </xf>
    <xf numFmtId="3" fontId="7" fillId="0" borderId="19" xfId="0" applyNumberFormat="1" applyFont="1" applyFill="1" applyBorder="1" applyAlignment="1">
      <alignment horizontal="right"/>
    </xf>
    <xf numFmtId="3" fontId="7" fillId="0" borderId="22" xfId="0" applyNumberFormat="1" applyFont="1" applyFill="1" applyBorder="1" applyAlignment="1">
      <alignment horizontal="right"/>
    </xf>
    <xf numFmtId="0" fontId="5" fillId="0" borderId="17" xfId="0" applyNumberFormat="1" applyFont="1" applyBorder="1" applyAlignment="1">
      <alignment horizontal="left"/>
    </xf>
    <xf numFmtId="3" fontId="7" fillId="0" borderId="20" xfId="0" applyNumberFormat="1" applyFont="1" applyBorder="1" applyAlignment="1">
      <alignment horizontal="right"/>
    </xf>
    <xf numFmtId="3" fontId="7" fillId="0" borderId="21" xfId="0" applyNumberFormat="1" applyFont="1" applyBorder="1" applyAlignment="1">
      <alignment horizontal="right"/>
    </xf>
    <xf numFmtId="3" fontId="7" fillId="0" borderId="18" xfId="0" applyNumberFormat="1" applyFont="1" applyBorder="1" applyAlignment="1">
      <alignment horizontal="right"/>
    </xf>
    <xf numFmtId="0" fontId="5" fillId="0" borderId="23" xfId="0" applyNumberFormat="1" applyFont="1" applyBorder="1" applyAlignment="1">
      <alignment horizontal="left"/>
    </xf>
    <xf numFmtId="3" fontId="7" fillId="0" borderId="24" xfId="0" applyNumberFormat="1" applyFont="1" applyFill="1" applyBorder="1" applyAlignment="1">
      <alignment horizontal="right"/>
    </xf>
    <xf numFmtId="3" fontId="7" fillId="5" borderId="25" xfId="0" applyNumberFormat="1" applyFont="1" applyFill="1" applyBorder="1" applyAlignment="1">
      <alignment horizontal="right"/>
    </xf>
    <xf numFmtId="3" fontId="7" fillId="0" borderId="26" xfId="0" applyNumberFormat="1" applyFont="1" applyBorder="1" applyAlignment="1">
      <alignment horizontal="right"/>
    </xf>
    <xf numFmtId="3" fontId="7" fillId="0" borderId="27" xfId="0" applyNumberFormat="1" applyFont="1" applyBorder="1" applyAlignment="1">
      <alignment horizontal="right"/>
    </xf>
    <xf numFmtId="3" fontId="5" fillId="0" borderId="25" xfId="0" applyNumberFormat="1" applyFont="1" applyBorder="1" applyAlignment="1">
      <alignment horizontal="right"/>
    </xf>
    <xf numFmtId="3" fontId="5" fillId="0" borderId="28" xfId="0" applyNumberFormat="1" applyFont="1" applyBorder="1" applyAlignment="1">
      <alignment horizontal="right"/>
    </xf>
    <xf numFmtId="0" fontId="7" fillId="0" borderId="29" xfId="0" applyNumberFormat="1" applyFont="1" applyFill="1" applyBorder="1" applyAlignment="1">
      <alignment horizontal="left"/>
    </xf>
    <xf numFmtId="3" fontId="7" fillId="0" borderId="30" xfId="0" applyNumberFormat="1" applyFont="1" applyFill="1" applyBorder="1" applyAlignment="1">
      <alignment horizontal="right"/>
    </xf>
    <xf numFmtId="3" fontId="7" fillId="5" borderId="31" xfId="0" applyNumberFormat="1" applyFont="1" applyFill="1" applyBorder="1" applyAlignment="1">
      <alignment horizontal="right"/>
    </xf>
    <xf numFmtId="3" fontId="7" fillId="0" borderId="32" xfId="0" applyNumberFormat="1" applyFont="1" applyFill="1" applyBorder="1" applyAlignment="1">
      <alignment horizontal="right"/>
    </xf>
    <xf numFmtId="3" fontId="7" fillId="0" borderId="33" xfId="0" applyNumberFormat="1" applyFont="1" applyFill="1" applyBorder="1" applyAlignment="1">
      <alignment horizontal="right"/>
    </xf>
    <xf numFmtId="3" fontId="7" fillId="0" borderId="31" xfId="0" applyNumberFormat="1" applyFont="1" applyFill="1" applyBorder="1" applyAlignment="1">
      <alignment horizontal="right"/>
    </xf>
    <xf numFmtId="3" fontId="7" fillId="0" borderId="34" xfId="0" applyNumberFormat="1" applyFont="1" applyFill="1" applyBorder="1" applyAlignment="1">
      <alignment horizontal="right"/>
    </xf>
    <xf numFmtId="3" fontId="5" fillId="0" borderId="20" xfId="0" applyNumberFormat="1" applyFont="1" applyFill="1" applyBorder="1" applyAlignment="1">
      <alignment horizontal="right"/>
    </xf>
    <xf numFmtId="3" fontId="5" fillId="0" borderId="21" xfId="0" applyNumberFormat="1" applyFont="1" applyFill="1" applyBorder="1" applyAlignment="1">
      <alignment horizontal="right"/>
    </xf>
    <xf numFmtId="3" fontId="5" fillId="0" borderId="19" xfId="0" applyNumberFormat="1" applyFont="1" applyFill="1" applyBorder="1" applyAlignment="1">
      <alignment horizontal="right"/>
    </xf>
    <xf numFmtId="0" fontId="7" fillId="0" borderId="17" xfId="0" applyNumberFormat="1" applyFont="1" applyBorder="1" applyAlignment="1">
      <alignment horizontal="left"/>
    </xf>
    <xf numFmtId="3" fontId="7" fillId="0" borderId="35" xfId="0" applyNumberFormat="1" applyFont="1" applyFill="1" applyBorder="1" applyAlignment="1">
      <alignment horizontal="right"/>
    </xf>
    <xf numFmtId="3" fontId="7" fillId="0" borderId="19" xfId="0" applyNumberFormat="1" applyFont="1" applyBorder="1" applyAlignment="1">
      <alignment horizontal="right"/>
    </xf>
    <xf numFmtId="3" fontId="7" fillId="0" borderId="22" xfId="0" applyNumberFormat="1" applyFont="1" applyBorder="1" applyAlignment="1">
      <alignment horizontal="right"/>
    </xf>
    <xf numFmtId="0" fontId="11" fillId="0" borderId="17" xfId="0" applyNumberFormat="1" applyFont="1" applyBorder="1"/>
    <xf numFmtId="3" fontId="12" fillId="0" borderId="18" xfId="0" applyNumberFormat="1" applyFont="1" applyFill="1" applyBorder="1" applyAlignment="1">
      <alignment horizontal="right"/>
    </xf>
    <xf numFmtId="3" fontId="12" fillId="5" borderId="19" xfId="0" applyNumberFormat="1" applyFont="1" applyFill="1" applyBorder="1" applyAlignment="1">
      <alignment horizontal="right"/>
    </xf>
    <xf numFmtId="3" fontId="11" fillId="0" borderId="20" xfId="0" applyNumberFormat="1" applyFont="1" applyBorder="1" applyAlignment="1">
      <alignment horizontal="right"/>
    </xf>
    <xf numFmtId="3" fontId="11" fillId="0" borderId="21" xfId="0" applyNumberFormat="1" applyFont="1" applyBorder="1" applyAlignment="1">
      <alignment horizontal="right"/>
    </xf>
    <xf numFmtId="3" fontId="11" fillId="0" borderId="19" xfId="0" applyNumberFormat="1" applyFont="1" applyBorder="1" applyAlignment="1">
      <alignment horizontal="right"/>
    </xf>
    <xf numFmtId="3" fontId="11" fillId="0" borderId="22" xfId="0" applyNumberFormat="1" applyFont="1" applyBorder="1" applyAlignment="1">
      <alignment horizontal="right"/>
    </xf>
    <xf numFmtId="0" fontId="12" fillId="0" borderId="17" xfId="0" applyNumberFormat="1" applyFont="1" applyBorder="1"/>
    <xf numFmtId="0" fontId="7" fillId="0" borderId="23" xfId="0" applyNumberFormat="1" applyFont="1" applyBorder="1" applyAlignment="1">
      <alignment horizontal="left"/>
    </xf>
    <xf numFmtId="3" fontId="7" fillId="0" borderId="25" xfId="0" applyNumberFormat="1" applyFont="1" applyBorder="1" applyAlignment="1">
      <alignment horizontal="right"/>
    </xf>
    <xf numFmtId="3" fontId="7" fillId="0" borderId="28" xfId="0" applyNumberFormat="1" applyFont="1" applyBorder="1" applyAlignment="1">
      <alignment horizontal="right"/>
    </xf>
    <xf numFmtId="0" fontId="9" fillId="0" borderId="0" xfId="2" applyNumberFormat="1" applyFont="1"/>
    <xf numFmtId="0" fontId="11" fillId="0" borderId="0" xfId="9" applyFont="1" applyBorder="1"/>
    <xf numFmtId="0" fontId="5" fillId="0" borderId="0" xfId="10" applyFont="1"/>
    <xf numFmtId="0" fontId="18" fillId="0" borderId="0" xfId="11" applyFont="1" applyFill="1" applyBorder="1" applyAlignment="1"/>
    <xf numFmtId="0" fontId="8" fillId="9" borderId="56" xfId="9" applyFont="1" applyFill="1" applyBorder="1" applyAlignment="1">
      <alignment horizontal="center"/>
    </xf>
    <xf numFmtId="0" fontId="6" fillId="9" borderId="52" xfId="9" applyFont="1" applyFill="1" applyBorder="1" applyAlignment="1">
      <alignment horizontal="center" vertical="center"/>
    </xf>
    <xf numFmtId="0" fontId="6" fillId="9" borderId="53" xfId="9" applyFont="1" applyFill="1" applyBorder="1" applyAlignment="1">
      <alignment horizontal="center" vertical="center"/>
    </xf>
    <xf numFmtId="0" fontId="12" fillId="0" borderId="57" xfId="9" applyFont="1" applyBorder="1"/>
    <xf numFmtId="0" fontId="12" fillId="10" borderId="50" xfId="9" applyFont="1" applyFill="1" applyBorder="1" applyAlignment="1">
      <alignment vertical="center"/>
    </xf>
    <xf numFmtId="0" fontId="12" fillId="0" borderId="50" xfId="9" applyFont="1" applyFill="1" applyBorder="1" applyAlignment="1">
      <alignment vertical="center"/>
    </xf>
    <xf numFmtId="0" fontId="12" fillId="0" borderId="50" xfId="9" applyFont="1" applyBorder="1" applyAlignment="1">
      <alignment vertical="center"/>
    </xf>
    <xf numFmtId="0" fontId="12" fillId="0" borderId="58" xfId="9" applyFont="1" applyBorder="1" applyAlignment="1">
      <alignment vertical="center"/>
    </xf>
    <xf numFmtId="0" fontId="12" fillId="0" borderId="59" xfId="9" applyFont="1" applyBorder="1"/>
    <xf numFmtId="0" fontId="12" fillId="10" borderId="0" xfId="9" applyFont="1" applyFill="1" applyBorder="1" applyAlignment="1"/>
    <xf numFmtId="0" fontId="12" fillId="0" borderId="0" xfId="9" applyFont="1" applyFill="1" applyBorder="1" applyAlignment="1"/>
    <xf numFmtId="0" fontId="12" fillId="0" borderId="0" xfId="9" applyFont="1" applyBorder="1" applyAlignment="1"/>
    <xf numFmtId="0" fontId="12" fillId="0" borderId="44" xfId="9" applyFont="1" applyBorder="1" applyAlignment="1"/>
    <xf numFmtId="3" fontId="11" fillId="10" borderId="0" xfId="12" applyNumberFormat="1" applyFont="1" applyFill="1" applyBorder="1"/>
    <xf numFmtId="3" fontId="11" fillId="0" borderId="0" xfId="12" applyNumberFormat="1" applyFont="1" applyFill="1" applyBorder="1"/>
    <xf numFmtId="3" fontId="11" fillId="0" borderId="0" xfId="12" applyNumberFormat="1" applyFont="1" applyBorder="1"/>
    <xf numFmtId="3" fontId="11" fillId="0" borderId="44" xfId="12" applyNumberFormat="1" applyFont="1" applyBorder="1"/>
    <xf numFmtId="0" fontId="11" fillId="0" borderId="59" xfId="9" applyFont="1" applyBorder="1"/>
    <xf numFmtId="3" fontId="12" fillId="10" borderId="60" xfId="12" applyNumberFormat="1" applyFont="1" applyFill="1" applyBorder="1"/>
    <xf numFmtId="3" fontId="12" fillId="0" borderId="60" xfId="12" applyNumberFormat="1" applyFont="1" applyFill="1" applyBorder="1"/>
    <xf numFmtId="3" fontId="12" fillId="0" borderId="60" xfId="12" applyNumberFormat="1" applyFont="1" applyBorder="1"/>
    <xf numFmtId="3" fontId="12" fillId="0" borderId="61" xfId="12" applyNumberFormat="1" applyFont="1" applyBorder="1"/>
    <xf numFmtId="3" fontId="12" fillId="10" borderId="0" xfId="9" applyNumberFormat="1" applyFont="1" applyFill="1" applyBorder="1" applyAlignment="1"/>
    <xf numFmtId="3" fontId="12" fillId="0" borderId="0" xfId="9" applyNumberFormat="1" applyFont="1" applyFill="1" applyBorder="1" applyAlignment="1"/>
    <xf numFmtId="3" fontId="12" fillId="0" borderId="0" xfId="9" applyNumberFormat="1" applyFont="1" applyBorder="1" applyAlignment="1"/>
    <xf numFmtId="3" fontId="12" fillId="0" borderId="44" xfId="9" applyNumberFormat="1" applyFont="1" applyBorder="1" applyAlignment="1"/>
    <xf numFmtId="3" fontId="11" fillId="0" borderId="44" xfId="12" applyNumberFormat="1" applyFont="1" applyFill="1" applyBorder="1"/>
    <xf numFmtId="3" fontId="12" fillId="10" borderId="62" xfId="9" applyNumberFormat="1" applyFont="1" applyFill="1" applyBorder="1"/>
    <xf numFmtId="3" fontId="12" fillId="0" borderId="62" xfId="9" applyNumberFormat="1" applyFont="1" applyFill="1" applyBorder="1"/>
    <xf numFmtId="3" fontId="12" fillId="0" borderId="62" xfId="9" applyNumberFormat="1" applyFont="1" applyBorder="1"/>
    <xf numFmtId="3" fontId="12" fillId="0" borderId="63" xfId="9" applyNumberFormat="1" applyFont="1" applyBorder="1"/>
    <xf numFmtId="0" fontId="11" fillId="0" borderId="64" xfId="9" applyFont="1" applyBorder="1"/>
    <xf numFmtId="3" fontId="12" fillId="10" borderId="38" xfId="9" applyNumberFormat="1" applyFont="1" applyFill="1" applyBorder="1" applyAlignment="1">
      <alignment vertical="center"/>
    </xf>
    <xf numFmtId="3" fontId="12" fillId="0" borderId="38" xfId="9" applyNumberFormat="1" applyFont="1" applyFill="1" applyBorder="1" applyAlignment="1">
      <alignment horizontal="center" vertical="center"/>
    </xf>
    <xf numFmtId="3" fontId="12" fillId="0" borderId="38" xfId="9" applyNumberFormat="1" applyFont="1" applyBorder="1" applyAlignment="1">
      <alignment horizontal="center" vertical="center"/>
    </xf>
    <xf numFmtId="3" fontId="12" fillId="0" borderId="49" xfId="9" applyNumberFormat="1" applyFont="1" applyBorder="1" applyAlignment="1">
      <alignment horizontal="center" vertical="center"/>
    </xf>
    <xf numFmtId="3" fontId="12" fillId="10" borderId="0" xfId="9" applyNumberFormat="1" applyFont="1" applyFill="1" applyBorder="1" applyAlignment="1">
      <alignment vertical="center"/>
    </xf>
    <xf numFmtId="3" fontId="12" fillId="0" borderId="0" xfId="9" applyNumberFormat="1" applyFont="1" applyFill="1" applyBorder="1" applyAlignment="1">
      <alignment vertical="center"/>
    </xf>
    <xf numFmtId="3" fontId="12" fillId="0" borderId="0" xfId="9" applyNumberFormat="1" applyFont="1" applyBorder="1" applyAlignment="1">
      <alignment vertical="center"/>
    </xf>
    <xf numFmtId="3" fontId="12" fillId="0" borderId="44" xfId="9" applyNumberFormat="1" applyFont="1" applyBorder="1" applyAlignment="1">
      <alignment vertical="center"/>
    </xf>
    <xf numFmtId="3" fontId="11" fillId="10" borderId="0" xfId="9" applyNumberFormat="1" applyFont="1" applyFill="1" applyBorder="1"/>
    <xf numFmtId="3" fontId="11" fillId="0" borderId="0" xfId="9" applyNumberFormat="1" applyFont="1" applyFill="1" applyBorder="1"/>
    <xf numFmtId="3" fontId="11" fillId="0" borderId="0" xfId="9" applyNumberFormat="1" applyFont="1" applyBorder="1"/>
    <xf numFmtId="3" fontId="11" fillId="0" borderId="44" xfId="9" applyNumberFormat="1" applyFont="1" applyBorder="1"/>
    <xf numFmtId="3" fontId="12" fillId="10" borderId="0" xfId="9" applyNumberFormat="1" applyFont="1" applyFill="1" applyBorder="1"/>
    <xf numFmtId="3" fontId="12" fillId="0" borderId="0" xfId="9" applyNumberFormat="1" applyFont="1" applyFill="1" applyBorder="1"/>
    <xf numFmtId="3" fontId="12" fillId="0" borderId="0" xfId="9" applyNumberFormat="1" applyFont="1" applyBorder="1"/>
    <xf numFmtId="3" fontId="12" fillId="0" borderId="44" xfId="9" applyNumberFormat="1" applyFont="1" applyBorder="1"/>
    <xf numFmtId="0" fontId="11" fillId="0" borderId="65" xfId="9" applyFont="1" applyBorder="1"/>
    <xf numFmtId="3" fontId="12" fillId="10" borderId="48" xfId="12" applyNumberFormat="1" applyFont="1" applyFill="1" applyBorder="1"/>
    <xf numFmtId="3" fontId="12" fillId="0" borderId="48" xfId="12" applyNumberFormat="1" applyFont="1" applyFill="1" applyBorder="1"/>
    <xf numFmtId="3" fontId="12" fillId="0" borderId="48" xfId="12" applyNumberFormat="1" applyFont="1" applyBorder="1"/>
    <xf numFmtId="3" fontId="12" fillId="0" borderId="47" xfId="12" applyNumberFormat="1" applyFont="1" applyBorder="1"/>
    <xf numFmtId="0" fontId="5" fillId="0" borderId="66" xfId="10" applyFont="1" applyBorder="1"/>
    <xf numFmtId="3" fontId="12" fillId="10" borderId="67" xfId="12" applyNumberFormat="1" applyFont="1" applyFill="1" applyBorder="1"/>
    <xf numFmtId="3" fontId="12" fillId="0" borderId="67" xfId="12" applyNumberFormat="1" applyFont="1" applyFill="1" applyBorder="1"/>
    <xf numFmtId="3" fontId="12" fillId="0" borderId="67" xfId="12" applyNumberFormat="1" applyFont="1" applyBorder="1"/>
    <xf numFmtId="3" fontId="12" fillId="0" borderId="41" xfId="12" applyNumberFormat="1" applyFont="1" applyBorder="1"/>
    <xf numFmtId="165" fontId="12" fillId="10" borderId="0" xfId="9" applyNumberFormat="1" applyFont="1" applyFill="1" applyBorder="1" applyAlignment="1"/>
    <xf numFmtId="165" fontId="12" fillId="0" borderId="0" xfId="9" applyNumberFormat="1" applyFont="1" applyFill="1" applyBorder="1" applyAlignment="1"/>
    <xf numFmtId="165" fontId="12" fillId="0" borderId="0" xfId="9" applyNumberFormat="1" applyFont="1" applyBorder="1" applyAlignment="1"/>
    <xf numFmtId="3" fontId="11" fillId="0" borderId="0" xfId="12" applyNumberFormat="1" applyFont="1" applyFill="1" applyBorder="1" applyAlignment="1">
      <alignment horizontal="right" wrapText="1"/>
    </xf>
    <xf numFmtId="3" fontId="12" fillId="0" borderId="0" xfId="12" applyNumberFormat="1" applyFont="1" applyFill="1" applyBorder="1"/>
    <xf numFmtId="3" fontId="12" fillId="0" borderId="0" xfId="12" applyNumberFormat="1" applyFont="1" applyBorder="1"/>
    <xf numFmtId="0" fontId="11" fillId="0" borderId="0" xfId="0" applyFont="1" applyAlignment="1"/>
    <xf numFmtId="0" fontId="11" fillId="0" borderId="0" xfId="0" applyFont="1"/>
    <xf numFmtId="0" fontId="12" fillId="0" borderId="0" xfId="13" applyFont="1"/>
    <xf numFmtId="0" fontId="11" fillId="0" borderId="0" xfId="13" applyNumberFormat="1" applyFont="1"/>
    <xf numFmtId="0" fontId="12" fillId="0" borderId="0" xfId="13" applyFont="1" applyAlignment="1"/>
    <xf numFmtId="0" fontId="11" fillId="0" borderId="0" xfId="13" applyFont="1" applyAlignment="1"/>
    <xf numFmtId="0" fontId="8" fillId="11" borderId="0" xfId="14" applyFont="1" applyFill="1" applyBorder="1" applyAlignment="1">
      <alignment horizontal="center" vertical="center" wrapText="1"/>
    </xf>
    <xf numFmtId="0" fontId="12" fillId="0" borderId="0" xfId="14" applyFont="1" applyBorder="1"/>
    <xf numFmtId="3" fontId="12" fillId="0" borderId="0" xfId="14" applyNumberFormat="1" applyFont="1" applyBorder="1" applyAlignment="1"/>
    <xf numFmtId="0" fontId="22" fillId="14" borderId="84" xfId="0" applyFont="1" applyFill="1" applyBorder="1" applyAlignment="1"/>
    <xf numFmtId="0" fontId="22" fillId="14" borderId="84" xfId="0" applyNumberFormat="1" applyFont="1" applyFill="1" applyBorder="1"/>
    <xf numFmtId="0" fontId="21" fillId="14" borderId="84" xfId="0" applyFont="1" applyFill="1" applyBorder="1" applyAlignment="1">
      <alignment horizontal="left"/>
    </xf>
    <xf numFmtId="0" fontId="22" fillId="14" borderId="77" xfId="0" applyNumberFormat="1" applyFont="1" applyFill="1" applyBorder="1"/>
    <xf numFmtId="0" fontId="22" fillId="14" borderId="78" xfId="0" applyNumberFormat="1" applyFont="1" applyFill="1" applyBorder="1"/>
    <xf numFmtId="0" fontId="10" fillId="0" borderId="73" xfId="0" applyFont="1" applyBorder="1" applyAlignment="1"/>
    <xf numFmtId="0" fontId="10" fillId="0" borderId="20" xfId="0" applyNumberFormat="1" applyFont="1" applyBorder="1"/>
    <xf numFmtId="0" fontId="10" fillId="0" borderId="74" xfId="0" applyNumberFormat="1" applyFont="1" applyBorder="1"/>
    <xf numFmtId="0" fontId="21" fillId="14" borderId="79" xfId="0" applyFont="1" applyFill="1" applyBorder="1" applyAlignment="1">
      <alignment horizontal="left"/>
    </xf>
    <xf numFmtId="3" fontId="11" fillId="0" borderId="0" xfId="2" applyNumberFormat="1" applyFont="1"/>
    <xf numFmtId="3" fontId="23" fillId="0" borderId="0" xfId="2" applyNumberFormat="1" applyFont="1"/>
    <xf numFmtId="0" fontId="22" fillId="13" borderId="75" xfId="0" applyFont="1" applyFill="1" applyBorder="1" applyAlignment="1">
      <alignment horizontal="center" vertical="center" wrapText="1"/>
    </xf>
    <xf numFmtId="3" fontId="5" fillId="0" borderId="0" xfId="10" applyNumberFormat="1" applyFont="1"/>
    <xf numFmtId="0" fontId="6" fillId="16" borderId="1" xfId="0" applyNumberFormat="1" applyFont="1" applyFill="1" applyBorder="1" applyAlignment="1">
      <alignment horizontal="center" wrapText="1"/>
    </xf>
    <xf numFmtId="0" fontId="6" fillId="16" borderId="5" xfId="0" applyNumberFormat="1" applyFont="1" applyFill="1" applyBorder="1" applyAlignment="1">
      <alignment horizontal="center" vertical="center" wrapText="1"/>
    </xf>
    <xf numFmtId="0" fontId="6" fillId="16" borderId="9" xfId="0" applyNumberFormat="1" applyFont="1" applyFill="1" applyBorder="1" applyAlignment="1">
      <alignment horizontal="center" vertical="center" wrapText="1"/>
    </xf>
    <xf numFmtId="0" fontId="6" fillId="16" borderId="10" xfId="0" applyNumberFormat="1" applyFont="1" applyFill="1" applyBorder="1" applyAlignment="1">
      <alignment horizontal="center" vertical="center" wrapText="1"/>
    </xf>
    <xf numFmtId="0" fontId="6" fillId="15" borderId="7" xfId="0" applyNumberFormat="1" applyFont="1" applyFill="1" applyBorder="1" applyAlignment="1">
      <alignment horizontal="center" vertical="center" wrapText="1"/>
    </xf>
    <xf numFmtId="0" fontId="6" fillId="15" borderId="0" xfId="0" applyNumberFormat="1" applyFont="1" applyFill="1" applyBorder="1" applyAlignment="1">
      <alignment horizontal="center" vertical="center" wrapText="1"/>
    </xf>
    <xf numFmtId="0" fontId="6" fillId="15" borderId="8" xfId="0" applyNumberFormat="1" applyFont="1" applyFill="1" applyBorder="1" applyAlignment="1">
      <alignment horizontal="center" vertical="center" wrapText="1"/>
    </xf>
    <xf numFmtId="0" fontId="7" fillId="0" borderId="17" xfId="0" applyNumberFormat="1" applyFont="1" applyFill="1" applyBorder="1" applyAlignment="1">
      <alignment horizontal="left" wrapText="1"/>
    </xf>
    <xf numFmtId="0" fontId="5" fillId="0" borderId="17" xfId="0" applyNumberFormat="1" applyFont="1" applyBorder="1" applyAlignment="1">
      <alignment horizontal="left" vertical="top" wrapText="1" indent="1"/>
    </xf>
    <xf numFmtId="165" fontId="9" fillId="0" borderId="0" xfId="2" applyNumberFormat="1" applyFont="1"/>
    <xf numFmtId="165" fontId="9" fillId="2" borderId="0" xfId="2" applyNumberFormat="1" applyFont="1" applyFill="1" applyBorder="1"/>
    <xf numFmtId="165" fontId="9" fillId="2" borderId="0" xfId="2" applyNumberFormat="1" applyFont="1" applyFill="1"/>
    <xf numFmtId="165" fontId="26" fillId="2" borderId="0" xfId="2" applyNumberFormat="1" applyFont="1" applyFill="1" applyAlignment="1">
      <alignment horizontal="right"/>
    </xf>
    <xf numFmtId="0" fontId="9" fillId="0" borderId="0" xfId="2" applyNumberFormat="1" applyFont="1" applyBorder="1"/>
    <xf numFmtId="0" fontId="28" fillId="0" borderId="0" xfId="2" applyNumberFormat="1" applyFont="1" applyAlignment="1">
      <alignment horizontal="center"/>
    </xf>
    <xf numFmtId="0" fontId="27" fillId="15" borderId="37" xfId="2" applyNumberFormat="1" applyFont="1" applyFill="1" applyBorder="1" applyAlignment="1">
      <alignment horizontal="center" vertical="center" wrapText="1"/>
    </xf>
    <xf numFmtId="0" fontId="27" fillId="15" borderId="38" xfId="2" applyNumberFormat="1" applyFont="1" applyFill="1" applyBorder="1" applyAlignment="1">
      <alignment horizontal="center" vertical="center" wrapText="1"/>
    </xf>
    <xf numFmtId="0" fontId="27" fillId="15" borderId="39" xfId="2" applyNumberFormat="1" applyFont="1" applyFill="1" applyBorder="1" applyAlignment="1">
      <alignment horizontal="center" vertical="center" wrapText="1"/>
    </xf>
    <xf numFmtId="0" fontId="27" fillId="15" borderId="40" xfId="2" applyNumberFormat="1" applyFont="1" applyFill="1" applyBorder="1" applyAlignment="1">
      <alignment horizontal="center" vertical="center" wrapText="1"/>
    </xf>
    <xf numFmtId="3" fontId="9" fillId="2" borderId="42" xfId="2" applyNumberFormat="1" applyFont="1" applyFill="1" applyBorder="1"/>
    <xf numFmtId="3" fontId="9" fillId="2" borderId="43" xfId="2" applyNumberFormat="1" applyFont="1" applyFill="1" applyBorder="1"/>
    <xf numFmtId="3" fontId="9" fillId="2" borderId="0" xfId="2" applyNumberFormat="1" applyFont="1" applyFill="1" applyBorder="1"/>
    <xf numFmtId="3" fontId="9" fillId="6" borderId="42" xfId="2" applyNumberFormat="1" applyFont="1" applyFill="1" applyBorder="1"/>
    <xf numFmtId="3" fontId="28" fillId="2" borderId="45" xfId="2" applyNumberFormat="1" applyFont="1" applyFill="1" applyBorder="1"/>
    <xf numFmtId="3" fontId="28" fillId="2" borderId="46" xfId="2" applyNumberFormat="1" applyFont="1" applyFill="1" applyBorder="1"/>
    <xf numFmtId="3" fontId="28" fillId="6" borderId="45" xfId="2" applyNumberFormat="1" applyFont="1" applyFill="1" applyBorder="1"/>
    <xf numFmtId="3" fontId="28" fillId="2" borderId="42" xfId="2" applyNumberFormat="1" applyFont="1" applyFill="1" applyBorder="1"/>
    <xf numFmtId="3" fontId="28" fillId="2" borderId="0" xfId="2" applyNumberFormat="1" applyFont="1" applyFill="1" applyBorder="1"/>
    <xf numFmtId="3" fontId="28" fillId="2" borderId="43" xfId="2" applyNumberFormat="1" applyFont="1" applyFill="1" applyBorder="1"/>
    <xf numFmtId="3" fontId="28" fillId="6" borderId="42" xfId="2" applyNumberFormat="1" applyFont="1" applyFill="1" applyBorder="1"/>
    <xf numFmtId="3" fontId="28" fillId="2" borderId="48" xfId="2" applyNumberFormat="1" applyFont="1" applyFill="1" applyBorder="1"/>
    <xf numFmtId="0" fontId="28" fillId="0" borderId="0" xfId="2" applyNumberFormat="1" applyFont="1"/>
    <xf numFmtId="165" fontId="28" fillId="0" borderId="0" xfId="2" applyNumberFormat="1" applyFont="1"/>
    <xf numFmtId="0" fontId="9" fillId="0" borderId="0" xfId="2" applyNumberFormat="1" applyFont="1" applyAlignment="1">
      <alignment wrapText="1"/>
    </xf>
    <xf numFmtId="0" fontId="26" fillId="2" borderId="0" xfId="2" applyNumberFormat="1" applyFont="1" applyFill="1" applyAlignment="1">
      <alignment horizontal="left" wrapText="1"/>
    </xf>
    <xf numFmtId="0" fontId="9" fillId="2" borderId="0" xfId="2" applyNumberFormat="1" applyFont="1" applyFill="1" applyBorder="1" applyAlignment="1">
      <alignment wrapText="1"/>
    </xf>
    <xf numFmtId="0" fontId="27" fillId="17" borderId="36" xfId="2" applyNumberFormat="1" applyFont="1" applyFill="1" applyBorder="1" applyAlignment="1">
      <alignment horizontal="center" vertical="center" wrapText="1"/>
    </xf>
    <xf numFmtId="0" fontId="10" fillId="0" borderId="0" xfId="3" applyFont="1"/>
    <xf numFmtId="166" fontId="26" fillId="2" borderId="0" xfId="4" applyNumberFormat="1" applyFont="1" applyFill="1" applyBorder="1" applyAlignment="1" applyProtection="1">
      <protection hidden="1"/>
    </xf>
    <xf numFmtId="165" fontId="10" fillId="0" borderId="0" xfId="3" applyNumberFormat="1" applyFont="1"/>
    <xf numFmtId="166" fontId="28" fillId="0" borderId="0" xfId="5" applyNumberFormat="1" applyFont="1"/>
    <xf numFmtId="166" fontId="26" fillId="2" borderId="0" xfId="4" applyNumberFormat="1" applyFont="1" applyFill="1" applyBorder="1" applyAlignment="1" applyProtection="1">
      <alignment wrapText="1"/>
      <protection hidden="1"/>
    </xf>
    <xf numFmtId="166" fontId="21" fillId="4" borderId="43" xfId="6" applyNumberFormat="1" applyFont="1" applyFill="1" applyBorder="1" applyAlignment="1">
      <alignment horizontal="center" vertical="center" wrapText="1"/>
    </xf>
    <xf numFmtId="166" fontId="21" fillId="4" borderId="42" xfId="6" applyNumberFormat="1" applyFont="1" applyFill="1" applyBorder="1" applyAlignment="1">
      <alignment horizontal="center" vertical="center" wrapText="1"/>
    </xf>
    <xf numFmtId="166" fontId="21" fillId="4" borderId="5" xfId="6" applyNumberFormat="1" applyFont="1" applyFill="1" applyBorder="1" applyAlignment="1">
      <alignment horizontal="center" vertical="center" wrapText="1"/>
    </xf>
    <xf numFmtId="166" fontId="10" fillId="0" borderId="45" xfId="7" applyNumberFormat="1" applyFont="1" applyBorder="1" applyAlignment="1">
      <alignment wrapText="1"/>
    </xf>
    <xf numFmtId="3" fontId="10" fillId="7" borderId="45" xfId="3" applyNumberFormat="1" applyFont="1" applyFill="1" applyBorder="1"/>
    <xf numFmtId="3" fontId="10" fillId="0" borderId="45" xfId="3" applyNumberFormat="1" applyFont="1" applyBorder="1"/>
    <xf numFmtId="166" fontId="20" fillId="0" borderId="45" xfId="3" applyNumberFormat="1" applyFont="1" applyBorder="1" applyAlignment="1">
      <alignment wrapText="1"/>
    </xf>
    <xf numFmtId="3" fontId="20" fillId="0" borderId="45" xfId="3" applyNumberFormat="1" applyFont="1" applyBorder="1"/>
    <xf numFmtId="3" fontId="20" fillId="7" borderId="45" xfId="3" applyNumberFormat="1" applyFont="1" applyFill="1" applyBorder="1"/>
    <xf numFmtId="166" fontId="20" fillId="0" borderId="0" xfId="3" applyNumberFormat="1" applyFont="1" applyBorder="1" applyAlignment="1">
      <alignment wrapText="1"/>
    </xf>
    <xf numFmtId="3" fontId="20" fillId="0" borderId="0" xfId="3" applyNumberFormat="1" applyFont="1" applyBorder="1"/>
    <xf numFmtId="3" fontId="20" fillId="8" borderId="49" xfId="3" applyNumberFormat="1" applyFont="1" applyFill="1" applyBorder="1"/>
    <xf numFmtId="3" fontId="9" fillId="2" borderId="91" xfId="2" applyNumberFormat="1" applyFont="1" applyFill="1" applyBorder="1"/>
    <xf numFmtId="3" fontId="9" fillId="2" borderId="90" xfId="2" applyNumberFormat="1" applyFont="1" applyFill="1" applyBorder="1"/>
    <xf numFmtId="3" fontId="9" fillId="2" borderId="92" xfId="2" applyNumberFormat="1" applyFont="1" applyFill="1" applyBorder="1"/>
    <xf numFmtId="3" fontId="9" fillId="6" borderId="44" xfId="2" applyNumberFormat="1" applyFont="1" applyFill="1" applyBorder="1"/>
    <xf numFmtId="3" fontId="28" fillId="2" borderId="96" xfId="2" applyNumberFormat="1" applyFont="1" applyFill="1" applyBorder="1" applyAlignment="1">
      <alignment wrapText="1"/>
    </xf>
    <xf numFmtId="3" fontId="28" fillId="6" borderId="47" xfId="2" applyNumberFormat="1" applyFont="1" applyFill="1" applyBorder="1"/>
    <xf numFmtId="3" fontId="28" fillId="2" borderId="95" xfId="2" applyNumberFormat="1" applyFont="1" applyFill="1" applyBorder="1" applyAlignment="1">
      <alignment wrapText="1"/>
    </xf>
    <xf numFmtId="3" fontId="28" fillId="6" borderId="44" xfId="2" applyNumberFormat="1" applyFont="1" applyFill="1" applyBorder="1"/>
    <xf numFmtId="0" fontId="9" fillId="15" borderId="93" xfId="2" applyNumberFormat="1" applyFont="1" applyFill="1" applyBorder="1" applyAlignment="1">
      <alignment wrapText="1"/>
    </xf>
    <xf numFmtId="0" fontId="9" fillId="17" borderId="94" xfId="2" applyNumberFormat="1" applyFont="1" applyFill="1" applyBorder="1"/>
    <xf numFmtId="0" fontId="9" fillId="15" borderId="101" xfId="2" applyNumberFormat="1" applyFont="1" applyFill="1" applyBorder="1" applyAlignment="1">
      <alignment wrapText="1"/>
    </xf>
    <xf numFmtId="0" fontId="27" fillId="15" borderId="41" xfId="2" applyNumberFormat="1" applyFont="1" applyFill="1" applyBorder="1" applyAlignment="1">
      <alignment horizontal="center" vertical="center" wrapText="1"/>
    </xf>
    <xf numFmtId="165" fontId="28" fillId="2" borderId="95" xfId="2" applyNumberFormat="1" applyFont="1" applyFill="1" applyBorder="1" applyAlignment="1">
      <alignment wrapText="1"/>
    </xf>
    <xf numFmtId="165" fontId="9" fillId="2" borderId="43" xfId="2" applyNumberFormat="1" applyFont="1" applyFill="1" applyBorder="1"/>
    <xf numFmtId="165" fontId="9" fillId="2" borderId="42" xfId="2" applyNumberFormat="1" applyFont="1" applyFill="1" applyBorder="1"/>
    <xf numFmtId="165" fontId="9" fillId="6" borderId="42" xfId="2" applyNumberFormat="1" applyFont="1" applyFill="1" applyBorder="1"/>
    <xf numFmtId="165" fontId="28" fillId="6" borderId="44" xfId="2" applyNumberFormat="1" applyFont="1" applyFill="1" applyBorder="1"/>
    <xf numFmtId="165" fontId="28" fillId="6" borderId="102" xfId="2" applyNumberFormat="1" applyFont="1" applyFill="1" applyBorder="1"/>
    <xf numFmtId="0" fontId="9" fillId="0" borderId="0" xfId="13" applyFont="1"/>
    <xf numFmtId="3" fontId="9" fillId="0" borderId="0" xfId="13" applyNumberFormat="1" applyFont="1"/>
    <xf numFmtId="0" fontId="28" fillId="0" borderId="0" xfId="0" applyFont="1" applyAlignment="1"/>
    <xf numFmtId="0" fontId="9" fillId="0" borderId="0" xfId="0" applyFont="1" applyAlignment="1"/>
    <xf numFmtId="0" fontId="5" fillId="0" borderId="0" xfId="10" applyFont="1" applyBorder="1"/>
    <xf numFmtId="3" fontId="11" fillId="0" borderId="66" xfId="12" applyNumberFormat="1" applyFont="1" applyFill="1" applyBorder="1" applyAlignment="1">
      <alignment horizontal="right" wrapText="1"/>
    </xf>
    <xf numFmtId="3" fontId="11" fillId="0" borderId="66" xfId="12" applyNumberFormat="1" applyFont="1" applyBorder="1"/>
    <xf numFmtId="0" fontId="8" fillId="9" borderId="57" xfId="9" applyFont="1" applyFill="1" applyBorder="1" applyAlignment="1">
      <alignment horizontal="center"/>
    </xf>
    <xf numFmtId="0" fontId="6" fillId="9" borderId="50" xfId="9" applyFont="1" applyFill="1" applyBorder="1" applyAlignment="1">
      <alignment horizontal="center" vertical="center"/>
    </xf>
    <xf numFmtId="0" fontId="6" fillId="9" borderId="58" xfId="9" applyFont="1" applyFill="1" applyBorder="1" applyAlignment="1">
      <alignment horizontal="center" vertical="center"/>
    </xf>
    <xf numFmtId="0" fontId="12" fillId="0" borderId="1" xfId="9" applyFont="1" applyBorder="1"/>
    <xf numFmtId="165" fontId="12" fillId="10" borderId="60" xfId="9" applyNumberFormat="1" applyFont="1" applyFill="1" applyBorder="1" applyAlignment="1">
      <alignment vertical="center"/>
    </xf>
    <xf numFmtId="165" fontId="12" fillId="0" borderId="60" xfId="9" applyNumberFormat="1" applyFont="1" applyFill="1" applyBorder="1" applyAlignment="1">
      <alignment vertical="center"/>
    </xf>
    <xf numFmtId="165" fontId="12" fillId="0" borderId="60" xfId="9" applyNumberFormat="1" applyFont="1" applyBorder="1" applyAlignment="1">
      <alignment vertical="center"/>
    </xf>
    <xf numFmtId="165" fontId="12" fillId="0" borderId="103" xfId="9" applyNumberFormat="1" applyFont="1" applyBorder="1" applyAlignment="1">
      <alignment vertical="center"/>
    </xf>
    <xf numFmtId="0" fontId="12" fillId="0" borderId="5" xfId="9" applyFont="1" applyBorder="1"/>
    <xf numFmtId="165" fontId="12" fillId="0" borderId="43" xfId="9" applyNumberFormat="1" applyFont="1" applyBorder="1" applyAlignment="1"/>
    <xf numFmtId="3" fontId="11" fillId="0" borderId="43" xfId="12" applyNumberFormat="1" applyFont="1" applyBorder="1"/>
    <xf numFmtId="0" fontId="11" fillId="0" borderId="5" xfId="9" applyFont="1" applyBorder="1"/>
    <xf numFmtId="3" fontId="11" fillId="0" borderId="43" xfId="12" applyNumberFormat="1" applyFont="1" applyFill="1" applyBorder="1"/>
    <xf numFmtId="3" fontId="12" fillId="0" borderId="103" xfId="12" applyNumberFormat="1" applyFont="1" applyBorder="1"/>
    <xf numFmtId="3" fontId="12" fillId="0" borderId="43" xfId="9" applyNumberFormat="1" applyFont="1" applyBorder="1" applyAlignment="1"/>
    <xf numFmtId="3" fontId="12" fillId="0" borderId="104" xfId="9" applyNumberFormat="1" applyFont="1" applyBorder="1"/>
    <xf numFmtId="0" fontId="11" fillId="0" borderId="105" xfId="9" applyFont="1" applyBorder="1"/>
    <xf numFmtId="3" fontId="12" fillId="0" borderId="46" xfId="12" applyNumberFormat="1" applyFont="1" applyBorder="1"/>
    <xf numFmtId="3" fontId="12" fillId="0" borderId="43" xfId="9" applyNumberFormat="1" applyFont="1" applyBorder="1" applyAlignment="1">
      <alignment vertical="center"/>
    </xf>
    <xf numFmtId="3" fontId="11" fillId="0" borderId="43" xfId="9" applyNumberFormat="1" applyFont="1" applyBorder="1"/>
    <xf numFmtId="3" fontId="12" fillId="0" borderId="43" xfId="9" applyNumberFormat="1" applyFont="1" applyBorder="1"/>
    <xf numFmtId="3" fontId="12" fillId="0" borderId="43" xfId="12" applyNumberFormat="1" applyFont="1" applyBorder="1"/>
    <xf numFmtId="3" fontId="11" fillId="0" borderId="106" xfId="12" applyNumberFormat="1" applyFont="1" applyBorder="1"/>
    <xf numFmtId="3" fontId="12" fillId="0" borderId="104" xfId="9" applyNumberFormat="1" applyFont="1" applyFill="1" applyBorder="1"/>
    <xf numFmtId="3" fontId="12" fillId="0" borderId="46" xfId="12" applyNumberFormat="1" applyFont="1" applyFill="1" applyBorder="1"/>
    <xf numFmtId="0" fontId="22" fillId="13" borderId="83" xfId="0" applyFont="1" applyFill="1" applyBorder="1" applyAlignment="1">
      <alignment horizontal="center" vertical="center"/>
    </xf>
    <xf numFmtId="0" fontId="22" fillId="13" borderId="107" xfId="0" applyFont="1" applyFill="1" applyBorder="1" applyAlignment="1">
      <alignment horizontal="center" vertical="center" wrapText="1"/>
    </xf>
    <xf numFmtId="0" fontId="22" fillId="13" borderId="83" xfId="0" applyFont="1" applyFill="1" applyBorder="1" applyAlignment="1">
      <alignment horizontal="center" vertical="center" wrapText="1"/>
    </xf>
    <xf numFmtId="0" fontId="22" fillId="14" borderId="84" xfId="0" applyFont="1" applyFill="1" applyBorder="1" applyAlignment="1">
      <alignment horizontal="left"/>
    </xf>
    <xf numFmtId="0" fontId="10" fillId="0" borderId="73" xfId="0" applyFont="1" applyBorder="1" applyAlignment="1">
      <alignment horizontal="left"/>
    </xf>
    <xf numFmtId="165" fontId="10" fillId="0" borderId="20" xfId="0" applyNumberFormat="1" applyFont="1" applyBorder="1"/>
    <xf numFmtId="165" fontId="10" fillId="0" borderId="74" xfId="0" applyNumberFormat="1" applyFont="1" applyBorder="1"/>
    <xf numFmtId="0" fontId="21" fillId="14" borderId="73" xfId="0" applyFont="1" applyFill="1" applyBorder="1" applyAlignment="1">
      <alignment horizontal="left"/>
    </xf>
    <xf numFmtId="165" fontId="21" fillId="14" borderId="20" xfId="0" applyNumberFormat="1" applyFont="1" applyFill="1" applyBorder="1"/>
    <xf numFmtId="165" fontId="21" fillId="14" borderId="74" xfId="0" applyNumberFormat="1" applyFont="1" applyFill="1" applyBorder="1"/>
    <xf numFmtId="0" fontId="22" fillId="14" borderId="73" xfId="0" applyFont="1" applyFill="1" applyBorder="1" applyAlignment="1">
      <alignment horizontal="left"/>
    </xf>
    <xf numFmtId="0" fontId="22" fillId="14" borderId="20" xfId="0" applyNumberFormat="1" applyFont="1" applyFill="1" applyBorder="1"/>
    <xf numFmtId="0" fontId="22" fillId="14" borderId="74" xfId="0" applyNumberFormat="1" applyFont="1" applyFill="1" applyBorder="1"/>
    <xf numFmtId="0" fontId="10" fillId="12" borderId="73" xfId="0" applyFont="1" applyFill="1" applyBorder="1" applyAlignment="1">
      <alignment horizontal="left"/>
    </xf>
    <xf numFmtId="0" fontId="10" fillId="12" borderId="20" xfId="0" applyNumberFormat="1" applyFont="1" applyFill="1" applyBorder="1"/>
    <xf numFmtId="0" fontId="10" fillId="12" borderId="74" xfId="0" applyNumberFormat="1" applyFont="1" applyFill="1" applyBorder="1"/>
    <xf numFmtId="165" fontId="21" fillId="14" borderId="80" xfId="0" applyNumberFormat="1" applyFont="1" applyFill="1" applyBorder="1"/>
    <xf numFmtId="165" fontId="21" fillId="14" borderId="81" xfId="0" applyNumberFormat="1" applyFont="1" applyFill="1" applyBorder="1"/>
    <xf numFmtId="0" fontId="20" fillId="0" borderId="82" xfId="0" applyFont="1" applyBorder="1" applyAlignment="1">
      <alignment horizontal="left"/>
    </xf>
    <xf numFmtId="165" fontId="20" fillId="0" borderId="82" xfId="0" applyNumberFormat="1" applyFont="1" applyBorder="1"/>
    <xf numFmtId="0" fontId="22" fillId="14" borderId="76" xfId="0" applyFont="1" applyFill="1" applyBorder="1" applyAlignment="1">
      <alignment horizontal="left"/>
    </xf>
    <xf numFmtId="0" fontId="10" fillId="0" borderId="76" xfId="0" applyFont="1" applyBorder="1" applyAlignment="1">
      <alignment horizontal="left"/>
    </xf>
    <xf numFmtId="165" fontId="10" fillId="0" borderId="77" xfId="0" applyNumberFormat="1" applyFont="1" applyBorder="1"/>
    <xf numFmtId="165" fontId="10" fillId="0" borderId="78" xfId="0" applyNumberFormat="1" applyFont="1" applyBorder="1"/>
    <xf numFmtId="0" fontId="10" fillId="0" borderId="84" xfId="0" applyFont="1" applyBorder="1" applyAlignment="1">
      <alignment horizontal="left"/>
    </xf>
    <xf numFmtId="165" fontId="10" fillId="0" borderId="85" xfId="0" applyNumberFormat="1" applyFont="1" applyBorder="1"/>
    <xf numFmtId="165" fontId="10" fillId="0" borderId="86" xfId="0" applyNumberFormat="1" applyFont="1" applyBorder="1"/>
    <xf numFmtId="165" fontId="10" fillId="0" borderId="87" xfId="0" applyNumberFormat="1" applyFont="1" applyBorder="1"/>
    <xf numFmtId="165" fontId="21" fillId="14" borderId="85" xfId="0" applyNumberFormat="1" applyFont="1" applyFill="1" applyBorder="1"/>
    <xf numFmtId="165" fontId="21" fillId="14" borderId="86" xfId="0" applyNumberFormat="1" applyFont="1" applyFill="1" applyBorder="1"/>
    <xf numFmtId="165" fontId="21" fillId="14" borderId="87" xfId="0" applyNumberFormat="1" applyFont="1" applyFill="1" applyBorder="1"/>
    <xf numFmtId="0" fontId="10" fillId="0" borderId="108" xfId="0" applyFont="1" applyBorder="1" applyAlignment="1">
      <alignment horizontal="left"/>
    </xf>
    <xf numFmtId="165" fontId="10" fillId="0" borderId="76" xfId="0" applyNumberFormat="1" applyFont="1" applyBorder="1"/>
    <xf numFmtId="0" fontId="10" fillId="0" borderId="109" xfId="0" applyFont="1" applyBorder="1" applyAlignment="1">
      <alignment horizontal="left"/>
    </xf>
    <xf numFmtId="165" fontId="10" fillId="0" borderId="79" xfId="0" applyNumberFormat="1" applyFont="1" applyBorder="1"/>
    <xf numFmtId="165" fontId="10" fillId="0" borderId="80" xfId="0" applyNumberFormat="1" applyFont="1" applyBorder="1"/>
    <xf numFmtId="165" fontId="10" fillId="0" borderId="81" xfId="0" applyNumberFormat="1" applyFont="1" applyBorder="1"/>
    <xf numFmtId="165" fontId="10" fillId="0" borderId="73" xfId="0" applyNumberFormat="1" applyFont="1" applyBorder="1"/>
    <xf numFmtId="0" fontId="21" fillId="14" borderId="84" xfId="0" applyFont="1" applyFill="1" applyBorder="1" applyAlignment="1"/>
    <xf numFmtId="0" fontId="10" fillId="0" borderId="76" xfId="0" applyFont="1" applyBorder="1" applyAlignment="1"/>
    <xf numFmtId="0" fontId="10" fillId="0" borderId="79" xfId="0" applyFont="1" applyBorder="1" applyAlignment="1"/>
    <xf numFmtId="0" fontId="21" fillId="14" borderId="111" xfId="0" applyFont="1" applyFill="1" applyBorder="1" applyAlignment="1">
      <alignment horizontal="left"/>
    </xf>
    <xf numFmtId="165" fontId="21" fillId="14" borderId="112" xfId="0" applyNumberFormat="1" applyFont="1" applyFill="1" applyBorder="1"/>
    <xf numFmtId="165" fontId="21" fillId="14" borderId="113" xfId="0" applyNumberFormat="1" applyFont="1" applyFill="1" applyBorder="1"/>
    <xf numFmtId="165" fontId="21" fillId="14" borderId="114" xfId="0" applyNumberFormat="1" applyFont="1" applyFill="1" applyBorder="1"/>
    <xf numFmtId="165" fontId="10" fillId="0" borderId="26" xfId="0" applyNumberFormat="1" applyFont="1" applyBorder="1"/>
    <xf numFmtId="165" fontId="10" fillId="0" borderId="116" xfId="0" applyNumberFormat="1" applyFont="1" applyBorder="1"/>
    <xf numFmtId="0" fontId="10" fillId="0" borderId="115" xfId="0" applyFont="1" applyBorder="1" applyAlignment="1">
      <alignment horizontal="left"/>
    </xf>
    <xf numFmtId="0" fontId="10" fillId="0" borderId="110" xfId="0" applyFont="1" applyBorder="1" applyAlignment="1">
      <alignment horizontal="left"/>
    </xf>
    <xf numFmtId="3" fontId="11" fillId="0" borderId="0" xfId="2" applyNumberFormat="1" applyFont="1" applyAlignment="1"/>
    <xf numFmtId="3" fontId="23" fillId="0" borderId="0" xfId="2" applyNumberFormat="1" applyFont="1" applyAlignment="1"/>
    <xf numFmtId="0" fontId="22" fillId="13" borderId="83" xfId="0" applyFont="1" applyFill="1" applyBorder="1" applyAlignment="1">
      <alignment vertical="center"/>
    </xf>
    <xf numFmtId="0" fontId="0" fillId="0" borderId="0" xfId="0" applyAlignment="1"/>
    <xf numFmtId="165" fontId="10" fillId="0" borderId="77" xfId="17" applyNumberFormat="1" applyFont="1" applyBorder="1"/>
    <xf numFmtId="165" fontId="10" fillId="0" borderId="78" xfId="17" applyNumberFormat="1" applyFont="1" applyBorder="1"/>
    <xf numFmtId="165" fontId="10" fillId="0" borderId="20" xfId="17" applyNumberFormat="1" applyFont="1" applyBorder="1"/>
    <xf numFmtId="165" fontId="10" fillId="0" borderId="74" xfId="17" applyNumberFormat="1" applyFont="1" applyBorder="1"/>
    <xf numFmtId="165" fontId="10" fillId="0" borderId="80" xfId="17" applyNumberFormat="1" applyFont="1" applyBorder="1"/>
    <xf numFmtId="165" fontId="10" fillId="0" borderId="81" xfId="17" applyNumberFormat="1" applyFont="1" applyBorder="1"/>
    <xf numFmtId="165" fontId="21" fillId="14" borderId="85" xfId="17" applyNumberFormat="1" applyFont="1" applyFill="1" applyBorder="1"/>
    <xf numFmtId="165" fontId="21" fillId="14" borderId="86" xfId="17" applyNumberFormat="1" applyFont="1" applyFill="1" applyBorder="1"/>
    <xf numFmtId="165" fontId="21" fillId="14" borderId="87" xfId="17" applyNumberFormat="1" applyFont="1" applyFill="1" applyBorder="1"/>
    <xf numFmtId="3" fontId="7" fillId="0" borderId="73" xfId="0" applyNumberFormat="1" applyFont="1" applyFill="1" applyBorder="1" applyAlignment="1">
      <alignment horizontal="right"/>
    </xf>
    <xf numFmtId="3" fontId="5" fillId="0" borderId="71" xfId="0" applyNumberFormat="1" applyFont="1" applyBorder="1" applyAlignment="1">
      <alignment horizontal="right"/>
    </xf>
    <xf numFmtId="3" fontId="5" fillId="0" borderId="118" xfId="0" applyNumberFormat="1" applyFont="1" applyBorder="1" applyAlignment="1">
      <alignment horizontal="right"/>
    </xf>
    <xf numFmtId="3" fontId="7" fillId="0" borderId="117" xfId="0" applyNumberFormat="1" applyFont="1" applyFill="1" applyBorder="1" applyAlignment="1">
      <alignment horizontal="right"/>
    </xf>
    <xf numFmtId="0" fontId="3" fillId="0" borderId="17" xfId="0" applyNumberFormat="1" applyFont="1" applyBorder="1" applyAlignment="1">
      <alignment horizontal="left" indent="1"/>
    </xf>
    <xf numFmtId="3" fontId="28" fillId="17" borderId="46" xfId="2" applyNumberFormat="1" applyFont="1" applyFill="1" applyBorder="1"/>
    <xf numFmtId="3" fontId="28" fillId="17" borderId="43" xfId="2" applyNumberFormat="1" applyFont="1" applyFill="1" applyBorder="1"/>
    <xf numFmtId="3" fontId="28" fillId="17" borderId="0" xfId="2" applyNumberFormat="1" applyFont="1" applyFill="1" applyBorder="1"/>
    <xf numFmtId="3" fontId="9" fillId="6" borderId="45" xfId="2" applyNumberFormat="1" applyFont="1" applyFill="1" applyBorder="1"/>
    <xf numFmtId="3" fontId="28" fillId="2" borderId="95" xfId="2" applyNumberFormat="1" applyFont="1" applyFill="1" applyBorder="1" applyAlignment="1"/>
    <xf numFmtId="3" fontId="28" fillId="2" borderId="0" xfId="2" applyNumberFormat="1" applyFont="1" applyFill="1" applyBorder="1" applyAlignment="1">
      <alignment wrapText="1"/>
    </xf>
    <xf numFmtId="3" fontId="28" fillId="6" borderId="1" xfId="2" applyNumberFormat="1" applyFont="1" applyFill="1" applyBorder="1"/>
    <xf numFmtId="3" fontId="28" fillId="6" borderId="5" xfId="2" applyNumberFormat="1" applyFont="1" applyFill="1" applyBorder="1"/>
    <xf numFmtId="3" fontId="28" fillId="6" borderId="120" xfId="2" applyNumberFormat="1" applyFont="1" applyFill="1" applyBorder="1"/>
    <xf numFmtId="3" fontId="28" fillId="0" borderId="121" xfId="2" applyNumberFormat="1" applyFont="1" applyBorder="1" applyAlignment="1">
      <alignment wrapText="1"/>
    </xf>
    <xf numFmtId="3" fontId="28" fillId="0" borderId="48" xfId="2" applyNumberFormat="1" applyFont="1" applyBorder="1"/>
    <xf numFmtId="3" fontId="28" fillId="6" borderId="122" xfId="2" applyNumberFormat="1" applyFont="1" applyFill="1" applyBorder="1"/>
    <xf numFmtId="0" fontId="31" fillId="18" borderId="0" xfId="16" applyNumberFormat="1" applyFont="1" applyFill="1" applyBorder="1"/>
    <xf numFmtId="0" fontId="31" fillId="18" borderId="0" xfId="0" applyFont="1" applyFill="1" applyBorder="1"/>
    <xf numFmtId="0" fontId="31" fillId="18" borderId="32" xfId="0" applyFont="1" applyFill="1" applyBorder="1"/>
    <xf numFmtId="0" fontId="31" fillId="18" borderId="32" xfId="16" applyNumberFormat="1" applyFont="1" applyFill="1" applyBorder="1"/>
    <xf numFmtId="0" fontId="32" fillId="18" borderId="0" xfId="16" applyNumberFormat="1" applyFont="1" applyFill="1" applyBorder="1"/>
    <xf numFmtId="3" fontId="31" fillId="0" borderId="32" xfId="17" applyNumberFormat="1" applyFont="1" applyFill="1" applyBorder="1"/>
    <xf numFmtId="3" fontId="31" fillId="0" borderId="0" xfId="17" applyNumberFormat="1" applyFont="1" applyFill="1" applyBorder="1"/>
    <xf numFmtId="3" fontId="31" fillId="0" borderId="123" xfId="17" applyNumberFormat="1" applyFont="1" applyFill="1" applyBorder="1"/>
    <xf numFmtId="3" fontId="28" fillId="2" borderId="103" xfId="2" applyNumberFormat="1" applyFont="1" applyFill="1" applyBorder="1"/>
    <xf numFmtId="3" fontId="28" fillId="2" borderId="106" xfId="2" applyNumberFormat="1" applyFont="1" applyFill="1" applyBorder="1"/>
    <xf numFmtId="3" fontId="28" fillId="2" borderId="120" xfId="2" applyNumberFormat="1" applyFont="1" applyFill="1" applyBorder="1"/>
    <xf numFmtId="3" fontId="28" fillId="2" borderId="119" xfId="2" applyNumberFormat="1" applyFont="1" applyFill="1" applyBorder="1"/>
    <xf numFmtId="165" fontId="0" fillId="0" borderId="0" xfId="0" applyNumberFormat="1"/>
    <xf numFmtId="0" fontId="29" fillId="0" borderId="0" xfId="13" applyFont="1" applyAlignment="1"/>
    <xf numFmtId="0" fontId="31" fillId="0" borderId="0" xfId="13" applyFont="1" applyAlignment="1"/>
    <xf numFmtId="0" fontId="0" fillId="0" borderId="0" xfId="0" pivotButton="1" applyAlignment="1">
      <alignment horizontal="center"/>
    </xf>
    <xf numFmtId="0" fontId="0" fillId="0" borderId="0" xfId="0" applyAlignment="1">
      <alignment horizontal="center"/>
    </xf>
    <xf numFmtId="0" fontId="0" fillId="0" borderId="68" xfId="0" applyBorder="1" applyAlignment="1"/>
    <xf numFmtId="0" fontId="0" fillId="0" borderId="32" xfId="0" applyNumberFormat="1" applyBorder="1"/>
    <xf numFmtId="0" fontId="0" fillId="0" borderId="69" xfId="0" applyNumberFormat="1" applyBorder="1"/>
    <xf numFmtId="0" fontId="0" fillId="0" borderId="73" xfId="0" applyBorder="1" applyAlignment="1"/>
    <xf numFmtId="165" fontId="0" fillId="0" borderId="20" xfId="0" applyNumberFormat="1" applyBorder="1"/>
    <xf numFmtId="165" fontId="0" fillId="0" borderId="74" xfId="0" applyNumberFormat="1" applyBorder="1"/>
    <xf numFmtId="0" fontId="0" fillId="0" borderId="70" xfId="0" applyBorder="1" applyAlignment="1"/>
    <xf numFmtId="165" fontId="0" fillId="0" borderId="71" xfId="0" applyNumberFormat="1" applyBorder="1"/>
    <xf numFmtId="165" fontId="0" fillId="0" borderId="72" xfId="0" applyNumberFormat="1" applyBorder="1"/>
    <xf numFmtId="0" fontId="9" fillId="0" borderId="0" xfId="13"/>
    <xf numFmtId="0" fontId="0" fillId="0" borderId="0" xfId="0" pivotButton="1"/>
    <xf numFmtId="0" fontId="0" fillId="0" borderId="0" xfId="0" applyAlignment="1">
      <alignment horizontal="left"/>
    </xf>
    <xf numFmtId="0" fontId="9" fillId="0" borderId="0" xfId="13" applyAlignment="1"/>
    <xf numFmtId="0" fontId="0" fillId="0" borderId="0" xfId="0" pivotButton="1" applyAlignment="1"/>
    <xf numFmtId="165" fontId="0" fillId="0" borderId="0" xfId="0" applyNumberFormat="1" applyAlignment="1"/>
    <xf numFmtId="0" fontId="0" fillId="0" borderId="0" xfId="0" pivotButton="1" applyAlignment="1">
      <alignment horizontal="center" vertical="center"/>
    </xf>
    <xf numFmtId="0" fontId="0" fillId="0" borderId="0" xfId="0" applyAlignment="1">
      <alignment horizontal="center" vertical="center"/>
    </xf>
    <xf numFmtId="0" fontId="34" fillId="11" borderId="0" xfId="0" applyFont="1" applyFill="1" applyBorder="1" applyAlignment="1"/>
    <xf numFmtId="0" fontId="0" fillId="0" borderId="0" xfId="0" pivotButton="1" applyBorder="1" applyAlignment="1"/>
    <xf numFmtId="0" fontId="0" fillId="0" borderId="0" xfId="0" applyBorder="1"/>
    <xf numFmtId="0" fontId="9" fillId="0" borderId="0" xfId="13" applyBorder="1"/>
    <xf numFmtId="0" fontId="0" fillId="0" borderId="0" xfId="0" applyAlignment="1">
      <alignment horizontal="center" vertical="center" wrapText="1"/>
    </xf>
    <xf numFmtId="0" fontId="9" fillId="0" borderId="0" xfId="13" applyAlignment="1">
      <alignment horizontal="center" vertical="center" wrapText="1"/>
    </xf>
    <xf numFmtId="0" fontId="34" fillId="11" borderId="0" xfId="0" applyFont="1" applyFill="1" applyBorder="1" applyAlignment="1">
      <alignment horizontal="center" vertical="center" wrapText="1"/>
    </xf>
    <xf numFmtId="0" fontId="34" fillId="11" borderId="9" xfId="0" applyFont="1" applyFill="1" applyBorder="1" applyAlignment="1">
      <alignment horizontal="center" vertical="center" wrapText="1"/>
    </xf>
    <xf numFmtId="0" fontId="0" fillId="0" borderId="0" xfId="0" pivotButton="1" applyBorder="1" applyAlignment="1">
      <alignment horizontal="center" vertical="center" wrapText="1"/>
    </xf>
    <xf numFmtId="0" fontId="0" fillId="0" borderId="0" xfId="0" applyBorder="1" applyAlignment="1">
      <alignment horizontal="center" vertical="center" wrapText="1"/>
    </xf>
    <xf numFmtId="0" fontId="0" fillId="0" borderId="0" xfId="0" applyNumberFormat="1" applyAlignment="1">
      <alignment horizontal="center" vertical="center" wrapText="1"/>
    </xf>
    <xf numFmtId="165" fontId="0" fillId="0" borderId="0" xfId="0" applyNumberFormat="1" applyAlignment="1">
      <alignment horizontal="center" vertical="center" wrapText="1"/>
    </xf>
    <xf numFmtId="0" fontId="0" fillId="0" borderId="125" xfId="0" applyBorder="1" applyAlignment="1"/>
    <xf numFmtId="165" fontId="0" fillId="0" borderId="125" xfId="0" applyNumberFormat="1" applyBorder="1" applyAlignment="1"/>
    <xf numFmtId="165" fontId="0" fillId="0" borderId="20" xfId="0" applyNumberFormat="1" applyBorder="1" applyAlignment="1">
      <alignment horizontal="center" vertical="center" wrapText="1"/>
    </xf>
    <xf numFmtId="165" fontId="0" fillId="0" borderId="130" xfId="0" applyNumberFormat="1" applyBorder="1" applyAlignment="1">
      <alignment horizontal="center" vertical="center" wrapText="1"/>
    </xf>
    <xf numFmtId="165" fontId="0" fillId="0" borderId="132" xfId="0" applyNumberFormat="1" applyBorder="1" applyAlignment="1">
      <alignment horizontal="center" vertical="center" wrapText="1"/>
    </xf>
    <xf numFmtId="165" fontId="0" fillId="0" borderId="133" xfId="0" applyNumberFormat="1" applyBorder="1" applyAlignment="1">
      <alignment horizontal="center" vertical="center" wrapText="1"/>
    </xf>
    <xf numFmtId="0" fontId="0" fillId="0" borderId="20" xfId="0" applyNumberFormat="1" applyBorder="1"/>
    <xf numFmtId="0" fontId="0" fillId="0" borderId="74" xfId="0" applyNumberFormat="1" applyBorder="1"/>
    <xf numFmtId="0" fontId="28" fillId="0" borderId="0" xfId="0" pivotButton="1" applyFont="1" applyAlignment="1">
      <alignment horizontal="center" vertical="center"/>
    </xf>
    <xf numFmtId="0" fontId="28" fillId="0" borderId="0" xfId="0" applyFont="1" applyAlignment="1">
      <alignment horizontal="center" vertical="center"/>
    </xf>
    <xf numFmtId="0" fontId="28" fillId="0" borderId="0" xfId="13" applyFont="1" applyAlignment="1">
      <alignment horizontal="center" vertical="center"/>
    </xf>
    <xf numFmtId="165" fontId="0" fillId="0" borderId="134" xfId="0" applyNumberFormat="1" applyBorder="1" applyAlignment="1">
      <alignment horizontal="center" vertical="center" wrapText="1"/>
    </xf>
    <xf numFmtId="165" fontId="0" fillId="0" borderId="135" xfId="0" applyNumberFormat="1" applyBorder="1" applyAlignment="1">
      <alignment horizontal="center" vertical="center" wrapText="1"/>
    </xf>
    <xf numFmtId="165" fontId="0" fillId="0" borderId="136" xfId="0" applyNumberFormat="1" applyBorder="1" applyAlignment="1">
      <alignment horizontal="center" vertical="center" wrapText="1"/>
    </xf>
    <xf numFmtId="165" fontId="0" fillId="0" borderId="126" xfId="0" applyNumberFormat="1" applyBorder="1" applyAlignment="1">
      <alignment horizontal="center" vertical="center" wrapText="1"/>
    </xf>
    <xf numFmtId="165" fontId="0" fillId="0" borderId="127" xfId="0" applyNumberFormat="1" applyBorder="1" applyAlignment="1">
      <alignment horizontal="center" vertical="center" wrapText="1"/>
    </xf>
    <xf numFmtId="165" fontId="0" fillId="0" borderId="128" xfId="0" applyNumberFormat="1" applyBorder="1" applyAlignment="1">
      <alignment horizontal="center" vertical="center" wrapText="1"/>
    </xf>
    <xf numFmtId="165" fontId="0" fillId="0" borderId="129" xfId="0" applyNumberFormat="1" applyBorder="1" applyAlignment="1">
      <alignment horizontal="center" vertical="center" wrapText="1"/>
    </xf>
    <xf numFmtId="165" fontId="0" fillId="0" borderId="131" xfId="0" applyNumberFormat="1" applyBorder="1" applyAlignment="1">
      <alignment horizontal="center" vertical="center" wrapText="1"/>
    </xf>
    <xf numFmtId="165" fontId="0" fillId="0" borderId="137" xfId="0" applyNumberFormat="1" applyBorder="1" applyAlignment="1"/>
    <xf numFmtId="165" fontId="0" fillId="0" borderId="138" xfId="0" applyNumberFormat="1" applyBorder="1" applyAlignment="1"/>
    <xf numFmtId="165" fontId="0" fillId="0" borderId="139" xfId="0" applyNumberFormat="1" applyBorder="1" applyAlignment="1"/>
    <xf numFmtId="0" fontId="0" fillId="0" borderId="0" xfId="0" applyFill="1"/>
    <xf numFmtId="3" fontId="2" fillId="0" borderId="32" xfId="0" applyNumberFormat="1" applyFont="1" applyBorder="1"/>
    <xf numFmtId="3" fontId="2" fillId="0" borderId="20" xfId="0" applyNumberFormat="1" applyFont="1" applyBorder="1"/>
    <xf numFmtId="3" fontId="2" fillId="0" borderId="20" xfId="0" applyNumberFormat="1" applyFont="1" applyFill="1" applyBorder="1"/>
    <xf numFmtId="3" fontId="10" fillId="0" borderId="45" xfId="3" applyNumberFormat="1" applyFont="1" applyFill="1" applyBorder="1"/>
    <xf numFmtId="164" fontId="14" fillId="2" borderId="0" xfId="2" applyNumberFormat="1" applyFont="1" applyFill="1" applyAlignment="1">
      <alignment horizontal="right"/>
    </xf>
    <xf numFmtId="0" fontId="6" fillId="16" borderId="2" xfId="0" applyNumberFormat="1" applyFont="1" applyFill="1" applyBorder="1" applyAlignment="1">
      <alignment horizontal="center" vertical="center" wrapText="1"/>
    </xf>
    <xf numFmtId="0" fontId="6" fillId="16" borderId="6" xfId="0" applyNumberFormat="1" applyFont="1" applyFill="1" applyBorder="1" applyAlignment="1">
      <alignment horizontal="center" vertical="center" wrapText="1"/>
    </xf>
    <xf numFmtId="0" fontId="6" fillId="15" borderId="88" xfId="0" applyNumberFormat="1" applyFont="1" applyFill="1" applyBorder="1" applyAlignment="1">
      <alignment horizontal="center" vertical="center" wrapText="1"/>
    </xf>
    <xf numFmtId="0" fontId="6" fillId="15" borderId="89" xfId="0" applyNumberFormat="1" applyFont="1" applyFill="1" applyBorder="1" applyAlignment="1">
      <alignment horizontal="center" vertical="center" wrapText="1"/>
    </xf>
    <xf numFmtId="0" fontId="6" fillId="16" borderId="3" xfId="0" applyNumberFormat="1" applyFont="1" applyFill="1" applyBorder="1" applyAlignment="1">
      <alignment horizontal="center" wrapText="1"/>
    </xf>
    <xf numFmtId="0" fontId="6" fillId="16" borderId="4" xfId="0" applyNumberFormat="1" applyFont="1" applyFill="1" applyBorder="1" applyAlignment="1">
      <alignment horizontal="center" wrapText="1"/>
    </xf>
    <xf numFmtId="165" fontId="26" fillId="2" borderId="0" xfId="2" applyNumberFormat="1" applyFont="1" applyFill="1" applyAlignment="1">
      <alignment horizontal="right"/>
    </xf>
    <xf numFmtId="0" fontId="27" fillId="15" borderId="97" xfId="2" applyNumberFormat="1" applyFont="1" applyFill="1" applyBorder="1" applyAlignment="1">
      <alignment horizontal="center" vertical="center"/>
    </xf>
    <xf numFmtId="0" fontId="27" fillId="15" borderId="98" xfId="2" applyNumberFormat="1" applyFont="1" applyFill="1" applyBorder="1" applyAlignment="1">
      <alignment horizontal="center" vertical="center"/>
    </xf>
    <xf numFmtId="0" fontId="27" fillId="15" borderId="99" xfId="2" applyNumberFormat="1" applyFont="1" applyFill="1" applyBorder="1" applyAlignment="1">
      <alignment horizontal="center" vertical="center"/>
    </xf>
    <xf numFmtId="0" fontId="9" fillId="15" borderId="100" xfId="2" applyNumberFormat="1" applyFont="1" applyFill="1" applyBorder="1" applyAlignment="1"/>
    <xf numFmtId="0" fontId="9" fillId="0" borderId="0" xfId="2" applyNumberFormat="1" applyFont="1" applyBorder="1" applyAlignment="1">
      <alignment vertical="top" wrapText="1"/>
    </xf>
    <xf numFmtId="166" fontId="21" fillId="4" borderId="52" xfId="5" applyNumberFormat="1" applyFont="1" applyFill="1" applyBorder="1" applyAlignment="1">
      <alignment horizontal="center"/>
    </xf>
    <xf numFmtId="166" fontId="21" fillId="4" borderId="53" xfId="5" applyNumberFormat="1" applyFont="1" applyFill="1" applyBorder="1" applyAlignment="1">
      <alignment horizontal="center"/>
    </xf>
    <xf numFmtId="166" fontId="21" fillId="3" borderId="0" xfId="6" applyNumberFormat="1" applyFont="1" applyFill="1" applyBorder="1" applyAlignment="1">
      <alignment horizontal="center" vertical="center" wrapText="1"/>
    </xf>
    <xf numFmtId="3" fontId="20" fillId="8" borderId="55" xfId="3" applyNumberFormat="1" applyFont="1" applyFill="1" applyBorder="1" applyAlignment="1">
      <alignment horizontal="center"/>
    </xf>
    <xf numFmtId="3" fontId="20" fillId="8" borderId="41" xfId="3" applyNumberFormat="1" applyFont="1" applyFill="1" applyBorder="1" applyAlignment="1">
      <alignment horizontal="center"/>
    </xf>
    <xf numFmtId="166" fontId="9" fillId="0" borderId="0" xfId="5" applyNumberFormat="1" applyFont="1" applyFill="1" applyBorder="1" applyAlignment="1">
      <alignment vertical="center" wrapText="1"/>
    </xf>
    <xf numFmtId="0" fontId="9" fillId="0" borderId="0" xfId="5" applyFont="1" applyFill="1" applyBorder="1" applyAlignment="1">
      <alignment vertical="center" wrapText="1"/>
    </xf>
    <xf numFmtId="166" fontId="10" fillId="0" borderId="0" xfId="3" applyNumberFormat="1" applyFont="1" applyAlignment="1">
      <alignment vertical="top" wrapText="1"/>
    </xf>
    <xf numFmtId="166" fontId="21" fillId="4" borderId="51" xfId="6" applyNumberFormat="1" applyFont="1" applyFill="1" applyBorder="1" applyAlignment="1">
      <alignment horizontal="center" vertical="center" wrapText="1"/>
    </xf>
    <xf numFmtId="166" fontId="21" fillId="4" borderId="54" xfId="6" applyNumberFormat="1" applyFont="1" applyFill="1" applyBorder="1" applyAlignment="1">
      <alignment horizontal="center" vertical="center" wrapText="1"/>
    </xf>
    <xf numFmtId="166" fontId="21" fillId="3" borderId="51" xfId="6" applyNumberFormat="1" applyFont="1" applyFill="1" applyBorder="1" applyAlignment="1">
      <alignment horizontal="center" vertical="center" wrapText="1"/>
    </xf>
    <xf numFmtId="166" fontId="21" fillId="3" borderId="54" xfId="6" applyNumberFormat="1" applyFont="1" applyFill="1" applyBorder="1" applyAlignment="1">
      <alignment horizontal="center" vertical="center" wrapText="1"/>
    </xf>
    <xf numFmtId="0" fontId="34" fillId="11" borderId="124" xfId="0" applyFont="1" applyFill="1" applyBorder="1" applyAlignment="1">
      <alignment horizontal="center" vertical="center" wrapText="1"/>
    </xf>
    <xf numFmtId="0" fontId="9" fillId="0" borderId="0" xfId="13" applyFill="1"/>
    <xf numFmtId="0" fontId="9" fillId="0" borderId="0" xfId="13" applyFill="1" applyAlignment="1"/>
    <xf numFmtId="0" fontId="9" fillId="0" borderId="0" xfId="13" applyFill="1" applyAlignment="1">
      <alignment horizontal="left" vertical="top"/>
    </xf>
    <xf numFmtId="0" fontId="9" fillId="0" borderId="0" xfId="13" applyFill="1" applyAlignment="1">
      <alignment vertical="top"/>
    </xf>
    <xf numFmtId="167" fontId="8" fillId="19" borderId="0" xfId="15" applyNumberFormat="1" applyFont="1" applyFill="1" applyBorder="1" applyAlignment="1">
      <alignment horizontal="center" vertical="center" wrapText="1"/>
    </xf>
    <xf numFmtId="0" fontId="8" fillId="19" borderId="0" xfId="14" applyFont="1" applyFill="1" applyBorder="1" applyAlignment="1">
      <alignment horizontal="center" vertical="center" wrapText="1"/>
    </xf>
    <xf numFmtId="0" fontId="1" fillId="0" borderId="0" xfId="14" applyFont="1"/>
  </cellXfs>
  <cellStyles count="19">
    <cellStyle name="Comma" xfId="17" builtinId="3"/>
    <cellStyle name="Comma 10" xfId="2"/>
    <cellStyle name="Comma 2" xfId="15"/>
    <cellStyle name="Comma 5" xfId="12"/>
    <cellStyle name="Currency 2" xfId="16"/>
    <cellStyle name="Normal" xfId="0" builtinId="0"/>
    <cellStyle name="Normal 10" xfId="10"/>
    <cellStyle name="Normal 10 2" xfId="13"/>
    <cellStyle name="Normal 13" xfId="8"/>
    <cellStyle name="Normal 171 2" xfId="3"/>
    <cellStyle name="Normal 2" xfId="14"/>
    <cellStyle name="Normal 2 2 2" xfId="4"/>
    <cellStyle name="Normal 3 2 9" xfId="7"/>
    <cellStyle name="Normal 4" xfId="18"/>
    <cellStyle name="Normal_Book Schedules Nov 2" xfId="1"/>
    <cellStyle name="Normal_Book Schedules Nov 2 2" xfId="11"/>
    <cellStyle name="Normal_Book2" xfId="9"/>
    <cellStyle name="Normal_Capital_Summary Sheets per Service Area" xfId="6"/>
    <cellStyle name="Normal_Template" xfId="5"/>
  </cellStyles>
  <dxfs count="2146">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ont>
        <b/>
      </font>
    </dxf>
    <dxf>
      <font>
        <b/>
      </font>
    </dxf>
    <dxf>
      <font>
        <b/>
      </font>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center"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border>
        <top/>
      </border>
    </dxf>
    <dxf>
      <border>
        <top/>
      </border>
    </dxf>
    <dxf>
      <border>
        <top/>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169" formatCode="_(* #,##0.0_);_(* \(#,##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indows\TEMP\2003%20Revised%20-%20continuity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Services/Financial%20Services/Financial%20Planning/FSU%20Documents/2017%20Budget/Capital/FP%20ONLY/For%20Final%20Book/FINAL%202017%20Budget%20Debt%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porate%20Services/Financial%20Services/Financial%20Planning/FSU%20Documents/2019%20Budget/Capital/FP%20Only/Dat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YG"/>
    </sheetNames>
    <sheetDataSet>
      <sheetData sheetId="0" refreshError="1">
        <row r="4">
          <cell r="C4">
            <v>0.04</v>
          </cell>
        </row>
        <row r="5">
          <cell r="C5">
            <v>2002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bt Models"/>
      <sheetName val="Debt Models FR"/>
      <sheetName val="Tax"/>
      <sheetName val="rate"/>
      <sheetName val="Police"/>
    </sheetNames>
    <sheetDataSet>
      <sheetData sheetId="0"/>
      <sheetData sheetId="1"/>
      <sheetData sheetId="2"/>
      <sheetData sheetId="3">
        <row r="96">
          <cell r="E96">
            <v>0</v>
          </cell>
        </row>
        <row r="118">
          <cell r="C118">
            <v>0</v>
          </cell>
        </row>
      </sheetData>
      <sheetData sheetId="4"/>
      <sheetData sheetId="5">
        <row r="32">
          <cell r="E32">
            <v>0</v>
          </cell>
        </row>
        <row r="43">
          <cell r="D43">
            <v>0</v>
          </cell>
        </row>
        <row r="48">
          <cell r="B48">
            <v>0</v>
          </cell>
          <cell r="D48">
            <v>0</v>
          </cell>
          <cell r="E48">
            <v>0</v>
          </cell>
        </row>
        <row r="49">
          <cell r="B49">
            <v>0</v>
          </cell>
          <cell r="C49">
            <v>0</v>
          </cell>
          <cell r="D4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ing Summary"/>
      <sheetName val="Tax Supported Envelopes"/>
      <sheetName val="DC Roads Envelopes"/>
      <sheetName val="Sheet2"/>
      <sheetName val="Sheet4"/>
      <sheetName val="Sheet3"/>
      <sheetName val="Sheet5"/>
      <sheetName val="Database-Detail"/>
      <sheetName val="Database-Forecast"/>
      <sheetName val="Template Descriptive"/>
      <sheetName val="Cost Elem References"/>
      <sheetName val="Drop Down List"/>
      <sheetName val="Database notes"/>
      <sheetName val="Sheet1"/>
    </sheetNames>
    <sheetDataSet>
      <sheetData sheetId="0"/>
      <sheetData sheetId="1"/>
      <sheetData sheetId="2"/>
      <sheetData sheetId="3"/>
      <sheetData sheetId="4"/>
      <sheetData sheetId="5"/>
      <sheetData sheetId="6"/>
      <sheetData sheetId="7">
        <row r="3">
          <cell r="B3" t="str">
            <v>908684 Emergency Operations Equipment Replacemt</v>
          </cell>
          <cell r="C3" t="str">
            <v>Res</v>
          </cell>
          <cell r="D3" t="str">
            <v xml:space="preserve">Capital Reserve Fund </v>
          </cell>
          <cell r="E3" t="str">
            <v>City Wide Capital</v>
          </cell>
          <cell r="F3" t="str">
            <v>Tax Supported/ Dedicated</v>
          </cell>
          <cell r="G3" t="str">
            <v>Tax</v>
          </cell>
          <cell r="H3" t="str">
            <v>Tax</v>
          </cell>
          <cell r="I3" t="str">
            <v>Tax</v>
          </cell>
          <cell r="J3" t="str">
            <v>Authority</v>
          </cell>
          <cell r="K3" t="str">
            <v>Life Cycle Renewal - SEM</v>
          </cell>
          <cell r="L3" t="str">
            <v>Renewal of City Assets</v>
          </cell>
          <cell r="M3" t="str">
            <v>Community &amp; Protective Services Committee</v>
          </cell>
          <cell r="N3" t="str">
            <v>Emergency &amp; Protective Services Department</v>
          </cell>
          <cell r="O3" t="str">
            <v>Security and Emergency Management</v>
          </cell>
          <cell r="P3" t="str">
            <v>Security &amp; Emergency Management</v>
          </cell>
          <cell r="Q3" t="str">
            <v>908684  Emergency Operations Equipment Replacemt</v>
          </cell>
          <cell r="R3" t="str">
            <v>516104  City Wide Capital</v>
          </cell>
          <cell r="S3">
            <v>100</v>
          </cell>
          <cell r="T3">
            <v>100</v>
          </cell>
          <cell r="U3">
            <v>104</v>
          </cell>
          <cell r="V3">
            <v>106</v>
          </cell>
          <cell r="W3">
            <v>108</v>
          </cell>
          <cell r="X3">
            <v>111</v>
          </cell>
          <cell r="Y3">
            <v>113</v>
          </cell>
          <cell r="Z3">
            <v>113</v>
          </cell>
          <cell r="AA3">
            <v>115</v>
          </cell>
          <cell r="AB3">
            <v>117</v>
          </cell>
          <cell r="AC3">
            <v>1087</v>
          </cell>
          <cell r="AD3">
            <v>516104</v>
          </cell>
          <cell r="AE3">
            <v>410</v>
          </cell>
          <cell r="AF3" t="str">
            <v>CW</v>
          </cell>
          <cell r="AG3">
            <v>2028</v>
          </cell>
          <cell r="AH3" t="str">
            <v>City Wide Capital</v>
          </cell>
          <cell r="AI3">
            <v>908684</v>
          </cell>
          <cell r="AJ3" t="str">
            <v>Remplacement du matériel adapté aux opérations d'urgence</v>
          </cell>
        </row>
        <row r="4">
          <cell r="B4" t="str">
            <v>909105 CBRNE/USAR Equipment and Training</v>
          </cell>
          <cell r="C4" t="str">
            <v>Res</v>
          </cell>
          <cell r="D4" t="str">
            <v xml:space="preserve">Capital Reserve Fund </v>
          </cell>
          <cell r="E4" t="str">
            <v>City Wide Capital</v>
          </cell>
          <cell r="F4" t="str">
            <v>Tax Supported/ Dedicated</v>
          </cell>
          <cell r="G4" t="str">
            <v>Tax</v>
          </cell>
          <cell r="H4" t="str">
            <v>Tax</v>
          </cell>
          <cell r="I4" t="str">
            <v>Tax</v>
          </cell>
          <cell r="J4" t="str">
            <v>Authority</v>
          </cell>
          <cell r="K4" t="str">
            <v>Life Cycle Renewal - SEM</v>
          </cell>
          <cell r="L4" t="str">
            <v>Renewal of City Assets</v>
          </cell>
          <cell r="M4" t="str">
            <v>Community &amp; Protective Services Committee</v>
          </cell>
          <cell r="N4" t="str">
            <v>Emergency &amp; Protective Services Department</v>
          </cell>
          <cell r="O4" t="str">
            <v>Security and Emergency Management</v>
          </cell>
          <cell r="P4" t="str">
            <v>Security &amp; Emergency Management</v>
          </cell>
          <cell r="Q4" t="str">
            <v>909105  CBRNE/USAR Equipment and Training</v>
          </cell>
          <cell r="R4" t="str">
            <v>516104  City Wide Capital</v>
          </cell>
          <cell r="S4">
            <v>50</v>
          </cell>
          <cell r="T4">
            <v>50</v>
          </cell>
          <cell r="U4">
            <v>50</v>
          </cell>
          <cell r="V4">
            <v>250</v>
          </cell>
          <cell r="W4">
            <v>255</v>
          </cell>
          <cell r="X4">
            <v>260</v>
          </cell>
          <cell r="Y4">
            <v>265</v>
          </cell>
          <cell r="Z4">
            <v>264</v>
          </cell>
          <cell r="AA4">
            <v>269</v>
          </cell>
          <cell r="AB4">
            <v>274</v>
          </cell>
          <cell r="AC4">
            <v>1987</v>
          </cell>
          <cell r="AD4">
            <v>516104</v>
          </cell>
          <cell r="AE4">
            <v>400</v>
          </cell>
          <cell r="AF4" t="str">
            <v>CW</v>
          </cell>
          <cell r="AG4">
            <v>2028</v>
          </cell>
          <cell r="AH4" t="str">
            <v>City Wide Capital</v>
          </cell>
          <cell r="AI4">
            <v>909105</v>
          </cell>
          <cell r="AJ4" t="str">
            <v>Matériel et formation CBRNE/RSMU</v>
          </cell>
        </row>
        <row r="5">
          <cell r="B5" t="str">
            <v>909106 Security Operations Equipment Replacemnt</v>
          </cell>
          <cell r="C5" t="str">
            <v>Res</v>
          </cell>
          <cell r="D5" t="str">
            <v xml:space="preserve">Capital Reserve Fund </v>
          </cell>
          <cell r="E5" t="str">
            <v>City Wide Capital</v>
          </cell>
          <cell r="F5" t="str">
            <v>Tax Supported/ Dedicated</v>
          </cell>
          <cell r="G5" t="str">
            <v>Tax</v>
          </cell>
          <cell r="H5" t="str">
            <v>Tax</v>
          </cell>
          <cell r="I5" t="str">
            <v>Tax</v>
          </cell>
          <cell r="J5" t="str">
            <v>Authority</v>
          </cell>
          <cell r="K5" t="str">
            <v>Life Cycle Renewal - SEM</v>
          </cell>
          <cell r="L5" t="str">
            <v>Renewal of City Assets</v>
          </cell>
          <cell r="M5" t="str">
            <v>Community &amp; Protective Services Committee</v>
          </cell>
          <cell r="N5" t="str">
            <v>Emergency &amp; Protective Services Department</v>
          </cell>
          <cell r="O5" t="str">
            <v>Security and Emergency Management</v>
          </cell>
          <cell r="P5" t="str">
            <v>Security &amp; Emergency Management</v>
          </cell>
          <cell r="Q5" t="str">
            <v>909106  Security Operations Equipment Replacemnt</v>
          </cell>
          <cell r="R5" t="str">
            <v>516104  City Wide Capital</v>
          </cell>
          <cell r="S5">
            <v>200</v>
          </cell>
          <cell r="T5">
            <v>300</v>
          </cell>
          <cell r="U5">
            <v>302</v>
          </cell>
          <cell r="V5">
            <v>355</v>
          </cell>
          <cell r="W5">
            <v>361</v>
          </cell>
          <cell r="X5">
            <v>367</v>
          </cell>
          <cell r="Y5">
            <v>374</v>
          </cell>
          <cell r="Z5">
            <v>374</v>
          </cell>
          <cell r="AA5">
            <v>381</v>
          </cell>
          <cell r="AB5">
            <v>388</v>
          </cell>
          <cell r="AC5">
            <v>3402</v>
          </cell>
          <cell r="AD5">
            <v>516104</v>
          </cell>
          <cell r="AE5">
            <v>1157</v>
          </cell>
          <cell r="AF5" t="str">
            <v>CW</v>
          </cell>
          <cell r="AG5">
            <v>2028</v>
          </cell>
          <cell r="AH5" t="str">
            <v>City Wide Capital</v>
          </cell>
          <cell r="AI5">
            <v>909106</v>
          </cell>
          <cell r="AJ5" t="str">
            <v>Remplacement du matériel adapté aux opérations de sécurité</v>
          </cell>
        </row>
        <row r="6">
          <cell r="B6" t="str">
            <v>909434 IMCMS Equipment</v>
          </cell>
          <cell r="C6" t="str">
            <v>Res</v>
          </cell>
          <cell r="D6" t="str">
            <v xml:space="preserve">Capital Reserve Fund </v>
          </cell>
          <cell r="E6" t="str">
            <v>City Wide Capital</v>
          </cell>
          <cell r="F6" t="str">
            <v>Tax Supported/ Dedicated</v>
          </cell>
          <cell r="G6" t="str">
            <v>Tax</v>
          </cell>
          <cell r="H6" t="str">
            <v>Tax</v>
          </cell>
          <cell r="I6" t="str">
            <v>Tax</v>
          </cell>
          <cell r="J6" t="str">
            <v>Authority</v>
          </cell>
          <cell r="K6" t="str">
            <v>Life Cycle Renewal - SEM</v>
          </cell>
          <cell r="L6" t="str">
            <v>Renewal of City Assets</v>
          </cell>
          <cell r="M6" t="str">
            <v>Community &amp; Protective Services Committee</v>
          </cell>
          <cell r="N6" t="str">
            <v>Emergency &amp; Protective Services Department</v>
          </cell>
          <cell r="O6" t="str">
            <v>Security &amp; Emergency Management</v>
          </cell>
          <cell r="P6" t="str">
            <v>Security &amp; Emergency Management</v>
          </cell>
          <cell r="Q6" t="str">
            <v>909434  IMCMS Equipment</v>
          </cell>
          <cell r="R6" t="str">
            <v>516104  City Wide Capital</v>
          </cell>
          <cell r="S6">
            <v>50</v>
          </cell>
          <cell r="T6">
            <v>50</v>
          </cell>
          <cell r="U6">
            <v>50</v>
          </cell>
          <cell r="V6">
            <v>50</v>
          </cell>
          <cell r="W6">
            <v>51</v>
          </cell>
          <cell r="X6">
            <v>52</v>
          </cell>
          <cell r="Y6">
            <v>53</v>
          </cell>
          <cell r="Z6">
            <v>54</v>
          </cell>
          <cell r="AA6">
            <v>55</v>
          </cell>
          <cell r="AB6">
            <v>56</v>
          </cell>
          <cell r="AC6">
            <v>521</v>
          </cell>
          <cell r="AD6">
            <v>516104</v>
          </cell>
          <cell r="AE6">
            <v>200</v>
          </cell>
          <cell r="AF6" t="str">
            <v>CW</v>
          </cell>
          <cell r="AG6">
            <v>2028</v>
          </cell>
          <cell r="AH6" t="str">
            <v>City Wide Capital</v>
          </cell>
          <cell r="AI6">
            <v>909434</v>
          </cell>
          <cell r="AJ6">
            <v>0</v>
          </cell>
        </row>
        <row r="7">
          <cell r="B7" t="str">
            <v>908031 Kanata North Fire Station</v>
          </cell>
          <cell r="C7" t="str">
            <v>Res</v>
          </cell>
          <cell r="D7" t="str">
            <v xml:space="preserve">Capital Reserve Fund </v>
          </cell>
          <cell r="E7" t="str">
            <v>City Wide Capital</v>
          </cell>
          <cell r="F7" t="str">
            <v>Tax Supported/ Dedicated</v>
          </cell>
          <cell r="G7" t="str">
            <v>Tax</v>
          </cell>
          <cell r="H7" t="str">
            <v>Tax</v>
          </cell>
          <cell r="I7" t="str">
            <v>Tax</v>
          </cell>
          <cell r="J7" t="str">
            <v>Authority</v>
          </cell>
          <cell r="K7" t="str">
            <v>Individual</v>
          </cell>
          <cell r="L7" t="str">
            <v>Growth</v>
          </cell>
          <cell r="M7" t="str">
            <v>Community &amp; Protective Services Committee</v>
          </cell>
          <cell r="N7" t="str">
            <v>Emergency &amp; Protective Services Department</v>
          </cell>
          <cell r="O7" t="str">
            <v>Fire Services</v>
          </cell>
          <cell r="P7" t="str">
            <v>Fire Services</v>
          </cell>
          <cell r="Q7" t="str">
            <v>908031  Kanata North Fire Station</v>
          </cell>
          <cell r="R7" t="str">
            <v>516104  City Wide Capital</v>
          </cell>
          <cell r="S7">
            <v>0</v>
          </cell>
          <cell r="T7">
            <v>25</v>
          </cell>
          <cell r="U7">
            <v>35</v>
          </cell>
          <cell r="V7">
            <v>0</v>
          </cell>
          <cell r="W7">
            <v>200</v>
          </cell>
          <cell r="X7">
            <v>0</v>
          </cell>
          <cell r="Y7">
            <v>0</v>
          </cell>
          <cell r="Z7">
            <v>0</v>
          </cell>
          <cell r="AA7">
            <v>0</v>
          </cell>
          <cell r="AB7">
            <v>0</v>
          </cell>
          <cell r="AC7">
            <v>260</v>
          </cell>
          <cell r="AD7">
            <v>516104</v>
          </cell>
          <cell r="AE7">
            <v>60</v>
          </cell>
          <cell r="AF7">
            <v>4</v>
          </cell>
          <cell r="AG7">
            <v>2024</v>
          </cell>
          <cell r="AH7" t="str">
            <v>City Wide Capital</v>
          </cell>
          <cell r="AI7">
            <v>908031</v>
          </cell>
          <cell r="AJ7" t="str">
            <v>Caserne des pompiers Kanata-Nord</v>
          </cell>
        </row>
        <row r="8">
          <cell r="B8" t="str">
            <v>908031 Kanata North Fire Station</v>
          </cell>
          <cell r="C8" t="str">
            <v>DC</v>
          </cell>
          <cell r="D8" t="str">
            <v xml:space="preserve">Development Charges </v>
          </cell>
          <cell r="E8" t="str">
            <v>Emergency Svcs Fire (Outside Greenb)</v>
          </cell>
          <cell r="F8" t="str">
            <v>Develop. Charges</v>
          </cell>
          <cell r="G8" t="str">
            <v>DC</v>
          </cell>
          <cell r="H8" t="str">
            <v>Tax</v>
          </cell>
          <cell r="I8" t="str">
            <v>Tax</v>
          </cell>
          <cell r="J8" t="str">
            <v>Authority</v>
          </cell>
          <cell r="K8" t="str">
            <v>Individual</v>
          </cell>
          <cell r="L8" t="str">
            <v>Growth</v>
          </cell>
          <cell r="M8" t="str">
            <v>Community &amp; Protective Services Committee</v>
          </cell>
          <cell r="N8" t="str">
            <v>Emergency &amp; Protective Services Department</v>
          </cell>
          <cell r="O8" t="str">
            <v>Fire Services</v>
          </cell>
          <cell r="P8" t="str">
            <v>Fire Services</v>
          </cell>
          <cell r="Q8" t="str">
            <v>908031  Kanata North Fire Station</v>
          </cell>
          <cell r="R8" t="str">
            <v>516264  Emergency Svcs Fire (Outside Greenb)</v>
          </cell>
          <cell r="S8">
            <v>0</v>
          </cell>
          <cell r="T8">
            <v>675</v>
          </cell>
          <cell r="U8">
            <v>2475</v>
          </cell>
          <cell r="V8">
            <v>0</v>
          </cell>
          <cell r="W8">
            <v>5400</v>
          </cell>
          <cell r="X8">
            <v>0</v>
          </cell>
          <cell r="Y8">
            <v>0</v>
          </cell>
          <cell r="Z8">
            <v>0</v>
          </cell>
          <cell r="AA8">
            <v>0</v>
          </cell>
          <cell r="AB8">
            <v>0</v>
          </cell>
          <cell r="AC8">
            <v>8550</v>
          </cell>
          <cell r="AD8">
            <v>516264</v>
          </cell>
          <cell r="AE8">
            <v>3150</v>
          </cell>
          <cell r="AF8">
            <v>4</v>
          </cell>
          <cell r="AG8">
            <v>2024</v>
          </cell>
          <cell r="AH8" t="str">
            <v>Protection Services</v>
          </cell>
          <cell r="AI8">
            <v>908031</v>
          </cell>
          <cell r="AJ8" t="str">
            <v>Caserne des pompiers Kanata-Nord</v>
          </cell>
        </row>
        <row r="9">
          <cell r="B9" t="str">
            <v>908031 Kanata North Fire Station</v>
          </cell>
          <cell r="C9" t="str">
            <v>Debt</v>
          </cell>
          <cell r="D9" t="str">
            <v xml:space="preserve">Debt Funding </v>
          </cell>
          <cell r="E9" t="str">
            <v>Tax Supported Debt</v>
          </cell>
          <cell r="F9" t="str">
            <v>Tax Supported/ Dedicated Debt</v>
          </cell>
          <cell r="G9" t="str">
            <v>Tax</v>
          </cell>
          <cell r="H9" t="str">
            <v>Tax</v>
          </cell>
          <cell r="I9" t="str">
            <v>Tax</v>
          </cell>
          <cell r="J9" t="str">
            <v>Authority</v>
          </cell>
          <cell r="K9" t="str">
            <v>Individual</v>
          </cell>
          <cell r="L9" t="str">
            <v>Growth</v>
          </cell>
          <cell r="M9" t="str">
            <v>Community &amp; Protective Services Committee</v>
          </cell>
          <cell r="N9" t="str">
            <v>Emergency &amp; Protective Services Department</v>
          </cell>
          <cell r="O9" t="str">
            <v>Fire Services</v>
          </cell>
          <cell r="P9" t="str">
            <v>Fire Services</v>
          </cell>
          <cell r="Q9" t="str">
            <v>908031  Kanata North Fire Station</v>
          </cell>
          <cell r="R9" t="str">
            <v>518004  Tax Supported Debt</v>
          </cell>
          <cell r="S9">
            <v>0</v>
          </cell>
          <cell r="T9">
            <v>50</v>
          </cell>
          <cell r="U9">
            <v>240</v>
          </cell>
          <cell r="V9">
            <v>0</v>
          </cell>
          <cell r="W9">
            <v>400</v>
          </cell>
          <cell r="X9">
            <v>0</v>
          </cell>
          <cell r="Y9">
            <v>0</v>
          </cell>
          <cell r="Z9">
            <v>0</v>
          </cell>
          <cell r="AA9">
            <v>0</v>
          </cell>
          <cell r="AB9">
            <v>0</v>
          </cell>
          <cell r="AC9">
            <v>690</v>
          </cell>
          <cell r="AD9">
            <v>518004</v>
          </cell>
          <cell r="AE9">
            <v>290</v>
          </cell>
          <cell r="AF9">
            <v>4</v>
          </cell>
          <cell r="AG9">
            <v>2024</v>
          </cell>
          <cell r="AH9" t="str">
            <v>Tax Supported Debt</v>
          </cell>
          <cell r="AI9">
            <v>908031</v>
          </cell>
          <cell r="AJ9" t="str">
            <v>Caserne des pompiers Kanata-Nord</v>
          </cell>
        </row>
        <row r="10">
          <cell r="B10" t="str">
            <v>908656 Fire SCBA Replacement</v>
          </cell>
          <cell r="C10" t="str">
            <v>Res</v>
          </cell>
          <cell r="D10" t="str">
            <v xml:space="preserve">Capital Reserve Fund </v>
          </cell>
          <cell r="E10" t="str">
            <v>City Wide Capital</v>
          </cell>
          <cell r="F10" t="str">
            <v>Tax Supported/ Dedicated</v>
          </cell>
          <cell r="G10" t="str">
            <v>Tax</v>
          </cell>
          <cell r="H10" t="str">
            <v>Tax</v>
          </cell>
          <cell r="I10" t="str">
            <v>Tax</v>
          </cell>
          <cell r="J10" t="str">
            <v>Authority</v>
          </cell>
          <cell r="K10" t="str">
            <v>Individual</v>
          </cell>
          <cell r="L10" t="str">
            <v>Renewal of City Assets</v>
          </cell>
          <cell r="M10" t="str">
            <v>Community &amp; Protective Services Committee</v>
          </cell>
          <cell r="N10" t="str">
            <v>Emergency &amp; Protective Services Department</v>
          </cell>
          <cell r="O10" t="str">
            <v>Fire Services</v>
          </cell>
          <cell r="P10" t="str">
            <v>Fire Services</v>
          </cell>
          <cell r="Q10" t="str">
            <v>908656  Fire SCBA Replacement</v>
          </cell>
          <cell r="R10" t="str">
            <v>516104  City Wide Capital</v>
          </cell>
          <cell r="S10">
            <v>0</v>
          </cell>
          <cell r="T10">
            <v>0</v>
          </cell>
          <cell r="U10">
            <v>0</v>
          </cell>
          <cell r="V10">
            <v>0</v>
          </cell>
          <cell r="W10">
            <v>0</v>
          </cell>
          <cell r="X10">
            <v>1500</v>
          </cell>
          <cell r="Y10">
            <v>2100</v>
          </cell>
          <cell r="Z10">
            <v>1900</v>
          </cell>
          <cell r="AA10">
            <v>0</v>
          </cell>
          <cell r="AB10">
            <v>0</v>
          </cell>
          <cell r="AC10">
            <v>5500</v>
          </cell>
          <cell r="AD10">
            <v>516104</v>
          </cell>
          <cell r="AE10">
            <v>0</v>
          </cell>
          <cell r="AF10" t="str">
            <v>CW</v>
          </cell>
          <cell r="AG10">
            <v>2028</v>
          </cell>
          <cell r="AH10" t="str">
            <v>City Wide Capital</v>
          </cell>
          <cell r="AI10">
            <v>908656</v>
          </cell>
          <cell r="AJ10" t="str">
            <v>Remplacement d'appareils respiratoires autonomes</v>
          </cell>
        </row>
        <row r="11">
          <cell r="B11" t="str">
            <v>908895 Fire Station Alerting &amp; Paging System Up</v>
          </cell>
          <cell r="C11" t="str">
            <v>Res</v>
          </cell>
          <cell r="D11" t="str">
            <v xml:space="preserve">Capital Reserve Fund </v>
          </cell>
          <cell r="E11" t="str">
            <v>City Wide Capital</v>
          </cell>
          <cell r="F11" t="str">
            <v>Tax Supported/ Dedicated</v>
          </cell>
          <cell r="G11" t="str">
            <v>Tax</v>
          </cell>
          <cell r="H11" t="str">
            <v>Tax</v>
          </cell>
          <cell r="I11" t="str">
            <v>Tax</v>
          </cell>
          <cell r="J11" t="str">
            <v>Authority</v>
          </cell>
          <cell r="K11" t="str">
            <v>Lifecycle Renewal - Fire</v>
          </cell>
          <cell r="L11" t="str">
            <v>Renewal of City Assets</v>
          </cell>
          <cell r="M11" t="str">
            <v>Community &amp; Protective Services Committee</v>
          </cell>
          <cell r="N11" t="str">
            <v>Emergency &amp; Protective Services Department</v>
          </cell>
          <cell r="O11" t="str">
            <v>Fire Services</v>
          </cell>
          <cell r="P11" t="str">
            <v>Fire Services</v>
          </cell>
          <cell r="Q11" t="str">
            <v>908895  Fire Station Alerting &amp; Paging System Up</v>
          </cell>
          <cell r="R11" t="str">
            <v>516104  City Wide Capital</v>
          </cell>
          <cell r="S11">
            <v>632</v>
          </cell>
          <cell r="T11">
            <v>1161</v>
          </cell>
          <cell r="U11">
            <v>0</v>
          </cell>
          <cell r="V11">
            <v>0</v>
          </cell>
          <cell r="W11">
            <v>0</v>
          </cell>
          <cell r="X11">
            <v>0</v>
          </cell>
          <cell r="Y11">
            <v>0</v>
          </cell>
          <cell r="Z11">
            <v>0</v>
          </cell>
          <cell r="AA11">
            <v>0</v>
          </cell>
          <cell r="AB11">
            <v>0</v>
          </cell>
          <cell r="AC11">
            <v>1793</v>
          </cell>
          <cell r="AD11">
            <v>516104</v>
          </cell>
          <cell r="AE11">
            <v>1793</v>
          </cell>
          <cell r="AF11" t="str">
            <v>CW</v>
          </cell>
          <cell r="AG11">
            <v>2022</v>
          </cell>
          <cell r="AH11" t="str">
            <v>City Wide Capital</v>
          </cell>
          <cell r="AI11">
            <v>908895</v>
          </cell>
          <cell r="AJ11" t="str">
            <v>Mise à jour du système d'alerte et de radio-messagerie dans une caserne de pompiers</v>
          </cell>
        </row>
        <row r="12">
          <cell r="B12" t="str">
            <v>909324 Fire Tech. Development &amp; Equipment-2019</v>
          </cell>
          <cell r="C12" t="str">
            <v>Res</v>
          </cell>
          <cell r="D12" t="str">
            <v xml:space="preserve">Capital Reserve Fund </v>
          </cell>
          <cell r="E12" t="str">
            <v>City Wide Capital</v>
          </cell>
          <cell r="F12" t="str">
            <v>Tax Supported/ Dedicated</v>
          </cell>
          <cell r="G12" t="str">
            <v>Tax</v>
          </cell>
          <cell r="H12" t="str">
            <v>Tax</v>
          </cell>
          <cell r="I12" t="str">
            <v>Tax</v>
          </cell>
          <cell r="J12" t="str">
            <v>Authority</v>
          </cell>
          <cell r="K12" t="str">
            <v>Lifecycle Renewal - Fire</v>
          </cell>
          <cell r="L12" t="str">
            <v>Renewal of City Assets</v>
          </cell>
          <cell r="M12" t="str">
            <v>Community &amp; Protective Services Committee</v>
          </cell>
          <cell r="N12" t="str">
            <v>Emergency &amp; Protective Services Department</v>
          </cell>
          <cell r="O12" t="str">
            <v>Fire Services</v>
          </cell>
          <cell r="P12" t="str">
            <v>Fire Services</v>
          </cell>
          <cell r="Q12" t="str">
            <v>909324  Fire Tech. Development &amp; Equipment-2019</v>
          </cell>
          <cell r="R12" t="str">
            <v>516104  City Wide Capital</v>
          </cell>
          <cell r="S12">
            <v>300</v>
          </cell>
          <cell r="T12">
            <v>475</v>
          </cell>
          <cell r="U12">
            <v>500</v>
          </cell>
          <cell r="V12">
            <v>437</v>
          </cell>
          <cell r="W12">
            <v>509</v>
          </cell>
          <cell r="X12">
            <v>421</v>
          </cell>
          <cell r="Y12">
            <v>429</v>
          </cell>
          <cell r="Z12">
            <v>400</v>
          </cell>
          <cell r="AA12">
            <v>524.4</v>
          </cell>
          <cell r="AB12">
            <v>500</v>
          </cell>
          <cell r="AC12">
            <v>4495.3999999999996</v>
          </cell>
          <cell r="AD12">
            <v>516104</v>
          </cell>
          <cell r="AE12">
            <v>1712</v>
          </cell>
          <cell r="AF12" t="str">
            <v>CW</v>
          </cell>
          <cell r="AG12">
            <v>2021</v>
          </cell>
          <cell r="AH12" t="str">
            <v>City Wide Capital</v>
          </cell>
          <cell r="AI12">
            <v>909324</v>
          </cell>
          <cell r="AJ12" t="str">
            <v>Conception technologique et matériel de lutte contre les incendies 2019</v>
          </cell>
        </row>
        <row r="13">
          <cell r="B13" t="str">
            <v>909325 Specialty Fire Equip. Replacement-2019</v>
          </cell>
          <cell r="C13" t="str">
            <v>Res</v>
          </cell>
          <cell r="D13" t="str">
            <v xml:space="preserve">Capital Reserve Fund </v>
          </cell>
          <cell r="E13" t="str">
            <v>City Wide Capital</v>
          </cell>
          <cell r="F13" t="str">
            <v>Tax Supported/ Dedicated</v>
          </cell>
          <cell r="G13" t="str">
            <v>Tax</v>
          </cell>
          <cell r="H13" t="str">
            <v>Tax</v>
          </cell>
          <cell r="I13" t="str">
            <v>Tax</v>
          </cell>
          <cell r="J13" t="str">
            <v>Authority</v>
          </cell>
          <cell r="K13" t="str">
            <v>Lifecycle Renewal - Fire</v>
          </cell>
          <cell r="L13" t="str">
            <v>Renewal of City Assets</v>
          </cell>
          <cell r="M13" t="str">
            <v>Community &amp; Protective Services Committee</v>
          </cell>
          <cell r="N13" t="str">
            <v>Emergency &amp; Protective Services Department</v>
          </cell>
          <cell r="O13" t="str">
            <v>Fire Services</v>
          </cell>
          <cell r="P13" t="str">
            <v>Fire Services</v>
          </cell>
          <cell r="Q13" t="str">
            <v>909325  Specialty Fire Equip. Replacement-2019</v>
          </cell>
          <cell r="R13" t="str">
            <v>516104  City Wide Capital</v>
          </cell>
          <cell r="S13">
            <v>300</v>
          </cell>
          <cell r="T13">
            <v>500</v>
          </cell>
          <cell r="U13">
            <v>500</v>
          </cell>
          <cell r="V13">
            <v>500</v>
          </cell>
          <cell r="W13">
            <v>509</v>
          </cell>
          <cell r="X13">
            <v>513.5</v>
          </cell>
          <cell r="Y13">
            <v>470</v>
          </cell>
          <cell r="Z13">
            <v>380</v>
          </cell>
          <cell r="AA13">
            <v>387</v>
          </cell>
          <cell r="AB13">
            <v>461.9</v>
          </cell>
          <cell r="AC13">
            <v>4521.3999999999996</v>
          </cell>
          <cell r="AD13">
            <v>516104</v>
          </cell>
          <cell r="AE13">
            <v>1800</v>
          </cell>
          <cell r="AF13" t="str">
            <v>CW</v>
          </cell>
          <cell r="AG13">
            <v>2021</v>
          </cell>
          <cell r="AH13" t="str">
            <v>City Wide Capital</v>
          </cell>
          <cell r="AI13">
            <v>909325</v>
          </cell>
          <cell r="AJ13" t="str">
            <v>Remplacement de l’équipement spécialisé de lutte contre les incendies 2019</v>
          </cell>
        </row>
        <row r="14">
          <cell r="B14" t="str">
            <v>909326 Fire Equipment Replacement Prog.-2019</v>
          </cell>
          <cell r="C14" t="str">
            <v>Res</v>
          </cell>
          <cell r="D14" t="str">
            <v xml:space="preserve">Capital Reserve Fund </v>
          </cell>
          <cell r="E14" t="str">
            <v>City Wide Capital</v>
          </cell>
          <cell r="F14" t="str">
            <v>Tax Supported/ Dedicated</v>
          </cell>
          <cell r="G14" t="str">
            <v>Tax</v>
          </cell>
          <cell r="H14" t="str">
            <v>Tax</v>
          </cell>
          <cell r="I14" t="str">
            <v>Tax</v>
          </cell>
          <cell r="J14" t="str">
            <v>Authority</v>
          </cell>
          <cell r="K14" t="str">
            <v>Lifecycle Renewal - Fire</v>
          </cell>
          <cell r="L14" t="str">
            <v>Renewal of City Assets</v>
          </cell>
          <cell r="M14" t="str">
            <v>Community &amp; Protective Services Committee</v>
          </cell>
          <cell r="N14" t="str">
            <v>Emergency &amp; Protective Services Department</v>
          </cell>
          <cell r="O14" t="str">
            <v>Fire Services</v>
          </cell>
          <cell r="P14" t="str">
            <v>Fire Services</v>
          </cell>
          <cell r="Q14" t="str">
            <v>909326  Fire Equipment Replacement Prog.-2019</v>
          </cell>
          <cell r="R14" t="str">
            <v>516104  City Wide Capital</v>
          </cell>
          <cell r="S14">
            <v>400</v>
          </cell>
          <cell r="T14">
            <v>540</v>
          </cell>
          <cell r="U14">
            <v>500</v>
          </cell>
          <cell r="V14">
            <v>432.6</v>
          </cell>
          <cell r="W14">
            <v>509</v>
          </cell>
          <cell r="X14">
            <v>421</v>
          </cell>
          <cell r="Y14">
            <v>429</v>
          </cell>
          <cell r="Z14">
            <v>400</v>
          </cell>
          <cell r="AA14">
            <v>407</v>
          </cell>
          <cell r="AB14">
            <v>479</v>
          </cell>
          <cell r="AC14">
            <v>4517.6000000000004</v>
          </cell>
          <cell r="AD14">
            <v>516104</v>
          </cell>
          <cell r="AE14">
            <v>1872.6</v>
          </cell>
          <cell r="AF14" t="str">
            <v>CW</v>
          </cell>
          <cell r="AG14">
            <v>2021</v>
          </cell>
          <cell r="AH14" t="str">
            <v>City Wide Capital</v>
          </cell>
          <cell r="AI14">
            <v>909326</v>
          </cell>
          <cell r="AJ14" t="str">
            <v>Programme de remplacement de l’équipement de lutte contre les incendies 2019</v>
          </cell>
        </row>
        <row r="15">
          <cell r="B15" t="str">
            <v>909327 Fire Safety Equipment Replacement-2019</v>
          </cell>
          <cell r="C15" t="str">
            <v>Res</v>
          </cell>
          <cell r="D15" t="str">
            <v xml:space="preserve">Capital Reserve Fund </v>
          </cell>
          <cell r="E15" t="str">
            <v>City Wide Capital</v>
          </cell>
          <cell r="F15" t="str">
            <v>Tax Supported/ Dedicated</v>
          </cell>
          <cell r="G15" t="str">
            <v>Tax</v>
          </cell>
          <cell r="H15" t="str">
            <v>Tax</v>
          </cell>
          <cell r="I15" t="str">
            <v>Tax</v>
          </cell>
          <cell r="J15" t="str">
            <v>Authority</v>
          </cell>
          <cell r="K15" t="str">
            <v>Lifecycle Renewal - Fire</v>
          </cell>
          <cell r="L15" t="str">
            <v>Renewal of City Assets</v>
          </cell>
          <cell r="M15" t="str">
            <v>Community &amp; Protective Services Committee</v>
          </cell>
          <cell r="N15" t="str">
            <v>Emergency &amp; Protective Services Department</v>
          </cell>
          <cell r="O15" t="str">
            <v>Fire Services</v>
          </cell>
          <cell r="P15" t="str">
            <v>Fire Services</v>
          </cell>
          <cell r="Q15" t="str">
            <v>909327  Fire Safety Equipment Replacement-2019</v>
          </cell>
          <cell r="R15" t="str">
            <v>516104  City Wide Capital</v>
          </cell>
          <cell r="S15">
            <v>400</v>
          </cell>
          <cell r="T15">
            <v>400</v>
          </cell>
          <cell r="U15">
            <v>500</v>
          </cell>
          <cell r="V15">
            <v>440</v>
          </cell>
          <cell r="W15">
            <v>520</v>
          </cell>
          <cell r="X15">
            <v>483</v>
          </cell>
          <cell r="Y15">
            <v>492</v>
          </cell>
          <cell r="Z15">
            <v>400</v>
          </cell>
          <cell r="AA15">
            <v>407</v>
          </cell>
          <cell r="AB15">
            <v>466</v>
          </cell>
          <cell r="AC15">
            <v>4508</v>
          </cell>
          <cell r="AD15">
            <v>516104</v>
          </cell>
          <cell r="AE15">
            <v>1740</v>
          </cell>
          <cell r="AF15" t="str">
            <v>CW</v>
          </cell>
          <cell r="AG15">
            <v>2021</v>
          </cell>
          <cell r="AH15" t="str">
            <v>City Wide Capital</v>
          </cell>
          <cell r="AI15">
            <v>909327</v>
          </cell>
          <cell r="AJ15" t="str">
            <v>Remplacement de l’équipement de sécurité-incendie 2019</v>
          </cell>
        </row>
        <row r="16">
          <cell r="B16" t="str">
            <v>909328 Fire Facility Equipment Replacement-2019</v>
          </cell>
          <cell r="C16" t="str">
            <v>Res</v>
          </cell>
          <cell r="D16" t="str">
            <v xml:space="preserve">Capital Reserve Fund </v>
          </cell>
          <cell r="E16" t="str">
            <v>City Wide Capital</v>
          </cell>
          <cell r="F16" t="str">
            <v>Tax Supported/ Dedicated</v>
          </cell>
          <cell r="G16" t="str">
            <v>Tax</v>
          </cell>
          <cell r="H16" t="str">
            <v>Tax</v>
          </cell>
          <cell r="I16" t="str">
            <v>Tax</v>
          </cell>
          <cell r="J16" t="str">
            <v>Authority</v>
          </cell>
          <cell r="K16" t="str">
            <v>Lifecycle Renewal - Fire</v>
          </cell>
          <cell r="L16" t="str">
            <v>Renewal of City Assets</v>
          </cell>
          <cell r="M16" t="str">
            <v>Community &amp; Protective Services Committee</v>
          </cell>
          <cell r="N16" t="str">
            <v>Emergency &amp; Protective Services Department</v>
          </cell>
          <cell r="O16" t="str">
            <v>Fire Services</v>
          </cell>
          <cell r="P16" t="str">
            <v>Fire Services</v>
          </cell>
          <cell r="Q16" t="str">
            <v>909328  Fire Facility Equipment Replacement-2019</v>
          </cell>
          <cell r="R16" t="str">
            <v>516104  City Wide Capital</v>
          </cell>
          <cell r="S16">
            <v>250</v>
          </cell>
          <cell r="T16">
            <v>375</v>
          </cell>
          <cell r="U16">
            <v>353</v>
          </cell>
          <cell r="V16">
            <v>359</v>
          </cell>
          <cell r="W16">
            <v>365</v>
          </cell>
          <cell r="X16">
            <v>372</v>
          </cell>
          <cell r="Y16">
            <v>371.3</v>
          </cell>
          <cell r="Z16">
            <v>350</v>
          </cell>
          <cell r="AA16">
            <v>356</v>
          </cell>
          <cell r="AB16">
            <v>375</v>
          </cell>
          <cell r="AC16">
            <v>3526.3</v>
          </cell>
          <cell r="AD16">
            <v>516104</v>
          </cell>
          <cell r="AE16">
            <v>1337</v>
          </cell>
          <cell r="AF16" t="str">
            <v>CW</v>
          </cell>
          <cell r="AG16">
            <v>2021</v>
          </cell>
          <cell r="AH16" t="str">
            <v>City Wide Capital</v>
          </cell>
          <cell r="AI16">
            <v>909328</v>
          </cell>
          <cell r="AJ16" t="str">
            <v>Remplacement de l’équipement des casernes de pompiers 2019</v>
          </cell>
        </row>
        <row r="17">
          <cell r="B17" t="str">
            <v>909363 2019 Buildings-Fire Services</v>
          </cell>
          <cell r="C17" t="str">
            <v>Res</v>
          </cell>
          <cell r="D17" t="str">
            <v xml:space="preserve">Capital Reserve Fund </v>
          </cell>
          <cell r="E17" t="str">
            <v>City Wide Capital</v>
          </cell>
          <cell r="F17" t="str">
            <v>Tax Supported/ Dedicated</v>
          </cell>
          <cell r="G17" t="str">
            <v>Tax</v>
          </cell>
          <cell r="H17" t="str">
            <v>Tax</v>
          </cell>
          <cell r="I17" t="str">
            <v>Tax</v>
          </cell>
          <cell r="J17" t="str">
            <v>Authority</v>
          </cell>
          <cell r="K17" t="str">
            <v>Buildings-Fire Services</v>
          </cell>
          <cell r="L17" t="str">
            <v>Renewal of City Assets</v>
          </cell>
          <cell r="M17" t="str">
            <v>Community &amp; Protective Services Committee</v>
          </cell>
          <cell r="N17" t="str">
            <v>Planning, Infrastructure &amp; Economic Development Department</v>
          </cell>
          <cell r="O17" t="str">
            <v>Infrastructure Services</v>
          </cell>
          <cell r="P17" t="str">
            <v>Fire Services</v>
          </cell>
          <cell r="Q17" t="str">
            <v>909363  2019 Buildings-Fire Services</v>
          </cell>
          <cell r="R17" t="str">
            <v>516104  City Wide Capital</v>
          </cell>
          <cell r="S17">
            <v>2000</v>
          </cell>
          <cell r="T17">
            <v>500</v>
          </cell>
          <cell r="U17">
            <v>500</v>
          </cell>
          <cell r="V17">
            <v>500</v>
          </cell>
          <cell r="W17">
            <v>500</v>
          </cell>
          <cell r="X17">
            <v>500</v>
          </cell>
          <cell r="Y17">
            <v>500</v>
          </cell>
          <cell r="Z17">
            <v>500</v>
          </cell>
          <cell r="AA17">
            <v>500</v>
          </cell>
          <cell r="AB17">
            <v>500</v>
          </cell>
          <cell r="AC17">
            <v>6500</v>
          </cell>
          <cell r="AD17">
            <v>516104</v>
          </cell>
          <cell r="AE17">
            <v>3500</v>
          </cell>
          <cell r="AF17" t="str">
            <v>CW</v>
          </cell>
          <cell r="AG17">
            <v>2021</v>
          </cell>
          <cell r="AH17" t="str">
            <v>City Wide Capital</v>
          </cell>
          <cell r="AI17">
            <v>909363</v>
          </cell>
          <cell r="AJ17" t="str">
            <v>Bâtiments 2019 - Service des incendies</v>
          </cell>
        </row>
        <row r="18">
          <cell r="B18" t="str">
            <v>904333 Ottawa West Fire Station Expansion</v>
          </cell>
          <cell r="C18" t="str">
            <v>Res</v>
          </cell>
          <cell r="D18" t="str">
            <v xml:space="preserve">Capital Reserve Fund </v>
          </cell>
          <cell r="E18" t="str">
            <v>City Wide Capital</v>
          </cell>
          <cell r="F18" t="str">
            <v>Tax Supported/ Dedicated</v>
          </cell>
          <cell r="G18" t="str">
            <v>Tax</v>
          </cell>
          <cell r="H18" t="str">
            <v>Tax</v>
          </cell>
          <cell r="I18" t="str">
            <v>Tax</v>
          </cell>
          <cell r="J18" t="str">
            <v>Authority</v>
          </cell>
          <cell r="K18" t="str">
            <v>Individual</v>
          </cell>
          <cell r="L18" t="str">
            <v>Growth</v>
          </cell>
          <cell r="M18" t="str">
            <v>Community &amp; Protective Services Committee</v>
          </cell>
          <cell r="N18" t="str">
            <v>Emergency &amp; Protective Services Department</v>
          </cell>
          <cell r="O18" t="str">
            <v>Fire Services</v>
          </cell>
          <cell r="P18" t="str">
            <v>Fire Services</v>
          </cell>
          <cell r="Q18" t="str">
            <v>904333  Ottawa West Fire Station Expansion</v>
          </cell>
          <cell r="R18" t="str">
            <v>516104  City Wide Capital</v>
          </cell>
          <cell r="S18">
            <v>0</v>
          </cell>
          <cell r="T18">
            <v>0</v>
          </cell>
          <cell r="U18">
            <v>0</v>
          </cell>
          <cell r="V18">
            <v>0</v>
          </cell>
          <cell r="W18">
            <v>1000</v>
          </cell>
          <cell r="X18">
            <v>0</v>
          </cell>
          <cell r="Y18">
            <v>0</v>
          </cell>
          <cell r="Z18">
            <v>0</v>
          </cell>
          <cell r="AA18">
            <v>0</v>
          </cell>
          <cell r="AB18">
            <v>0</v>
          </cell>
          <cell r="AC18">
            <v>1000</v>
          </cell>
          <cell r="AD18">
            <v>516104</v>
          </cell>
          <cell r="AE18">
            <v>0</v>
          </cell>
          <cell r="AF18">
            <v>21</v>
          </cell>
          <cell r="AG18">
            <v>2025</v>
          </cell>
          <cell r="AH18" t="str">
            <v>City Wide Capital</v>
          </cell>
          <cell r="AI18">
            <v>904333</v>
          </cell>
          <cell r="AJ18" t="str">
            <v>Agrandissement de la caserne de pompiers d’Ottawa-Ouest</v>
          </cell>
        </row>
        <row r="19">
          <cell r="B19" t="str">
            <v>904333 Ottawa West Fire Station Expansion</v>
          </cell>
          <cell r="C19" t="str">
            <v>Debt</v>
          </cell>
          <cell r="D19" t="str">
            <v xml:space="preserve">Debt Funding </v>
          </cell>
          <cell r="E19" t="str">
            <v>Tax Supported Debt</v>
          </cell>
          <cell r="F19" t="str">
            <v>Tax Supported/ Dedicated Debt</v>
          </cell>
          <cell r="G19" t="str">
            <v>Tax</v>
          </cell>
          <cell r="H19" t="str">
            <v>Tax</v>
          </cell>
          <cell r="I19" t="str">
            <v>Tax</v>
          </cell>
          <cell r="J19" t="str">
            <v>Authority</v>
          </cell>
          <cell r="K19" t="str">
            <v>Individual</v>
          </cell>
          <cell r="L19" t="str">
            <v>Growth</v>
          </cell>
          <cell r="M19" t="str">
            <v>Community &amp; Protective Services Committee</v>
          </cell>
          <cell r="N19" t="str">
            <v>Emergency &amp; Protective Services Department</v>
          </cell>
          <cell r="O19" t="str">
            <v>Fire Services</v>
          </cell>
          <cell r="P19" t="str">
            <v>Fire Services</v>
          </cell>
          <cell r="Q19" t="str">
            <v>904333  Ottawa West Fire Station Expansion</v>
          </cell>
          <cell r="R19" t="str">
            <v>518004  Tax Supported Debt</v>
          </cell>
          <cell r="S19">
            <v>0</v>
          </cell>
          <cell r="T19">
            <v>0</v>
          </cell>
          <cell r="U19">
            <v>0</v>
          </cell>
          <cell r="V19">
            <v>0</v>
          </cell>
          <cell r="W19">
            <v>2000</v>
          </cell>
          <cell r="X19">
            <v>0</v>
          </cell>
          <cell r="Y19">
            <v>0</v>
          </cell>
          <cell r="Z19">
            <v>0</v>
          </cell>
          <cell r="AA19">
            <v>0</v>
          </cell>
          <cell r="AB19">
            <v>0</v>
          </cell>
          <cell r="AC19">
            <v>2000</v>
          </cell>
          <cell r="AD19">
            <v>518004</v>
          </cell>
          <cell r="AE19">
            <v>0</v>
          </cell>
          <cell r="AF19">
            <v>21</v>
          </cell>
          <cell r="AG19">
            <v>2025</v>
          </cell>
          <cell r="AH19" t="str">
            <v>Tax Supported Debt</v>
          </cell>
          <cell r="AI19">
            <v>904333</v>
          </cell>
          <cell r="AJ19" t="str">
            <v>Agrandissement de la caserne de pompiers d’Ottawa-Ouest</v>
          </cell>
        </row>
        <row r="20">
          <cell r="B20" t="str">
            <v>904334 Ottawa South Fire Station Expansion</v>
          </cell>
          <cell r="C20" t="str">
            <v>Res</v>
          </cell>
          <cell r="D20" t="str">
            <v xml:space="preserve">Capital Reserve Fund </v>
          </cell>
          <cell r="E20" t="str">
            <v>City Wide Capital</v>
          </cell>
          <cell r="F20" t="str">
            <v>Tax Supported/ Dedicated</v>
          </cell>
          <cell r="G20" t="str">
            <v>Tax</v>
          </cell>
          <cell r="H20" t="str">
            <v>Tax</v>
          </cell>
          <cell r="I20" t="str">
            <v>Tax</v>
          </cell>
          <cell r="J20" t="str">
            <v>Authority</v>
          </cell>
          <cell r="K20" t="str">
            <v>Individual</v>
          </cell>
          <cell r="L20" t="str">
            <v>Growth</v>
          </cell>
          <cell r="M20" t="str">
            <v>Community &amp; Protective Services Committee</v>
          </cell>
          <cell r="N20" t="str">
            <v>Emergency &amp; Protective Services Department</v>
          </cell>
          <cell r="O20" t="str">
            <v>Fire Services</v>
          </cell>
          <cell r="P20" t="str">
            <v>Fire Services</v>
          </cell>
          <cell r="Q20" t="str">
            <v>904334  Ottawa South Fire Station Expansion</v>
          </cell>
          <cell r="R20" t="str">
            <v>516104  City Wide Capital</v>
          </cell>
          <cell r="S20">
            <v>0</v>
          </cell>
          <cell r="T20">
            <v>0</v>
          </cell>
          <cell r="U20">
            <v>0</v>
          </cell>
          <cell r="V20">
            <v>0</v>
          </cell>
          <cell r="W20">
            <v>0</v>
          </cell>
          <cell r="X20">
            <v>1000</v>
          </cell>
          <cell r="Y20">
            <v>0</v>
          </cell>
          <cell r="Z20">
            <v>0</v>
          </cell>
          <cell r="AA20">
            <v>0</v>
          </cell>
          <cell r="AB20">
            <v>0</v>
          </cell>
          <cell r="AC20">
            <v>1000</v>
          </cell>
          <cell r="AD20">
            <v>516104</v>
          </cell>
          <cell r="AE20">
            <v>0</v>
          </cell>
          <cell r="AF20">
            <v>20</v>
          </cell>
          <cell r="AG20">
            <v>2026</v>
          </cell>
          <cell r="AH20" t="str">
            <v>City Wide Capital</v>
          </cell>
          <cell r="AI20">
            <v>904334</v>
          </cell>
          <cell r="AJ20" t="str">
            <v>Agrandissement de la caserne de pompiers d’Ottawa-Sud</v>
          </cell>
        </row>
        <row r="21">
          <cell r="B21" t="str">
            <v>904334 Ottawa South Fire Station Expansion</v>
          </cell>
          <cell r="C21" t="str">
            <v>Debt</v>
          </cell>
          <cell r="D21" t="str">
            <v xml:space="preserve">Debt Funding </v>
          </cell>
          <cell r="E21" t="str">
            <v>Tax Supported Debt</v>
          </cell>
          <cell r="F21" t="str">
            <v>Tax Supported/ Dedicated Debt</v>
          </cell>
          <cell r="G21" t="str">
            <v>Tax</v>
          </cell>
          <cell r="H21" t="str">
            <v>Tax</v>
          </cell>
          <cell r="I21" t="str">
            <v>Tax</v>
          </cell>
          <cell r="J21" t="str">
            <v>Authority</v>
          </cell>
          <cell r="K21" t="str">
            <v>Individual</v>
          </cell>
          <cell r="L21" t="str">
            <v>Growth</v>
          </cell>
          <cell r="M21" t="str">
            <v>Community &amp; Protective Services Committee</v>
          </cell>
          <cell r="N21" t="str">
            <v>Emergency &amp; Protective Services Department</v>
          </cell>
          <cell r="O21" t="str">
            <v>Fire Services</v>
          </cell>
          <cell r="P21" t="str">
            <v>Fire Services</v>
          </cell>
          <cell r="Q21" t="str">
            <v>904334  Ottawa South Fire Station Expansion</v>
          </cell>
          <cell r="R21" t="str">
            <v>518004  Tax Supported Debt</v>
          </cell>
          <cell r="S21">
            <v>0</v>
          </cell>
          <cell r="T21">
            <v>0</v>
          </cell>
          <cell r="U21">
            <v>0</v>
          </cell>
          <cell r="V21">
            <v>0</v>
          </cell>
          <cell r="W21">
            <v>0</v>
          </cell>
          <cell r="X21">
            <v>2000</v>
          </cell>
          <cell r="Y21">
            <v>0</v>
          </cell>
          <cell r="Z21">
            <v>0</v>
          </cell>
          <cell r="AA21">
            <v>0</v>
          </cell>
          <cell r="AB21">
            <v>0</v>
          </cell>
          <cell r="AC21">
            <v>2000</v>
          </cell>
          <cell r="AD21">
            <v>518004</v>
          </cell>
          <cell r="AE21">
            <v>0</v>
          </cell>
          <cell r="AF21">
            <v>20</v>
          </cell>
          <cell r="AG21">
            <v>2026</v>
          </cell>
          <cell r="AH21" t="str">
            <v>Tax Supported Debt</v>
          </cell>
          <cell r="AI21">
            <v>904334</v>
          </cell>
          <cell r="AJ21" t="str">
            <v>Agrandissement de la caserne de pompiers d’Ottawa-Sud</v>
          </cell>
        </row>
        <row r="22">
          <cell r="B22" t="str">
            <v>904335 Ottawa East Fire Station Expansion</v>
          </cell>
          <cell r="C22" t="str">
            <v>Res</v>
          </cell>
          <cell r="D22" t="str">
            <v xml:space="preserve">Capital Reserve Fund </v>
          </cell>
          <cell r="E22" t="str">
            <v>City Wide Capital</v>
          </cell>
          <cell r="F22" t="str">
            <v>Tax Supported/ Dedicated</v>
          </cell>
          <cell r="G22" t="str">
            <v>Tax</v>
          </cell>
          <cell r="H22" t="str">
            <v>Tax</v>
          </cell>
          <cell r="I22" t="str">
            <v>Tax</v>
          </cell>
          <cell r="J22" t="str">
            <v>Authority</v>
          </cell>
          <cell r="K22" t="str">
            <v>Individual</v>
          </cell>
          <cell r="L22" t="str">
            <v>Growth</v>
          </cell>
          <cell r="M22" t="str">
            <v>Community &amp; Protective Services Committee</v>
          </cell>
          <cell r="N22" t="str">
            <v>Emergency &amp; Protective Services Department</v>
          </cell>
          <cell r="O22" t="str">
            <v>Fire Services</v>
          </cell>
          <cell r="P22" t="str">
            <v>Fire Services</v>
          </cell>
          <cell r="Q22" t="str">
            <v>904335  Ottawa East Fire Station Expansion</v>
          </cell>
          <cell r="R22" t="str">
            <v>516104  City Wide Capital</v>
          </cell>
          <cell r="S22">
            <v>0</v>
          </cell>
          <cell r="T22">
            <v>0</v>
          </cell>
          <cell r="U22">
            <v>0</v>
          </cell>
          <cell r="V22">
            <v>0</v>
          </cell>
          <cell r="W22">
            <v>0</v>
          </cell>
          <cell r="X22">
            <v>0</v>
          </cell>
          <cell r="Y22">
            <v>0</v>
          </cell>
          <cell r="Z22">
            <v>100</v>
          </cell>
          <cell r="AA22">
            <v>0</v>
          </cell>
          <cell r="AB22">
            <v>0</v>
          </cell>
          <cell r="AC22">
            <v>100</v>
          </cell>
          <cell r="AD22">
            <v>516104</v>
          </cell>
          <cell r="AE22">
            <v>0</v>
          </cell>
          <cell r="AF22">
            <v>19</v>
          </cell>
          <cell r="AG22">
            <v>2028</v>
          </cell>
          <cell r="AH22" t="str">
            <v>City Wide Capital</v>
          </cell>
          <cell r="AI22">
            <v>904335</v>
          </cell>
          <cell r="AJ22" t="str">
            <v xml:space="preserve">Agrandissement de la caserne de pompiers d’Ottawa-Est </v>
          </cell>
        </row>
        <row r="23">
          <cell r="B23" t="str">
            <v>904335 Ottawa East Fire Station Expansion</v>
          </cell>
          <cell r="C23" t="str">
            <v>DC</v>
          </cell>
          <cell r="D23" t="str">
            <v xml:space="preserve">Development Charges </v>
          </cell>
          <cell r="E23" t="str">
            <v>Protection Outside Greenbelt 2014</v>
          </cell>
          <cell r="F23" t="str">
            <v>Develop. Charges</v>
          </cell>
          <cell r="G23" t="str">
            <v>DC</v>
          </cell>
          <cell r="H23" t="str">
            <v>Tax</v>
          </cell>
          <cell r="I23" t="str">
            <v>Tax</v>
          </cell>
          <cell r="J23" t="str">
            <v>Authority</v>
          </cell>
          <cell r="K23" t="str">
            <v>Individual</v>
          </cell>
          <cell r="L23" t="str">
            <v>Growth</v>
          </cell>
          <cell r="M23" t="str">
            <v>Community &amp; Protective Services Committee</v>
          </cell>
          <cell r="N23" t="str">
            <v>Emergency &amp; Protective Services Department</v>
          </cell>
          <cell r="O23" t="str">
            <v>Fire Services</v>
          </cell>
          <cell r="P23" t="str">
            <v>Fire Services</v>
          </cell>
          <cell r="Q23" t="str">
            <v>904335  Ottawa East Fire Station Expansion</v>
          </cell>
          <cell r="R23" t="str">
            <v>516329  D/C - Protection Outside Greenbelt 2014</v>
          </cell>
          <cell r="S23">
            <v>0</v>
          </cell>
          <cell r="T23">
            <v>0</v>
          </cell>
          <cell r="U23">
            <v>0</v>
          </cell>
          <cell r="V23">
            <v>0</v>
          </cell>
          <cell r="W23">
            <v>0</v>
          </cell>
          <cell r="X23">
            <v>0</v>
          </cell>
          <cell r="Y23">
            <v>0</v>
          </cell>
          <cell r="Z23">
            <v>2700</v>
          </cell>
          <cell r="AA23">
            <v>0</v>
          </cell>
          <cell r="AB23">
            <v>0</v>
          </cell>
          <cell r="AC23">
            <v>2700</v>
          </cell>
          <cell r="AD23">
            <v>516329</v>
          </cell>
          <cell r="AE23">
            <v>0</v>
          </cell>
          <cell r="AF23">
            <v>19</v>
          </cell>
          <cell r="AG23">
            <v>2028</v>
          </cell>
          <cell r="AH23" t="str">
            <v>Protection Services</v>
          </cell>
          <cell r="AI23">
            <v>904335</v>
          </cell>
          <cell r="AJ23" t="str">
            <v xml:space="preserve">Agrandissement de la caserne de pompiers d’Ottawa-Est </v>
          </cell>
        </row>
        <row r="24">
          <cell r="B24" t="str">
            <v>904335 Ottawa East Fire Station Expansion</v>
          </cell>
          <cell r="C24" t="str">
            <v>Debt</v>
          </cell>
          <cell r="D24" t="str">
            <v xml:space="preserve">Debt Funding </v>
          </cell>
          <cell r="E24" t="str">
            <v>Tax Supported Debt</v>
          </cell>
          <cell r="F24" t="str">
            <v>Tax Supported/ Dedicated Debt</v>
          </cell>
          <cell r="G24" t="str">
            <v>Tax</v>
          </cell>
          <cell r="H24" t="str">
            <v>Tax</v>
          </cell>
          <cell r="I24" t="str">
            <v>Tax</v>
          </cell>
          <cell r="J24" t="str">
            <v>Authority</v>
          </cell>
          <cell r="K24" t="str">
            <v>Individual</v>
          </cell>
          <cell r="L24" t="str">
            <v>Growth</v>
          </cell>
          <cell r="M24" t="str">
            <v>Community &amp; Protective Services Committee</v>
          </cell>
          <cell r="N24" t="str">
            <v>Emergency &amp; Protective Services Department</v>
          </cell>
          <cell r="O24" t="str">
            <v>Fire Services</v>
          </cell>
          <cell r="P24" t="str">
            <v>Fire Services</v>
          </cell>
          <cell r="Q24" t="str">
            <v>904335  Ottawa East Fire Station Expansion</v>
          </cell>
          <cell r="R24" t="str">
            <v>518004  Tax Supported Debt</v>
          </cell>
          <cell r="S24">
            <v>0</v>
          </cell>
          <cell r="T24">
            <v>0</v>
          </cell>
          <cell r="U24">
            <v>0</v>
          </cell>
          <cell r="V24">
            <v>0</v>
          </cell>
          <cell r="W24">
            <v>0</v>
          </cell>
          <cell r="X24">
            <v>0</v>
          </cell>
          <cell r="Y24">
            <v>0</v>
          </cell>
          <cell r="Z24">
            <v>200</v>
          </cell>
          <cell r="AA24">
            <v>0</v>
          </cell>
          <cell r="AB24">
            <v>0</v>
          </cell>
          <cell r="AC24">
            <v>200</v>
          </cell>
          <cell r="AD24">
            <v>518004</v>
          </cell>
          <cell r="AE24">
            <v>0</v>
          </cell>
          <cell r="AF24">
            <v>19</v>
          </cell>
          <cell r="AG24">
            <v>2028</v>
          </cell>
          <cell r="AH24" t="str">
            <v>Tax Supported Debt</v>
          </cell>
          <cell r="AI24">
            <v>904335</v>
          </cell>
          <cell r="AJ24" t="str">
            <v xml:space="preserve">Agrandissement de la caserne de pompiers d’Ottawa-Est </v>
          </cell>
        </row>
        <row r="25">
          <cell r="B25" t="str">
            <v>906832 Fire Vehicles &amp; Equipment</v>
          </cell>
          <cell r="C25" t="str">
            <v>Res</v>
          </cell>
          <cell r="D25" t="str">
            <v xml:space="preserve">Capital Reserve Fund </v>
          </cell>
          <cell r="E25" t="str">
            <v>City Wide Capital</v>
          </cell>
          <cell r="F25" t="str">
            <v>Tax Supported/ Dedicated</v>
          </cell>
          <cell r="G25" t="str">
            <v>Tax</v>
          </cell>
          <cell r="H25" t="str">
            <v>Tax</v>
          </cell>
          <cell r="I25" t="str">
            <v>Tax</v>
          </cell>
          <cell r="J25" t="str">
            <v>Authority</v>
          </cell>
          <cell r="K25" t="str">
            <v>Individual</v>
          </cell>
          <cell r="L25" t="str">
            <v>Growth</v>
          </cell>
          <cell r="M25" t="str">
            <v>Community &amp; Protective Services Committee</v>
          </cell>
          <cell r="N25" t="str">
            <v>Emergency &amp; Protective Services Department</v>
          </cell>
          <cell r="O25" t="str">
            <v>Fire Services</v>
          </cell>
          <cell r="P25" t="str">
            <v>Fire Services</v>
          </cell>
          <cell r="Q25" t="str">
            <v>906832  Fire Vehicles &amp; Equipment</v>
          </cell>
          <cell r="R25" t="str">
            <v>516104  City Wide Capital</v>
          </cell>
          <cell r="S25">
            <v>0</v>
          </cell>
          <cell r="T25">
            <v>0</v>
          </cell>
          <cell r="U25">
            <v>0</v>
          </cell>
          <cell r="V25">
            <v>500</v>
          </cell>
          <cell r="W25">
            <v>500</v>
          </cell>
          <cell r="X25">
            <v>500</v>
          </cell>
          <cell r="Y25">
            <v>500</v>
          </cell>
          <cell r="Z25">
            <v>500</v>
          </cell>
          <cell r="AA25">
            <v>500</v>
          </cell>
          <cell r="AB25">
            <v>500</v>
          </cell>
          <cell r="AC25">
            <v>3500</v>
          </cell>
          <cell r="AD25">
            <v>516104</v>
          </cell>
          <cell r="AE25">
            <v>500</v>
          </cell>
          <cell r="AF25" t="str">
            <v>CW</v>
          </cell>
          <cell r="AG25">
            <v>2024</v>
          </cell>
          <cell r="AH25" t="str">
            <v>City Wide Capital</v>
          </cell>
          <cell r="AI25">
            <v>906832</v>
          </cell>
          <cell r="AJ25" t="str">
            <v>Véhicules et équipement de lutte contre les incendies</v>
          </cell>
        </row>
        <row r="26">
          <cell r="B26" t="str">
            <v>909130 Fire Rural Water Supply</v>
          </cell>
          <cell r="C26" t="str">
            <v>Res</v>
          </cell>
          <cell r="D26" t="str">
            <v xml:space="preserve">Capital Reserve Fund </v>
          </cell>
          <cell r="E26" t="str">
            <v>City Wide Capital</v>
          </cell>
          <cell r="F26" t="str">
            <v>Tax Supported/ Dedicated</v>
          </cell>
          <cell r="G26" t="str">
            <v>Tax</v>
          </cell>
          <cell r="H26" t="str">
            <v>Tax</v>
          </cell>
          <cell r="I26" t="str">
            <v>Tax</v>
          </cell>
          <cell r="J26" t="str">
            <v>Authority</v>
          </cell>
          <cell r="K26" t="str">
            <v>Individual</v>
          </cell>
          <cell r="L26" t="str">
            <v>Growth</v>
          </cell>
          <cell r="M26" t="str">
            <v>Community &amp; Protective Services Committee</v>
          </cell>
          <cell r="N26" t="str">
            <v>Emergency &amp; Protective Services Department</v>
          </cell>
          <cell r="O26" t="str">
            <v>Fire Services</v>
          </cell>
          <cell r="P26" t="str">
            <v>Fire Services</v>
          </cell>
          <cell r="Q26" t="str">
            <v>909130  Fire Rural Water Supply</v>
          </cell>
          <cell r="R26" t="str">
            <v>516104  City Wide Capital</v>
          </cell>
          <cell r="S26">
            <v>0</v>
          </cell>
          <cell r="T26">
            <v>60</v>
          </cell>
          <cell r="U26">
            <v>0</v>
          </cell>
          <cell r="V26">
            <v>0</v>
          </cell>
          <cell r="W26">
            <v>0</v>
          </cell>
          <cell r="X26">
            <v>0</v>
          </cell>
          <cell r="Y26">
            <v>60</v>
          </cell>
          <cell r="Z26">
            <v>0</v>
          </cell>
          <cell r="AA26">
            <v>0</v>
          </cell>
          <cell r="AB26">
            <v>0</v>
          </cell>
          <cell r="AC26">
            <v>120</v>
          </cell>
          <cell r="AD26">
            <v>516104</v>
          </cell>
          <cell r="AE26">
            <v>60</v>
          </cell>
          <cell r="AF26" t="str">
            <v>5,6,19,20,21</v>
          </cell>
          <cell r="AG26">
            <v>2022</v>
          </cell>
          <cell r="AH26" t="str">
            <v>City Wide Capital</v>
          </cell>
          <cell r="AI26">
            <v>909130</v>
          </cell>
          <cell r="AJ26" t="str">
            <v>Approvisionnement en eau pour les incendies dans les secteurs ruraux</v>
          </cell>
        </row>
        <row r="27">
          <cell r="B27" t="str">
            <v>909130 Fire Rural Water Supply</v>
          </cell>
          <cell r="C27" t="str">
            <v>DC</v>
          </cell>
          <cell r="D27" t="str">
            <v xml:space="preserve">Development Charges </v>
          </cell>
          <cell r="E27" t="str">
            <v>Future DC Funding</v>
          </cell>
          <cell r="F27" t="str">
            <v>Develop. Charges</v>
          </cell>
          <cell r="G27" t="str">
            <v>DC</v>
          </cell>
          <cell r="H27" t="str">
            <v>Tax</v>
          </cell>
          <cell r="I27" t="str">
            <v>Tax</v>
          </cell>
          <cell r="J27" t="str">
            <v>Authority</v>
          </cell>
          <cell r="K27" t="str">
            <v>Individual</v>
          </cell>
          <cell r="L27" t="str">
            <v>Growth</v>
          </cell>
          <cell r="M27" t="str">
            <v>Community &amp; Protective Services Committee</v>
          </cell>
          <cell r="N27" t="str">
            <v>Emergency &amp; Protective Services Department</v>
          </cell>
          <cell r="O27" t="str">
            <v>Fire Services</v>
          </cell>
          <cell r="P27" t="str">
            <v>Fire Services</v>
          </cell>
          <cell r="Q27" t="str">
            <v>909130  Fire Rural Water Supply</v>
          </cell>
          <cell r="R27" t="str">
            <v>516298  Future DC Funding</v>
          </cell>
          <cell r="S27">
            <v>0</v>
          </cell>
          <cell r="T27">
            <v>0</v>
          </cell>
          <cell r="U27">
            <v>0</v>
          </cell>
          <cell r="V27">
            <v>0</v>
          </cell>
          <cell r="W27">
            <v>0</v>
          </cell>
          <cell r="X27">
            <v>0</v>
          </cell>
          <cell r="Y27">
            <v>105</v>
          </cell>
          <cell r="Z27">
            <v>0</v>
          </cell>
          <cell r="AA27">
            <v>0</v>
          </cell>
          <cell r="AB27">
            <v>0</v>
          </cell>
          <cell r="AC27">
            <v>105</v>
          </cell>
          <cell r="AD27">
            <v>516298</v>
          </cell>
          <cell r="AE27">
            <v>0</v>
          </cell>
          <cell r="AF27" t="str">
            <v>5,6,19,20,21</v>
          </cell>
          <cell r="AG27">
            <v>2022</v>
          </cell>
          <cell r="AH27" t="str">
            <v xml:space="preserve">Check </v>
          </cell>
          <cell r="AI27">
            <v>909130</v>
          </cell>
          <cell r="AJ27" t="str">
            <v>Approvisionnement en eau pour les incendies dans les secteurs ruraux</v>
          </cell>
        </row>
        <row r="28">
          <cell r="B28" t="str">
            <v>909130 Fire Rural Water Supply</v>
          </cell>
          <cell r="C28" t="str">
            <v>DC</v>
          </cell>
          <cell r="D28" t="str">
            <v xml:space="preserve">Development Charges </v>
          </cell>
          <cell r="E28" t="str">
            <v>Protection Rural 2014</v>
          </cell>
          <cell r="F28" t="str">
            <v>Develop. Charges</v>
          </cell>
          <cell r="G28" t="str">
            <v>DC</v>
          </cell>
          <cell r="H28" t="str">
            <v>Tax</v>
          </cell>
          <cell r="I28" t="str">
            <v>Tax</v>
          </cell>
          <cell r="J28" t="str">
            <v>Authority</v>
          </cell>
          <cell r="K28" t="str">
            <v>Individual</v>
          </cell>
          <cell r="L28" t="str">
            <v>Growth</v>
          </cell>
          <cell r="M28" t="str">
            <v>Community &amp; Protective Services Committee</v>
          </cell>
          <cell r="N28" t="str">
            <v>Emergency &amp; Protective Services Department</v>
          </cell>
          <cell r="O28" t="str">
            <v>Fire Services</v>
          </cell>
          <cell r="P28" t="str">
            <v>Fire Services</v>
          </cell>
          <cell r="Q28" t="str">
            <v>909130  Fire Rural Water Supply</v>
          </cell>
          <cell r="R28" t="str">
            <v>516330  D/C - Protection Rural 2014</v>
          </cell>
          <cell r="S28">
            <v>0</v>
          </cell>
          <cell r="T28">
            <v>140</v>
          </cell>
          <cell r="U28">
            <v>0</v>
          </cell>
          <cell r="V28">
            <v>0</v>
          </cell>
          <cell r="W28">
            <v>0</v>
          </cell>
          <cell r="X28">
            <v>0</v>
          </cell>
          <cell r="Y28">
            <v>35</v>
          </cell>
          <cell r="Z28">
            <v>0</v>
          </cell>
          <cell r="AA28">
            <v>0</v>
          </cell>
          <cell r="AB28">
            <v>0</v>
          </cell>
          <cell r="AC28">
            <v>175</v>
          </cell>
          <cell r="AD28">
            <v>516330</v>
          </cell>
          <cell r="AE28">
            <v>140</v>
          </cell>
          <cell r="AF28" t="str">
            <v>5,6,19,20,21</v>
          </cell>
          <cell r="AG28">
            <v>2022</v>
          </cell>
          <cell r="AH28" t="str">
            <v>Protection Services</v>
          </cell>
          <cell r="AI28">
            <v>909130</v>
          </cell>
          <cell r="AJ28" t="str">
            <v>Approvisionnement en eau pour les incendies dans les secteurs ruraux</v>
          </cell>
        </row>
        <row r="29">
          <cell r="B29" t="str">
            <v>909433 Ottawa South Fire Station</v>
          </cell>
          <cell r="C29" t="str">
            <v>Res</v>
          </cell>
          <cell r="D29" t="str">
            <v xml:space="preserve">Capital Reserve Fund </v>
          </cell>
          <cell r="E29" t="str">
            <v>City Wide Capital</v>
          </cell>
          <cell r="F29" t="str">
            <v>Tax Supported/ Dedicated</v>
          </cell>
          <cell r="G29" t="str">
            <v>Tax</v>
          </cell>
          <cell r="H29" t="str">
            <v>Tax</v>
          </cell>
          <cell r="I29" t="str">
            <v>Tax</v>
          </cell>
          <cell r="J29" t="str">
            <v>Authority</v>
          </cell>
          <cell r="K29" t="str">
            <v>Individual</v>
          </cell>
          <cell r="L29" t="str">
            <v>Growth</v>
          </cell>
          <cell r="M29" t="str">
            <v>Community &amp; Protective Services Committee</v>
          </cell>
          <cell r="N29" t="str">
            <v>Emergency &amp; Protective Services Department</v>
          </cell>
          <cell r="O29" t="str">
            <v>Fire Services</v>
          </cell>
          <cell r="P29" t="str">
            <v>Fire Services</v>
          </cell>
          <cell r="Q29" t="str">
            <v>909433  Ottawa South Fire Station</v>
          </cell>
          <cell r="R29" t="str">
            <v>516104  City Wide Capital</v>
          </cell>
          <cell r="S29">
            <v>0</v>
          </cell>
          <cell r="T29">
            <v>0</v>
          </cell>
          <cell r="U29">
            <v>0</v>
          </cell>
          <cell r="V29">
            <v>0</v>
          </cell>
          <cell r="W29">
            <v>0</v>
          </cell>
          <cell r="X29">
            <v>0</v>
          </cell>
          <cell r="Y29">
            <v>0</v>
          </cell>
          <cell r="Z29">
            <v>0</v>
          </cell>
          <cell r="AA29">
            <v>500</v>
          </cell>
          <cell r="AB29">
            <v>4000</v>
          </cell>
          <cell r="AC29">
            <v>4500</v>
          </cell>
          <cell r="AD29">
            <v>516104</v>
          </cell>
          <cell r="AE29">
            <v>0</v>
          </cell>
          <cell r="AF29">
            <v>20</v>
          </cell>
          <cell r="AG29">
            <v>2030</v>
          </cell>
          <cell r="AH29" t="str">
            <v>City Wide Capital</v>
          </cell>
          <cell r="AI29">
            <v>909433</v>
          </cell>
          <cell r="AJ29" t="str">
            <v>Caserne de pompiers d’Ottawa-Sud</v>
          </cell>
        </row>
        <row r="30">
          <cell r="B30" t="str">
            <v>909433 Ottawa South Fire Station</v>
          </cell>
          <cell r="C30" t="str">
            <v>Debt</v>
          </cell>
          <cell r="D30" t="str">
            <v xml:space="preserve">Debt Funding </v>
          </cell>
          <cell r="E30" t="str">
            <v>Tax Supported Debt</v>
          </cell>
          <cell r="F30" t="str">
            <v>Tax Supported/ Dedicated Debt</v>
          </cell>
          <cell r="G30" t="str">
            <v>Tax</v>
          </cell>
          <cell r="H30" t="str">
            <v>Tax</v>
          </cell>
          <cell r="I30" t="str">
            <v>Tax</v>
          </cell>
          <cell r="J30" t="str">
            <v>Authority</v>
          </cell>
          <cell r="K30" t="str">
            <v>Individual</v>
          </cell>
          <cell r="L30" t="str">
            <v>Growth</v>
          </cell>
          <cell r="M30" t="str">
            <v>Community &amp; Protective Services Committee</v>
          </cell>
          <cell r="N30" t="str">
            <v>Emergency &amp; Protective Services Department</v>
          </cell>
          <cell r="O30" t="str">
            <v>Fire Services</v>
          </cell>
          <cell r="P30" t="str">
            <v>Fire Services</v>
          </cell>
          <cell r="Q30" t="str">
            <v>909433  Ottawa South Fire Station</v>
          </cell>
          <cell r="R30" t="str">
            <v>518004  Tax Supported Debt</v>
          </cell>
          <cell r="S30">
            <v>0</v>
          </cell>
          <cell r="T30">
            <v>0</v>
          </cell>
          <cell r="U30">
            <v>0</v>
          </cell>
          <cell r="V30">
            <v>0</v>
          </cell>
          <cell r="W30">
            <v>0</v>
          </cell>
          <cell r="X30">
            <v>0</v>
          </cell>
          <cell r="Y30">
            <v>0</v>
          </cell>
          <cell r="Z30">
            <v>0</v>
          </cell>
          <cell r="AA30">
            <v>1000</v>
          </cell>
          <cell r="AB30">
            <v>5000</v>
          </cell>
          <cell r="AC30">
            <v>6000</v>
          </cell>
          <cell r="AD30">
            <v>518004</v>
          </cell>
          <cell r="AE30">
            <v>0</v>
          </cell>
          <cell r="AF30">
            <v>20</v>
          </cell>
          <cell r="AG30">
            <v>2030</v>
          </cell>
          <cell r="AH30" t="str">
            <v>Tax Supported Debt</v>
          </cell>
          <cell r="AI30">
            <v>909433</v>
          </cell>
          <cell r="AJ30" t="str">
            <v>Caserne de pompiers d’Ottawa-Sud</v>
          </cell>
        </row>
        <row r="31">
          <cell r="B31" t="str">
            <v>908883 Fire Back-Up Generators</v>
          </cell>
          <cell r="C31" t="str">
            <v>Res</v>
          </cell>
          <cell r="D31" t="str">
            <v xml:space="preserve">Capital Reserve Fund </v>
          </cell>
          <cell r="E31" t="str">
            <v>City Wide Capital</v>
          </cell>
          <cell r="F31" t="str">
            <v>Tax Supported/ Dedicated</v>
          </cell>
          <cell r="G31" t="str">
            <v>Tax</v>
          </cell>
          <cell r="H31" t="str">
            <v>Tax</v>
          </cell>
          <cell r="I31" t="str">
            <v>Tax</v>
          </cell>
          <cell r="J31" t="str">
            <v>Authority</v>
          </cell>
          <cell r="K31" t="str">
            <v>Individual</v>
          </cell>
          <cell r="L31" t="str">
            <v>Renewal of City Assets</v>
          </cell>
          <cell r="M31" t="str">
            <v>Community &amp; Protective Services Committee</v>
          </cell>
          <cell r="N31" t="str">
            <v>Emergency &amp; Protective Services Department</v>
          </cell>
          <cell r="O31" t="str">
            <v>Fire Services</v>
          </cell>
          <cell r="P31" t="str">
            <v>Fire Services</v>
          </cell>
          <cell r="Q31" t="str">
            <v>908883  Fire Back-Up Generators</v>
          </cell>
          <cell r="R31" t="str">
            <v>516104  City Wide Capital</v>
          </cell>
          <cell r="S31">
            <v>0</v>
          </cell>
          <cell r="T31">
            <v>200</v>
          </cell>
          <cell r="U31">
            <v>200</v>
          </cell>
          <cell r="V31">
            <v>0</v>
          </cell>
          <cell r="W31">
            <v>0</v>
          </cell>
          <cell r="X31">
            <v>0</v>
          </cell>
          <cell r="Y31">
            <v>0</v>
          </cell>
          <cell r="Z31">
            <v>0</v>
          </cell>
          <cell r="AA31">
            <v>0</v>
          </cell>
          <cell r="AB31">
            <v>0</v>
          </cell>
          <cell r="AC31">
            <v>400</v>
          </cell>
          <cell r="AD31">
            <v>516104</v>
          </cell>
          <cell r="AE31">
            <v>400</v>
          </cell>
          <cell r="AF31" t="str">
            <v>CW</v>
          </cell>
          <cell r="AG31">
            <v>2023</v>
          </cell>
          <cell r="AH31" t="str">
            <v>City Wide Capital</v>
          </cell>
          <cell r="AI31">
            <v>908883</v>
          </cell>
          <cell r="AJ31" t="str">
            <v>Génératrices auxiliaires – Incendies</v>
          </cell>
        </row>
        <row r="32">
          <cell r="B32" t="str">
            <v>909329 CBRN Grant-2019</v>
          </cell>
          <cell r="C32" t="str">
            <v>Rev</v>
          </cell>
          <cell r="D32" t="str">
            <v>Revenues</v>
          </cell>
          <cell r="E32" t="str">
            <v>Provincial Revenue</v>
          </cell>
          <cell r="F32" t="str">
            <v>Revenues</v>
          </cell>
          <cell r="G32" t="str">
            <v>Revenues</v>
          </cell>
          <cell r="H32" t="str">
            <v>Tax</v>
          </cell>
          <cell r="I32" t="str">
            <v>Tax</v>
          </cell>
          <cell r="J32" t="str">
            <v>Authority</v>
          </cell>
          <cell r="K32" t="str">
            <v>Individual</v>
          </cell>
          <cell r="L32" t="str">
            <v>Service Enhancement</v>
          </cell>
          <cell r="M32" t="str">
            <v>Community &amp; Protective Services Committee</v>
          </cell>
          <cell r="N32" t="str">
            <v>Emergency &amp; Protective Services Department</v>
          </cell>
          <cell r="O32" t="str">
            <v>Fire Services</v>
          </cell>
          <cell r="P32" t="str">
            <v>Fire Services</v>
          </cell>
          <cell r="Q32" t="str">
            <v>909329  CBRN Grant-2019</v>
          </cell>
          <cell r="R32" t="str">
            <v>512005  Provincial Revenue</v>
          </cell>
          <cell r="S32">
            <v>150</v>
          </cell>
          <cell r="T32">
            <v>150</v>
          </cell>
          <cell r="U32">
            <v>150</v>
          </cell>
          <cell r="V32">
            <v>150</v>
          </cell>
          <cell r="W32">
            <v>150</v>
          </cell>
          <cell r="X32">
            <v>150</v>
          </cell>
          <cell r="Y32">
            <v>150</v>
          </cell>
          <cell r="Z32">
            <v>150</v>
          </cell>
          <cell r="AA32">
            <v>150</v>
          </cell>
          <cell r="AB32">
            <v>150</v>
          </cell>
          <cell r="AC32">
            <v>1500</v>
          </cell>
          <cell r="AD32">
            <v>512005</v>
          </cell>
          <cell r="AE32">
            <v>600</v>
          </cell>
          <cell r="AF32" t="str">
            <v>CW</v>
          </cell>
          <cell r="AG32">
            <v>2020</v>
          </cell>
          <cell r="AH32" t="str">
            <v>Provincial</v>
          </cell>
          <cell r="AI32">
            <v>909329</v>
          </cell>
          <cell r="AJ32" t="str">
            <v>Subvention pour les interventions CBRN 2019</v>
          </cell>
        </row>
        <row r="33">
          <cell r="B33" t="str">
            <v>909073 Paramedic Facilities/Post Equipment Repl</v>
          </cell>
          <cell r="C33" t="str">
            <v>Res</v>
          </cell>
          <cell r="D33" t="str">
            <v xml:space="preserve">Capital Reserve Fund </v>
          </cell>
          <cell r="E33" t="str">
            <v>City Wide Capital</v>
          </cell>
          <cell r="F33" t="str">
            <v>Tax Supported/ Dedicated</v>
          </cell>
          <cell r="G33" t="str">
            <v>Tax</v>
          </cell>
          <cell r="H33" t="str">
            <v>Tax</v>
          </cell>
          <cell r="I33" t="str">
            <v>Tax</v>
          </cell>
          <cell r="J33" t="str">
            <v>Authority</v>
          </cell>
          <cell r="K33" t="str">
            <v>Life Cycle Renewal - Paramedic</v>
          </cell>
          <cell r="L33" t="str">
            <v>Renewal of City Assets</v>
          </cell>
          <cell r="M33" t="str">
            <v>Community &amp; Protective Services Committee</v>
          </cell>
          <cell r="N33" t="str">
            <v>Emergency &amp; Protective Services Department</v>
          </cell>
          <cell r="O33" t="str">
            <v>Paramedic Service</v>
          </cell>
          <cell r="P33" t="str">
            <v>Paramedic Service</v>
          </cell>
          <cell r="Q33" t="str">
            <v>909073  Paramedic Facilities/Post Equipment Repl</v>
          </cell>
          <cell r="R33" t="str">
            <v>516104  City Wide Capital</v>
          </cell>
          <cell r="S33">
            <v>300</v>
          </cell>
          <cell r="T33">
            <v>100</v>
          </cell>
          <cell r="U33">
            <v>102</v>
          </cell>
          <cell r="V33">
            <v>110.1</v>
          </cell>
          <cell r="W33">
            <v>110.3</v>
          </cell>
          <cell r="X33">
            <v>127.4</v>
          </cell>
          <cell r="Y33">
            <v>124.3</v>
          </cell>
          <cell r="Z33">
            <v>426.5</v>
          </cell>
          <cell r="AA33">
            <v>128.80000000000001</v>
          </cell>
          <cell r="AB33">
            <v>131.19999999999999</v>
          </cell>
          <cell r="AC33">
            <v>1660.6</v>
          </cell>
          <cell r="AD33">
            <v>516104</v>
          </cell>
          <cell r="AE33">
            <v>612.1</v>
          </cell>
          <cell r="AF33" t="str">
            <v>CW</v>
          </cell>
          <cell r="AG33">
            <v>2021</v>
          </cell>
          <cell r="AH33" t="str">
            <v>City Wide Capital</v>
          </cell>
          <cell r="AI33">
            <v>909073</v>
          </cell>
          <cell r="AJ33" t="str">
            <v>Remplacement de l’équipement des installations et des postes du Service paramédic (2019)</v>
          </cell>
        </row>
        <row r="34">
          <cell r="B34" t="str">
            <v>909074 Paramedic Defibrillator Replace (2020)</v>
          </cell>
          <cell r="C34" t="str">
            <v>Res</v>
          </cell>
          <cell r="D34" t="str">
            <v xml:space="preserve">Capital Reserve Fund </v>
          </cell>
          <cell r="E34" t="str">
            <v>City Wide Capital</v>
          </cell>
          <cell r="F34" t="str">
            <v>Tax Supported/ Dedicated</v>
          </cell>
          <cell r="G34" t="str">
            <v>Tax</v>
          </cell>
          <cell r="H34" t="str">
            <v>Tax</v>
          </cell>
          <cell r="I34" t="str">
            <v>Tax</v>
          </cell>
          <cell r="J34" t="str">
            <v>Authority</v>
          </cell>
          <cell r="K34" t="str">
            <v>Life Cycle Renewal - Paramedic</v>
          </cell>
          <cell r="L34" t="str">
            <v>Renewal of City Assets</v>
          </cell>
          <cell r="M34" t="str">
            <v>Community &amp; Protective Services Committee</v>
          </cell>
          <cell r="N34" t="str">
            <v>Emergency &amp; Protective Services Department</v>
          </cell>
          <cell r="O34" t="str">
            <v>Paramedic Service</v>
          </cell>
          <cell r="P34" t="str">
            <v>Paramedic Service</v>
          </cell>
          <cell r="Q34" t="str">
            <v>909074  Paramedic Defibrillator Replace (2020)</v>
          </cell>
          <cell r="R34" t="str">
            <v>516104  City Wide Capital</v>
          </cell>
          <cell r="S34">
            <v>0</v>
          </cell>
          <cell r="T34">
            <v>550</v>
          </cell>
          <cell r="U34">
            <v>650</v>
          </cell>
          <cell r="V34">
            <v>2300</v>
          </cell>
          <cell r="W34">
            <v>1300</v>
          </cell>
          <cell r="X34">
            <v>0</v>
          </cell>
          <cell r="Y34">
            <v>0</v>
          </cell>
          <cell r="Z34">
            <v>0</v>
          </cell>
          <cell r="AA34">
            <v>550</v>
          </cell>
          <cell r="AB34">
            <v>650</v>
          </cell>
          <cell r="AC34">
            <v>6000</v>
          </cell>
          <cell r="AD34">
            <v>516104</v>
          </cell>
          <cell r="AE34">
            <v>3500</v>
          </cell>
          <cell r="AF34" t="str">
            <v>CW</v>
          </cell>
          <cell r="AG34">
            <v>2025</v>
          </cell>
          <cell r="AH34" t="str">
            <v>City Wide Capital</v>
          </cell>
          <cell r="AI34">
            <v>909074</v>
          </cell>
          <cell r="AJ34" t="str">
            <v>Remplacement des défibrillateurs pour le Service paramédic (2020)</v>
          </cell>
        </row>
        <row r="35">
          <cell r="B35" t="str">
            <v>909075 Paramedic Mobile Data Equipment (2021)</v>
          </cell>
          <cell r="C35" t="str">
            <v>Res</v>
          </cell>
          <cell r="D35" t="str">
            <v xml:space="preserve">Capital Reserve Fund </v>
          </cell>
          <cell r="E35" t="str">
            <v>City Wide Capital</v>
          </cell>
          <cell r="F35" t="str">
            <v>Tax Supported/ Dedicated</v>
          </cell>
          <cell r="G35" t="str">
            <v>Tax</v>
          </cell>
          <cell r="H35" t="str">
            <v>Tax</v>
          </cell>
          <cell r="I35" t="str">
            <v>Tax</v>
          </cell>
          <cell r="J35" t="str">
            <v>Authority</v>
          </cell>
          <cell r="K35" t="str">
            <v>Life Cycle Renewal - Paramedic</v>
          </cell>
          <cell r="L35" t="str">
            <v>Renewal of City Assets</v>
          </cell>
          <cell r="M35" t="str">
            <v>Community &amp; Protective Services Committee</v>
          </cell>
          <cell r="N35" t="str">
            <v>Emergency &amp; Protective Services Department</v>
          </cell>
          <cell r="O35" t="str">
            <v>Paramedic Service</v>
          </cell>
          <cell r="P35" t="str">
            <v>Paramedic Service</v>
          </cell>
          <cell r="Q35" t="str">
            <v>909075  Paramedic Mobile Data Equipment (2021)</v>
          </cell>
          <cell r="R35" t="str">
            <v>516104  City Wide Capital</v>
          </cell>
          <cell r="S35">
            <v>0</v>
          </cell>
          <cell r="T35">
            <v>0</v>
          </cell>
          <cell r="U35">
            <v>300</v>
          </cell>
          <cell r="V35">
            <v>0</v>
          </cell>
          <cell r="W35">
            <v>0</v>
          </cell>
          <cell r="X35">
            <v>0</v>
          </cell>
          <cell r="Y35">
            <v>0</v>
          </cell>
          <cell r="Z35">
            <v>300</v>
          </cell>
          <cell r="AA35">
            <v>0</v>
          </cell>
          <cell r="AB35">
            <v>0</v>
          </cell>
          <cell r="AC35">
            <v>600</v>
          </cell>
          <cell r="AD35">
            <v>516104</v>
          </cell>
          <cell r="AE35">
            <v>300</v>
          </cell>
          <cell r="AF35" t="str">
            <v>CW</v>
          </cell>
          <cell r="AG35">
            <v>2023</v>
          </cell>
          <cell r="AH35" t="str">
            <v>City Wide Capital</v>
          </cell>
          <cell r="AI35">
            <v>909075</v>
          </cell>
          <cell r="AJ35" t="str">
            <v>Équipement mobile de données du Service paramédic (2021)</v>
          </cell>
        </row>
        <row r="36">
          <cell r="B36" t="str">
            <v>909420 Paramedic Equipment Replacement (2019)</v>
          </cell>
          <cell r="C36" t="str">
            <v>Res</v>
          </cell>
          <cell r="D36" t="str">
            <v xml:space="preserve">Capital Reserve Fund </v>
          </cell>
          <cell r="E36" t="str">
            <v>City Wide Capital</v>
          </cell>
          <cell r="F36" t="str">
            <v>Tax Supported/ Dedicated</v>
          </cell>
          <cell r="G36" t="str">
            <v>Tax</v>
          </cell>
          <cell r="H36" t="str">
            <v>Tax</v>
          </cell>
          <cell r="I36" t="str">
            <v>Tax</v>
          </cell>
          <cell r="J36" t="str">
            <v>Authority</v>
          </cell>
          <cell r="K36" t="str">
            <v>Life Cycle Renewal - Paramedic</v>
          </cell>
          <cell r="L36" t="str">
            <v>Renewal of City Assets</v>
          </cell>
          <cell r="M36" t="str">
            <v>Community &amp; Protective Services Committee</v>
          </cell>
          <cell r="N36" t="str">
            <v>Emergency &amp; Protective Services Department</v>
          </cell>
          <cell r="O36" t="str">
            <v>Paramedic Service</v>
          </cell>
          <cell r="P36" t="str">
            <v>Paramedic Service</v>
          </cell>
          <cell r="Q36" t="str">
            <v>909420  Paramedic Equipment Replacement (2019)</v>
          </cell>
          <cell r="R36" t="str">
            <v>516104  City Wide Capital</v>
          </cell>
          <cell r="S36">
            <v>350</v>
          </cell>
          <cell r="T36">
            <v>360</v>
          </cell>
          <cell r="U36">
            <v>250</v>
          </cell>
          <cell r="V36">
            <v>439</v>
          </cell>
          <cell r="W36">
            <v>440</v>
          </cell>
          <cell r="X36">
            <v>491</v>
          </cell>
          <cell r="Y36">
            <v>403</v>
          </cell>
          <cell r="Z36">
            <v>443</v>
          </cell>
          <cell r="AA36">
            <v>451</v>
          </cell>
          <cell r="AB36">
            <v>458</v>
          </cell>
          <cell r="AC36">
            <v>4085</v>
          </cell>
          <cell r="AD36">
            <v>516104</v>
          </cell>
          <cell r="AE36">
            <v>1399</v>
          </cell>
          <cell r="AF36" t="str">
            <v>CW</v>
          </cell>
          <cell r="AG36">
            <v>2021</v>
          </cell>
          <cell r="AH36" t="str">
            <v>City Wide Capital</v>
          </cell>
          <cell r="AI36">
            <v>909420</v>
          </cell>
          <cell r="AJ36" t="str">
            <v>Remplacement de l’équipement des paramédics 2019</v>
          </cell>
        </row>
        <row r="37">
          <cell r="B37" t="str">
            <v>909421 Paramedic Technology &amp; Equipment (2019)</v>
          </cell>
          <cell r="C37" t="str">
            <v>Res</v>
          </cell>
          <cell r="D37" t="str">
            <v xml:space="preserve">Capital Reserve Fund </v>
          </cell>
          <cell r="E37" t="str">
            <v>City Wide Capital</v>
          </cell>
          <cell r="F37" t="str">
            <v>Tax Supported/ Dedicated</v>
          </cell>
          <cell r="G37" t="str">
            <v>Tax</v>
          </cell>
          <cell r="H37" t="str">
            <v>Tax</v>
          </cell>
          <cell r="I37" t="str">
            <v>Tax</v>
          </cell>
          <cell r="J37" t="str">
            <v>Authority</v>
          </cell>
          <cell r="K37" t="str">
            <v>Life Cycle Renewal - Paramedic</v>
          </cell>
          <cell r="L37" t="str">
            <v>Renewal of City Assets</v>
          </cell>
          <cell r="M37" t="str">
            <v>Community &amp; Protective Services Committee</v>
          </cell>
          <cell r="N37" t="str">
            <v>Emergency &amp; Protective Services Department</v>
          </cell>
          <cell r="O37" t="str">
            <v>Paramedic Service</v>
          </cell>
          <cell r="P37" t="str">
            <v>Paramedic Service</v>
          </cell>
          <cell r="Q37" t="str">
            <v>909421  Paramedic Technology &amp; Equipment (2019)</v>
          </cell>
          <cell r="R37" t="str">
            <v>516104  City Wide Capital</v>
          </cell>
          <cell r="S37">
            <v>432</v>
          </cell>
          <cell r="T37">
            <v>548</v>
          </cell>
          <cell r="U37">
            <v>301</v>
          </cell>
          <cell r="V37">
            <v>650</v>
          </cell>
          <cell r="W37">
            <v>500</v>
          </cell>
          <cell r="X37">
            <v>450</v>
          </cell>
          <cell r="Y37">
            <v>326.89999999999998</v>
          </cell>
          <cell r="Z37">
            <v>373.6</v>
          </cell>
          <cell r="AA37">
            <v>510.4</v>
          </cell>
          <cell r="AB37">
            <v>500</v>
          </cell>
          <cell r="AC37">
            <v>4591.8999999999996</v>
          </cell>
          <cell r="AD37">
            <v>516104</v>
          </cell>
          <cell r="AE37">
            <v>1931</v>
          </cell>
          <cell r="AF37" t="str">
            <v>CW</v>
          </cell>
          <cell r="AG37">
            <v>2021</v>
          </cell>
          <cell r="AH37" t="str">
            <v>City Wide Capital</v>
          </cell>
          <cell r="AI37">
            <v>909421</v>
          </cell>
          <cell r="AJ37" t="str">
            <v>Technologie et équipement des paramédics 2019</v>
          </cell>
        </row>
        <row r="38">
          <cell r="B38" t="str">
            <v>909505 Paramedic Power Stretcher Replacement</v>
          </cell>
          <cell r="C38" t="str">
            <v>Res</v>
          </cell>
          <cell r="D38" t="str">
            <v xml:space="preserve">Capital Reserve Fund </v>
          </cell>
          <cell r="E38" t="str">
            <v>City Wide Capital</v>
          </cell>
          <cell r="F38" t="str">
            <v>Tax Supported/ Dedicated</v>
          </cell>
          <cell r="G38" t="str">
            <v>Tax</v>
          </cell>
          <cell r="H38" t="str">
            <v>Tax</v>
          </cell>
          <cell r="I38" t="str">
            <v>Tax</v>
          </cell>
          <cell r="J38" t="str">
            <v>Authority</v>
          </cell>
          <cell r="K38" t="str">
            <v>Life Cycle Renewal - Paramedic</v>
          </cell>
          <cell r="L38" t="str">
            <v>Renewal of City Assets</v>
          </cell>
          <cell r="M38" t="str">
            <v>Community &amp; Protective Services Committee</v>
          </cell>
          <cell r="N38" t="str">
            <v>Emergency &amp; Protective Services Department</v>
          </cell>
          <cell r="O38" t="str">
            <v>Paramedic Service</v>
          </cell>
          <cell r="P38" t="str">
            <v>Paramedic Service</v>
          </cell>
          <cell r="Q38" t="str">
            <v>909505  Paramedic Power Stretcher Replacement</v>
          </cell>
          <cell r="R38" t="str">
            <v>516104  City Wide Capital</v>
          </cell>
          <cell r="S38">
            <v>0</v>
          </cell>
          <cell r="T38">
            <v>0</v>
          </cell>
          <cell r="U38">
            <v>0</v>
          </cell>
          <cell r="V38">
            <v>0</v>
          </cell>
          <cell r="W38">
            <v>0</v>
          </cell>
          <cell r="X38">
            <v>0</v>
          </cell>
          <cell r="Y38">
            <v>0</v>
          </cell>
          <cell r="Z38">
            <v>0</v>
          </cell>
          <cell r="AA38">
            <v>1875</v>
          </cell>
          <cell r="AB38">
            <v>1166</v>
          </cell>
          <cell r="AC38">
            <v>3041</v>
          </cell>
          <cell r="AD38">
            <v>516104</v>
          </cell>
          <cell r="AE38">
            <v>0</v>
          </cell>
          <cell r="AF38" t="str">
            <v>CW</v>
          </cell>
          <cell r="AG38">
            <v>2028</v>
          </cell>
          <cell r="AH38" t="str">
            <v>City Wide Capital</v>
          </cell>
          <cell r="AI38">
            <v>909505</v>
          </cell>
          <cell r="AJ38" t="str">
            <v>Remplacement de la civière électrique paramédicale</v>
          </cell>
        </row>
        <row r="39">
          <cell r="B39" t="str">
            <v>909076 Paramedic West End Deployment Facility</v>
          </cell>
          <cell r="C39" t="str">
            <v>Res</v>
          </cell>
          <cell r="D39" t="str">
            <v xml:space="preserve">Capital Reserve Fund </v>
          </cell>
          <cell r="E39" t="str">
            <v>City Wide Capital</v>
          </cell>
          <cell r="F39" t="str">
            <v>Tax Supported/ Dedicated</v>
          </cell>
          <cell r="G39" t="str">
            <v>Tax</v>
          </cell>
          <cell r="H39" t="str">
            <v>Tax</v>
          </cell>
          <cell r="I39" t="str">
            <v>Tax</v>
          </cell>
          <cell r="J39" t="str">
            <v>Authority</v>
          </cell>
          <cell r="K39" t="str">
            <v>Individual</v>
          </cell>
          <cell r="L39" t="str">
            <v>Growth</v>
          </cell>
          <cell r="M39" t="str">
            <v>Community &amp; Protective Services Committee</v>
          </cell>
          <cell r="N39" t="str">
            <v>Emergency &amp; Protective Services Department</v>
          </cell>
          <cell r="O39" t="str">
            <v>Paramedic Service</v>
          </cell>
          <cell r="P39" t="str">
            <v>Paramedic Service</v>
          </cell>
          <cell r="Q39" t="str">
            <v>909076  Paramedic West End Deployment Facility</v>
          </cell>
          <cell r="R39" t="str">
            <v>516104  City Wide Capital</v>
          </cell>
          <cell r="S39">
            <v>95</v>
          </cell>
          <cell r="T39">
            <v>190</v>
          </cell>
          <cell r="U39">
            <v>380</v>
          </cell>
          <cell r="V39">
            <v>0</v>
          </cell>
          <cell r="W39">
            <v>0</v>
          </cell>
          <cell r="X39">
            <v>0</v>
          </cell>
          <cell r="Y39">
            <v>0</v>
          </cell>
          <cell r="Z39">
            <v>0</v>
          </cell>
          <cell r="AA39">
            <v>0</v>
          </cell>
          <cell r="AB39">
            <v>0</v>
          </cell>
          <cell r="AC39">
            <v>665</v>
          </cell>
          <cell r="AD39">
            <v>516104</v>
          </cell>
          <cell r="AE39">
            <v>665</v>
          </cell>
          <cell r="AF39" t="str">
            <v>CW</v>
          </cell>
          <cell r="AG39">
            <v>2022</v>
          </cell>
          <cell r="AH39" t="str">
            <v>City Wide Capital</v>
          </cell>
          <cell r="AI39">
            <v>909076</v>
          </cell>
          <cell r="AJ39" t="str">
            <v>Station de changement de quart de travail du Service paramédic – Ouest</v>
          </cell>
        </row>
        <row r="40">
          <cell r="B40" t="str">
            <v>909076 Paramedic West End Deployment Facility</v>
          </cell>
          <cell r="C40" t="str">
            <v>DC</v>
          </cell>
          <cell r="D40" t="str">
            <v xml:space="preserve">Development Charges </v>
          </cell>
          <cell r="E40" t="str">
            <v>Protection City Wide 2014</v>
          </cell>
          <cell r="F40" t="str">
            <v>Develop. Charges</v>
          </cell>
          <cell r="G40" t="str">
            <v>DC</v>
          </cell>
          <cell r="H40" t="str">
            <v>Tax</v>
          </cell>
          <cell r="I40" t="str">
            <v>Tax</v>
          </cell>
          <cell r="J40" t="str">
            <v>Authority</v>
          </cell>
          <cell r="K40" t="str">
            <v>Individual</v>
          </cell>
          <cell r="L40" t="str">
            <v>Growth</v>
          </cell>
          <cell r="M40" t="str">
            <v>Community &amp; Protective Services Committee</v>
          </cell>
          <cell r="N40" t="str">
            <v>Emergency &amp; Protective Services Department</v>
          </cell>
          <cell r="O40" t="str">
            <v>Paramedic Service</v>
          </cell>
          <cell r="P40" t="str">
            <v>Paramedic Service</v>
          </cell>
          <cell r="Q40" t="str">
            <v>909076  Paramedic West End Deployment Facility</v>
          </cell>
          <cell r="R40" t="str">
            <v>516328  D/C - Protection City Wide 2014</v>
          </cell>
          <cell r="S40">
            <v>405</v>
          </cell>
          <cell r="T40">
            <v>810</v>
          </cell>
          <cell r="U40">
            <v>1620</v>
          </cell>
          <cell r="V40">
            <v>0</v>
          </cell>
          <cell r="W40">
            <v>0</v>
          </cell>
          <cell r="X40">
            <v>0</v>
          </cell>
          <cell r="Y40">
            <v>0</v>
          </cell>
          <cell r="Z40">
            <v>0</v>
          </cell>
          <cell r="AA40">
            <v>0</v>
          </cell>
          <cell r="AB40">
            <v>0</v>
          </cell>
          <cell r="AC40">
            <v>2835</v>
          </cell>
          <cell r="AD40">
            <v>516328</v>
          </cell>
          <cell r="AE40">
            <v>2835</v>
          </cell>
          <cell r="AF40" t="str">
            <v>CW</v>
          </cell>
          <cell r="AG40">
            <v>2022</v>
          </cell>
          <cell r="AH40" t="str">
            <v>Protection Services</v>
          </cell>
          <cell r="AI40">
            <v>909076</v>
          </cell>
          <cell r="AJ40" t="str">
            <v>Station de changement de quart de travail du Service paramédic – Ouest</v>
          </cell>
        </row>
        <row r="41">
          <cell r="B41" t="str">
            <v>909419 Paramedic Vehicles &amp; Equipment (2019)</v>
          </cell>
          <cell r="C41" t="str">
            <v>Res</v>
          </cell>
          <cell r="D41" t="str">
            <v xml:space="preserve">Capital Reserve Fund </v>
          </cell>
          <cell r="E41" t="str">
            <v>City Wide Capital</v>
          </cell>
          <cell r="F41" t="str">
            <v>Tax Supported/ Dedicated</v>
          </cell>
          <cell r="G41" t="str">
            <v>Tax</v>
          </cell>
          <cell r="H41" t="str">
            <v>Tax</v>
          </cell>
          <cell r="I41" t="str">
            <v>Tax</v>
          </cell>
          <cell r="J41" t="str">
            <v>Authority</v>
          </cell>
          <cell r="K41" t="str">
            <v>Individual</v>
          </cell>
          <cell r="L41" t="str">
            <v>Growth</v>
          </cell>
          <cell r="M41" t="str">
            <v>Community &amp; Protective Services Committee</v>
          </cell>
          <cell r="N41" t="str">
            <v>Emergency &amp; Protective Services Department</v>
          </cell>
          <cell r="O41" t="str">
            <v>Paramedic Service</v>
          </cell>
          <cell r="P41" t="str">
            <v>Paramedic Service</v>
          </cell>
          <cell r="Q41" t="str">
            <v>909419  Paramedic Vehicles &amp; Equipment (2019)</v>
          </cell>
          <cell r="R41" t="str">
            <v>516104  City Wide Capital</v>
          </cell>
          <cell r="S41">
            <v>71</v>
          </cell>
          <cell r="T41">
            <v>71</v>
          </cell>
          <cell r="U41">
            <v>72.400000000000006</v>
          </cell>
          <cell r="V41">
            <v>74</v>
          </cell>
          <cell r="W41">
            <v>75.2</v>
          </cell>
          <cell r="X41">
            <v>76</v>
          </cell>
          <cell r="Y41">
            <v>77.900000000000006</v>
          </cell>
          <cell r="Z41">
            <v>79</v>
          </cell>
          <cell r="AA41">
            <v>80.8</v>
          </cell>
          <cell r="AB41">
            <v>82.2</v>
          </cell>
          <cell r="AC41">
            <v>759.5</v>
          </cell>
          <cell r="AD41">
            <v>516104</v>
          </cell>
          <cell r="AE41">
            <v>288.39999999999998</v>
          </cell>
          <cell r="AF41" t="str">
            <v>CW</v>
          </cell>
          <cell r="AG41">
            <v>2021</v>
          </cell>
          <cell r="AH41" t="str">
            <v>City Wide Capital</v>
          </cell>
          <cell r="AI41">
            <v>909419</v>
          </cell>
          <cell r="AJ41" t="str">
            <v>Véhicules et d'équipements paramédicaux 2019</v>
          </cell>
        </row>
        <row r="42">
          <cell r="B42" t="str">
            <v>909419 Paramedic Vehicles &amp; Equipment (2019)</v>
          </cell>
          <cell r="C42" t="str">
            <v>DC</v>
          </cell>
          <cell r="D42" t="str">
            <v xml:space="preserve">Development Charges </v>
          </cell>
          <cell r="E42" t="str">
            <v>Future DC Funding</v>
          </cell>
          <cell r="F42" t="str">
            <v>Develop. Charges</v>
          </cell>
          <cell r="G42" t="str">
            <v>DC</v>
          </cell>
          <cell r="H42" t="str">
            <v>Tax</v>
          </cell>
          <cell r="I42" t="str">
            <v>Tax</v>
          </cell>
          <cell r="J42" t="str">
            <v>Authority</v>
          </cell>
          <cell r="K42" t="str">
            <v>Individual</v>
          </cell>
          <cell r="L42" t="str">
            <v>Growth</v>
          </cell>
          <cell r="M42" t="str">
            <v>Community &amp; Protective Services Committee</v>
          </cell>
          <cell r="N42" t="str">
            <v>Emergency &amp; Protective Services Department</v>
          </cell>
          <cell r="O42" t="str">
            <v>Paramedic Service</v>
          </cell>
          <cell r="P42" t="str">
            <v>Paramedic Service</v>
          </cell>
          <cell r="Q42" t="str">
            <v>909419  Paramedic Vehicles &amp; Equipment (2019)</v>
          </cell>
          <cell r="R42" t="str">
            <v>516298  Future DC Funding</v>
          </cell>
          <cell r="S42">
            <v>0</v>
          </cell>
          <cell r="T42">
            <v>0</v>
          </cell>
          <cell r="U42">
            <v>0</v>
          </cell>
          <cell r="V42">
            <v>0</v>
          </cell>
          <cell r="W42">
            <v>74</v>
          </cell>
          <cell r="X42">
            <v>452</v>
          </cell>
          <cell r="Y42">
            <v>460.1</v>
          </cell>
          <cell r="Z42">
            <v>469</v>
          </cell>
          <cell r="AA42">
            <v>477.2</v>
          </cell>
          <cell r="AB42">
            <v>485.8</v>
          </cell>
          <cell r="AC42">
            <v>2418.1</v>
          </cell>
          <cell r="AD42">
            <v>516298</v>
          </cell>
          <cell r="AE42">
            <v>0</v>
          </cell>
          <cell r="AF42" t="str">
            <v>CW</v>
          </cell>
          <cell r="AG42">
            <v>2021</v>
          </cell>
          <cell r="AH42" t="str">
            <v xml:space="preserve">Check </v>
          </cell>
          <cell r="AI42">
            <v>909419</v>
          </cell>
          <cell r="AJ42" t="str">
            <v>Véhicules et d'équipements paramédicaux 2019</v>
          </cell>
        </row>
        <row r="43">
          <cell r="B43" t="str">
            <v>909419 Paramedic Vehicles &amp; Equipment (2019)</v>
          </cell>
          <cell r="C43" t="str">
            <v>DC</v>
          </cell>
          <cell r="D43" t="str">
            <v xml:space="preserve">Development Charges </v>
          </cell>
          <cell r="E43" t="str">
            <v>Protection City Wide 2014</v>
          </cell>
          <cell r="F43" t="str">
            <v>Develop. Charges</v>
          </cell>
          <cell r="G43" t="str">
            <v>DC</v>
          </cell>
          <cell r="H43" t="str">
            <v>Tax</v>
          </cell>
          <cell r="I43" t="str">
            <v>Tax</v>
          </cell>
          <cell r="J43" t="str">
            <v>Authority</v>
          </cell>
          <cell r="K43" t="str">
            <v>Individual</v>
          </cell>
          <cell r="L43" t="str">
            <v>Growth</v>
          </cell>
          <cell r="M43" t="str">
            <v>Community &amp; Protective Services Committee</v>
          </cell>
          <cell r="N43" t="str">
            <v>Emergency &amp; Protective Services Department</v>
          </cell>
          <cell r="O43" t="str">
            <v>Paramedic Service</v>
          </cell>
          <cell r="P43" t="str">
            <v>Paramedic Service</v>
          </cell>
          <cell r="Q43" t="str">
            <v>909419  Paramedic Vehicles &amp; Equipment (2019)</v>
          </cell>
          <cell r="R43" t="str">
            <v>516328  D/C - Protection City Wide 2014</v>
          </cell>
          <cell r="S43">
            <v>419</v>
          </cell>
          <cell r="T43">
            <v>419</v>
          </cell>
          <cell r="U43">
            <v>427.6</v>
          </cell>
          <cell r="V43">
            <v>436</v>
          </cell>
          <cell r="W43">
            <v>369.8</v>
          </cell>
          <cell r="X43">
            <v>0</v>
          </cell>
          <cell r="Y43">
            <v>0</v>
          </cell>
          <cell r="Z43">
            <v>0</v>
          </cell>
          <cell r="AA43">
            <v>0</v>
          </cell>
          <cell r="AB43">
            <v>0</v>
          </cell>
          <cell r="AC43">
            <v>2071.4</v>
          </cell>
          <cell r="AD43">
            <v>516328</v>
          </cell>
          <cell r="AE43">
            <v>1701.6</v>
          </cell>
          <cell r="AF43" t="str">
            <v>CW</v>
          </cell>
          <cell r="AG43">
            <v>2021</v>
          </cell>
          <cell r="AH43" t="str">
            <v>Protection Services</v>
          </cell>
          <cell r="AI43">
            <v>909419</v>
          </cell>
          <cell r="AJ43" t="str">
            <v>Véhicules et d'équipements paramédicaux 2019</v>
          </cell>
        </row>
        <row r="44">
          <cell r="B44" t="str">
            <v>909118 By-law Ballistic Vest Replacement</v>
          </cell>
          <cell r="C44" t="str">
            <v>Res</v>
          </cell>
          <cell r="D44" t="str">
            <v xml:space="preserve">Capital Reserve Fund </v>
          </cell>
          <cell r="E44" t="str">
            <v>City Wide Capital</v>
          </cell>
          <cell r="F44" t="str">
            <v>Tax Supported/ Dedicated</v>
          </cell>
          <cell r="G44" t="str">
            <v>Tax</v>
          </cell>
          <cell r="H44" t="str">
            <v>Tax</v>
          </cell>
          <cell r="I44" t="str">
            <v>Tax</v>
          </cell>
          <cell r="J44" t="str">
            <v>Authority</v>
          </cell>
          <cell r="K44" t="str">
            <v>Individual</v>
          </cell>
          <cell r="L44" t="str">
            <v>Renewal of City Assets</v>
          </cell>
          <cell r="M44" t="str">
            <v>Community &amp; Protective Services Committee</v>
          </cell>
          <cell r="N44" t="str">
            <v>Emergency &amp; Protective Services Department</v>
          </cell>
          <cell r="O44" t="str">
            <v>By-law &amp; Regulatory Services</v>
          </cell>
          <cell r="P44" t="str">
            <v>By-law &amp; Regulatory Services</v>
          </cell>
          <cell r="Q44" t="str">
            <v>909118  By-law Ballistic Vest Replacement</v>
          </cell>
          <cell r="R44" t="str">
            <v>516104  City Wide Capital</v>
          </cell>
          <cell r="S44">
            <v>0</v>
          </cell>
          <cell r="T44">
            <v>75</v>
          </cell>
          <cell r="U44">
            <v>0</v>
          </cell>
          <cell r="V44">
            <v>0</v>
          </cell>
          <cell r="W44">
            <v>0</v>
          </cell>
          <cell r="X44">
            <v>81</v>
          </cell>
          <cell r="Y44">
            <v>0</v>
          </cell>
          <cell r="Z44">
            <v>0</v>
          </cell>
          <cell r="AA44">
            <v>0</v>
          </cell>
          <cell r="AB44">
            <v>87</v>
          </cell>
          <cell r="AC44">
            <v>243</v>
          </cell>
          <cell r="AD44">
            <v>516104</v>
          </cell>
          <cell r="AE44">
            <v>75</v>
          </cell>
          <cell r="AF44" t="str">
            <v>CW</v>
          </cell>
          <cell r="AG44">
            <v>2028</v>
          </cell>
          <cell r="AH44" t="str">
            <v>City Wide Capital</v>
          </cell>
          <cell r="AI44">
            <v>909118</v>
          </cell>
          <cell r="AJ44" t="str">
            <v>Remplacement de gilets pare-balles pour les Services des règlements municipaux</v>
          </cell>
        </row>
        <row r="45">
          <cell r="B45" t="str">
            <v>909119 By-law Field Technology Systems</v>
          </cell>
          <cell r="C45" t="str">
            <v>Res</v>
          </cell>
          <cell r="D45" t="str">
            <v xml:space="preserve">Capital Reserve Fund </v>
          </cell>
          <cell r="E45" t="str">
            <v>City Wide Capital</v>
          </cell>
          <cell r="F45" t="str">
            <v>Tax Supported/ Dedicated</v>
          </cell>
          <cell r="G45" t="str">
            <v>Tax</v>
          </cell>
          <cell r="H45" t="str">
            <v>Tax</v>
          </cell>
          <cell r="I45" t="str">
            <v>Tax</v>
          </cell>
          <cell r="J45" t="str">
            <v>Authority</v>
          </cell>
          <cell r="K45" t="str">
            <v>Individual</v>
          </cell>
          <cell r="L45" t="str">
            <v>Renewal of City Assets</v>
          </cell>
          <cell r="M45" t="str">
            <v>Community &amp; Protective Services Committee</v>
          </cell>
          <cell r="N45" t="str">
            <v>Emergency &amp; Protective Services Department</v>
          </cell>
          <cell r="O45" t="str">
            <v>By-law &amp; Regulatory Services</v>
          </cell>
          <cell r="P45" t="str">
            <v>By-law &amp; Regulatory Services</v>
          </cell>
          <cell r="Q45" t="str">
            <v>909119  By-law Field Technology Systems</v>
          </cell>
          <cell r="R45" t="str">
            <v>516104  City Wide Capital</v>
          </cell>
          <cell r="S45">
            <v>0</v>
          </cell>
          <cell r="T45">
            <v>0</v>
          </cell>
          <cell r="U45">
            <v>300</v>
          </cell>
          <cell r="V45">
            <v>0</v>
          </cell>
          <cell r="W45">
            <v>0</v>
          </cell>
          <cell r="X45">
            <v>0</v>
          </cell>
          <cell r="Y45">
            <v>322</v>
          </cell>
          <cell r="Z45">
            <v>0</v>
          </cell>
          <cell r="AA45">
            <v>0</v>
          </cell>
          <cell r="AB45">
            <v>0</v>
          </cell>
          <cell r="AC45">
            <v>622</v>
          </cell>
          <cell r="AD45">
            <v>516104</v>
          </cell>
          <cell r="AE45">
            <v>300</v>
          </cell>
          <cell r="AF45" t="str">
            <v>CW</v>
          </cell>
          <cell r="AG45">
            <v>2028</v>
          </cell>
          <cell r="AH45" t="str">
            <v>City Wide Capital</v>
          </cell>
          <cell r="AI45">
            <v>909119</v>
          </cell>
          <cell r="AJ45" t="str">
            <v>Systèmes de technologie de terrain pour les Services des règlements municipaux</v>
          </cell>
        </row>
        <row r="46">
          <cell r="B46" t="str">
            <v>909360 2019 Buildings-By-Law Services</v>
          </cell>
          <cell r="C46" t="str">
            <v>Res</v>
          </cell>
          <cell r="D46" t="str">
            <v xml:space="preserve">Capital Reserve Fund </v>
          </cell>
          <cell r="E46" t="str">
            <v>City Wide Capital</v>
          </cell>
          <cell r="F46" t="str">
            <v>Tax Supported/ Dedicated</v>
          </cell>
          <cell r="G46" t="str">
            <v>Tax</v>
          </cell>
          <cell r="H46" t="str">
            <v>Tax</v>
          </cell>
          <cell r="I46" t="str">
            <v>Tax</v>
          </cell>
          <cell r="J46" t="str">
            <v>Authority</v>
          </cell>
          <cell r="K46" t="str">
            <v>Buildings-By-Law Services</v>
          </cell>
          <cell r="L46" t="str">
            <v>Renewal of City Assets</v>
          </cell>
          <cell r="M46" t="str">
            <v>Community &amp; Protective Services Committee</v>
          </cell>
          <cell r="N46" t="str">
            <v>Planning, Infrastructure &amp; Economic Development Department</v>
          </cell>
          <cell r="O46" t="str">
            <v>Infrastructure Services</v>
          </cell>
          <cell r="P46" t="str">
            <v>By-law &amp; Regulatory Services</v>
          </cell>
          <cell r="Q46" t="str">
            <v>909360  2019 Buildings-By-Law Services</v>
          </cell>
          <cell r="R46" t="str">
            <v>516104  City Wide Capital</v>
          </cell>
          <cell r="S46">
            <v>155</v>
          </cell>
          <cell r="T46">
            <v>500</v>
          </cell>
          <cell r="U46">
            <v>500</v>
          </cell>
          <cell r="V46">
            <v>500</v>
          </cell>
          <cell r="W46">
            <v>500</v>
          </cell>
          <cell r="X46">
            <v>500</v>
          </cell>
          <cell r="Y46">
            <v>500</v>
          </cell>
          <cell r="Z46">
            <v>500</v>
          </cell>
          <cell r="AA46">
            <v>500</v>
          </cell>
          <cell r="AB46">
            <v>500</v>
          </cell>
          <cell r="AC46">
            <v>4655</v>
          </cell>
          <cell r="AD46">
            <v>516104</v>
          </cell>
          <cell r="AE46">
            <v>1655</v>
          </cell>
          <cell r="AF46" t="str">
            <v>CW</v>
          </cell>
          <cell r="AG46">
            <v>2021</v>
          </cell>
          <cell r="AH46" t="str">
            <v>City Wide Capital</v>
          </cell>
          <cell r="AI46">
            <v>909360</v>
          </cell>
          <cell r="AJ46" t="str">
            <v>Bâtiments 2019 - Services des règlements municipaux</v>
          </cell>
        </row>
        <row r="47">
          <cell r="B47" t="str">
            <v>909436 2019 By-law Equipment Replacement</v>
          </cell>
          <cell r="C47" t="str">
            <v>Res</v>
          </cell>
          <cell r="D47" t="str">
            <v xml:space="preserve">Capital Reserve Fund </v>
          </cell>
          <cell r="E47" t="str">
            <v>City Wide Capital</v>
          </cell>
          <cell r="F47" t="str">
            <v>Tax Supported/ Dedicated</v>
          </cell>
          <cell r="G47" t="str">
            <v>Tax</v>
          </cell>
          <cell r="H47" t="str">
            <v>Tax</v>
          </cell>
          <cell r="I47" t="str">
            <v>Tax</v>
          </cell>
          <cell r="J47" t="str">
            <v>Authority</v>
          </cell>
          <cell r="K47" t="str">
            <v>Life Cycle Renewal - By-law</v>
          </cell>
          <cell r="L47" t="str">
            <v>Renewal of City Assets</v>
          </cell>
          <cell r="M47" t="str">
            <v>Community &amp; Protective Services Committee</v>
          </cell>
          <cell r="N47" t="str">
            <v>Emergency &amp; Protective Services Department</v>
          </cell>
          <cell r="O47" t="str">
            <v>By-law &amp; Regulatory Services</v>
          </cell>
          <cell r="P47" t="str">
            <v>By-law &amp; Regulatory Services</v>
          </cell>
          <cell r="Q47" t="str">
            <v>909436  2019 By-law Equipment Replacement</v>
          </cell>
          <cell r="R47" t="str">
            <v>516104  City Wide Capital</v>
          </cell>
          <cell r="S47">
            <v>70</v>
          </cell>
          <cell r="T47">
            <v>60</v>
          </cell>
          <cell r="U47">
            <v>61</v>
          </cell>
          <cell r="V47">
            <v>62</v>
          </cell>
          <cell r="W47">
            <v>63</v>
          </cell>
          <cell r="X47">
            <v>64</v>
          </cell>
          <cell r="Y47">
            <v>65</v>
          </cell>
          <cell r="Z47">
            <v>66</v>
          </cell>
          <cell r="AA47">
            <v>67</v>
          </cell>
          <cell r="AB47">
            <v>68</v>
          </cell>
          <cell r="AC47">
            <v>646</v>
          </cell>
          <cell r="AD47">
            <v>516104</v>
          </cell>
          <cell r="AE47">
            <v>253</v>
          </cell>
          <cell r="AF47" t="str">
            <v>CW</v>
          </cell>
          <cell r="AG47">
            <v>2022</v>
          </cell>
          <cell r="AH47" t="str">
            <v>City Wide Capital</v>
          </cell>
          <cell r="AI47">
            <v>909436</v>
          </cell>
          <cell r="AJ47" t="str">
            <v>Remplacement d’équipement pour les Services des règlements municipaux 2019</v>
          </cell>
        </row>
        <row r="48">
          <cell r="B48" t="str">
            <v>909369 2019 Buildings-Social Services</v>
          </cell>
          <cell r="C48" t="str">
            <v>Res</v>
          </cell>
          <cell r="D48" t="str">
            <v xml:space="preserve">Capital Reserve Fund </v>
          </cell>
          <cell r="E48" t="str">
            <v>City Wide Capital</v>
          </cell>
          <cell r="F48" t="str">
            <v>Tax Supported/ Dedicated</v>
          </cell>
          <cell r="G48" t="str">
            <v>Tax</v>
          </cell>
          <cell r="H48" t="str">
            <v>Tax</v>
          </cell>
          <cell r="I48" t="str">
            <v>Tax</v>
          </cell>
          <cell r="J48" t="str">
            <v>Authority</v>
          </cell>
          <cell r="K48" t="str">
            <v>Buildings-Social Services</v>
          </cell>
          <cell r="L48" t="str">
            <v>Renewal of City Assets</v>
          </cell>
          <cell r="M48" t="str">
            <v>Community &amp; Protective Services Committee</v>
          </cell>
          <cell r="N48" t="str">
            <v>Planning, Infrastructure &amp; Economic Development Department</v>
          </cell>
          <cell r="O48" t="str">
            <v>Infrastructure Services</v>
          </cell>
          <cell r="P48" t="str">
            <v>Social Services</v>
          </cell>
          <cell r="Q48" t="str">
            <v>909369  2019 Buildings-Social Services</v>
          </cell>
          <cell r="R48" t="str">
            <v>516104  City Wide Capital</v>
          </cell>
          <cell r="S48">
            <v>1230</v>
          </cell>
          <cell r="T48">
            <v>250</v>
          </cell>
          <cell r="U48">
            <v>250</v>
          </cell>
          <cell r="V48">
            <v>250</v>
          </cell>
          <cell r="W48">
            <v>250</v>
          </cell>
          <cell r="X48">
            <v>250</v>
          </cell>
          <cell r="Y48">
            <v>250</v>
          </cell>
          <cell r="Z48">
            <v>250</v>
          </cell>
          <cell r="AA48">
            <v>250</v>
          </cell>
          <cell r="AB48">
            <v>250</v>
          </cell>
          <cell r="AC48">
            <v>3480</v>
          </cell>
          <cell r="AD48">
            <v>516104</v>
          </cell>
          <cell r="AE48">
            <v>1980</v>
          </cell>
          <cell r="AF48" t="str">
            <v>CW</v>
          </cell>
          <cell r="AG48">
            <v>2021</v>
          </cell>
          <cell r="AH48" t="str">
            <v>City Wide Capital</v>
          </cell>
          <cell r="AI48">
            <v>909369</v>
          </cell>
          <cell r="AJ48" t="str">
            <v>Bâtiments 2019 - Services sociaux</v>
          </cell>
        </row>
        <row r="49">
          <cell r="B49" t="str">
            <v>909479 2019 Accessibility - Social Services</v>
          </cell>
          <cell r="C49" t="str">
            <v>Res</v>
          </cell>
          <cell r="D49" t="str">
            <v xml:space="preserve">Capital Reserve Fund </v>
          </cell>
          <cell r="E49" t="str">
            <v>City Wide Capital</v>
          </cell>
          <cell r="F49" t="str">
            <v>Tax Supported/ Dedicated</v>
          </cell>
          <cell r="G49" t="str">
            <v>Tax</v>
          </cell>
          <cell r="H49" t="str">
            <v>Tax</v>
          </cell>
          <cell r="I49" t="str">
            <v>Tax</v>
          </cell>
          <cell r="J49" t="str">
            <v>Authority</v>
          </cell>
          <cell r="K49" t="str">
            <v>Accessibility - Social Services</v>
          </cell>
          <cell r="L49" t="str">
            <v>Service Enhancement</v>
          </cell>
          <cell r="M49" t="str">
            <v>Community &amp; Protective Services Committee</v>
          </cell>
          <cell r="N49" t="str">
            <v>Planning, Infrastructure &amp; Economic Development Department</v>
          </cell>
          <cell r="O49" t="str">
            <v>Infrastructure Services</v>
          </cell>
          <cell r="P49" t="str">
            <v>Social Services</v>
          </cell>
          <cell r="Q49" t="str">
            <v>909479  2019 Accessibility - Social Services</v>
          </cell>
          <cell r="R49" t="str">
            <v>516104  City Wide Capital</v>
          </cell>
          <cell r="S49">
            <v>60</v>
          </cell>
          <cell r="T49">
            <v>60</v>
          </cell>
          <cell r="U49">
            <v>60</v>
          </cell>
          <cell r="V49">
            <v>60</v>
          </cell>
          <cell r="W49">
            <v>0</v>
          </cell>
          <cell r="X49">
            <v>0</v>
          </cell>
          <cell r="Y49">
            <v>0</v>
          </cell>
          <cell r="Z49">
            <v>0</v>
          </cell>
          <cell r="AA49">
            <v>0</v>
          </cell>
          <cell r="AB49">
            <v>0</v>
          </cell>
          <cell r="AC49">
            <v>240</v>
          </cell>
          <cell r="AD49">
            <v>516104</v>
          </cell>
          <cell r="AE49">
            <v>240</v>
          </cell>
          <cell r="AF49" t="str">
            <v>CW</v>
          </cell>
          <cell r="AG49">
            <v>2021</v>
          </cell>
          <cell r="AH49" t="str">
            <v>City Wide Capital</v>
          </cell>
          <cell r="AI49">
            <v>909479</v>
          </cell>
          <cell r="AJ49" t="str">
            <v>Accessibilité 2019 - Services sociaux</v>
          </cell>
        </row>
        <row r="50">
          <cell r="B50" t="str">
            <v>909361 2019 Buildings-Child Care Services</v>
          </cell>
          <cell r="C50" t="str">
            <v>Res</v>
          </cell>
          <cell r="D50" t="str">
            <v xml:space="preserve">Capital Reserve Fund </v>
          </cell>
          <cell r="E50" t="str">
            <v>City Wide Capital</v>
          </cell>
          <cell r="F50" t="str">
            <v>Tax Supported/ Dedicated</v>
          </cell>
          <cell r="G50" t="str">
            <v>Tax</v>
          </cell>
          <cell r="H50" t="str">
            <v>Tax</v>
          </cell>
          <cell r="I50" t="str">
            <v>Tax</v>
          </cell>
          <cell r="J50" t="str">
            <v>Authority</v>
          </cell>
          <cell r="K50" t="str">
            <v>Buildings-Child Care Services</v>
          </cell>
          <cell r="L50" t="str">
            <v>Renewal of City Assets</v>
          </cell>
          <cell r="M50" t="str">
            <v>Community &amp; Protective Services Committee</v>
          </cell>
          <cell r="N50" t="str">
            <v>Planning, Infrastructure &amp; Economic Development Department</v>
          </cell>
          <cell r="O50" t="str">
            <v>Infrastructure Services</v>
          </cell>
          <cell r="P50" t="str">
            <v>Child Care</v>
          </cell>
          <cell r="Q50" t="str">
            <v>909361  2019 Buildings-Child Care Services</v>
          </cell>
          <cell r="R50" t="str">
            <v>516104  City Wide Capital</v>
          </cell>
          <cell r="S50">
            <v>370</v>
          </cell>
          <cell r="T50">
            <v>150</v>
          </cell>
          <cell r="U50">
            <v>150</v>
          </cell>
          <cell r="V50">
            <v>150</v>
          </cell>
          <cell r="W50">
            <v>150</v>
          </cell>
          <cell r="X50">
            <v>150</v>
          </cell>
          <cell r="Y50">
            <v>150</v>
          </cell>
          <cell r="Z50">
            <v>150</v>
          </cell>
          <cell r="AA50">
            <v>150</v>
          </cell>
          <cell r="AB50">
            <v>150</v>
          </cell>
          <cell r="AC50">
            <v>1720</v>
          </cell>
          <cell r="AD50">
            <v>516104</v>
          </cell>
          <cell r="AE50">
            <v>820</v>
          </cell>
          <cell r="AF50" t="str">
            <v>CW</v>
          </cell>
          <cell r="AG50">
            <v>2021</v>
          </cell>
          <cell r="AH50" t="str">
            <v>City Wide Capital</v>
          </cell>
          <cell r="AI50">
            <v>909361</v>
          </cell>
          <cell r="AJ50" t="str">
            <v>Bâtiments 2019 - Services de garde</v>
          </cell>
        </row>
        <row r="51">
          <cell r="B51" t="str">
            <v>909236 2019 Accessibility - Child Care Services</v>
          </cell>
          <cell r="C51" t="str">
            <v>Res</v>
          </cell>
          <cell r="D51" t="str">
            <v xml:space="preserve">Capital Reserve Fund </v>
          </cell>
          <cell r="E51" t="str">
            <v>City Wide Capital</v>
          </cell>
          <cell r="F51" t="str">
            <v>Tax Supported/ Dedicated</v>
          </cell>
          <cell r="G51" t="str">
            <v>Tax</v>
          </cell>
          <cell r="H51" t="str">
            <v>Tax</v>
          </cell>
          <cell r="I51" t="str">
            <v>Tax</v>
          </cell>
          <cell r="J51" t="str">
            <v>Authority</v>
          </cell>
          <cell r="K51" t="str">
            <v>Accessibility - Child Care Services</v>
          </cell>
          <cell r="L51" t="str">
            <v>Service Enhancement</v>
          </cell>
          <cell r="M51" t="str">
            <v>Community &amp; Protective Services Committee</v>
          </cell>
          <cell r="N51" t="str">
            <v>Planning, Infrastructure &amp; Economic Development Department</v>
          </cell>
          <cell r="O51" t="str">
            <v>Infrastructure Services</v>
          </cell>
          <cell r="P51" t="str">
            <v>Child Care</v>
          </cell>
          <cell r="Q51" t="str">
            <v>909236  2019 Accessibility - Child Care Services</v>
          </cell>
          <cell r="R51" t="str">
            <v>516104  City Wide Capital</v>
          </cell>
          <cell r="S51">
            <v>60</v>
          </cell>
          <cell r="T51">
            <v>60</v>
          </cell>
          <cell r="U51">
            <v>60</v>
          </cell>
          <cell r="V51">
            <v>60</v>
          </cell>
          <cell r="W51">
            <v>0</v>
          </cell>
          <cell r="X51">
            <v>0</v>
          </cell>
          <cell r="Y51">
            <v>0</v>
          </cell>
          <cell r="Z51">
            <v>0</v>
          </cell>
          <cell r="AA51">
            <v>0</v>
          </cell>
          <cell r="AB51">
            <v>0</v>
          </cell>
          <cell r="AC51">
            <v>240</v>
          </cell>
          <cell r="AD51">
            <v>516104</v>
          </cell>
          <cell r="AE51">
            <v>240</v>
          </cell>
          <cell r="AF51" t="str">
            <v>CW</v>
          </cell>
          <cell r="AG51">
            <v>2021</v>
          </cell>
          <cell r="AH51" t="str">
            <v>City Wide Capital</v>
          </cell>
          <cell r="AI51">
            <v>909236</v>
          </cell>
          <cell r="AJ51" t="str">
            <v>Accessibilité 2019 - Services de garde</v>
          </cell>
        </row>
        <row r="52">
          <cell r="B52" t="str">
            <v>909048 2018 Furniture &amp; Equip. - Long Term Care</v>
          </cell>
          <cell r="C52" t="str">
            <v>Rev</v>
          </cell>
          <cell r="D52" t="str">
            <v>Revenues</v>
          </cell>
          <cell r="E52" t="str">
            <v>Provincial Revenue</v>
          </cell>
          <cell r="F52" t="str">
            <v>Revenues</v>
          </cell>
          <cell r="G52" t="str">
            <v>Revenues</v>
          </cell>
          <cell r="H52" t="str">
            <v>Tax</v>
          </cell>
          <cell r="I52" t="str">
            <v>Tax</v>
          </cell>
          <cell r="J52" t="str">
            <v>Authority</v>
          </cell>
          <cell r="K52" t="str">
            <v>Individual</v>
          </cell>
          <cell r="L52" t="str">
            <v>Renewal of City Assets</v>
          </cell>
          <cell r="M52" t="str">
            <v>Community &amp; Protective Services Committee</v>
          </cell>
          <cell r="N52" t="str">
            <v>Community and Social Services Department</v>
          </cell>
          <cell r="O52" t="str">
            <v>Long Term Care</v>
          </cell>
          <cell r="P52" t="str">
            <v>Long Term Care</v>
          </cell>
          <cell r="Q52" t="str">
            <v>909048  2018 Furniture &amp; Equip. - Long Term Care</v>
          </cell>
          <cell r="R52" t="str">
            <v>512005  Provincial Revenue</v>
          </cell>
          <cell r="S52">
            <v>0</v>
          </cell>
          <cell r="T52">
            <v>0</v>
          </cell>
          <cell r="U52">
            <v>0</v>
          </cell>
          <cell r="V52">
            <v>0</v>
          </cell>
          <cell r="W52">
            <v>350.4</v>
          </cell>
          <cell r="X52">
            <v>350.4</v>
          </cell>
          <cell r="Y52">
            <v>350.4</v>
          </cell>
          <cell r="Z52">
            <v>350.4</v>
          </cell>
          <cell r="AA52">
            <v>350.4</v>
          </cell>
          <cell r="AB52">
            <v>0</v>
          </cell>
          <cell r="AC52">
            <v>1752</v>
          </cell>
          <cell r="AD52">
            <v>512005</v>
          </cell>
          <cell r="AE52">
            <v>0</v>
          </cell>
          <cell r="AF52" t="str">
            <v>8,12,22</v>
          </cell>
          <cell r="AG52">
            <v>2021</v>
          </cell>
          <cell r="AH52" t="str">
            <v>Provincial</v>
          </cell>
          <cell r="AI52">
            <v>909048</v>
          </cell>
          <cell r="AJ52" t="str">
            <v>Mobilier et équipement 2018 – Soins de longue durée</v>
          </cell>
        </row>
        <row r="53">
          <cell r="B53" t="str">
            <v>909366 2019 Buildings-Long Term Care</v>
          </cell>
          <cell r="C53" t="str">
            <v>Res</v>
          </cell>
          <cell r="D53" t="str">
            <v xml:space="preserve">Capital Reserve Fund </v>
          </cell>
          <cell r="E53" t="str">
            <v>City Wide Capital</v>
          </cell>
          <cell r="F53" t="str">
            <v>Tax Supported/ Dedicated</v>
          </cell>
          <cell r="G53" t="str">
            <v>Tax</v>
          </cell>
          <cell r="H53" t="str">
            <v>Tax</v>
          </cell>
          <cell r="I53" t="str">
            <v>Tax</v>
          </cell>
          <cell r="J53" t="str">
            <v>Authority</v>
          </cell>
          <cell r="K53" t="str">
            <v>Buildings-Long Term Care</v>
          </cell>
          <cell r="L53" t="str">
            <v>Renewal of City Assets</v>
          </cell>
          <cell r="M53" t="str">
            <v>Community &amp; Protective Services Committee</v>
          </cell>
          <cell r="N53" t="str">
            <v>Planning, Infrastructure &amp; Economic Development Department</v>
          </cell>
          <cell r="O53" t="str">
            <v>Infrastructure Services</v>
          </cell>
          <cell r="P53" t="str">
            <v>Long Term Care</v>
          </cell>
          <cell r="Q53" t="str">
            <v>909366  2019 Buildings-Long Term Care</v>
          </cell>
          <cell r="R53" t="str">
            <v>516104  City Wide Capital</v>
          </cell>
          <cell r="S53">
            <v>645</v>
          </cell>
          <cell r="T53">
            <v>1000</v>
          </cell>
          <cell r="U53">
            <v>1000</v>
          </cell>
          <cell r="V53">
            <v>1000</v>
          </cell>
          <cell r="W53">
            <v>1000</v>
          </cell>
          <cell r="X53">
            <v>1000</v>
          </cell>
          <cell r="Y53">
            <v>1000</v>
          </cell>
          <cell r="Z53">
            <v>1000</v>
          </cell>
          <cell r="AA53">
            <v>1000</v>
          </cell>
          <cell r="AB53">
            <v>1000</v>
          </cell>
          <cell r="AC53">
            <v>9645</v>
          </cell>
          <cell r="AD53">
            <v>516104</v>
          </cell>
          <cell r="AE53">
            <v>3645</v>
          </cell>
          <cell r="AF53" t="str">
            <v>CW</v>
          </cell>
          <cell r="AG53">
            <v>2021</v>
          </cell>
          <cell r="AH53" t="str">
            <v>City Wide Capital</v>
          </cell>
          <cell r="AI53">
            <v>909366</v>
          </cell>
          <cell r="AJ53" t="str">
            <v>Bâtiments 2019 - Soins de longue durée</v>
          </cell>
        </row>
        <row r="54">
          <cell r="B54" t="str">
            <v>909545 2019 Furniture &amp; Equip. - Long Term Care</v>
          </cell>
          <cell r="C54" t="str">
            <v>Rev</v>
          </cell>
          <cell r="D54" t="str">
            <v>Revenues</v>
          </cell>
          <cell r="E54" t="str">
            <v>Provincial Revenue</v>
          </cell>
          <cell r="F54" t="str">
            <v>Revenues</v>
          </cell>
          <cell r="G54" t="str">
            <v>Revenues</v>
          </cell>
          <cell r="H54" t="str">
            <v>Tax</v>
          </cell>
          <cell r="I54" t="str">
            <v>Tax</v>
          </cell>
          <cell r="J54" t="str">
            <v>Authority</v>
          </cell>
          <cell r="K54" t="str">
            <v>Individual</v>
          </cell>
          <cell r="L54" t="str">
            <v>Renewal of City Assets</v>
          </cell>
          <cell r="M54" t="str">
            <v>Community &amp; Protective Services Committee</v>
          </cell>
          <cell r="N54" t="str">
            <v>Community and Social Services Department</v>
          </cell>
          <cell r="O54" t="str">
            <v>Long Term Care</v>
          </cell>
          <cell r="P54" t="str">
            <v>Long Term Care</v>
          </cell>
          <cell r="Q54" t="str">
            <v>909545  2019 Furniture &amp; Equip. - Long Term Care</v>
          </cell>
          <cell r="R54" t="str">
            <v>512005  Provincial Revenue</v>
          </cell>
          <cell r="S54">
            <v>350</v>
          </cell>
          <cell r="T54">
            <v>350</v>
          </cell>
          <cell r="U54">
            <v>350</v>
          </cell>
          <cell r="V54">
            <v>350</v>
          </cell>
          <cell r="W54">
            <v>350</v>
          </cell>
          <cell r="X54">
            <v>350</v>
          </cell>
          <cell r="Y54">
            <v>350</v>
          </cell>
          <cell r="Z54">
            <v>350</v>
          </cell>
          <cell r="AA54">
            <v>350</v>
          </cell>
          <cell r="AB54">
            <v>350</v>
          </cell>
          <cell r="AC54">
            <v>3500</v>
          </cell>
          <cell r="AD54">
            <v>512005</v>
          </cell>
          <cell r="AE54">
            <v>1400</v>
          </cell>
          <cell r="AF54" t="str">
            <v>12, 8, 22</v>
          </cell>
          <cell r="AG54">
            <v>2020</v>
          </cell>
          <cell r="AH54" t="str">
            <v>Provincial</v>
          </cell>
          <cell r="AI54">
            <v>909545</v>
          </cell>
          <cell r="AJ54" t="str">
            <v xml:space="preserve">Mobilier et équipement 2019 – Soins de longue durée
</v>
          </cell>
        </row>
        <row r="55">
          <cell r="B55" t="str">
            <v>909545 2019 Furniture &amp; Equip. - Long Term Care</v>
          </cell>
          <cell r="C55" t="str">
            <v>Res</v>
          </cell>
          <cell r="D55" t="str">
            <v xml:space="preserve">Capital Reserve Fund </v>
          </cell>
          <cell r="E55" t="str">
            <v>City Wide Capital</v>
          </cell>
          <cell r="F55" t="str">
            <v>Tax Supported/ Dedicated</v>
          </cell>
          <cell r="G55" t="str">
            <v>Tax</v>
          </cell>
          <cell r="H55" t="str">
            <v>Tax</v>
          </cell>
          <cell r="I55" t="str">
            <v>Tax</v>
          </cell>
          <cell r="J55" t="str">
            <v>Authority</v>
          </cell>
          <cell r="K55" t="str">
            <v>Individual</v>
          </cell>
          <cell r="L55" t="str">
            <v>Renewal of City Assets</v>
          </cell>
          <cell r="M55" t="str">
            <v>Community &amp; Protective Services Committee</v>
          </cell>
          <cell r="N55" t="str">
            <v>Community and Social Services Department</v>
          </cell>
          <cell r="O55" t="str">
            <v>Long Term Care</v>
          </cell>
          <cell r="P55" t="str">
            <v>Long Term Care</v>
          </cell>
          <cell r="Q55" t="str">
            <v>909545  2019 Furniture &amp; Equip. - Long Term Care</v>
          </cell>
          <cell r="R55" t="str">
            <v>516104  City Wide Capital</v>
          </cell>
          <cell r="S55">
            <v>300</v>
          </cell>
          <cell r="T55">
            <v>0</v>
          </cell>
          <cell r="U55">
            <v>0</v>
          </cell>
          <cell r="V55">
            <v>0</v>
          </cell>
          <cell r="W55">
            <v>0</v>
          </cell>
          <cell r="X55">
            <v>0</v>
          </cell>
          <cell r="Y55">
            <v>0</v>
          </cell>
          <cell r="Z55">
            <v>0</v>
          </cell>
          <cell r="AA55">
            <v>0</v>
          </cell>
          <cell r="AB55">
            <v>0</v>
          </cell>
          <cell r="AC55">
            <v>300</v>
          </cell>
          <cell r="AD55">
            <v>516104</v>
          </cell>
          <cell r="AE55">
            <v>300</v>
          </cell>
          <cell r="AF55" t="str">
            <v>12, 8, 22</v>
          </cell>
          <cell r="AG55">
            <v>2020</v>
          </cell>
          <cell r="AH55" t="str">
            <v>City Wide Capital</v>
          </cell>
          <cell r="AI55">
            <v>909545</v>
          </cell>
          <cell r="AJ55" t="str">
            <v xml:space="preserve">Mobilier et équipement 2019 – Soins de longue durée
</v>
          </cell>
        </row>
        <row r="56">
          <cell r="B56" t="str">
            <v>909477 2019 Accessibility - Long Term Care</v>
          </cell>
          <cell r="C56" t="str">
            <v>Res</v>
          </cell>
          <cell r="D56" t="str">
            <v xml:space="preserve">Capital Reserve Fund </v>
          </cell>
          <cell r="E56" t="str">
            <v>City Wide Capital</v>
          </cell>
          <cell r="F56" t="str">
            <v>Tax Supported/ Dedicated</v>
          </cell>
          <cell r="G56" t="str">
            <v>Tax</v>
          </cell>
          <cell r="H56" t="str">
            <v>Tax</v>
          </cell>
          <cell r="I56" t="str">
            <v>Tax</v>
          </cell>
          <cell r="J56" t="str">
            <v>Authority</v>
          </cell>
          <cell r="K56" t="str">
            <v>Accessibility - Long Term Care</v>
          </cell>
          <cell r="L56" t="str">
            <v>Service Enhancement</v>
          </cell>
          <cell r="M56" t="str">
            <v>Community &amp; Protective Services Committee</v>
          </cell>
          <cell r="N56" t="str">
            <v>Planning, Infrastructure &amp; Economic Development Department</v>
          </cell>
          <cell r="O56" t="str">
            <v>Infrastructure Services</v>
          </cell>
          <cell r="P56" t="str">
            <v>Long Term Care</v>
          </cell>
          <cell r="Q56" t="str">
            <v>909477  2019 Accessibility - Long Term Care</v>
          </cell>
          <cell r="R56" t="str">
            <v>516104  City Wide Capital</v>
          </cell>
          <cell r="S56">
            <v>60</v>
          </cell>
          <cell r="T56">
            <v>60</v>
          </cell>
          <cell r="U56">
            <v>60</v>
          </cell>
          <cell r="V56">
            <v>60</v>
          </cell>
          <cell r="W56">
            <v>0</v>
          </cell>
          <cell r="X56">
            <v>0</v>
          </cell>
          <cell r="Y56">
            <v>0</v>
          </cell>
          <cell r="Z56">
            <v>0</v>
          </cell>
          <cell r="AA56">
            <v>0</v>
          </cell>
          <cell r="AB56">
            <v>0</v>
          </cell>
          <cell r="AC56">
            <v>240</v>
          </cell>
          <cell r="AD56">
            <v>516104</v>
          </cell>
          <cell r="AE56">
            <v>240</v>
          </cell>
          <cell r="AF56" t="str">
            <v>CW</v>
          </cell>
          <cell r="AG56">
            <v>2021</v>
          </cell>
          <cell r="AH56" t="str">
            <v>City Wide Capital</v>
          </cell>
          <cell r="AI56">
            <v>909477</v>
          </cell>
          <cell r="AJ56" t="str">
            <v>Accessibilité 2019 - Soins de longue durée</v>
          </cell>
        </row>
        <row r="57">
          <cell r="B57" t="str">
            <v>904699 Brewer Park</v>
          </cell>
          <cell r="C57" t="str">
            <v>Res</v>
          </cell>
          <cell r="D57" t="str">
            <v xml:space="preserve">Capital Reserve Fund </v>
          </cell>
          <cell r="E57" t="str">
            <v>Cash In Lieu Parkland - City Wide</v>
          </cell>
          <cell r="F57" t="str">
            <v>Tax Supported/ Dedicated</v>
          </cell>
          <cell r="G57" t="str">
            <v>Tax</v>
          </cell>
          <cell r="H57" t="str">
            <v>Tax</v>
          </cell>
          <cell r="I57" t="str">
            <v>Tax</v>
          </cell>
          <cell r="J57" t="str">
            <v>Authority</v>
          </cell>
          <cell r="K57" t="str">
            <v>Individual</v>
          </cell>
          <cell r="L57" t="str">
            <v>Renewal of City Assets</v>
          </cell>
          <cell r="M57" t="str">
            <v>Community &amp; Protective Services Committee</v>
          </cell>
          <cell r="N57" t="str">
            <v>Recreation, Cultural and Facility Operations Department</v>
          </cell>
          <cell r="O57" t="str">
            <v>Parks &amp; Facilities Planning</v>
          </cell>
          <cell r="P57" t="str">
            <v>Parks, Recreation &amp; Culture</v>
          </cell>
          <cell r="Q57" t="str">
            <v>904699  Brewer Park</v>
          </cell>
          <cell r="R57" t="str">
            <v>516129  D/R - Cash In Lieu Parkland - City Wide</v>
          </cell>
          <cell r="S57">
            <v>0</v>
          </cell>
          <cell r="T57">
            <v>0</v>
          </cell>
          <cell r="U57">
            <v>0</v>
          </cell>
          <cell r="V57">
            <v>0</v>
          </cell>
          <cell r="W57">
            <v>0</v>
          </cell>
          <cell r="X57">
            <v>0</v>
          </cell>
          <cell r="Y57">
            <v>0</v>
          </cell>
          <cell r="Z57">
            <v>0</v>
          </cell>
          <cell r="AA57">
            <v>3000</v>
          </cell>
          <cell r="AB57">
            <v>0</v>
          </cell>
          <cell r="AC57">
            <v>3000</v>
          </cell>
          <cell r="AD57">
            <v>516129</v>
          </cell>
          <cell r="AE57">
            <v>0</v>
          </cell>
          <cell r="AF57">
            <v>17</v>
          </cell>
          <cell r="AG57">
            <v>2021</v>
          </cell>
          <cell r="AH57" t="str">
            <v>Lieu Parkland - City Wide</v>
          </cell>
          <cell r="AI57">
            <v>904699</v>
          </cell>
          <cell r="AJ57" t="str">
            <v>Parc Brewer</v>
          </cell>
        </row>
        <row r="58">
          <cell r="B58" t="str">
            <v>906852 Cultural Facility West Renewal (NCAC)</v>
          </cell>
          <cell r="C58" t="str">
            <v>Res</v>
          </cell>
          <cell r="D58" t="str">
            <v xml:space="preserve">Capital Reserve Fund </v>
          </cell>
          <cell r="E58" t="str">
            <v>City Wide Capital</v>
          </cell>
          <cell r="F58" t="str">
            <v>Tax Supported/ Dedicated</v>
          </cell>
          <cell r="G58" t="str">
            <v>Tax</v>
          </cell>
          <cell r="H58" t="str">
            <v>Tax</v>
          </cell>
          <cell r="I58" t="str">
            <v>Tax</v>
          </cell>
          <cell r="J58" t="str">
            <v>Authority</v>
          </cell>
          <cell r="K58" t="str">
            <v>Individual</v>
          </cell>
          <cell r="L58" t="str">
            <v>Renewal of City Assets</v>
          </cell>
          <cell r="M58" t="str">
            <v>Community &amp; Protective Services Committee</v>
          </cell>
          <cell r="N58" t="str">
            <v>Recreation, Cultural and Facility Operations Department</v>
          </cell>
          <cell r="O58" t="str">
            <v>Parks &amp; Facilities Planning</v>
          </cell>
          <cell r="P58" t="str">
            <v>Parks, Recreation &amp; Culture</v>
          </cell>
          <cell r="Q58" t="str">
            <v>906852  Cultural Facility West Renewal (NCAC)</v>
          </cell>
          <cell r="R58" t="str">
            <v>516104  City Wide Capital</v>
          </cell>
          <cell r="S58">
            <v>0</v>
          </cell>
          <cell r="T58">
            <v>0</v>
          </cell>
          <cell r="U58">
            <v>0</v>
          </cell>
          <cell r="V58">
            <v>0</v>
          </cell>
          <cell r="W58">
            <v>0</v>
          </cell>
          <cell r="X58">
            <v>0</v>
          </cell>
          <cell r="Y58">
            <v>2322</v>
          </cell>
          <cell r="Z58">
            <v>2085</v>
          </cell>
          <cell r="AA58">
            <v>0</v>
          </cell>
          <cell r="AB58">
            <v>0</v>
          </cell>
          <cell r="AC58">
            <v>4407</v>
          </cell>
          <cell r="AD58">
            <v>516104</v>
          </cell>
          <cell r="AE58">
            <v>0</v>
          </cell>
          <cell r="AF58" t="str">
            <v>CW</v>
          </cell>
          <cell r="AG58">
            <v>2020</v>
          </cell>
          <cell r="AH58" t="str">
            <v>City Wide Capital</v>
          </cell>
          <cell r="AI58">
            <v>906852</v>
          </cell>
          <cell r="AJ58" t="str">
            <v>Renouvellement de l'installation culturelle ouest (CACN)</v>
          </cell>
        </row>
        <row r="59">
          <cell r="B59" t="str">
            <v>907844 Park Pathway Lighting 2018</v>
          </cell>
          <cell r="C59" t="str">
            <v>Res</v>
          </cell>
          <cell r="D59" t="str">
            <v xml:space="preserve">Capital Reserve Fund </v>
          </cell>
          <cell r="E59" t="str">
            <v>City Wide Capital</v>
          </cell>
          <cell r="F59" t="str">
            <v>Tax Supported/ Dedicated</v>
          </cell>
          <cell r="G59" t="str">
            <v>Tax</v>
          </cell>
          <cell r="H59" t="str">
            <v>Tax</v>
          </cell>
          <cell r="I59" t="str">
            <v>Tax</v>
          </cell>
          <cell r="J59" t="str">
            <v>Authority</v>
          </cell>
          <cell r="K59" t="str">
            <v>Individual</v>
          </cell>
          <cell r="L59" t="str">
            <v>Renewal of City Assets</v>
          </cell>
          <cell r="M59" t="str">
            <v>Community &amp; Protective Services Committee</v>
          </cell>
          <cell r="N59" t="str">
            <v>Recreation, Cultural and Facility Operations Department</v>
          </cell>
          <cell r="O59" t="str">
            <v>Parks &amp; Facilities Planning</v>
          </cell>
          <cell r="P59" t="str">
            <v>Parks, Recreation &amp; Culture</v>
          </cell>
          <cell r="Q59" t="str">
            <v>907844  Park Pathway Lighting 2018</v>
          </cell>
          <cell r="R59" t="str">
            <v>516104  City Wide Capital</v>
          </cell>
          <cell r="S59">
            <v>0</v>
          </cell>
          <cell r="T59">
            <v>250</v>
          </cell>
          <cell r="U59">
            <v>0</v>
          </cell>
          <cell r="V59">
            <v>250</v>
          </cell>
          <cell r="W59">
            <v>0</v>
          </cell>
          <cell r="X59">
            <v>300</v>
          </cell>
          <cell r="Y59">
            <v>0</v>
          </cell>
          <cell r="Z59">
            <v>200</v>
          </cell>
          <cell r="AA59">
            <v>0</v>
          </cell>
          <cell r="AB59">
            <v>200</v>
          </cell>
          <cell r="AC59">
            <v>1200</v>
          </cell>
          <cell r="AD59">
            <v>516104</v>
          </cell>
          <cell r="AE59">
            <v>500</v>
          </cell>
          <cell r="AF59" t="str">
            <v>CW</v>
          </cell>
          <cell r="AG59">
            <v>2020</v>
          </cell>
          <cell r="AH59" t="str">
            <v>City Wide Capital</v>
          </cell>
          <cell r="AI59">
            <v>907844</v>
          </cell>
          <cell r="AJ59" t="str">
            <v>Eclairage des sentiers de parc 2018</v>
          </cell>
        </row>
        <row r="60">
          <cell r="B60" t="str">
            <v>908423 Backflow Prevention Project</v>
          </cell>
          <cell r="C60" t="str">
            <v>Res</v>
          </cell>
          <cell r="D60" t="str">
            <v xml:space="preserve">Capital Reserve Fund </v>
          </cell>
          <cell r="E60" t="str">
            <v>City Wide Capital</v>
          </cell>
          <cell r="F60" t="str">
            <v>Tax Supported/ Dedicated</v>
          </cell>
          <cell r="G60" t="str">
            <v>Tax</v>
          </cell>
          <cell r="H60" t="str">
            <v>Tax</v>
          </cell>
          <cell r="I60" t="str">
            <v>Tax</v>
          </cell>
          <cell r="J60" t="str">
            <v>Authority</v>
          </cell>
          <cell r="K60" t="str">
            <v>Individual</v>
          </cell>
          <cell r="L60" t="str">
            <v>Renewal of City Assets</v>
          </cell>
          <cell r="M60" t="str">
            <v>Community &amp; Protective Services Committee</v>
          </cell>
          <cell r="N60" t="str">
            <v>Recreation, Cultural and Facility Operations Department</v>
          </cell>
          <cell r="O60" t="str">
            <v>Parks &amp; Facilities Planning</v>
          </cell>
          <cell r="P60" t="str">
            <v>Parks, Recreation &amp; Culture</v>
          </cell>
          <cell r="Q60" t="str">
            <v>908423  Backflow Prevention Project</v>
          </cell>
          <cell r="R60" t="str">
            <v>516104  City Wide Capital</v>
          </cell>
          <cell r="S60">
            <v>750</v>
          </cell>
          <cell r="T60">
            <v>0</v>
          </cell>
          <cell r="U60">
            <v>0</v>
          </cell>
          <cell r="V60">
            <v>0</v>
          </cell>
          <cell r="W60">
            <v>0</v>
          </cell>
          <cell r="X60">
            <v>0</v>
          </cell>
          <cell r="Y60">
            <v>0</v>
          </cell>
          <cell r="Z60">
            <v>0</v>
          </cell>
          <cell r="AA60">
            <v>0</v>
          </cell>
          <cell r="AB60">
            <v>0</v>
          </cell>
          <cell r="AC60">
            <v>750</v>
          </cell>
          <cell r="AD60">
            <v>516104</v>
          </cell>
          <cell r="AE60">
            <v>750</v>
          </cell>
          <cell r="AF60" t="str">
            <v>CW</v>
          </cell>
          <cell r="AG60">
            <v>2020</v>
          </cell>
          <cell r="AH60" t="str">
            <v>City Wide Capital</v>
          </cell>
          <cell r="AI60">
            <v>908423</v>
          </cell>
          <cell r="AJ60" t="str">
            <v>Projet de prévention des refoulements</v>
          </cell>
        </row>
        <row r="61">
          <cell r="B61" t="str">
            <v>909104 Beach Pavillion Upgrade/Renewal</v>
          </cell>
          <cell r="C61" t="str">
            <v>Res</v>
          </cell>
          <cell r="D61" t="str">
            <v xml:space="preserve">Capital Reserve Fund </v>
          </cell>
          <cell r="E61" t="str">
            <v>City Wide Capital</v>
          </cell>
          <cell r="F61" t="str">
            <v>Tax Supported/ Dedicated</v>
          </cell>
          <cell r="G61" t="str">
            <v>Tax</v>
          </cell>
          <cell r="H61" t="str">
            <v>Tax</v>
          </cell>
          <cell r="I61" t="str">
            <v>Tax</v>
          </cell>
          <cell r="J61" t="str">
            <v>Authority</v>
          </cell>
          <cell r="K61" t="str">
            <v>Individual</v>
          </cell>
          <cell r="L61" t="str">
            <v>Renewal of City Assets</v>
          </cell>
          <cell r="M61" t="str">
            <v>Community &amp; Protective Services Committee</v>
          </cell>
          <cell r="N61" t="str">
            <v>Recreation, Cultural and Facility Operations Department</v>
          </cell>
          <cell r="O61" t="str">
            <v>Parks &amp; Facilities Planning</v>
          </cell>
          <cell r="P61" t="str">
            <v>Parks, Recreation &amp; Culture</v>
          </cell>
          <cell r="Q61" t="str">
            <v>909104  Beach Pavillion Upgrade/Renewal</v>
          </cell>
          <cell r="R61" t="str">
            <v>516104  City Wide Capital</v>
          </cell>
          <cell r="S61">
            <v>0</v>
          </cell>
          <cell r="T61">
            <v>0</v>
          </cell>
          <cell r="U61">
            <v>933</v>
          </cell>
          <cell r="V61">
            <v>921</v>
          </cell>
          <cell r="W61">
            <v>1615</v>
          </cell>
          <cell r="X61">
            <v>1315</v>
          </cell>
          <cell r="Y61">
            <v>0</v>
          </cell>
          <cell r="Z61">
            <v>0</v>
          </cell>
          <cell r="AA61">
            <v>0</v>
          </cell>
          <cell r="AB61">
            <v>0</v>
          </cell>
          <cell r="AC61">
            <v>4784</v>
          </cell>
          <cell r="AD61">
            <v>516104</v>
          </cell>
          <cell r="AE61">
            <v>1854</v>
          </cell>
          <cell r="AF61">
            <v>16</v>
          </cell>
          <cell r="AG61">
            <v>2021</v>
          </cell>
          <cell r="AH61" t="str">
            <v>City Wide Capital</v>
          </cell>
          <cell r="AI61">
            <v>909104</v>
          </cell>
          <cell r="AJ61" t="str">
            <v>Amélioration/renouvellement de pavillon de plage</v>
          </cell>
        </row>
        <row r="62">
          <cell r="B62" t="str">
            <v>909107 Facility Minor Cap Front of House Repair</v>
          </cell>
          <cell r="C62" t="str">
            <v>Res</v>
          </cell>
          <cell r="D62" t="str">
            <v xml:space="preserve">Capital Reserve Fund </v>
          </cell>
          <cell r="E62" t="str">
            <v>City Wide Capital</v>
          </cell>
          <cell r="F62" t="str">
            <v>Tax Supported/ Dedicated</v>
          </cell>
          <cell r="G62" t="str">
            <v>Tax</v>
          </cell>
          <cell r="H62" t="str">
            <v>Tax</v>
          </cell>
          <cell r="I62" t="str">
            <v>Tax</v>
          </cell>
          <cell r="J62" t="str">
            <v>Authority</v>
          </cell>
          <cell r="K62" t="str">
            <v>Individual</v>
          </cell>
          <cell r="L62" t="str">
            <v>Renewal of City Assets</v>
          </cell>
          <cell r="M62" t="str">
            <v>Community &amp; Protective Services Committee</v>
          </cell>
          <cell r="N62" t="str">
            <v>Recreation, Cultural and Facility Operations Department</v>
          </cell>
          <cell r="O62" t="str">
            <v>Parks &amp; Facilities Planning</v>
          </cell>
          <cell r="P62" t="str">
            <v>Parks, Recreation &amp; Culture</v>
          </cell>
          <cell r="Q62" t="str">
            <v>909107  Facility Minor Cap Front of House Repair</v>
          </cell>
          <cell r="R62" t="str">
            <v>516104  City Wide Capital</v>
          </cell>
          <cell r="S62">
            <v>300</v>
          </cell>
          <cell r="T62">
            <v>300</v>
          </cell>
          <cell r="U62">
            <v>300</v>
          </cell>
          <cell r="V62">
            <v>300</v>
          </cell>
          <cell r="W62">
            <v>300</v>
          </cell>
          <cell r="X62">
            <v>300</v>
          </cell>
          <cell r="Y62">
            <v>300</v>
          </cell>
          <cell r="Z62">
            <v>300</v>
          </cell>
          <cell r="AA62">
            <v>300</v>
          </cell>
          <cell r="AB62">
            <v>300</v>
          </cell>
          <cell r="AC62">
            <v>3000</v>
          </cell>
          <cell r="AD62">
            <v>516104</v>
          </cell>
          <cell r="AE62">
            <v>1200</v>
          </cell>
          <cell r="AF62" t="str">
            <v>CW</v>
          </cell>
          <cell r="AG62">
            <v>2021</v>
          </cell>
          <cell r="AH62" t="str">
            <v>City Wide Capital</v>
          </cell>
          <cell r="AI62">
            <v>909107</v>
          </cell>
          <cell r="AJ62" t="str">
            <v>Réparations mineures devant la maison</v>
          </cell>
        </row>
        <row r="63">
          <cell r="B63" t="str">
            <v>909127 Shenkman Theatre Cap Renewal Fund 2019</v>
          </cell>
          <cell r="C63" t="str">
            <v>Res</v>
          </cell>
          <cell r="D63" t="str">
            <v xml:space="preserve">Capital Reserve Fund </v>
          </cell>
          <cell r="E63" t="str">
            <v>Shenkman Art Theatre Capital</v>
          </cell>
          <cell r="F63" t="str">
            <v>Tax Supported/ Dedicated</v>
          </cell>
          <cell r="G63" t="str">
            <v>Tax</v>
          </cell>
          <cell r="H63" t="str">
            <v>Tax</v>
          </cell>
          <cell r="I63" t="str">
            <v>Tax</v>
          </cell>
          <cell r="J63" t="str">
            <v>Authority</v>
          </cell>
          <cell r="K63" t="str">
            <v>Individual</v>
          </cell>
          <cell r="L63" t="str">
            <v>Renewal of City Assets</v>
          </cell>
          <cell r="M63" t="str">
            <v>Community &amp; Protective Services Committee</v>
          </cell>
          <cell r="N63" t="str">
            <v>Recreation, Cultural and Facility Operations Department</v>
          </cell>
          <cell r="O63" t="str">
            <v>Parks &amp; Facilities Planning</v>
          </cell>
          <cell r="P63" t="str">
            <v>Parks, Recreation &amp; Culture</v>
          </cell>
          <cell r="Q63" t="str">
            <v>909127  Shenkman Theatre Cap Renewal Fund 2019</v>
          </cell>
          <cell r="R63" t="str">
            <v>516179  R/F Shenkman Art Centre</v>
          </cell>
          <cell r="S63">
            <v>40</v>
          </cell>
          <cell r="T63">
            <v>40</v>
          </cell>
          <cell r="U63">
            <v>40</v>
          </cell>
          <cell r="V63">
            <v>40</v>
          </cell>
          <cell r="W63">
            <v>40</v>
          </cell>
          <cell r="X63">
            <v>40</v>
          </cell>
          <cell r="Y63">
            <v>40</v>
          </cell>
          <cell r="Z63">
            <v>40</v>
          </cell>
          <cell r="AA63">
            <v>40</v>
          </cell>
          <cell r="AB63">
            <v>40</v>
          </cell>
          <cell r="AC63">
            <v>400</v>
          </cell>
          <cell r="AD63">
            <v>516179</v>
          </cell>
          <cell r="AE63">
            <v>160</v>
          </cell>
          <cell r="AF63">
            <v>1</v>
          </cell>
          <cell r="AG63">
            <v>2021</v>
          </cell>
          <cell r="AH63" t="str">
            <v>Shenkman Art Theatre Capital</v>
          </cell>
          <cell r="AI63">
            <v>909127</v>
          </cell>
          <cell r="AJ63" t="str">
            <v>Fonds d'immobilisations pour la réfection du Théâtre Shenkman 2019</v>
          </cell>
        </row>
        <row r="64">
          <cell r="B64" t="str">
            <v>909362 2019 Buildings-Cultural Services</v>
          </cell>
          <cell r="C64" t="str">
            <v>Res</v>
          </cell>
          <cell r="D64" t="str">
            <v xml:space="preserve">Capital Reserve Fund </v>
          </cell>
          <cell r="E64" t="str">
            <v>City Wide Capital</v>
          </cell>
          <cell r="F64" t="str">
            <v>Tax Supported/ Dedicated</v>
          </cell>
          <cell r="G64" t="str">
            <v>Tax</v>
          </cell>
          <cell r="H64" t="str">
            <v>Tax</v>
          </cell>
          <cell r="I64" t="str">
            <v>Tax</v>
          </cell>
          <cell r="J64" t="str">
            <v>Authority</v>
          </cell>
          <cell r="K64" t="str">
            <v>Buildings-Cultural Services</v>
          </cell>
          <cell r="L64" t="str">
            <v>Renewal of City Assets</v>
          </cell>
          <cell r="M64" t="str">
            <v>Community &amp; Protective Services Committee</v>
          </cell>
          <cell r="N64" t="str">
            <v>Planning, Infrastructure &amp; Economic Development Department</v>
          </cell>
          <cell r="O64" t="str">
            <v>Infrastructure Services</v>
          </cell>
          <cell r="P64" t="str">
            <v>Parks, Recreation &amp; Culture</v>
          </cell>
          <cell r="Q64" t="str">
            <v>909362  2019 Buildings-Cultural Services</v>
          </cell>
          <cell r="R64" t="str">
            <v>516104  City Wide Capital</v>
          </cell>
          <cell r="S64">
            <v>905</v>
          </cell>
          <cell r="T64">
            <v>800</v>
          </cell>
          <cell r="U64">
            <v>800</v>
          </cell>
          <cell r="V64">
            <v>800</v>
          </cell>
          <cell r="W64">
            <v>800</v>
          </cell>
          <cell r="X64">
            <v>800</v>
          </cell>
          <cell r="Y64">
            <v>800</v>
          </cell>
          <cell r="Z64">
            <v>800</v>
          </cell>
          <cell r="AA64">
            <v>800</v>
          </cell>
          <cell r="AB64">
            <v>800</v>
          </cell>
          <cell r="AC64">
            <v>8105</v>
          </cell>
          <cell r="AD64">
            <v>516104</v>
          </cell>
          <cell r="AE64">
            <v>3305</v>
          </cell>
          <cell r="AF64" t="str">
            <v>CW</v>
          </cell>
          <cell r="AG64">
            <v>2021</v>
          </cell>
          <cell r="AH64" t="str">
            <v>City Wide Capital</v>
          </cell>
          <cell r="AI64">
            <v>909362</v>
          </cell>
          <cell r="AJ64" t="str">
            <v>Bâtiments 2019 - Service culturels</v>
          </cell>
        </row>
        <row r="65">
          <cell r="B65" t="str">
            <v>909367 2019 Buildings-Parks &amp; Rec</v>
          </cell>
          <cell r="C65" t="str">
            <v>Res</v>
          </cell>
          <cell r="D65" t="str">
            <v xml:space="preserve">Capital Reserve Fund </v>
          </cell>
          <cell r="E65" t="str">
            <v>City Wide Capital</v>
          </cell>
          <cell r="F65" t="str">
            <v>Tax Supported/ Dedicated</v>
          </cell>
          <cell r="G65" t="str">
            <v>Tax</v>
          </cell>
          <cell r="H65" t="str">
            <v>Tax</v>
          </cell>
          <cell r="I65" t="str">
            <v>Tax</v>
          </cell>
          <cell r="J65" t="str">
            <v>Authority</v>
          </cell>
          <cell r="K65" t="str">
            <v>Buildings-Parks &amp; Recreation</v>
          </cell>
          <cell r="L65" t="str">
            <v>Renewal of City Assets</v>
          </cell>
          <cell r="M65" t="str">
            <v>Community &amp; Protective Services Committee</v>
          </cell>
          <cell r="N65" t="str">
            <v>Planning, Infrastructure &amp; Economic Development Department</v>
          </cell>
          <cell r="O65" t="str">
            <v>Infrastructure Services</v>
          </cell>
          <cell r="P65" t="str">
            <v>Parks, Recreation &amp; Culture</v>
          </cell>
          <cell r="Q65" t="str">
            <v>909367  2019 Buildings-Parks &amp; Rec</v>
          </cell>
          <cell r="R65" t="str">
            <v>516104  City Wide Capital</v>
          </cell>
          <cell r="S65">
            <v>14659</v>
          </cell>
          <cell r="T65">
            <v>25196</v>
          </cell>
          <cell r="U65">
            <v>30806</v>
          </cell>
          <cell r="V65">
            <v>32300</v>
          </cell>
          <cell r="W65">
            <v>35417</v>
          </cell>
          <cell r="X65">
            <v>38301</v>
          </cell>
          <cell r="Y65">
            <v>40906</v>
          </cell>
          <cell r="Z65">
            <v>43082</v>
          </cell>
          <cell r="AA65">
            <v>45733</v>
          </cell>
          <cell r="AB65">
            <v>48792</v>
          </cell>
          <cell r="AC65">
            <v>355192</v>
          </cell>
          <cell r="AD65">
            <v>516104</v>
          </cell>
          <cell r="AE65">
            <v>102961</v>
          </cell>
          <cell r="AF65" t="str">
            <v>CW</v>
          </cell>
          <cell r="AG65">
            <v>2021</v>
          </cell>
          <cell r="AH65" t="str">
            <v>City Wide Capital</v>
          </cell>
          <cell r="AI65">
            <v>909367</v>
          </cell>
          <cell r="AJ65" t="str">
            <v>Bâtiments 2019 - Parcs et loisirs</v>
          </cell>
        </row>
        <row r="66">
          <cell r="B66" t="str">
            <v>909372 2019 Parks - Parks &amp; Rec</v>
          </cell>
          <cell r="C66" t="str">
            <v>Res</v>
          </cell>
          <cell r="D66" t="str">
            <v xml:space="preserve">Capital Reserve Fund </v>
          </cell>
          <cell r="E66" t="str">
            <v>City Wide Capital</v>
          </cell>
          <cell r="F66" t="str">
            <v>Tax Supported/ Dedicated</v>
          </cell>
          <cell r="G66" t="str">
            <v>Tax</v>
          </cell>
          <cell r="H66" t="str">
            <v>Tax</v>
          </cell>
          <cell r="I66" t="str">
            <v>Tax</v>
          </cell>
          <cell r="J66" t="str">
            <v>Authority</v>
          </cell>
          <cell r="K66" t="str">
            <v>Parks - Parks &amp; Recreation</v>
          </cell>
          <cell r="L66" t="str">
            <v>Renewal of City Assets</v>
          </cell>
          <cell r="M66" t="str">
            <v>Community &amp; Protective Services Committee</v>
          </cell>
          <cell r="N66" t="str">
            <v>Planning, Infrastructure &amp; Economic Development Department</v>
          </cell>
          <cell r="O66" t="str">
            <v>Infrastructure Services</v>
          </cell>
          <cell r="P66" t="str">
            <v>Parks, Recreation &amp; Culture</v>
          </cell>
          <cell r="Q66" t="str">
            <v>909372  2019 Parks - Parks &amp; Rec</v>
          </cell>
          <cell r="R66" t="str">
            <v>516104  City Wide Capital</v>
          </cell>
          <cell r="S66">
            <v>5000</v>
          </cell>
          <cell r="T66">
            <v>5500</v>
          </cell>
          <cell r="U66">
            <v>6000</v>
          </cell>
          <cell r="V66">
            <v>7000</v>
          </cell>
          <cell r="W66">
            <v>8000</v>
          </cell>
          <cell r="X66">
            <v>9000</v>
          </cell>
          <cell r="Y66">
            <v>10000</v>
          </cell>
          <cell r="Z66">
            <v>11000</v>
          </cell>
          <cell r="AA66">
            <v>12000</v>
          </cell>
          <cell r="AB66">
            <v>12000</v>
          </cell>
          <cell r="AC66">
            <v>85500</v>
          </cell>
          <cell r="AD66">
            <v>516104</v>
          </cell>
          <cell r="AE66">
            <v>23500</v>
          </cell>
          <cell r="AF66" t="str">
            <v>CW</v>
          </cell>
          <cell r="AG66">
            <v>2021</v>
          </cell>
          <cell r="AH66" t="str">
            <v>City Wide Capital</v>
          </cell>
          <cell r="AI66">
            <v>909372</v>
          </cell>
          <cell r="AJ66" t="str">
            <v>Parcs 2019 - Parcs et Loisirs</v>
          </cell>
        </row>
        <row r="67">
          <cell r="B67" t="str">
            <v>909428 Infrastruct Support - Outdoor Rinks 2019</v>
          </cell>
          <cell r="C67" t="str">
            <v>Res</v>
          </cell>
          <cell r="D67" t="str">
            <v xml:space="preserve">Capital Reserve Fund </v>
          </cell>
          <cell r="E67" t="str">
            <v>City Wide Capital</v>
          </cell>
          <cell r="F67" t="str">
            <v>Tax Supported/ Dedicated</v>
          </cell>
          <cell r="G67" t="str">
            <v>Tax</v>
          </cell>
          <cell r="H67" t="str">
            <v>Tax</v>
          </cell>
          <cell r="I67" t="str">
            <v>Tax</v>
          </cell>
          <cell r="J67" t="str">
            <v>Authority</v>
          </cell>
          <cell r="K67" t="str">
            <v>Individual</v>
          </cell>
          <cell r="L67" t="str">
            <v>Renewal of City Assets</v>
          </cell>
          <cell r="M67" t="str">
            <v>Community &amp; Protective Services Committee</v>
          </cell>
          <cell r="N67" t="str">
            <v>Recreation, Cultural and Facility Operations Department</v>
          </cell>
          <cell r="O67" t="str">
            <v>Parks &amp; Facilities Planning</v>
          </cell>
          <cell r="P67" t="str">
            <v>Parks, Recreation &amp; Culture</v>
          </cell>
          <cell r="Q67" t="str">
            <v>909428  Infrastruct Support - Outdoor Rinks 2019</v>
          </cell>
          <cell r="R67" t="str">
            <v>516104  City Wide Capital</v>
          </cell>
          <cell r="S67">
            <v>0</v>
          </cell>
          <cell r="T67">
            <v>400</v>
          </cell>
          <cell r="U67">
            <v>0</v>
          </cell>
          <cell r="V67">
            <v>400</v>
          </cell>
          <cell r="W67">
            <v>0</v>
          </cell>
          <cell r="X67">
            <v>400</v>
          </cell>
          <cell r="Y67">
            <v>0</v>
          </cell>
          <cell r="Z67">
            <v>400</v>
          </cell>
          <cell r="AA67">
            <v>0</v>
          </cell>
          <cell r="AB67">
            <v>400</v>
          </cell>
          <cell r="AC67">
            <v>2000</v>
          </cell>
          <cell r="AD67">
            <v>516104</v>
          </cell>
          <cell r="AE67">
            <v>800</v>
          </cell>
          <cell r="AF67" t="str">
            <v>CW</v>
          </cell>
          <cell r="AG67">
            <v>2020</v>
          </cell>
          <cell r="AH67" t="str">
            <v>City Wide Capital</v>
          </cell>
          <cell r="AI67">
            <v>909428</v>
          </cell>
          <cell r="AJ67" t="str">
            <v>Soutien pour les infrastructures - patinoires extérieures 2019</v>
          </cell>
        </row>
        <row r="68">
          <cell r="B68" t="str">
            <v>909429 New Community Buildings 2019</v>
          </cell>
          <cell r="C68" t="str">
            <v>Res</v>
          </cell>
          <cell r="D68" t="str">
            <v xml:space="preserve">Capital Reserve Fund </v>
          </cell>
          <cell r="E68" t="str">
            <v>City Wide Capital</v>
          </cell>
          <cell r="F68" t="str">
            <v>Tax Supported/ Dedicated</v>
          </cell>
          <cell r="G68" t="str">
            <v>Tax</v>
          </cell>
          <cell r="H68" t="str">
            <v>Tax</v>
          </cell>
          <cell r="I68" t="str">
            <v>Tax</v>
          </cell>
          <cell r="J68" t="str">
            <v>Authority</v>
          </cell>
          <cell r="K68" t="str">
            <v>Individual</v>
          </cell>
          <cell r="L68" t="str">
            <v>Renewal of City Assets</v>
          </cell>
          <cell r="M68" t="str">
            <v>Community &amp; Protective Services Committee</v>
          </cell>
          <cell r="N68" t="str">
            <v>Recreation, Cultural and Facility Operations Department</v>
          </cell>
          <cell r="O68" t="str">
            <v>Parks &amp; Facilities Planning</v>
          </cell>
          <cell r="P68" t="str">
            <v>Parks, Recreation &amp; Culture</v>
          </cell>
          <cell r="Q68" t="str">
            <v>909429  New Community Buildings 2019</v>
          </cell>
          <cell r="R68" t="str">
            <v>516104  City Wide Capital</v>
          </cell>
          <cell r="S68">
            <v>0</v>
          </cell>
          <cell r="T68">
            <v>0</v>
          </cell>
          <cell r="U68">
            <v>0</v>
          </cell>
          <cell r="V68">
            <v>0</v>
          </cell>
          <cell r="W68">
            <v>0</v>
          </cell>
          <cell r="X68">
            <v>0</v>
          </cell>
          <cell r="Y68">
            <v>0</v>
          </cell>
          <cell r="Z68">
            <v>0</v>
          </cell>
          <cell r="AA68">
            <v>0</v>
          </cell>
          <cell r="AB68">
            <v>3500</v>
          </cell>
          <cell r="AC68">
            <v>3500</v>
          </cell>
          <cell r="AD68">
            <v>516104</v>
          </cell>
          <cell r="AE68">
            <v>0</v>
          </cell>
          <cell r="AF68" t="str">
            <v>CW</v>
          </cell>
          <cell r="AG68">
            <v>2021</v>
          </cell>
          <cell r="AH68" t="str">
            <v>City Wide Capital</v>
          </cell>
          <cell r="AI68">
            <v>909429</v>
          </cell>
          <cell r="AJ68" t="str">
            <v>Nouvelles installations communautaires 2019</v>
          </cell>
        </row>
        <row r="69">
          <cell r="B69" t="str">
            <v>909440 Outdoor Pool Security Upgrades 2019</v>
          </cell>
          <cell r="C69" t="str">
            <v>Res</v>
          </cell>
          <cell r="D69" t="str">
            <v xml:space="preserve">Capital Reserve Fund </v>
          </cell>
          <cell r="E69" t="str">
            <v>City Wide Capital</v>
          </cell>
          <cell r="F69" t="str">
            <v>Tax Supported/ Dedicated</v>
          </cell>
          <cell r="G69" t="str">
            <v>Tax</v>
          </cell>
          <cell r="H69" t="str">
            <v>Tax</v>
          </cell>
          <cell r="I69" t="str">
            <v>Tax</v>
          </cell>
          <cell r="J69" t="str">
            <v>Authority</v>
          </cell>
          <cell r="K69" t="str">
            <v>Individual</v>
          </cell>
          <cell r="L69" t="str">
            <v>Renewal of City Assets</v>
          </cell>
          <cell r="M69" t="str">
            <v>Community &amp; Protective Services Committee</v>
          </cell>
          <cell r="N69" t="str">
            <v>Recreation, Cultural and Facility Operations Department</v>
          </cell>
          <cell r="O69" t="str">
            <v>Parks &amp; Facilities Planning</v>
          </cell>
          <cell r="P69" t="str">
            <v>Parks, Recreation &amp; Culture</v>
          </cell>
          <cell r="Q69" t="str">
            <v>909440  Outdoor Pool Security Upgrades 2019</v>
          </cell>
          <cell r="R69" t="str">
            <v>516104  City Wide Capital</v>
          </cell>
          <cell r="S69">
            <v>100</v>
          </cell>
          <cell r="T69">
            <v>100</v>
          </cell>
          <cell r="U69">
            <v>100</v>
          </cell>
          <cell r="V69">
            <v>0</v>
          </cell>
          <cell r="W69">
            <v>0</v>
          </cell>
          <cell r="X69">
            <v>0</v>
          </cell>
          <cell r="Y69">
            <v>0</v>
          </cell>
          <cell r="Z69">
            <v>0</v>
          </cell>
          <cell r="AA69">
            <v>0</v>
          </cell>
          <cell r="AB69">
            <v>0</v>
          </cell>
          <cell r="AC69">
            <v>300</v>
          </cell>
          <cell r="AD69">
            <v>516104</v>
          </cell>
          <cell r="AE69">
            <v>300</v>
          </cell>
          <cell r="AF69" t="str">
            <v>CW</v>
          </cell>
          <cell r="AG69">
            <v>2021</v>
          </cell>
          <cell r="AH69" t="str">
            <v>City Wide Capital</v>
          </cell>
          <cell r="AI69">
            <v>909440</v>
          </cell>
          <cell r="AJ69" t="str">
            <v>Amélioration de la sécurité pour les piscines extérieures 2019</v>
          </cell>
        </row>
        <row r="70">
          <cell r="B70" t="str">
            <v>909441 Outdoor Sports Court Redevelopment 2019</v>
          </cell>
          <cell r="C70" t="str">
            <v>Res</v>
          </cell>
          <cell r="D70" t="str">
            <v xml:space="preserve">Capital Reserve Fund </v>
          </cell>
          <cell r="E70" t="str">
            <v>City Wide Capital</v>
          </cell>
          <cell r="F70" t="str">
            <v>Tax Supported/ Dedicated</v>
          </cell>
          <cell r="G70" t="str">
            <v>Tax</v>
          </cell>
          <cell r="H70" t="str">
            <v>Tax</v>
          </cell>
          <cell r="I70" t="str">
            <v>Tax</v>
          </cell>
          <cell r="J70" t="str">
            <v>Authority</v>
          </cell>
          <cell r="K70" t="str">
            <v>Individual</v>
          </cell>
          <cell r="L70" t="str">
            <v>Renewal of City Assets</v>
          </cell>
          <cell r="M70" t="str">
            <v>Community &amp; Protective Services Committee</v>
          </cell>
          <cell r="N70" t="str">
            <v>Recreation, Cultural and Facility Operations Department</v>
          </cell>
          <cell r="O70" t="str">
            <v>Parks &amp; Facilities Planning</v>
          </cell>
          <cell r="P70" t="str">
            <v>Parks, Recreation &amp; Culture</v>
          </cell>
          <cell r="Q70" t="str">
            <v>909441  Outdoor Sports Court Redevelopment 2019</v>
          </cell>
          <cell r="R70" t="str">
            <v>516104  City Wide Capital</v>
          </cell>
          <cell r="S70">
            <v>179</v>
          </cell>
          <cell r="T70">
            <v>200</v>
          </cell>
          <cell r="U70">
            <v>0</v>
          </cell>
          <cell r="V70">
            <v>200</v>
          </cell>
          <cell r="W70">
            <v>0</v>
          </cell>
          <cell r="X70">
            <v>200</v>
          </cell>
          <cell r="Y70">
            <v>0</v>
          </cell>
          <cell r="Z70">
            <v>200</v>
          </cell>
          <cell r="AA70">
            <v>0</v>
          </cell>
          <cell r="AB70">
            <v>200</v>
          </cell>
          <cell r="AC70">
            <v>1179</v>
          </cell>
          <cell r="AD70">
            <v>516104</v>
          </cell>
          <cell r="AE70">
            <v>579</v>
          </cell>
          <cell r="AF70" t="str">
            <v>CW</v>
          </cell>
          <cell r="AG70">
            <v>2021</v>
          </cell>
          <cell r="AH70" t="str">
            <v>City Wide Capital</v>
          </cell>
          <cell r="AI70">
            <v>909441</v>
          </cell>
          <cell r="AJ70" t="str">
            <v>Réaménagement des terrains de sports en plein air</v>
          </cell>
        </row>
        <row r="71">
          <cell r="B71" t="str">
            <v>909442 Minor Park Improvement 2019</v>
          </cell>
          <cell r="C71" t="str">
            <v>Res</v>
          </cell>
          <cell r="D71" t="str">
            <v xml:space="preserve">Capital Reserve Fund </v>
          </cell>
          <cell r="E71" t="str">
            <v>City Wide Capital</v>
          </cell>
          <cell r="F71" t="str">
            <v>Tax Supported/ Dedicated</v>
          </cell>
          <cell r="G71" t="str">
            <v>Tax</v>
          </cell>
          <cell r="H71" t="str">
            <v>Tax</v>
          </cell>
          <cell r="I71" t="str">
            <v>Tax</v>
          </cell>
          <cell r="J71" t="str">
            <v>Authority</v>
          </cell>
          <cell r="K71" t="str">
            <v>Individual</v>
          </cell>
          <cell r="L71" t="str">
            <v>Renewal of City Assets</v>
          </cell>
          <cell r="M71" t="str">
            <v>Community &amp; Protective Services Committee</v>
          </cell>
          <cell r="N71" t="str">
            <v>Recreation, Cultural and Facility Operations Department</v>
          </cell>
          <cell r="O71" t="str">
            <v>Parks &amp; Facilities Planning</v>
          </cell>
          <cell r="P71" t="str">
            <v>Parks, Recreation &amp; Culture</v>
          </cell>
          <cell r="Q71" t="str">
            <v>909442  Minor Park Improvement 2019</v>
          </cell>
          <cell r="R71" t="str">
            <v>516104  City Wide Capital</v>
          </cell>
          <cell r="S71">
            <v>150</v>
          </cell>
          <cell r="T71">
            <v>250</v>
          </cell>
          <cell r="U71">
            <v>250</v>
          </cell>
          <cell r="V71">
            <v>250</v>
          </cell>
          <cell r="W71">
            <v>250</v>
          </cell>
          <cell r="X71">
            <v>250</v>
          </cell>
          <cell r="Y71">
            <v>250</v>
          </cell>
          <cell r="Z71">
            <v>300</v>
          </cell>
          <cell r="AA71">
            <v>300</v>
          </cell>
          <cell r="AB71">
            <v>325</v>
          </cell>
          <cell r="AC71">
            <v>2575</v>
          </cell>
          <cell r="AD71">
            <v>516104</v>
          </cell>
          <cell r="AE71">
            <v>900</v>
          </cell>
          <cell r="AF71" t="str">
            <v>CW</v>
          </cell>
          <cell r="AG71">
            <v>2020</v>
          </cell>
          <cell r="AH71" t="str">
            <v>City Wide Capital</v>
          </cell>
          <cell r="AI71">
            <v>909442</v>
          </cell>
          <cell r="AJ71" t="str">
            <v>Améliorations mineures aux parcs 2019</v>
          </cell>
        </row>
        <row r="72">
          <cell r="B72" t="str">
            <v>909443 Park Redevelopment 2019</v>
          </cell>
          <cell r="C72" t="str">
            <v>Res</v>
          </cell>
          <cell r="D72" t="str">
            <v xml:space="preserve">Capital Reserve Fund </v>
          </cell>
          <cell r="E72" t="str">
            <v>Cash In Lieu Parkland - City Wide</v>
          </cell>
          <cell r="F72" t="str">
            <v>Tax Supported/ Dedicated</v>
          </cell>
          <cell r="G72" t="str">
            <v>Tax</v>
          </cell>
          <cell r="H72" t="str">
            <v>Tax</v>
          </cell>
          <cell r="I72" t="str">
            <v>Tax</v>
          </cell>
          <cell r="J72" t="str">
            <v>Authority</v>
          </cell>
          <cell r="K72" t="str">
            <v>Individual</v>
          </cell>
          <cell r="L72" t="str">
            <v>Renewal of City Assets</v>
          </cell>
          <cell r="M72" t="str">
            <v>Community &amp; Protective Services Committee</v>
          </cell>
          <cell r="N72" t="str">
            <v>Recreation, Cultural and Facility Operations Department</v>
          </cell>
          <cell r="O72" t="str">
            <v>Parks &amp; Facilities Planning</v>
          </cell>
          <cell r="P72" t="str">
            <v>Parks, Recreation &amp; Culture</v>
          </cell>
          <cell r="Q72" t="str">
            <v>909443  Park Redevelopment 2019</v>
          </cell>
          <cell r="R72" t="str">
            <v>516129  D/R - Cash In Lieu Parkland - City Wide</v>
          </cell>
          <cell r="S72">
            <v>300</v>
          </cell>
          <cell r="T72">
            <v>0</v>
          </cell>
          <cell r="U72">
            <v>500</v>
          </cell>
          <cell r="V72">
            <v>0</v>
          </cell>
          <cell r="W72">
            <v>500</v>
          </cell>
          <cell r="X72">
            <v>0</v>
          </cell>
          <cell r="Y72">
            <v>500</v>
          </cell>
          <cell r="Z72">
            <v>0</v>
          </cell>
          <cell r="AA72">
            <v>500</v>
          </cell>
          <cell r="AB72">
            <v>0</v>
          </cell>
          <cell r="AC72">
            <v>2300</v>
          </cell>
          <cell r="AD72">
            <v>516129</v>
          </cell>
          <cell r="AE72">
            <v>800</v>
          </cell>
          <cell r="AF72" t="str">
            <v>CW</v>
          </cell>
          <cell r="AG72">
            <v>2020</v>
          </cell>
          <cell r="AH72" t="str">
            <v>Lieu Parkland - City Wide</v>
          </cell>
          <cell r="AI72">
            <v>909443</v>
          </cell>
          <cell r="AJ72" t="str">
            <v>Réaménagement de parc 2019</v>
          </cell>
        </row>
        <row r="73">
          <cell r="B73" t="str">
            <v>909444 Fitness &amp; Recreation Equip. Replace 2019</v>
          </cell>
          <cell r="C73" t="str">
            <v>Res</v>
          </cell>
          <cell r="D73" t="str">
            <v xml:space="preserve">Capital Reserve Fund </v>
          </cell>
          <cell r="E73" t="str">
            <v>City Wide Capital</v>
          </cell>
          <cell r="F73" t="str">
            <v>Tax Supported/ Dedicated</v>
          </cell>
          <cell r="G73" t="str">
            <v>Tax</v>
          </cell>
          <cell r="H73" t="str">
            <v>Tax</v>
          </cell>
          <cell r="I73" t="str">
            <v>Tax</v>
          </cell>
          <cell r="J73" t="str">
            <v>Authority</v>
          </cell>
          <cell r="K73" t="str">
            <v>Individual</v>
          </cell>
          <cell r="L73" t="str">
            <v>Renewal of City Assets</v>
          </cell>
          <cell r="M73" t="str">
            <v>Community &amp; Protective Services Committee</v>
          </cell>
          <cell r="N73" t="str">
            <v>Recreation, Cultural and Facility Operations Department</v>
          </cell>
          <cell r="O73" t="str">
            <v>Parks &amp; Facilities Planning</v>
          </cell>
          <cell r="P73" t="str">
            <v>Parks, Recreation &amp; Culture</v>
          </cell>
          <cell r="Q73" t="str">
            <v>909444  Fitness &amp; Recreation Equip. Replace 2019</v>
          </cell>
          <cell r="R73" t="str">
            <v>516104  City Wide Capital</v>
          </cell>
          <cell r="S73">
            <v>100</v>
          </cell>
          <cell r="T73">
            <v>0</v>
          </cell>
          <cell r="U73">
            <v>250</v>
          </cell>
          <cell r="V73">
            <v>0</v>
          </cell>
          <cell r="W73">
            <v>250</v>
          </cell>
          <cell r="X73">
            <v>0</v>
          </cell>
          <cell r="Y73">
            <v>250</v>
          </cell>
          <cell r="Z73">
            <v>0</v>
          </cell>
          <cell r="AA73">
            <v>254</v>
          </cell>
          <cell r="AB73">
            <v>0</v>
          </cell>
          <cell r="AC73">
            <v>1104</v>
          </cell>
          <cell r="AD73">
            <v>516104</v>
          </cell>
          <cell r="AE73">
            <v>350</v>
          </cell>
          <cell r="AF73" t="str">
            <v>CW</v>
          </cell>
          <cell r="AG73">
            <v>2020</v>
          </cell>
          <cell r="AH73" t="str">
            <v>City Wide Capital</v>
          </cell>
          <cell r="AI73">
            <v>909444</v>
          </cell>
          <cell r="AJ73" t="str">
            <v>Remplacement du matériel de conditionnement physique et de loisirs 2019</v>
          </cell>
        </row>
        <row r="74">
          <cell r="B74" t="str">
            <v>909445 Infrastructure Upgrades 2019</v>
          </cell>
          <cell r="C74" t="str">
            <v>Res</v>
          </cell>
          <cell r="D74" t="str">
            <v xml:space="preserve">Capital Reserve Fund </v>
          </cell>
          <cell r="E74" t="str">
            <v>City Wide Capital</v>
          </cell>
          <cell r="F74" t="str">
            <v>Tax Supported/ Dedicated</v>
          </cell>
          <cell r="G74" t="str">
            <v>Tax</v>
          </cell>
          <cell r="H74" t="str">
            <v>Tax</v>
          </cell>
          <cell r="I74" t="str">
            <v>Tax</v>
          </cell>
          <cell r="J74" t="str">
            <v>Authority</v>
          </cell>
          <cell r="K74" t="str">
            <v>Individual</v>
          </cell>
          <cell r="L74" t="str">
            <v>Renewal of City Assets</v>
          </cell>
          <cell r="M74" t="str">
            <v>Community &amp; Protective Services Committee</v>
          </cell>
          <cell r="N74" t="str">
            <v>Recreation, Cultural and Facility Operations Department</v>
          </cell>
          <cell r="O74" t="str">
            <v>Parks &amp; Facilities Planning</v>
          </cell>
          <cell r="P74" t="str">
            <v>Parks, Recreation &amp; Culture</v>
          </cell>
          <cell r="Q74" t="str">
            <v>909445  Infrastructure Upgrades 2019</v>
          </cell>
          <cell r="R74" t="str">
            <v>516104  City Wide Capital</v>
          </cell>
          <cell r="S74">
            <v>578</v>
          </cell>
          <cell r="T74">
            <v>777</v>
          </cell>
          <cell r="U74">
            <v>798</v>
          </cell>
          <cell r="V74">
            <v>671</v>
          </cell>
          <cell r="W74">
            <v>944</v>
          </cell>
          <cell r="X74">
            <v>969</v>
          </cell>
          <cell r="Y74">
            <v>994</v>
          </cell>
          <cell r="Z74">
            <v>1021</v>
          </cell>
          <cell r="AA74">
            <v>1049</v>
          </cell>
          <cell r="AB74">
            <v>384</v>
          </cell>
          <cell r="AC74">
            <v>8185</v>
          </cell>
          <cell r="AD74">
            <v>516104</v>
          </cell>
          <cell r="AE74">
            <v>2824</v>
          </cell>
          <cell r="AF74" t="str">
            <v>CW</v>
          </cell>
          <cell r="AG74">
            <v>2021</v>
          </cell>
          <cell r="AH74" t="str">
            <v>City Wide Capital</v>
          </cell>
          <cell r="AI74">
            <v>909445</v>
          </cell>
          <cell r="AJ74" t="str">
            <v>Modernisation des infrastructures  2019</v>
          </cell>
        </row>
        <row r="75">
          <cell r="B75" t="str">
            <v>909448 Artifact &amp; Art Collection Restore &amp;Maint</v>
          </cell>
          <cell r="C75" t="str">
            <v>Res</v>
          </cell>
          <cell r="D75" t="str">
            <v xml:space="preserve">Capital Reserve Fund </v>
          </cell>
          <cell r="E75" t="str">
            <v>City Wide Capital</v>
          </cell>
          <cell r="F75" t="str">
            <v>Tax Supported/ Dedicated</v>
          </cell>
          <cell r="G75" t="str">
            <v>Tax</v>
          </cell>
          <cell r="H75" t="str">
            <v>Tax</v>
          </cell>
          <cell r="I75" t="str">
            <v>Tax</v>
          </cell>
          <cell r="J75" t="str">
            <v>Authority</v>
          </cell>
          <cell r="K75" t="str">
            <v>Individual</v>
          </cell>
          <cell r="L75" t="str">
            <v>Renewal of City Assets</v>
          </cell>
          <cell r="M75" t="str">
            <v>Community &amp; Protective Services Committee</v>
          </cell>
          <cell r="N75" t="str">
            <v>Recreation, Cultural and Facility Operations Department</v>
          </cell>
          <cell r="O75" t="str">
            <v>Parks &amp; Facilities Planning</v>
          </cell>
          <cell r="P75" t="str">
            <v>Parks, Recreation &amp; Culture</v>
          </cell>
          <cell r="Q75" t="str">
            <v>909448  Artifact &amp; Art Collection Restore &amp;Maint</v>
          </cell>
          <cell r="R75" t="str">
            <v>516104  City Wide Capital</v>
          </cell>
          <cell r="S75">
            <v>50</v>
          </cell>
          <cell r="T75">
            <v>50</v>
          </cell>
          <cell r="U75">
            <v>50</v>
          </cell>
          <cell r="V75">
            <v>50</v>
          </cell>
          <cell r="W75">
            <v>50</v>
          </cell>
          <cell r="X75">
            <v>50</v>
          </cell>
          <cell r="Y75">
            <v>50</v>
          </cell>
          <cell r="Z75">
            <v>50</v>
          </cell>
          <cell r="AA75">
            <v>50</v>
          </cell>
          <cell r="AB75">
            <v>50</v>
          </cell>
          <cell r="AC75">
            <v>500</v>
          </cell>
          <cell r="AD75">
            <v>516104</v>
          </cell>
          <cell r="AE75">
            <v>200</v>
          </cell>
          <cell r="AF75" t="str">
            <v>CW</v>
          </cell>
          <cell r="AG75">
            <v>2021</v>
          </cell>
          <cell r="AH75" t="str">
            <v>City Wide Capital</v>
          </cell>
          <cell r="AI75">
            <v>909448</v>
          </cell>
          <cell r="AJ75" t="str">
            <v>Restauration et entretien de la collection d'artefacts et d'objets d'art 2019</v>
          </cell>
        </row>
        <row r="76">
          <cell r="B76" t="str">
            <v>909449 Centrepointe Theatre Cap Renew Fund 2019</v>
          </cell>
          <cell r="C76" t="str">
            <v>Res</v>
          </cell>
          <cell r="D76" t="str">
            <v xml:space="preserve">Capital Reserve Fund </v>
          </cell>
          <cell r="E76" t="str">
            <v>Centrepointe Theatre Capital</v>
          </cell>
          <cell r="F76" t="str">
            <v>Tax Supported/ Dedicated</v>
          </cell>
          <cell r="G76" t="str">
            <v>Tax</v>
          </cell>
          <cell r="H76" t="str">
            <v>Tax</v>
          </cell>
          <cell r="I76" t="str">
            <v>Tax</v>
          </cell>
          <cell r="J76" t="str">
            <v>Authority</v>
          </cell>
          <cell r="K76" t="str">
            <v>Individual</v>
          </cell>
          <cell r="L76" t="str">
            <v>Renewal of City Assets</v>
          </cell>
          <cell r="M76" t="str">
            <v>Community &amp; Protective Services Committee</v>
          </cell>
          <cell r="N76" t="str">
            <v>Recreation, Cultural and Facility Operations Department</v>
          </cell>
          <cell r="O76" t="str">
            <v>Parks &amp; Facilities Planning</v>
          </cell>
          <cell r="P76" t="str">
            <v>Parks, Recreation &amp; Culture</v>
          </cell>
          <cell r="Q76" t="str">
            <v>909449  Centrepointe Theatre Cap Renew Fund 2019</v>
          </cell>
          <cell r="R76" t="str">
            <v>516106  R/F -Centrepointe Theatre Capital</v>
          </cell>
          <cell r="S76">
            <v>192</v>
          </cell>
          <cell r="T76">
            <v>100</v>
          </cell>
          <cell r="U76">
            <v>100</v>
          </cell>
          <cell r="V76">
            <v>100</v>
          </cell>
          <cell r="W76">
            <v>100</v>
          </cell>
          <cell r="X76">
            <v>100</v>
          </cell>
          <cell r="Y76">
            <v>100</v>
          </cell>
          <cell r="Z76">
            <v>100</v>
          </cell>
          <cell r="AA76">
            <v>100</v>
          </cell>
          <cell r="AB76">
            <v>100</v>
          </cell>
          <cell r="AC76">
            <v>1092</v>
          </cell>
          <cell r="AD76">
            <v>516106</v>
          </cell>
          <cell r="AE76">
            <v>492</v>
          </cell>
          <cell r="AF76">
            <v>8</v>
          </cell>
          <cell r="AG76">
            <v>2021</v>
          </cell>
          <cell r="AH76" t="str">
            <v>Centrepointe Theatre Capital</v>
          </cell>
          <cell r="AI76">
            <v>909449</v>
          </cell>
          <cell r="AJ76" t="str">
            <v>Fonds d'immobilisations pour la réfection du Théâtre Centrepointe 2019</v>
          </cell>
        </row>
        <row r="77">
          <cell r="B77" t="str">
            <v>909450 Cultural Building &amp; Equip 2019</v>
          </cell>
          <cell r="C77" t="str">
            <v>Res</v>
          </cell>
          <cell r="D77" t="str">
            <v xml:space="preserve">Capital Reserve Fund </v>
          </cell>
          <cell r="E77" t="str">
            <v>City Wide Capital</v>
          </cell>
          <cell r="F77" t="str">
            <v>Tax Supported/ Dedicated</v>
          </cell>
          <cell r="G77" t="str">
            <v>Tax</v>
          </cell>
          <cell r="H77" t="str">
            <v>Tax</v>
          </cell>
          <cell r="I77" t="str">
            <v>Tax</v>
          </cell>
          <cell r="J77" t="str">
            <v>Authority</v>
          </cell>
          <cell r="K77" t="str">
            <v>Individual</v>
          </cell>
          <cell r="L77" t="str">
            <v>Renewal of City Assets</v>
          </cell>
          <cell r="M77" t="str">
            <v>Community &amp; Protective Services Committee</v>
          </cell>
          <cell r="N77" t="str">
            <v>Recreation, Cultural and Facility Operations Department</v>
          </cell>
          <cell r="O77" t="str">
            <v>Parks &amp; Facilities Planning</v>
          </cell>
          <cell r="P77" t="str">
            <v>Parks, Recreation &amp; Culture</v>
          </cell>
          <cell r="Q77" t="str">
            <v>909450  Cultural Building &amp; Equip 2019</v>
          </cell>
          <cell r="R77" t="str">
            <v>516104  City Wide Capital</v>
          </cell>
          <cell r="S77">
            <v>100</v>
          </cell>
          <cell r="T77">
            <v>126</v>
          </cell>
          <cell r="U77">
            <v>125</v>
          </cell>
          <cell r="V77">
            <v>125</v>
          </cell>
          <cell r="W77">
            <v>125</v>
          </cell>
          <cell r="X77">
            <v>125</v>
          </cell>
          <cell r="Y77">
            <v>125</v>
          </cell>
          <cell r="Z77">
            <v>125</v>
          </cell>
          <cell r="AA77">
            <v>125</v>
          </cell>
          <cell r="AB77">
            <v>125</v>
          </cell>
          <cell r="AC77">
            <v>1226</v>
          </cell>
          <cell r="AD77">
            <v>516104</v>
          </cell>
          <cell r="AE77">
            <v>476</v>
          </cell>
          <cell r="AF77" t="str">
            <v>CW</v>
          </cell>
          <cell r="AG77">
            <v>2020</v>
          </cell>
          <cell r="AH77" t="str">
            <v>City Wide Capital</v>
          </cell>
          <cell r="AI77">
            <v>909450</v>
          </cell>
          <cell r="AJ77" t="str">
            <v>Édifices et équipement culturels 2019</v>
          </cell>
        </row>
        <row r="78">
          <cell r="B78" t="str">
            <v>909451 Museum Sustainability Plan 2019</v>
          </cell>
          <cell r="C78" t="str">
            <v>Res</v>
          </cell>
          <cell r="D78" t="str">
            <v xml:space="preserve">Capital Reserve Fund </v>
          </cell>
          <cell r="E78" t="str">
            <v>City Wide Capital</v>
          </cell>
          <cell r="F78" t="str">
            <v>Tax Supported/ Dedicated</v>
          </cell>
          <cell r="G78" t="str">
            <v>Tax</v>
          </cell>
          <cell r="H78" t="str">
            <v>Tax</v>
          </cell>
          <cell r="I78" t="str">
            <v>Tax</v>
          </cell>
          <cell r="J78" t="str">
            <v>Authority</v>
          </cell>
          <cell r="K78" t="str">
            <v>Individual</v>
          </cell>
          <cell r="L78" t="str">
            <v>Renewal of City Assets</v>
          </cell>
          <cell r="M78" t="str">
            <v>Community &amp; Protective Services Committee</v>
          </cell>
          <cell r="N78" t="str">
            <v>Recreation, Cultural and Facility Operations Department</v>
          </cell>
          <cell r="O78" t="str">
            <v>Parks &amp; Facilities Planning</v>
          </cell>
          <cell r="P78" t="str">
            <v>Parks, Recreation &amp; Culture</v>
          </cell>
          <cell r="Q78" t="str">
            <v>909451  Museum Sustainability Plan 2019</v>
          </cell>
          <cell r="R78" t="str">
            <v>516104  City Wide Capital</v>
          </cell>
          <cell r="S78">
            <v>0</v>
          </cell>
          <cell r="T78">
            <v>200</v>
          </cell>
          <cell r="U78">
            <v>200</v>
          </cell>
          <cell r="V78">
            <v>200</v>
          </cell>
          <cell r="W78">
            <v>200</v>
          </cell>
          <cell r="X78">
            <v>200</v>
          </cell>
          <cell r="Y78">
            <v>200</v>
          </cell>
          <cell r="Z78">
            <v>200</v>
          </cell>
          <cell r="AA78">
            <v>200</v>
          </cell>
          <cell r="AB78">
            <v>200</v>
          </cell>
          <cell r="AC78">
            <v>1800</v>
          </cell>
          <cell r="AD78">
            <v>516104</v>
          </cell>
          <cell r="AE78">
            <v>600</v>
          </cell>
          <cell r="AF78" t="str">
            <v>CW</v>
          </cell>
          <cell r="AG78">
            <v>2020</v>
          </cell>
          <cell r="AH78" t="str">
            <v>City Wide Capital</v>
          </cell>
          <cell r="AI78">
            <v>909451</v>
          </cell>
          <cell r="AJ78" t="str">
            <v>Plan de durabilité des musés  2019</v>
          </cell>
        </row>
        <row r="79">
          <cell r="B79" t="str">
            <v>909546 Meridian Naming Rights Enhancements</v>
          </cell>
          <cell r="C79" t="str">
            <v>Rev</v>
          </cell>
          <cell r="D79" t="str">
            <v>Revenues</v>
          </cell>
          <cell r="E79" t="str">
            <v>General Revenue</v>
          </cell>
          <cell r="F79" t="str">
            <v>Revenues</v>
          </cell>
          <cell r="G79" t="str">
            <v>Revenues</v>
          </cell>
          <cell r="H79" t="str">
            <v>Tax</v>
          </cell>
          <cell r="I79" t="str">
            <v>Tax</v>
          </cell>
          <cell r="J79" t="str">
            <v>Authority</v>
          </cell>
          <cell r="K79" t="str">
            <v>Individual</v>
          </cell>
          <cell r="L79" t="str">
            <v>Renewal of City Assets</v>
          </cell>
          <cell r="M79" t="str">
            <v>Community &amp; Protective Services Committee</v>
          </cell>
          <cell r="N79" t="str">
            <v>Recreation, Cultural and Facility Operations Department</v>
          </cell>
          <cell r="O79" t="str">
            <v>Parks &amp; Facilities Planning</v>
          </cell>
          <cell r="P79" t="str">
            <v>Parks, Recreation &amp; Culture</v>
          </cell>
          <cell r="Q79" t="str">
            <v>909546  Meridian Naming Rights Enhancements</v>
          </cell>
          <cell r="R79" t="str">
            <v>517005  General Revenue</v>
          </cell>
          <cell r="S79">
            <v>191.1</v>
          </cell>
          <cell r="T79">
            <v>0</v>
          </cell>
          <cell r="U79">
            <v>0</v>
          </cell>
          <cell r="V79">
            <v>0</v>
          </cell>
          <cell r="W79">
            <v>0</v>
          </cell>
          <cell r="X79">
            <v>0</v>
          </cell>
          <cell r="Y79">
            <v>0</v>
          </cell>
          <cell r="Z79">
            <v>0</v>
          </cell>
          <cell r="AA79">
            <v>0</v>
          </cell>
          <cell r="AB79">
            <v>0</v>
          </cell>
          <cell r="AC79">
            <v>191.1</v>
          </cell>
          <cell r="AD79">
            <v>517005</v>
          </cell>
          <cell r="AE79">
            <v>191.1</v>
          </cell>
          <cell r="AF79">
            <v>8</v>
          </cell>
          <cell r="AG79">
            <v>2022</v>
          </cell>
          <cell r="AH79" t="str">
            <v>General</v>
          </cell>
          <cell r="AI79">
            <v>909546</v>
          </cell>
          <cell r="AJ79" t="str">
            <v>Améliorations des droits de nommage Meridian</v>
          </cell>
        </row>
        <row r="80">
          <cell r="B80" t="str">
            <v>907417 Dr. Taite Linear Park</v>
          </cell>
          <cell r="C80" t="str">
            <v>Res</v>
          </cell>
          <cell r="D80" t="str">
            <v xml:space="preserve">Capital Reserve Fund </v>
          </cell>
          <cell r="E80" t="str">
            <v>Cash In Lieu Parkland - City Wide</v>
          </cell>
          <cell r="F80" t="str">
            <v>Tax Supported/ Dedicated</v>
          </cell>
          <cell r="G80" t="str">
            <v>Tax</v>
          </cell>
          <cell r="H80" t="str">
            <v>Tax</v>
          </cell>
          <cell r="I80" t="str">
            <v>Tax</v>
          </cell>
          <cell r="J80" t="str">
            <v>Authority</v>
          </cell>
          <cell r="K80" t="str">
            <v>Individual</v>
          </cell>
          <cell r="L80" t="str">
            <v>Growth</v>
          </cell>
          <cell r="M80" t="str">
            <v>Community &amp; Protective Services Committee</v>
          </cell>
          <cell r="N80" t="str">
            <v>Recreation, Cultural and Facility Operations Department</v>
          </cell>
          <cell r="O80" t="str">
            <v>Community Recreation &amp; Cultural Program</v>
          </cell>
          <cell r="P80" t="str">
            <v>Parks, Recreation &amp; Culture</v>
          </cell>
          <cell r="Q80" t="str">
            <v>907417  Dr. Taite Linear Park</v>
          </cell>
          <cell r="R80" t="str">
            <v>516129  D/R - Cash In Lieu Parkland - City Wide</v>
          </cell>
          <cell r="S80">
            <v>6</v>
          </cell>
          <cell r="T80">
            <v>0</v>
          </cell>
          <cell r="U80">
            <v>0</v>
          </cell>
          <cell r="V80">
            <v>0</v>
          </cell>
          <cell r="W80">
            <v>0</v>
          </cell>
          <cell r="X80">
            <v>0</v>
          </cell>
          <cell r="Y80">
            <v>0</v>
          </cell>
          <cell r="Z80">
            <v>0</v>
          </cell>
          <cell r="AA80">
            <v>0</v>
          </cell>
          <cell r="AB80">
            <v>0</v>
          </cell>
          <cell r="AC80">
            <v>6</v>
          </cell>
          <cell r="AD80">
            <v>516129</v>
          </cell>
          <cell r="AE80">
            <v>6</v>
          </cell>
          <cell r="AF80">
            <v>19</v>
          </cell>
          <cell r="AG80">
            <v>2019</v>
          </cell>
          <cell r="AH80" t="str">
            <v>Lieu Parkland - City Wide</v>
          </cell>
          <cell r="AI80">
            <v>907417</v>
          </cell>
          <cell r="AJ80" t="str">
            <v>Parc linéaire Dr-Taite</v>
          </cell>
        </row>
        <row r="81">
          <cell r="B81" t="str">
            <v>907417 Dr. Taite Linear Park</v>
          </cell>
          <cell r="C81" t="str">
            <v>DC</v>
          </cell>
          <cell r="D81" t="str">
            <v xml:space="preserve">Development Charges </v>
          </cell>
          <cell r="E81" t="str">
            <v>Parks Development(Rural)</v>
          </cell>
          <cell r="F81" t="str">
            <v>Develop. Charges</v>
          </cell>
          <cell r="G81" t="str">
            <v>DC</v>
          </cell>
          <cell r="H81" t="str">
            <v>Tax</v>
          </cell>
          <cell r="I81" t="str">
            <v>Tax</v>
          </cell>
          <cell r="J81" t="str">
            <v>Authority</v>
          </cell>
          <cell r="K81" t="str">
            <v>Individual</v>
          </cell>
          <cell r="L81" t="str">
            <v>Growth</v>
          </cell>
          <cell r="M81" t="str">
            <v>Community &amp; Protective Services Committee</v>
          </cell>
          <cell r="N81" t="str">
            <v>Recreation, Cultural and Facility Operations Department</v>
          </cell>
          <cell r="O81" t="str">
            <v>Community Recreation &amp; Cultural Program</v>
          </cell>
          <cell r="P81" t="str">
            <v>Parks, Recreation &amp; Culture</v>
          </cell>
          <cell r="Q81" t="str">
            <v>907417  Dr. Taite Linear Park</v>
          </cell>
          <cell r="R81" t="str">
            <v>516326  D/C - Parks Development(Rural)</v>
          </cell>
          <cell r="S81">
            <v>58</v>
          </cell>
          <cell r="T81">
            <v>0</v>
          </cell>
          <cell r="U81">
            <v>0</v>
          </cell>
          <cell r="V81">
            <v>0</v>
          </cell>
          <cell r="W81">
            <v>0</v>
          </cell>
          <cell r="X81">
            <v>0</v>
          </cell>
          <cell r="Y81">
            <v>0</v>
          </cell>
          <cell r="Z81">
            <v>0</v>
          </cell>
          <cell r="AA81">
            <v>0</v>
          </cell>
          <cell r="AB81">
            <v>0</v>
          </cell>
          <cell r="AC81">
            <v>58</v>
          </cell>
          <cell r="AD81">
            <v>516326</v>
          </cell>
          <cell r="AE81">
            <v>58</v>
          </cell>
          <cell r="AF81">
            <v>19</v>
          </cell>
          <cell r="AG81">
            <v>2019</v>
          </cell>
          <cell r="AH81" t="str">
            <v>Parks Development</v>
          </cell>
          <cell r="AI81">
            <v>907417</v>
          </cell>
          <cell r="AJ81" t="str">
            <v>Parc linéaire Dr-Taite</v>
          </cell>
        </row>
        <row r="82">
          <cell r="B82" t="str">
            <v>907842 Community Centre South</v>
          </cell>
          <cell r="C82" t="str">
            <v>Rev</v>
          </cell>
          <cell r="D82" t="str">
            <v>Revenues</v>
          </cell>
          <cell r="E82" t="str">
            <v>General Revenue</v>
          </cell>
          <cell r="F82" t="str">
            <v>Revenues</v>
          </cell>
          <cell r="G82" t="str">
            <v>Revenues</v>
          </cell>
          <cell r="H82" t="str">
            <v>Tax</v>
          </cell>
          <cell r="I82" t="str">
            <v>Tax</v>
          </cell>
          <cell r="J82" t="str">
            <v>Authority</v>
          </cell>
          <cell r="K82" t="str">
            <v>Individual</v>
          </cell>
          <cell r="L82" t="str">
            <v>Growth</v>
          </cell>
          <cell r="M82" t="str">
            <v>Community &amp; Protective Services Committee</v>
          </cell>
          <cell r="N82" t="str">
            <v>Recreation, Cultural and Facility Operations Department</v>
          </cell>
          <cell r="O82" t="str">
            <v>Parks &amp; Facilities Planning</v>
          </cell>
          <cell r="P82" t="str">
            <v>Parks, Recreation &amp; Culture</v>
          </cell>
          <cell r="Q82" t="str">
            <v>907842  Community Centre South</v>
          </cell>
          <cell r="R82" t="str">
            <v>517005  General Revenue</v>
          </cell>
          <cell r="S82">
            <v>2610</v>
          </cell>
          <cell r="T82">
            <v>0</v>
          </cell>
          <cell r="U82">
            <v>0</v>
          </cell>
          <cell r="V82">
            <v>0</v>
          </cell>
          <cell r="W82">
            <v>0</v>
          </cell>
          <cell r="X82">
            <v>0</v>
          </cell>
          <cell r="Y82">
            <v>0</v>
          </cell>
          <cell r="Z82">
            <v>0</v>
          </cell>
          <cell r="AA82">
            <v>0</v>
          </cell>
          <cell r="AB82">
            <v>0</v>
          </cell>
          <cell r="AC82">
            <v>2610</v>
          </cell>
          <cell r="AD82">
            <v>517005</v>
          </cell>
          <cell r="AE82">
            <v>2610</v>
          </cell>
          <cell r="AF82">
            <v>20</v>
          </cell>
          <cell r="AG82">
            <v>2020</v>
          </cell>
          <cell r="AH82" t="str">
            <v>General</v>
          </cell>
          <cell r="AI82">
            <v>907842</v>
          </cell>
          <cell r="AJ82" t="str">
            <v>Centre communautaire Sud</v>
          </cell>
        </row>
        <row r="83">
          <cell r="B83" t="str">
            <v>907842 Community Centre South</v>
          </cell>
          <cell r="C83" t="str">
            <v>DC</v>
          </cell>
          <cell r="D83" t="str">
            <v xml:space="preserve">Development Charges </v>
          </cell>
          <cell r="E83" t="str">
            <v>Recreation -OSGB</v>
          </cell>
          <cell r="F83" t="str">
            <v>Develop. Charges</v>
          </cell>
          <cell r="G83" t="str">
            <v>DC</v>
          </cell>
          <cell r="H83" t="str">
            <v>Tax</v>
          </cell>
          <cell r="I83" t="str">
            <v>Tax</v>
          </cell>
          <cell r="J83" t="str">
            <v>Authority</v>
          </cell>
          <cell r="K83" t="str">
            <v>Individual</v>
          </cell>
          <cell r="L83" t="str">
            <v>Growth</v>
          </cell>
          <cell r="M83" t="str">
            <v>Community &amp; Protective Services Committee</v>
          </cell>
          <cell r="N83" t="str">
            <v>Recreation, Cultural and Facility Operations Department</v>
          </cell>
          <cell r="O83" t="str">
            <v>Parks &amp; Facilities Planning</v>
          </cell>
          <cell r="P83" t="str">
            <v>Parks, Recreation &amp; Culture</v>
          </cell>
          <cell r="Q83" t="str">
            <v>907842  Community Centre South</v>
          </cell>
          <cell r="R83" t="str">
            <v>516277  Recreation -OSGB</v>
          </cell>
          <cell r="S83">
            <v>6621</v>
          </cell>
          <cell r="T83">
            <v>0</v>
          </cell>
          <cell r="U83">
            <v>0</v>
          </cell>
          <cell r="V83">
            <v>0</v>
          </cell>
          <cell r="W83">
            <v>0</v>
          </cell>
          <cell r="X83">
            <v>0</v>
          </cell>
          <cell r="Y83">
            <v>0</v>
          </cell>
          <cell r="Z83">
            <v>0</v>
          </cell>
          <cell r="AA83">
            <v>0</v>
          </cell>
          <cell r="AB83">
            <v>0</v>
          </cell>
          <cell r="AC83">
            <v>6621</v>
          </cell>
          <cell r="AD83">
            <v>516277</v>
          </cell>
          <cell r="AE83">
            <v>6621</v>
          </cell>
          <cell r="AF83">
            <v>20</v>
          </cell>
          <cell r="AG83">
            <v>2020</v>
          </cell>
          <cell r="AH83" t="str">
            <v>Recreation</v>
          </cell>
          <cell r="AI83">
            <v>907842</v>
          </cell>
          <cell r="AJ83" t="str">
            <v>Centre communautaire Sud</v>
          </cell>
        </row>
        <row r="84">
          <cell r="B84" t="str">
            <v>907842 Community Centre South</v>
          </cell>
          <cell r="C84" t="str">
            <v>DC Debt</v>
          </cell>
          <cell r="D84" t="str">
            <v xml:space="preserve">Debt Funding </v>
          </cell>
          <cell r="E84" t="str">
            <v>Recreation DC Debt TBA</v>
          </cell>
          <cell r="F84" t="str">
            <v>Develop. Charges Debt</v>
          </cell>
          <cell r="G84" t="str">
            <v>DC</v>
          </cell>
          <cell r="H84" t="str">
            <v>Tax</v>
          </cell>
          <cell r="I84" t="str">
            <v>Tax</v>
          </cell>
          <cell r="J84" t="str">
            <v>Authority</v>
          </cell>
          <cell r="K84" t="str">
            <v>Individual</v>
          </cell>
          <cell r="L84" t="str">
            <v>Growth</v>
          </cell>
          <cell r="M84" t="str">
            <v>Community &amp; Protective Services Committee</v>
          </cell>
          <cell r="N84" t="str">
            <v>Recreation, Cultural and Facility Operations Department</v>
          </cell>
          <cell r="O84" t="str">
            <v>Parks &amp; Facilities Planning</v>
          </cell>
          <cell r="P84" t="str">
            <v>Parks, Recreation &amp; Culture</v>
          </cell>
          <cell r="Q84" t="str">
            <v>907842  Community Centre South</v>
          </cell>
          <cell r="R84" t="str">
            <v>518041  Recreation DC Debt TBA</v>
          </cell>
          <cell r="S84">
            <v>8169</v>
          </cell>
          <cell r="T84">
            <v>0</v>
          </cell>
          <cell r="U84">
            <v>0</v>
          </cell>
          <cell r="V84">
            <v>0</v>
          </cell>
          <cell r="W84">
            <v>0</v>
          </cell>
          <cell r="X84">
            <v>0</v>
          </cell>
          <cell r="Y84">
            <v>0</v>
          </cell>
          <cell r="Z84">
            <v>0</v>
          </cell>
          <cell r="AA84">
            <v>0</v>
          </cell>
          <cell r="AB84">
            <v>0</v>
          </cell>
          <cell r="AC84">
            <v>8169</v>
          </cell>
          <cell r="AD84">
            <v>518041</v>
          </cell>
          <cell r="AE84">
            <v>8169</v>
          </cell>
          <cell r="AF84">
            <v>20</v>
          </cell>
          <cell r="AG84">
            <v>2020</v>
          </cell>
          <cell r="AH84" t="str">
            <v>Recreation DC Debt</v>
          </cell>
          <cell r="AI84">
            <v>907842</v>
          </cell>
          <cell r="AJ84" t="str">
            <v>Centre communautaire Sud</v>
          </cell>
        </row>
        <row r="85">
          <cell r="B85" t="str">
            <v>908530 Bayswater / Lebreton Street Park</v>
          </cell>
          <cell r="C85" t="str">
            <v>Res</v>
          </cell>
          <cell r="D85" t="str">
            <v xml:space="preserve">Capital Reserve Fund </v>
          </cell>
          <cell r="E85" t="str">
            <v>Cash In Lieu Parkland - City Wide</v>
          </cell>
          <cell r="F85" t="str">
            <v>Tax Supported/ Dedicated</v>
          </cell>
          <cell r="G85" t="str">
            <v>Tax</v>
          </cell>
          <cell r="H85" t="str">
            <v>Tax</v>
          </cell>
          <cell r="I85" t="str">
            <v>Tax</v>
          </cell>
          <cell r="J85" t="str">
            <v>Authority</v>
          </cell>
          <cell r="K85" t="str">
            <v>Parks Growth</v>
          </cell>
          <cell r="L85" t="str">
            <v>Growth</v>
          </cell>
          <cell r="M85" t="str">
            <v>Community &amp; Protective Services Committee</v>
          </cell>
          <cell r="N85" t="str">
            <v>Recreation, Cultural and Facility Operations Department</v>
          </cell>
          <cell r="O85" t="str">
            <v>Parks &amp; Facilities Planning</v>
          </cell>
          <cell r="P85" t="str">
            <v>Parks, Recreation &amp; Culture</v>
          </cell>
          <cell r="Q85" t="str">
            <v>908530  Bayswater / Lebreton Street Park</v>
          </cell>
          <cell r="R85" t="str">
            <v>516129  D/R - Cash In Lieu Parkland - City Wide</v>
          </cell>
          <cell r="S85">
            <v>0</v>
          </cell>
          <cell r="T85">
            <v>0</v>
          </cell>
          <cell r="U85">
            <v>0</v>
          </cell>
          <cell r="V85">
            <v>0</v>
          </cell>
          <cell r="W85">
            <v>0</v>
          </cell>
          <cell r="X85">
            <v>89</v>
          </cell>
          <cell r="Y85">
            <v>0</v>
          </cell>
          <cell r="Z85">
            <v>0</v>
          </cell>
          <cell r="AA85">
            <v>0</v>
          </cell>
          <cell r="AB85">
            <v>0</v>
          </cell>
          <cell r="AC85">
            <v>89</v>
          </cell>
          <cell r="AD85">
            <v>516129</v>
          </cell>
          <cell r="AE85">
            <v>0</v>
          </cell>
          <cell r="AF85" t="str">
            <v>14</v>
          </cell>
          <cell r="AG85">
            <v>2026</v>
          </cell>
          <cell r="AH85" t="str">
            <v>Lieu Parkland - City Wide</v>
          </cell>
          <cell r="AI85">
            <v>908530</v>
          </cell>
          <cell r="AJ85" t="str">
            <v>parc des rues Bayswater et Lebreton</v>
          </cell>
        </row>
        <row r="86">
          <cell r="B86" t="str">
            <v>908530 Bayswater / Lebreton Street Park</v>
          </cell>
          <cell r="C86" t="str">
            <v>DC</v>
          </cell>
          <cell r="D86" t="str">
            <v xml:space="preserve">Development Charges </v>
          </cell>
          <cell r="E86" t="str">
            <v>Parks Development(InsideGreenbelt)</v>
          </cell>
          <cell r="F86" t="str">
            <v>Develop. Charges</v>
          </cell>
          <cell r="G86" t="str">
            <v>DC</v>
          </cell>
          <cell r="H86" t="str">
            <v>Tax</v>
          </cell>
          <cell r="I86" t="str">
            <v>Tax</v>
          </cell>
          <cell r="J86" t="str">
            <v>Authority</v>
          </cell>
          <cell r="K86" t="str">
            <v>Parks Growth</v>
          </cell>
          <cell r="L86" t="str">
            <v>Growth</v>
          </cell>
          <cell r="M86" t="str">
            <v>Community &amp; Protective Services Committee</v>
          </cell>
          <cell r="N86" t="str">
            <v>Recreation, Cultural and Facility Operations Department</v>
          </cell>
          <cell r="O86" t="str">
            <v>Parks &amp; Facilities Planning</v>
          </cell>
          <cell r="P86" t="str">
            <v>Parks, Recreation &amp; Culture</v>
          </cell>
          <cell r="Q86" t="str">
            <v>908530  Bayswater / Lebreton Street Park</v>
          </cell>
          <cell r="R86" t="str">
            <v>516320  D/C - Parks Development(InsideGreenbelt)</v>
          </cell>
          <cell r="S86">
            <v>0</v>
          </cell>
          <cell r="T86">
            <v>0</v>
          </cell>
          <cell r="U86">
            <v>0</v>
          </cell>
          <cell r="V86">
            <v>0</v>
          </cell>
          <cell r="W86">
            <v>0</v>
          </cell>
          <cell r="X86">
            <v>410</v>
          </cell>
          <cell r="Y86">
            <v>0</v>
          </cell>
          <cell r="Z86">
            <v>0</v>
          </cell>
          <cell r="AA86">
            <v>0</v>
          </cell>
          <cell r="AB86">
            <v>0</v>
          </cell>
          <cell r="AC86">
            <v>410</v>
          </cell>
          <cell r="AD86">
            <v>516320</v>
          </cell>
          <cell r="AE86">
            <v>0</v>
          </cell>
          <cell r="AF86" t="str">
            <v>14</v>
          </cell>
          <cell r="AG86">
            <v>2026</v>
          </cell>
          <cell r="AH86" t="str">
            <v>Parks Development</v>
          </cell>
          <cell r="AI86">
            <v>908530</v>
          </cell>
          <cell r="AJ86" t="str">
            <v>parc des rues Bayswater et Lebreton</v>
          </cell>
        </row>
        <row r="87">
          <cell r="B87" t="str">
            <v>908530 Bayswater / Lebreton Street Park</v>
          </cell>
          <cell r="C87" t="str">
            <v>DC</v>
          </cell>
          <cell r="D87" t="str">
            <v xml:space="preserve">Development Charges </v>
          </cell>
          <cell r="E87" t="str">
            <v>D/C - Parks Development Legacy</v>
          </cell>
          <cell r="F87" t="str">
            <v>Develop. Charges</v>
          </cell>
          <cell r="G87" t="str">
            <v>DC</v>
          </cell>
          <cell r="H87" t="str">
            <v>Tax</v>
          </cell>
          <cell r="I87" t="str">
            <v>Tax</v>
          </cell>
          <cell r="J87" t="str">
            <v>Authority</v>
          </cell>
          <cell r="K87" t="str">
            <v>Parks Growth</v>
          </cell>
          <cell r="L87" t="str">
            <v>Growth</v>
          </cell>
          <cell r="M87" t="str">
            <v>Community &amp; Protective Services Committee</v>
          </cell>
          <cell r="N87" t="str">
            <v>Recreation, Cultural and Facility Operations Department</v>
          </cell>
          <cell r="O87" t="str">
            <v>Parks &amp; Facilities Planning</v>
          </cell>
          <cell r="P87" t="str">
            <v>Parks, Recreation &amp; Culture</v>
          </cell>
          <cell r="Q87" t="str">
            <v>908530  Bayswater / Lebreton Street Park</v>
          </cell>
          <cell r="R87" t="str">
            <v>516335  D/C - Parks Development Legacy</v>
          </cell>
          <cell r="S87">
            <v>0</v>
          </cell>
          <cell r="T87">
            <v>0</v>
          </cell>
          <cell r="U87">
            <v>0</v>
          </cell>
          <cell r="V87">
            <v>0</v>
          </cell>
          <cell r="W87">
            <v>0</v>
          </cell>
          <cell r="X87">
            <v>110</v>
          </cell>
          <cell r="Y87">
            <v>0</v>
          </cell>
          <cell r="Z87">
            <v>0</v>
          </cell>
          <cell r="AA87">
            <v>0</v>
          </cell>
          <cell r="AB87">
            <v>0</v>
          </cell>
          <cell r="AC87">
            <v>110</v>
          </cell>
          <cell r="AD87">
            <v>516335</v>
          </cell>
          <cell r="AE87">
            <v>0</v>
          </cell>
          <cell r="AF87" t="str">
            <v>14</v>
          </cell>
          <cell r="AG87">
            <v>2026</v>
          </cell>
          <cell r="AH87" t="str">
            <v>Parks Development</v>
          </cell>
          <cell r="AI87">
            <v>908530</v>
          </cell>
          <cell r="AJ87" t="str">
            <v>parc des rues Bayswater et Lebreton</v>
          </cell>
        </row>
        <row r="88">
          <cell r="B88" t="str">
            <v>908531 Buckles St. Neighbourhood Park</v>
          </cell>
          <cell r="C88" t="str">
            <v>Res</v>
          </cell>
          <cell r="D88" t="str">
            <v xml:space="preserve">Capital Reserve Fund </v>
          </cell>
          <cell r="E88" t="str">
            <v>Cash In Lieu Parkland - City Wide</v>
          </cell>
          <cell r="F88" t="str">
            <v>Tax Supported/ Dedicated</v>
          </cell>
          <cell r="G88" t="str">
            <v>Tax</v>
          </cell>
          <cell r="H88" t="str">
            <v>Tax</v>
          </cell>
          <cell r="I88" t="str">
            <v>Tax</v>
          </cell>
          <cell r="J88" t="str">
            <v>Authority</v>
          </cell>
          <cell r="K88" t="str">
            <v>Parks Growth</v>
          </cell>
          <cell r="L88" t="str">
            <v>Growth</v>
          </cell>
          <cell r="M88" t="str">
            <v>Community &amp; Protective Services Committee</v>
          </cell>
          <cell r="N88" t="str">
            <v>Recreation, Cultural and Facility Operations Department</v>
          </cell>
          <cell r="O88" t="str">
            <v>Parks &amp; Facilities Planning</v>
          </cell>
          <cell r="P88" t="str">
            <v>Parks, Recreation &amp; Culture</v>
          </cell>
          <cell r="Q88" t="str">
            <v>908531  Buckles St. Neighbourhood Park</v>
          </cell>
          <cell r="R88" t="str">
            <v>516129  D/R - Cash In Lieu Parkland - City Wide</v>
          </cell>
          <cell r="S88">
            <v>0</v>
          </cell>
          <cell r="T88">
            <v>121</v>
          </cell>
          <cell r="U88">
            <v>0</v>
          </cell>
          <cell r="V88">
            <v>0</v>
          </cell>
          <cell r="W88">
            <v>0</v>
          </cell>
          <cell r="X88">
            <v>0</v>
          </cell>
          <cell r="Y88">
            <v>0</v>
          </cell>
          <cell r="Z88">
            <v>0</v>
          </cell>
          <cell r="AA88">
            <v>0</v>
          </cell>
          <cell r="AB88">
            <v>0</v>
          </cell>
          <cell r="AC88">
            <v>121</v>
          </cell>
          <cell r="AD88">
            <v>516129</v>
          </cell>
          <cell r="AE88">
            <v>121</v>
          </cell>
          <cell r="AF88" t="str">
            <v>20</v>
          </cell>
          <cell r="AG88">
            <v>2023</v>
          </cell>
          <cell r="AH88" t="str">
            <v>Lieu Parkland - City Wide</v>
          </cell>
          <cell r="AI88">
            <v>908531</v>
          </cell>
          <cell r="AJ88" t="str">
            <v>Parc de quartier de la rue Buckles</v>
          </cell>
        </row>
        <row r="89">
          <cell r="B89" t="str">
            <v>908531 Buckles St. Neighbourhood Park</v>
          </cell>
          <cell r="C89" t="str">
            <v>DC</v>
          </cell>
          <cell r="D89" t="str">
            <v xml:space="preserve">Development Charges </v>
          </cell>
          <cell r="E89" t="str">
            <v>Parks Development(Rural)</v>
          </cell>
          <cell r="F89" t="str">
            <v>Develop. Charges</v>
          </cell>
          <cell r="G89" t="str">
            <v>DC</v>
          </cell>
          <cell r="H89" t="str">
            <v>Tax</v>
          </cell>
          <cell r="I89" t="str">
            <v>Tax</v>
          </cell>
          <cell r="J89" t="str">
            <v>Authority</v>
          </cell>
          <cell r="K89" t="str">
            <v>Parks Growth</v>
          </cell>
          <cell r="L89" t="str">
            <v>Growth</v>
          </cell>
          <cell r="M89" t="str">
            <v>Community &amp; Protective Services Committee</v>
          </cell>
          <cell r="N89" t="str">
            <v>Recreation, Cultural and Facility Operations Department</v>
          </cell>
          <cell r="O89" t="str">
            <v>Parks &amp; Facilities Planning</v>
          </cell>
          <cell r="P89" t="str">
            <v>Parks, Recreation &amp; Culture</v>
          </cell>
          <cell r="Q89" t="str">
            <v>908531  Buckles St. Neighbourhood Park</v>
          </cell>
          <cell r="R89" t="str">
            <v>516326  D/C - Parks Development(Rural)</v>
          </cell>
          <cell r="S89">
            <v>0</v>
          </cell>
          <cell r="T89">
            <v>891</v>
          </cell>
          <cell r="U89">
            <v>0</v>
          </cell>
          <cell r="V89">
            <v>0</v>
          </cell>
          <cell r="W89">
            <v>0</v>
          </cell>
          <cell r="X89">
            <v>0</v>
          </cell>
          <cell r="Y89">
            <v>0</v>
          </cell>
          <cell r="Z89">
            <v>0</v>
          </cell>
          <cell r="AA89">
            <v>0</v>
          </cell>
          <cell r="AB89">
            <v>0</v>
          </cell>
          <cell r="AC89">
            <v>891</v>
          </cell>
          <cell r="AD89">
            <v>516326</v>
          </cell>
          <cell r="AE89">
            <v>891</v>
          </cell>
          <cell r="AF89" t="str">
            <v>20</v>
          </cell>
          <cell r="AG89">
            <v>2023</v>
          </cell>
          <cell r="AH89" t="str">
            <v>Parks Development</v>
          </cell>
          <cell r="AI89">
            <v>908531</v>
          </cell>
          <cell r="AJ89" t="str">
            <v>Parc de quartier de la rue Buckles</v>
          </cell>
        </row>
        <row r="90">
          <cell r="B90" t="str">
            <v>908531 Buckles St. Neighbourhood Park</v>
          </cell>
          <cell r="C90" t="str">
            <v>DC</v>
          </cell>
          <cell r="D90" t="str">
            <v xml:space="preserve">Development Charges </v>
          </cell>
          <cell r="E90" t="str">
            <v>D/C - Parks Development Legacy</v>
          </cell>
          <cell r="F90" t="str">
            <v>Develop. Charges</v>
          </cell>
          <cell r="G90" t="str">
            <v>DC</v>
          </cell>
          <cell r="H90" t="str">
            <v>Tax</v>
          </cell>
          <cell r="I90" t="str">
            <v>Tax</v>
          </cell>
          <cell r="J90" t="str">
            <v>Authority</v>
          </cell>
          <cell r="K90" t="str">
            <v>Parks Growth</v>
          </cell>
          <cell r="L90" t="str">
            <v>Growth</v>
          </cell>
          <cell r="M90" t="str">
            <v>Community &amp; Protective Services Committee</v>
          </cell>
          <cell r="N90" t="str">
            <v>Recreation, Cultural and Facility Operations Department</v>
          </cell>
          <cell r="O90" t="str">
            <v>Parks &amp; Facilities Planning</v>
          </cell>
          <cell r="P90" t="str">
            <v>Parks, Recreation &amp; Culture</v>
          </cell>
          <cell r="Q90" t="str">
            <v>908531  Buckles St. Neighbourhood Park</v>
          </cell>
          <cell r="R90" t="str">
            <v>516335  D/C - Parks Development Legacy</v>
          </cell>
          <cell r="S90">
            <v>0</v>
          </cell>
          <cell r="T90">
            <v>202</v>
          </cell>
          <cell r="U90">
            <v>0</v>
          </cell>
          <cell r="V90">
            <v>0</v>
          </cell>
          <cell r="W90">
            <v>0</v>
          </cell>
          <cell r="X90">
            <v>0</v>
          </cell>
          <cell r="Y90">
            <v>0</v>
          </cell>
          <cell r="Z90">
            <v>0</v>
          </cell>
          <cell r="AA90">
            <v>0</v>
          </cell>
          <cell r="AB90">
            <v>0</v>
          </cell>
          <cell r="AC90">
            <v>202</v>
          </cell>
          <cell r="AD90">
            <v>516335</v>
          </cell>
          <cell r="AE90">
            <v>202</v>
          </cell>
          <cell r="AF90" t="str">
            <v>20</v>
          </cell>
          <cell r="AG90">
            <v>2023</v>
          </cell>
          <cell r="AH90" t="str">
            <v>Parks Development</v>
          </cell>
          <cell r="AI90">
            <v>908531</v>
          </cell>
          <cell r="AJ90" t="str">
            <v>Parc de quartier de la rue Buckles</v>
          </cell>
        </row>
        <row r="91">
          <cell r="B91" t="str">
            <v>908532 Carp Airport Community Park</v>
          </cell>
          <cell r="C91" t="str">
            <v>Res</v>
          </cell>
          <cell r="D91" t="str">
            <v xml:space="preserve">Capital Reserve Fund </v>
          </cell>
          <cell r="E91" t="str">
            <v>Cash In Lieu Parkland - City Wide</v>
          </cell>
          <cell r="F91" t="str">
            <v>Tax Supported/ Dedicated</v>
          </cell>
          <cell r="G91" t="str">
            <v>Tax</v>
          </cell>
          <cell r="H91" t="str">
            <v>Tax</v>
          </cell>
          <cell r="I91" t="str">
            <v>Tax</v>
          </cell>
          <cell r="J91" t="str">
            <v>Authority</v>
          </cell>
          <cell r="K91" t="str">
            <v>Parks Growth</v>
          </cell>
          <cell r="L91" t="str">
            <v>Growth</v>
          </cell>
          <cell r="M91" t="str">
            <v>Community &amp; Protective Services Committee</v>
          </cell>
          <cell r="N91" t="str">
            <v>Recreation, Cultural and Facility Operations Department</v>
          </cell>
          <cell r="O91" t="str">
            <v>Parks &amp; Facilities Planning</v>
          </cell>
          <cell r="P91" t="str">
            <v>Parks, Recreation &amp; Culture</v>
          </cell>
          <cell r="Q91" t="str">
            <v>908532  Carp Airport Community Park</v>
          </cell>
          <cell r="R91" t="str">
            <v>516129  D/R - Cash In Lieu Parkland - City Wide</v>
          </cell>
          <cell r="S91">
            <v>0</v>
          </cell>
          <cell r="T91">
            <v>200</v>
          </cell>
          <cell r="U91">
            <v>0</v>
          </cell>
          <cell r="V91">
            <v>0</v>
          </cell>
          <cell r="W91">
            <v>0</v>
          </cell>
          <cell r="X91">
            <v>0</v>
          </cell>
          <cell r="Y91">
            <v>0</v>
          </cell>
          <cell r="Z91">
            <v>0</v>
          </cell>
          <cell r="AA91">
            <v>0</v>
          </cell>
          <cell r="AB91">
            <v>0</v>
          </cell>
          <cell r="AC91">
            <v>200</v>
          </cell>
          <cell r="AD91">
            <v>516129</v>
          </cell>
          <cell r="AE91">
            <v>200</v>
          </cell>
          <cell r="AF91">
            <v>5</v>
          </cell>
          <cell r="AG91">
            <v>2024</v>
          </cell>
          <cell r="AH91" t="str">
            <v>Lieu Parkland - City Wide</v>
          </cell>
          <cell r="AI91">
            <v>908532</v>
          </cell>
          <cell r="AJ91" t="str">
            <v>Parc communautaire de l’aéroport de Carp</v>
          </cell>
        </row>
        <row r="92">
          <cell r="B92" t="str">
            <v>908532 Carp Airport Community Park</v>
          </cell>
          <cell r="C92" t="str">
            <v>DC</v>
          </cell>
          <cell r="D92" t="str">
            <v xml:space="preserve">Development Charges </v>
          </cell>
          <cell r="E92" t="str">
            <v>Parks Development(Rural)</v>
          </cell>
          <cell r="F92" t="str">
            <v>Develop. Charges</v>
          </cell>
          <cell r="G92" t="str">
            <v>DC</v>
          </cell>
          <cell r="H92" t="str">
            <v>Tax</v>
          </cell>
          <cell r="I92" t="str">
            <v>Tax</v>
          </cell>
          <cell r="J92" t="str">
            <v>Authority</v>
          </cell>
          <cell r="K92" t="str">
            <v>Parks Growth</v>
          </cell>
          <cell r="L92" t="str">
            <v>Growth</v>
          </cell>
          <cell r="M92" t="str">
            <v>Community &amp; Protective Services Committee</v>
          </cell>
          <cell r="N92" t="str">
            <v>Recreation, Cultural and Facility Operations Department</v>
          </cell>
          <cell r="O92" t="str">
            <v>Parks &amp; Facilities Planning</v>
          </cell>
          <cell r="P92" t="str">
            <v>Parks, Recreation &amp; Culture</v>
          </cell>
          <cell r="Q92" t="str">
            <v>908532  Carp Airport Community Park</v>
          </cell>
          <cell r="R92" t="str">
            <v>516326  D/C - Parks Development(Rural)</v>
          </cell>
          <cell r="S92">
            <v>0</v>
          </cell>
          <cell r="T92">
            <v>1184</v>
          </cell>
          <cell r="U92">
            <v>0</v>
          </cell>
          <cell r="V92">
            <v>0</v>
          </cell>
          <cell r="W92">
            <v>0</v>
          </cell>
          <cell r="X92">
            <v>0</v>
          </cell>
          <cell r="Y92">
            <v>0</v>
          </cell>
          <cell r="Z92">
            <v>0</v>
          </cell>
          <cell r="AA92">
            <v>0</v>
          </cell>
          <cell r="AB92">
            <v>0</v>
          </cell>
          <cell r="AC92">
            <v>1184</v>
          </cell>
          <cell r="AD92">
            <v>516326</v>
          </cell>
          <cell r="AE92">
            <v>1184</v>
          </cell>
          <cell r="AF92">
            <v>5</v>
          </cell>
          <cell r="AG92">
            <v>2024</v>
          </cell>
          <cell r="AH92" t="str">
            <v>Parks Development</v>
          </cell>
          <cell r="AI92">
            <v>908532</v>
          </cell>
          <cell r="AJ92" t="str">
            <v>Parc communautaire de l’aéroport de Carp</v>
          </cell>
        </row>
        <row r="93">
          <cell r="B93" t="str">
            <v>908533 Cedar Lakes (1566 Stagecoach Rd-Ripley)</v>
          </cell>
          <cell r="C93" t="str">
            <v>Res</v>
          </cell>
          <cell r="D93" t="str">
            <v xml:space="preserve">Capital Reserve Fund </v>
          </cell>
          <cell r="E93" t="str">
            <v>Cash In Lieu Parkland - City Wide</v>
          </cell>
          <cell r="F93" t="str">
            <v>Tax Supported/ Dedicated</v>
          </cell>
          <cell r="G93" t="str">
            <v>Tax</v>
          </cell>
          <cell r="H93" t="str">
            <v>Tax</v>
          </cell>
          <cell r="I93" t="str">
            <v>Tax</v>
          </cell>
          <cell r="J93" t="str">
            <v>Authority</v>
          </cell>
          <cell r="K93" t="str">
            <v>Parks Growth</v>
          </cell>
          <cell r="L93" t="str">
            <v>Growth</v>
          </cell>
          <cell r="M93" t="str">
            <v>Community &amp; Protective Services Committee</v>
          </cell>
          <cell r="N93" t="str">
            <v>Recreation, Cultural and Facility Operations Department</v>
          </cell>
          <cell r="O93" t="str">
            <v>Parks &amp; Facilities Planning</v>
          </cell>
          <cell r="P93" t="str">
            <v>Parks, Recreation &amp; Culture</v>
          </cell>
          <cell r="Q93" t="str">
            <v>908533  Cedar Lakes (1566 Stagecoach Rd-Ripley)</v>
          </cell>
          <cell r="R93" t="str">
            <v>516129  D/R - Cash In Lieu Parkland - City Wide</v>
          </cell>
          <cell r="S93">
            <v>0</v>
          </cell>
          <cell r="T93">
            <v>0</v>
          </cell>
          <cell r="U93">
            <v>30</v>
          </cell>
          <cell r="V93">
            <v>0</v>
          </cell>
          <cell r="W93">
            <v>0</v>
          </cell>
          <cell r="X93">
            <v>0</v>
          </cell>
          <cell r="Y93">
            <v>0</v>
          </cell>
          <cell r="Z93">
            <v>0</v>
          </cell>
          <cell r="AA93">
            <v>0</v>
          </cell>
          <cell r="AB93">
            <v>0</v>
          </cell>
          <cell r="AC93">
            <v>30</v>
          </cell>
          <cell r="AD93">
            <v>516129</v>
          </cell>
          <cell r="AE93">
            <v>30</v>
          </cell>
          <cell r="AF93" t="str">
            <v>20</v>
          </cell>
          <cell r="AG93">
            <v>2023</v>
          </cell>
          <cell r="AH93" t="str">
            <v>Lieu Parkland - City Wide</v>
          </cell>
          <cell r="AI93">
            <v>908533</v>
          </cell>
          <cell r="AJ93" t="str">
            <v>Parc de quartier Cedar Lakes (1566, chemin Stagecoach – terrains Ripley)</v>
          </cell>
        </row>
        <row r="94">
          <cell r="B94" t="str">
            <v>908533 Cedar Lakes (1566 Stagecoach Rd-Ripley)</v>
          </cell>
          <cell r="C94" t="str">
            <v>DC</v>
          </cell>
          <cell r="D94" t="str">
            <v xml:space="preserve">Development Charges </v>
          </cell>
          <cell r="E94" t="str">
            <v>Parks Development(Rural)</v>
          </cell>
          <cell r="F94" t="str">
            <v>Develop. Charges</v>
          </cell>
          <cell r="G94" t="str">
            <v>DC</v>
          </cell>
          <cell r="H94" t="str">
            <v>Tax</v>
          </cell>
          <cell r="I94" t="str">
            <v>Tax</v>
          </cell>
          <cell r="J94" t="str">
            <v>Authority</v>
          </cell>
          <cell r="K94" t="str">
            <v>Parks Growth</v>
          </cell>
          <cell r="L94" t="str">
            <v>Growth</v>
          </cell>
          <cell r="M94" t="str">
            <v>Community &amp; Protective Services Committee</v>
          </cell>
          <cell r="N94" t="str">
            <v>Recreation, Cultural and Facility Operations Department</v>
          </cell>
          <cell r="O94" t="str">
            <v>Parks &amp; Facilities Planning</v>
          </cell>
          <cell r="P94" t="str">
            <v>Parks, Recreation &amp; Culture</v>
          </cell>
          <cell r="Q94" t="str">
            <v>908533  Cedar Lakes (1566 Stagecoach Rd-Ripley)</v>
          </cell>
          <cell r="R94" t="str">
            <v>516326  D/C - Parks Development(Rural)</v>
          </cell>
          <cell r="S94">
            <v>0</v>
          </cell>
          <cell r="T94">
            <v>0</v>
          </cell>
          <cell r="U94">
            <v>275</v>
          </cell>
          <cell r="V94">
            <v>0</v>
          </cell>
          <cell r="W94">
            <v>0</v>
          </cell>
          <cell r="X94">
            <v>0</v>
          </cell>
          <cell r="Y94">
            <v>0</v>
          </cell>
          <cell r="Z94">
            <v>0</v>
          </cell>
          <cell r="AA94">
            <v>0</v>
          </cell>
          <cell r="AB94">
            <v>0</v>
          </cell>
          <cell r="AC94">
            <v>275</v>
          </cell>
          <cell r="AD94">
            <v>516326</v>
          </cell>
          <cell r="AE94">
            <v>275</v>
          </cell>
          <cell r="AF94" t="str">
            <v>20</v>
          </cell>
          <cell r="AG94">
            <v>2023</v>
          </cell>
          <cell r="AH94" t="str">
            <v>Parks Development</v>
          </cell>
          <cell r="AI94">
            <v>908533</v>
          </cell>
          <cell r="AJ94" t="str">
            <v>Parc de quartier Cedar Lakes (1566, chemin Stagecoach – terrains Ripley)</v>
          </cell>
        </row>
        <row r="95">
          <cell r="B95" t="str">
            <v>908534 Cobble Hill Park Strandherd Meadows</v>
          </cell>
          <cell r="C95" t="str">
            <v>Res</v>
          </cell>
          <cell r="D95" t="str">
            <v xml:space="preserve">Capital Reserve Fund </v>
          </cell>
          <cell r="E95" t="str">
            <v>Cash In Lieu Parkland - City Wide</v>
          </cell>
          <cell r="F95" t="str">
            <v>Tax Supported/ Dedicated</v>
          </cell>
          <cell r="G95" t="str">
            <v>Tax</v>
          </cell>
          <cell r="H95" t="str">
            <v>Tax</v>
          </cell>
          <cell r="I95" t="str">
            <v>Tax</v>
          </cell>
          <cell r="J95" t="str">
            <v>Authority</v>
          </cell>
          <cell r="K95" t="str">
            <v>Individual</v>
          </cell>
          <cell r="L95" t="str">
            <v>Growth</v>
          </cell>
          <cell r="M95" t="str">
            <v>Community &amp; Protective Services Committee</v>
          </cell>
          <cell r="N95" t="str">
            <v>Recreation, Cultural and Facility Operations Department</v>
          </cell>
          <cell r="O95" t="str">
            <v>Parks &amp; Facilities Planning</v>
          </cell>
          <cell r="P95" t="str">
            <v>Parks, Recreation &amp; Culture</v>
          </cell>
          <cell r="Q95" t="str">
            <v>908534  Cobble Hill Park Strandherd Meadows</v>
          </cell>
          <cell r="R95" t="str">
            <v>516129  D/R - Cash In Lieu Parkland - City Wide</v>
          </cell>
          <cell r="S95">
            <v>114</v>
          </cell>
          <cell r="T95">
            <v>0</v>
          </cell>
          <cell r="U95">
            <v>0</v>
          </cell>
          <cell r="V95">
            <v>0</v>
          </cell>
          <cell r="W95">
            <v>0</v>
          </cell>
          <cell r="X95">
            <v>0</v>
          </cell>
          <cell r="Y95">
            <v>0</v>
          </cell>
          <cell r="Z95">
            <v>0</v>
          </cell>
          <cell r="AA95">
            <v>0</v>
          </cell>
          <cell r="AB95">
            <v>0</v>
          </cell>
          <cell r="AC95">
            <v>114</v>
          </cell>
          <cell r="AD95">
            <v>516129</v>
          </cell>
          <cell r="AE95">
            <v>114</v>
          </cell>
          <cell r="AF95">
            <v>3</v>
          </cell>
          <cell r="AG95">
            <v>2022</v>
          </cell>
          <cell r="AH95" t="str">
            <v>Lieu Parkland - City Wide</v>
          </cell>
          <cell r="AI95">
            <v>908534</v>
          </cell>
          <cell r="AJ95" t="str">
            <v>parc Cobble Hill, Strandherd Meadows</v>
          </cell>
        </row>
        <row r="96">
          <cell r="B96" t="str">
            <v>908534 Cobble Hill Park Strandherd Meadows</v>
          </cell>
          <cell r="C96" t="str">
            <v>DC</v>
          </cell>
          <cell r="D96" t="str">
            <v xml:space="preserve">Development Charges </v>
          </cell>
          <cell r="E96" t="str">
            <v>Parks Development(OutsidGreenbelt)</v>
          </cell>
          <cell r="F96" t="str">
            <v>Develop. Charges</v>
          </cell>
          <cell r="G96" t="str">
            <v>DC</v>
          </cell>
          <cell r="H96" t="str">
            <v>Tax</v>
          </cell>
          <cell r="I96" t="str">
            <v>Tax</v>
          </cell>
          <cell r="J96" t="str">
            <v>Authority</v>
          </cell>
          <cell r="K96" t="str">
            <v>Individual</v>
          </cell>
          <cell r="L96" t="str">
            <v>Growth</v>
          </cell>
          <cell r="M96" t="str">
            <v>Community &amp; Protective Services Committee</v>
          </cell>
          <cell r="N96" t="str">
            <v>Recreation, Cultural and Facility Operations Department</v>
          </cell>
          <cell r="O96" t="str">
            <v>Parks &amp; Facilities Planning</v>
          </cell>
          <cell r="P96" t="str">
            <v>Parks, Recreation &amp; Culture</v>
          </cell>
          <cell r="Q96" t="str">
            <v>908534  Cobble Hill Park Strandherd Meadows</v>
          </cell>
          <cell r="R96" t="str">
            <v>516323  D/C - Parks Development(OutsidGreenbelt)</v>
          </cell>
          <cell r="S96">
            <v>328</v>
          </cell>
          <cell r="T96">
            <v>0</v>
          </cell>
          <cell r="U96">
            <v>0</v>
          </cell>
          <cell r="V96">
            <v>0</v>
          </cell>
          <cell r="W96">
            <v>0</v>
          </cell>
          <cell r="X96">
            <v>0</v>
          </cell>
          <cell r="Y96">
            <v>0</v>
          </cell>
          <cell r="Z96">
            <v>0</v>
          </cell>
          <cell r="AA96">
            <v>0</v>
          </cell>
          <cell r="AB96">
            <v>0</v>
          </cell>
          <cell r="AC96">
            <v>328</v>
          </cell>
          <cell r="AD96">
            <v>516323</v>
          </cell>
          <cell r="AE96">
            <v>328</v>
          </cell>
          <cell r="AF96">
            <v>3</v>
          </cell>
          <cell r="AG96">
            <v>2022</v>
          </cell>
          <cell r="AH96" t="str">
            <v>Parks Development</v>
          </cell>
          <cell r="AI96">
            <v>908534</v>
          </cell>
          <cell r="AJ96" t="str">
            <v>parc Cobble Hill, Strandherd Meadows</v>
          </cell>
        </row>
        <row r="97">
          <cell r="B97" t="str">
            <v>908534 Cobble Hill Park Strandherd Meadows</v>
          </cell>
          <cell r="C97" t="str">
            <v>DC</v>
          </cell>
          <cell r="D97" t="str">
            <v xml:space="preserve">Development Charges </v>
          </cell>
          <cell r="E97" t="str">
            <v>D/C - Parks Development Legacy</v>
          </cell>
          <cell r="F97" t="str">
            <v>Develop. Charges</v>
          </cell>
          <cell r="G97" t="str">
            <v>DC</v>
          </cell>
          <cell r="H97" t="str">
            <v>Tax</v>
          </cell>
          <cell r="I97" t="str">
            <v>Tax</v>
          </cell>
          <cell r="J97" t="str">
            <v>Authority</v>
          </cell>
          <cell r="K97" t="str">
            <v>Individual</v>
          </cell>
          <cell r="L97" t="str">
            <v>Growth</v>
          </cell>
          <cell r="M97" t="str">
            <v>Community &amp; Protective Services Committee</v>
          </cell>
          <cell r="N97" t="str">
            <v>Recreation, Cultural and Facility Operations Department</v>
          </cell>
          <cell r="O97" t="str">
            <v>Parks &amp; Facilities Planning</v>
          </cell>
          <cell r="P97" t="str">
            <v>Parks, Recreation &amp; Culture</v>
          </cell>
          <cell r="Q97" t="str">
            <v>908534  Cobble Hill Park Strandherd Meadows</v>
          </cell>
          <cell r="R97" t="str">
            <v>516335  D/C - Parks Development Legacy</v>
          </cell>
          <cell r="S97">
            <v>700</v>
          </cell>
          <cell r="T97">
            <v>0</v>
          </cell>
          <cell r="U97">
            <v>0</v>
          </cell>
          <cell r="V97">
            <v>0</v>
          </cell>
          <cell r="W97">
            <v>0</v>
          </cell>
          <cell r="X97">
            <v>0</v>
          </cell>
          <cell r="Y97">
            <v>0</v>
          </cell>
          <cell r="Z97">
            <v>0</v>
          </cell>
          <cell r="AA97">
            <v>0</v>
          </cell>
          <cell r="AB97">
            <v>0</v>
          </cell>
          <cell r="AC97">
            <v>700</v>
          </cell>
          <cell r="AD97">
            <v>516335</v>
          </cell>
          <cell r="AE97">
            <v>700</v>
          </cell>
          <cell r="AF97">
            <v>3</v>
          </cell>
          <cell r="AG97">
            <v>2022</v>
          </cell>
          <cell r="AH97" t="str">
            <v>Parks Development</v>
          </cell>
          <cell r="AI97">
            <v>908534</v>
          </cell>
          <cell r="AJ97" t="str">
            <v>parc Cobble Hill, Strandherd Meadows</v>
          </cell>
        </row>
        <row r="98">
          <cell r="B98" t="str">
            <v>908535 EUC District Park</v>
          </cell>
          <cell r="C98" t="str">
            <v>Res</v>
          </cell>
          <cell r="D98" t="str">
            <v xml:space="preserve">Capital Reserve Fund </v>
          </cell>
          <cell r="E98" t="str">
            <v>Cash In Lieu Parkland - City Wide</v>
          </cell>
          <cell r="F98" t="str">
            <v>Tax Supported/ Dedicated</v>
          </cell>
          <cell r="G98" t="str">
            <v>Tax</v>
          </cell>
          <cell r="H98" t="str">
            <v>Tax</v>
          </cell>
          <cell r="I98" t="str">
            <v>Tax</v>
          </cell>
          <cell r="J98" t="str">
            <v>Authority</v>
          </cell>
          <cell r="K98" t="str">
            <v>Parks Growth</v>
          </cell>
          <cell r="L98" t="str">
            <v>Growth</v>
          </cell>
          <cell r="M98" t="str">
            <v>Community &amp; Protective Services Committee</v>
          </cell>
          <cell r="N98" t="str">
            <v>Recreation, Cultural and Facility Operations Department</v>
          </cell>
          <cell r="O98" t="str">
            <v>Parks &amp; Facilities Planning</v>
          </cell>
          <cell r="P98" t="str">
            <v>Parks, Recreation &amp; Culture</v>
          </cell>
          <cell r="Q98" t="str">
            <v>908535  EUC District Park</v>
          </cell>
          <cell r="R98" t="str">
            <v>516129  D/R - Cash In Lieu Parkland - City Wide</v>
          </cell>
          <cell r="S98">
            <v>0</v>
          </cell>
          <cell r="T98">
            <v>0</v>
          </cell>
          <cell r="U98">
            <v>0</v>
          </cell>
          <cell r="V98">
            <v>91</v>
          </cell>
          <cell r="W98">
            <v>359</v>
          </cell>
          <cell r="X98">
            <v>359</v>
          </cell>
          <cell r="Y98">
            <v>242</v>
          </cell>
          <cell r="Z98">
            <v>0</v>
          </cell>
          <cell r="AA98">
            <v>0</v>
          </cell>
          <cell r="AB98">
            <v>0</v>
          </cell>
          <cell r="AC98">
            <v>1051</v>
          </cell>
          <cell r="AD98">
            <v>516129</v>
          </cell>
          <cell r="AE98">
            <v>91</v>
          </cell>
          <cell r="AF98" t="str">
            <v>2</v>
          </cell>
          <cell r="AG98">
            <v>2027</v>
          </cell>
          <cell r="AH98" t="str">
            <v>Lieu Parkland - City Wide</v>
          </cell>
          <cell r="AI98">
            <v>908535</v>
          </cell>
          <cell r="AJ98" t="str">
            <v>parc de district de la CUE</v>
          </cell>
        </row>
        <row r="99">
          <cell r="B99" t="str">
            <v>908535 EUC District Park</v>
          </cell>
          <cell r="C99" t="str">
            <v>DC</v>
          </cell>
          <cell r="D99" t="str">
            <v xml:space="preserve">Development Charges </v>
          </cell>
          <cell r="E99" t="str">
            <v>Future DC Funding</v>
          </cell>
          <cell r="F99" t="str">
            <v>Develop. Charges</v>
          </cell>
          <cell r="G99" t="str">
            <v>DC</v>
          </cell>
          <cell r="H99" t="str">
            <v>Tax</v>
          </cell>
          <cell r="I99" t="str">
            <v>Tax</v>
          </cell>
          <cell r="J99" t="str">
            <v>Authority</v>
          </cell>
          <cell r="K99" t="str">
            <v>Parks Growth</v>
          </cell>
          <cell r="L99" t="str">
            <v>Growth</v>
          </cell>
          <cell r="M99" t="str">
            <v>Community &amp; Protective Services Committee</v>
          </cell>
          <cell r="N99" t="str">
            <v>Recreation, Cultural and Facility Operations Department</v>
          </cell>
          <cell r="O99" t="str">
            <v>Parks &amp; Facilities Planning</v>
          </cell>
          <cell r="P99" t="str">
            <v>Parks, Recreation &amp; Culture</v>
          </cell>
          <cell r="Q99" t="str">
            <v>908535  EUC District Park</v>
          </cell>
          <cell r="R99" t="str">
            <v>516298  Future DC Funding</v>
          </cell>
          <cell r="S99">
            <v>0</v>
          </cell>
          <cell r="T99">
            <v>0</v>
          </cell>
          <cell r="U99">
            <v>0</v>
          </cell>
          <cell r="V99">
            <v>0</v>
          </cell>
          <cell r="W99">
            <v>748</v>
          </cell>
          <cell r="X99">
            <v>1531</v>
          </cell>
          <cell r="Y99">
            <v>1033</v>
          </cell>
          <cell r="Z99">
            <v>0</v>
          </cell>
          <cell r="AA99">
            <v>0</v>
          </cell>
          <cell r="AB99">
            <v>0</v>
          </cell>
          <cell r="AC99">
            <v>3312</v>
          </cell>
          <cell r="AD99">
            <v>516298</v>
          </cell>
          <cell r="AE99">
            <v>0</v>
          </cell>
          <cell r="AF99" t="str">
            <v>2</v>
          </cell>
          <cell r="AG99">
            <v>2027</v>
          </cell>
          <cell r="AH99" t="str">
            <v xml:space="preserve">Check </v>
          </cell>
          <cell r="AI99">
            <v>908535</v>
          </cell>
          <cell r="AJ99" t="str">
            <v>parc de district de la CUE</v>
          </cell>
        </row>
        <row r="100">
          <cell r="B100" t="str">
            <v>908535 EUC District Park</v>
          </cell>
          <cell r="C100" t="str">
            <v>DC</v>
          </cell>
          <cell r="D100" t="str">
            <v xml:space="preserve">Development Charges </v>
          </cell>
          <cell r="E100" t="str">
            <v>Parks Development(OutsidGreenbelt)</v>
          </cell>
          <cell r="F100" t="str">
            <v>Develop. Charges</v>
          </cell>
          <cell r="G100" t="str">
            <v>DC</v>
          </cell>
          <cell r="H100" t="str">
            <v>Tax</v>
          </cell>
          <cell r="I100" t="str">
            <v>Tax</v>
          </cell>
          <cell r="J100" t="str">
            <v>Authority</v>
          </cell>
          <cell r="K100" t="str">
            <v>Parks Growth</v>
          </cell>
          <cell r="L100" t="str">
            <v>Growth</v>
          </cell>
          <cell r="M100" t="str">
            <v>Community &amp; Protective Services Committee</v>
          </cell>
          <cell r="N100" t="str">
            <v>Recreation, Cultural and Facility Operations Department</v>
          </cell>
          <cell r="O100" t="str">
            <v>Parks &amp; Facilities Planning</v>
          </cell>
          <cell r="P100" t="str">
            <v>Parks, Recreation &amp; Culture</v>
          </cell>
          <cell r="Q100" t="str">
            <v>908535  EUC District Park</v>
          </cell>
          <cell r="R100" t="str">
            <v>516323  D/C - Parks Development(OutsidGreenbelt)</v>
          </cell>
          <cell r="S100">
            <v>0</v>
          </cell>
          <cell r="T100">
            <v>0</v>
          </cell>
          <cell r="U100">
            <v>0</v>
          </cell>
          <cell r="V100">
            <v>391</v>
          </cell>
          <cell r="W100">
            <v>784</v>
          </cell>
          <cell r="X100">
            <v>0</v>
          </cell>
          <cell r="Y100">
            <v>0</v>
          </cell>
          <cell r="Z100">
            <v>0</v>
          </cell>
          <cell r="AA100">
            <v>0</v>
          </cell>
          <cell r="AB100">
            <v>0</v>
          </cell>
          <cell r="AC100">
            <v>1175</v>
          </cell>
          <cell r="AD100">
            <v>516323</v>
          </cell>
          <cell r="AE100">
            <v>391</v>
          </cell>
          <cell r="AF100" t="str">
            <v>2</v>
          </cell>
          <cell r="AG100">
            <v>2027</v>
          </cell>
          <cell r="AH100" t="str">
            <v>Parks Development</v>
          </cell>
          <cell r="AI100">
            <v>908535</v>
          </cell>
          <cell r="AJ100" t="str">
            <v>parc de district de la CUE</v>
          </cell>
        </row>
        <row r="101">
          <cell r="B101" t="str">
            <v>908536 Fernbank District Park - Richcraft</v>
          </cell>
          <cell r="C101" t="str">
            <v>Res</v>
          </cell>
          <cell r="D101" t="str">
            <v xml:space="preserve">Capital Reserve Fund </v>
          </cell>
          <cell r="E101" t="str">
            <v>Cash In Lieu Parkland - City Wide</v>
          </cell>
          <cell r="F101" t="str">
            <v>Tax Supported/ Dedicated</v>
          </cell>
          <cell r="G101" t="str">
            <v>Tax</v>
          </cell>
          <cell r="H101" t="str">
            <v>Tax</v>
          </cell>
          <cell r="I101" t="str">
            <v>Tax</v>
          </cell>
          <cell r="J101" t="str">
            <v>Authority</v>
          </cell>
          <cell r="K101" t="str">
            <v>Parks Growth</v>
          </cell>
          <cell r="L101" t="str">
            <v>Growth</v>
          </cell>
          <cell r="M101" t="str">
            <v>Community &amp; Protective Services Committee</v>
          </cell>
          <cell r="N101" t="str">
            <v>Recreation, Cultural and Facility Operations Department</v>
          </cell>
          <cell r="O101" t="str">
            <v>Parks &amp; Facilities Planning</v>
          </cell>
          <cell r="P101" t="str">
            <v>Parks, Recreation &amp; Culture</v>
          </cell>
          <cell r="Q101" t="str">
            <v>908536  Fernbank District Park - Richcraft</v>
          </cell>
          <cell r="R101" t="str">
            <v>516129  D/R - Cash In Lieu Parkland - City Wide</v>
          </cell>
          <cell r="S101">
            <v>0</v>
          </cell>
          <cell r="T101">
            <v>0</v>
          </cell>
          <cell r="U101">
            <v>0</v>
          </cell>
          <cell r="V101">
            <v>1005</v>
          </cell>
          <cell r="W101">
            <v>0</v>
          </cell>
          <cell r="X101">
            <v>0</v>
          </cell>
          <cell r="Y101">
            <v>0</v>
          </cell>
          <cell r="Z101">
            <v>0</v>
          </cell>
          <cell r="AA101">
            <v>0</v>
          </cell>
          <cell r="AB101">
            <v>0</v>
          </cell>
          <cell r="AC101">
            <v>1005</v>
          </cell>
          <cell r="AD101">
            <v>516129</v>
          </cell>
          <cell r="AE101">
            <v>1005</v>
          </cell>
          <cell r="AF101" t="str">
            <v>6</v>
          </cell>
          <cell r="AG101">
            <v>2027</v>
          </cell>
          <cell r="AH101" t="str">
            <v>Lieu Parkland - City Wide</v>
          </cell>
          <cell r="AI101">
            <v>908536</v>
          </cell>
          <cell r="AJ101" t="str">
            <v>Parc du district de Fernbank – Richcraft</v>
          </cell>
        </row>
        <row r="102">
          <cell r="B102" t="str">
            <v>908536 Fernbank District Park - Richcraft</v>
          </cell>
          <cell r="C102" t="str">
            <v>DC</v>
          </cell>
          <cell r="D102" t="str">
            <v xml:space="preserve">Development Charges </v>
          </cell>
          <cell r="E102" t="str">
            <v>Future DC Funding</v>
          </cell>
          <cell r="F102" t="str">
            <v>Develop. Charges</v>
          </cell>
          <cell r="G102" t="str">
            <v>DC</v>
          </cell>
          <cell r="H102" t="str">
            <v>Tax</v>
          </cell>
          <cell r="I102" t="str">
            <v>Tax</v>
          </cell>
          <cell r="J102" t="str">
            <v>Authority</v>
          </cell>
          <cell r="K102" t="str">
            <v>Parks Growth</v>
          </cell>
          <cell r="L102" t="str">
            <v>Growth</v>
          </cell>
          <cell r="M102" t="str">
            <v>Community &amp; Protective Services Committee</v>
          </cell>
          <cell r="N102" t="str">
            <v>Recreation, Cultural and Facility Operations Department</v>
          </cell>
          <cell r="O102" t="str">
            <v>Parks &amp; Facilities Planning</v>
          </cell>
          <cell r="P102" t="str">
            <v>Parks, Recreation &amp; Culture</v>
          </cell>
          <cell r="Q102" t="str">
            <v>908536  Fernbank District Park - Richcraft</v>
          </cell>
          <cell r="R102" t="str">
            <v>516298  Future DC Funding</v>
          </cell>
          <cell r="S102">
            <v>0</v>
          </cell>
          <cell r="T102">
            <v>0</v>
          </cell>
          <cell r="U102">
            <v>0</v>
          </cell>
          <cell r="V102">
            <v>2420</v>
          </cell>
          <cell r="W102">
            <v>0</v>
          </cell>
          <cell r="X102">
            <v>0</v>
          </cell>
          <cell r="Y102">
            <v>0</v>
          </cell>
          <cell r="Z102">
            <v>0</v>
          </cell>
          <cell r="AA102">
            <v>0</v>
          </cell>
          <cell r="AB102">
            <v>0</v>
          </cell>
          <cell r="AC102">
            <v>2420</v>
          </cell>
          <cell r="AD102">
            <v>516298</v>
          </cell>
          <cell r="AE102">
            <v>2420</v>
          </cell>
          <cell r="AF102" t="str">
            <v>6</v>
          </cell>
          <cell r="AG102">
            <v>2027</v>
          </cell>
          <cell r="AH102" t="str">
            <v xml:space="preserve">Check </v>
          </cell>
          <cell r="AI102">
            <v>908536</v>
          </cell>
          <cell r="AJ102" t="str">
            <v>Parc du district de Fernbank – Richcraft</v>
          </cell>
        </row>
        <row r="103">
          <cell r="B103" t="str">
            <v>908536 Fernbank District Park - Richcraft</v>
          </cell>
          <cell r="C103" t="str">
            <v>DC</v>
          </cell>
          <cell r="D103" t="str">
            <v xml:space="preserve">Development Charges </v>
          </cell>
          <cell r="E103" t="str">
            <v>Parks Development(OutsidGreenbelt)</v>
          </cell>
          <cell r="F103" t="str">
            <v>Develop. Charges</v>
          </cell>
          <cell r="G103" t="str">
            <v>DC</v>
          </cell>
          <cell r="H103" t="str">
            <v>Tax</v>
          </cell>
          <cell r="I103" t="str">
            <v>Tax</v>
          </cell>
          <cell r="J103" t="str">
            <v>Authority</v>
          </cell>
          <cell r="K103" t="str">
            <v>Parks Growth</v>
          </cell>
          <cell r="L103" t="str">
            <v>Growth</v>
          </cell>
          <cell r="M103" t="str">
            <v>Community &amp; Protective Services Committee</v>
          </cell>
          <cell r="N103" t="str">
            <v>Recreation, Cultural and Facility Operations Department</v>
          </cell>
          <cell r="O103" t="str">
            <v>Parks &amp; Facilities Planning</v>
          </cell>
          <cell r="P103" t="str">
            <v>Parks, Recreation &amp; Culture</v>
          </cell>
          <cell r="Q103" t="str">
            <v>908536  Fernbank District Park - Richcraft</v>
          </cell>
          <cell r="R103" t="str">
            <v>516323  D/C - Parks Development(OutsidGreenbelt)</v>
          </cell>
          <cell r="S103">
            <v>0</v>
          </cell>
          <cell r="T103">
            <v>0</v>
          </cell>
          <cell r="U103">
            <v>0</v>
          </cell>
          <cell r="V103">
            <v>1863</v>
          </cell>
          <cell r="W103">
            <v>0</v>
          </cell>
          <cell r="X103">
            <v>0</v>
          </cell>
          <cell r="Y103">
            <v>0</v>
          </cell>
          <cell r="Z103">
            <v>0</v>
          </cell>
          <cell r="AA103">
            <v>0</v>
          </cell>
          <cell r="AB103">
            <v>0</v>
          </cell>
          <cell r="AC103">
            <v>1863</v>
          </cell>
          <cell r="AD103">
            <v>516323</v>
          </cell>
          <cell r="AE103">
            <v>1863</v>
          </cell>
          <cell r="AF103" t="str">
            <v>6</v>
          </cell>
          <cell r="AG103">
            <v>2027</v>
          </cell>
          <cell r="AH103" t="str">
            <v>Parks Development</v>
          </cell>
          <cell r="AI103">
            <v>908536</v>
          </cell>
          <cell r="AJ103" t="str">
            <v>Parc du district de Fernbank – Richcraft</v>
          </cell>
        </row>
        <row r="104">
          <cell r="B104" t="str">
            <v>908538 Humanics Linear Park</v>
          </cell>
          <cell r="C104" t="str">
            <v>Res</v>
          </cell>
          <cell r="D104" t="str">
            <v xml:space="preserve">Capital Reserve Fund </v>
          </cell>
          <cell r="E104" t="str">
            <v>Cash In Lieu Parkland - City Wide</v>
          </cell>
          <cell r="F104" t="str">
            <v>Tax Supported/ Dedicated</v>
          </cell>
          <cell r="G104" t="str">
            <v>Tax</v>
          </cell>
          <cell r="H104" t="str">
            <v>Tax</v>
          </cell>
          <cell r="I104" t="str">
            <v>Tax</v>
          </cell>
          <cell r="J104" t="str">
            <v>Authority</v>
          </cell>
          <cell r="K104" t="str">
            <v>Parks Growth</v>
          </cell>
          <cell r="L104" t="str">
            <v>Growth</v>
          </cell>
          <cell r="M104" t="str">
            <v>Community &amp; Protective Services Committee</v>
          </cell>
          <cell r="N104" t="str">
            <v>Recreation, Cultural and Facility Operations Department</v>
          </cell>
          <cell r="O104" t="str">
            <v>Parks &amp; Facilities Planning</v>
          </cell>
          <cell r="P104" t="str">
            <v>Parks, Recreation &amp; Culture</v>
          </cell>
          <cell r="Q104" t="str">
            <v>908538  Humanics Linear Park</v>
          </cell>
          <cell r="R104" t="str">
            <v>516129  D/R - Cash In Lieu Parkland - City Wide</v>
          </cell>
          <cell r="S104">
            <v>14</v>
          </cell>
          <cell r="T104">
            <v>0</v>
          </cell>
          <cell r="U104">
            <v>0</v>
          </cell>
          <cell r="V104">
            <v>0</v>
          </cell>
          <cell r="W104">
            <v>0</v>
          </cell>
          <cell r="X104">
            <v>0</v>
          </cell>
          <cell r="Y104">
            <v>0</v>
          </cell>
          <cell r="Z104">
            <v>0</v>
          </cell>
          <cell r="AA104">
            <v>0</v>
          </cell>
          <cell r="AB104">
            <v>0</v>
          </cell>
          <cell r="AC104">
            <v>14</v>
          </cell>
          <cell r="AD104">
            <v>516129</v>
          </cell>
          <cell r="AE104">
            <v>14</v>
          </cell>
          <cell r="AF104" t="str">
            <v>19</v>
          </cell>
          <cell r="AG104">
            <v>2022</v>
          </cell>
          <cell r="AH104" t="str">
            <v>Lieu Parkland - City Wide</v>
          </cell>
          <cell r="AI104">
            <v>908538</v>
          </cell>
          <cell r="AJ104" t="str">
            <v>parc linéaire Humanics</v>
          </cell>
        </row>
        <row r="105">
          <cell r="B105" t="str">
            <v>908538 Humanics Linear Park</v>
          </cell>
          <cell r="C105" t="str">
            <v>DC</v>
          </cell>
          <cell r="D105" t="str">
            <v xml:space="preserve">Development Charges </v>
          </cell>
          <cell r="E105" t="str">
            <v>Parks Development(Rural)</v>
          </cell>
          <cell r="F105" t="str">
            <v>Develop. Charges</v>
          </cell>
          <cell r="G105" t="str">
            <v>DC</v>
          </cell>
          <cell r="H105" t="str">
            <v>Tax</v>
          </cell>
          <cell r="I105" t="str">
            <v>Tax</v>
          </cell>
          <cell r="J105" t="str">
            <v>Authority</v>
          </cell>
          <cell r="K105" t="str">
            <v>Parks Growth</v>
          </cell>
          <cell r="L105" t="str">
            <v>Growth</v>
          </cell>
          <cell r="M105" t="str">
            <v>Community &amp; Protective Services Committee</v>
          </cell>
          <cell r="N105" t="str">
            <v>Recreation, Cultural and Facility Operations Department</v>
          </cell>
          <cell r="O105" t="str">
            <v>Parks &amp; Facilities Planning</v>
          </cell>
          <cell r="P105" t="str">
            <v>Parks, Recreation &amp; Culture</v>
          </cell>
          <cell r="Q105" t="str">
            <v>908538  Humanics Linear Park</v>
          </cell>
          <cell r="R105" t="str">
            <v>516326  D/C - Parks Development(Rural)</v>
          </cell>
          <cell r="S105">
            <v>127</v>
          </cell>
          <cell r="T105">
            <v>0</v>
          </cell>
          <cell r="U105">
            <v>0</v>
          </cell>
          <cell r="V105">
            <v>0</v>
          </cell>
          <cell r="W105">
            <v>0</v>
          </cell>
          <cell r="X105">
            <v>0</v>
          </cell>
          <cell r="Y105">
            <v>0</v>
          </cell>
          <cell r="Z105">
            <v>0</v>
          </cell>
          <cell r="AA105">
            <v>0</v>
          </cell>
          <cell r="AB105">
            <v>0</v>
          </cell>
          <cell r="AC105">
            <v>127</v>
          </cell>
          <cell r="AD105">
            <v>516326</v>
          </cell>
          <cell r="AE105">
            <v>127</v>
          </cell>
          <cell r="AF105" t="str">
            <v>19</v>
          </cell>
          <cell r="AG105">
            <v>2022</v>
          </cell>
          <cell r="AH105" t="str">
            <v>Parks Development</v>
          </cell>
          <cell r="AI105">
            <v>908538</v>
          </cell>
          <cell r="AJ105" t="str">
            <v>parc linéaire Humanics</v>
          </cell>
        </row>
        <row r="106">
          <cell r="B106" t="str">
            <v>908539 Kanata West District Park</v>
          </cell>
          <cell r="C106" t="str">
            <v>Res</v>
          </cell>
          <cell r="D106" t="str">
            <v xml:space="preserve">Capital Reserve Fund </v>
          </cell>
          <cell r="E106" t="str">
            <v>Cash In Lieu Parkland - City Wide</v>
          </cell>
          <cell r="F106" t="str">
            <v>Tax Supported/ Dedicated</v>
          </cell>
          <cell r="G106" t="str">
            <v>Tax</v>
          </cell>
          <cell r="H106" t="str">
            <v>Tax</v>
          </cell>
          <cell r="I106" t="str">
            <v>Tax</v>
          </cell>
          <cell r="J106" t="str">
            <v>Authority</v>
          </cell>
          <cell r="K106" t="str">
            <v>Parks Growth</v>
          </cell>
          <cell r="L106" t="str">
            <v>Growth</v>
          </cell>
          <cell r="M106" t="str">
            <v>Community &amp; Protective Services Committee</v>
          </cell>
          <cell r="N106" t="str">
            <v>Recreation, Cultural and Facility Operations Department</v>
          </cell>
          <cell r="O106" t="str">
            <v>Parks &amp; Facilities Planning</v>
          </cell>
          <cell r="P106" t="str">
            <v>Parks, Recreation &amp; Culture</v>
          </cell>
          <cell r="Q106" t="str">
            <v>908539  Kanata West District Park</v>
          </cell>
          <cell r="R106" t="str">
            <v>516129  D/R - Cash In Lieu Parkland - City Wide</v>
          </cell>
          <cell r="S106">
            <v>61</v>
          </cell>
          <cell r="T106">
            <v>200</v>
          </cell>
          <cell r="U106">
            <v>500</v>
          </cell>
          <cell r="V106">
            <v>0</v>
          </cell>
          <cell r="W106">
            <v>0</v>
          </cell>
          <cell r="X106">
            <v>0</v>
          </cell>
          <cell r="Y106">
            <v>0</v>
          </cell>
          <cell r="Z106">
            <v>0</v>
          </cell>
          <cell r="AA106">
            <v>0</v>
          </cell>
          <cell r="AB106">
            <v>0</v>
          </cell>
          <cell r="AC106">
            <v>761</v>
          </cell>
          <cell r="AD106">
            <v>516129</v>
          </cell>
          <cell r="AE106">
            <v>761</v>
          </cell>
          <cell r="AF106">
            <v>6</v>
          </cell>
          <cell r="AG106">
            <v>2026</v>
          </cell>
          <cell r="AH106" t="str">
            <v>Lieu Parkland - City Wide</v>
          </cell>
          <cell r="AI106">
            <v>908539</v>
          </cell>
          <cell r="AJ106" t="str">
            <v>parc de district de Kanata-Ouest</v>
          </cell>
        </row>
        <row r="107">
          <cell r="B107" t="str">
            <v>908539 Kanata West District Park</v>
          </cell>
          <cell r="C107" t="str">
            <v>DC</v>
          </cell>
          <cell r="D107" t="str">
            <v xml:space="preserve">Development Charges </v>
          </cell>
          <cell r="E107" t="str">
            <v>Future DC Funding</v>
          </cell>
          <cell r="F107" t="str">
            <v>Develop. Charges</v>
          </cell>
          <cell r="G107" t="str">
            <v>DC</v>
          </cell>
          <cell r="H107" t="str">
            <v>Tax</v>
          </cell>
          <cell r="I107" t="str">
            <v>Tax</v>
          </cell>
          <cell r="J107" t="str">
            <v>Authority</v>
          </cell>
          <cell r="K107" t="str">
            <v>Parks Growth</v>
          </cell>
          <cell r="L107" t="str">
            <v>Growth</v>
          </cell>
          <cell r="M107" t="str">
            <v>Community &amp; Protective Services Committee</v>
          </cell>
          <cell r="N107" t="str">
            <v>Recreation, Cultural and Facility Operations Department</v>
          </cell>
          <cell r="O107" t="str">
            <v>Parks &amp; Facilities Planning</v>
          </cell>
          <cell r="P107" t="str">
            <v>Parks, Recreation &amp; Culture</v>
          </cell>
          <cell r="Q107" t="str">
            <v>908539  Kanata West District Park</v>
          </cell>
          <cell r="R107" t="str">
            <v>516298  Future DC Funding</v>
          </cell>
          <cell r="S107">
            <v>0</v>
          </cell>
          <cell r="T107">
            <v>1655</v>
          </cell>
          <cell r="U107">
            <v>4495</v>
          </cell>
          <cell r="V107">
            <v>0</v>
          </cell>
          <cell r="W107">
            <v>0</v>
          </cell>
          <cell r="X107">
            <v>0</v>
          </cell>
          <cell r="Y107">
            <v>0</v>
          </cell>
          <cell r="Z107">
            <v>0</v>
          </cell>
          <cell r="AA107">
            <v>0</v>
          </cell>
          <cell r="AB107">
            <v>0</v>
          </cell>
          <cell r="AC107">
            <v>6150</v>
          </cell>
          <cell r="AD107">
            <v>516298</v>
          </cell>
          <cell r="AE107">
            <v>6150</v>
          </cell>
          <cell r="AF107">
            <v>6</v>
          </cell>
          <cell r="AG107">
            <v>2026</v>
          </cell>
          <cell r="AH107" t="str">
            <v xml:space="preserve">Check </v>
          </cell>
          <cell r="AI107">
            <v>908539</v>
          </cell>
          <cell r="AJ107" t="str">
            <v>parc de district de Kanata-Ouest</v>
          </cell>
        </row>
        <row r="108">
          <cell r="B108" t="str">
            <v>908539 Kanata West District Park</v>
          </cell>
          <cell r="C108" t="str">
            <v>DC</v>
          </cell>
          <cell r="D108" t="str">
            <v xml:space="preserve">Development Charges </v>
          </cell>
          <cell r="E108" t="str">
            <v>Parks Development(OutsidGreenbelt)</v>
          </cell>
          <cell r="F108" t="str">
            <v>Develop. Charges</v>
          </cell>
          <cell r="G108" t="str">
            <v>DC</v>
          </cell>
          <cell r="H108" t="str">
            <v>Tax</v>
          </cell>
          <cell r="I108" t="str">
            <v>Tax</v>
          </cell>
          <cell r="J108" t="str">
            <v>Authority</v>
          </cell>
          <cell r="K108" t="str">
            <v>Parks Growth</v>
          </cell>
          <cell r="L108" t="str">
            <v>Growth</v>
          </cell>
          <cell r="M108" t="str">
            <v>Community &amp; Protective Services Committee</v>
          </cell>
          <cell r="N108" t="str">
            <v>Recreation, Cultural and Facility Operations Department</v>
          </cell>
          <cell r="O108" t="str">
            <v>Parks &amp; Facilities Planning</v>
          </cell>
          <cell r="P108" t="str">
            <v>Parks, Recreation &amp; Culture</v>
          </cell>
          <cell r="Q108" t="str">
            <v>908539  Kanata West District Park</v>
          </cell>
          <cell r="R108" t="str">
            <v>516323  D/C - Parks Development(OutsidGreenbelt)</v>
          </cell>
          <cell r="S108">
            <v>548</v>
          </cell>
          <cell r="T108">
            <v>145</v>
          </cell>
          <cell r="U108">
            <v>0</v>
          </cell>
          <cell r="V108">
            <v>0</v>
          </cell>
          <cell r="W108">
            <v>0</v>
          </cell>
          <cell r="X108">
            <v>0</v>
          </cell>
          <cell r="Y108">
            <v>0</v>
          </cell>
          <cell r="Z108">
            <v>0</v>
          </cell>
          <cell r="AA108">
            <v>0</v>
          </cell>
          <cell r="AB108">
            <v>0</v>
          </cell>
          <cell r="AC108">
            <v>693</v>
          </cell>
          <cell r="AD108">
            <v>516323</v>
          </cell>
          <cell r="AE108">
            <v>693</v>
          </cell>
          <cell r="AF108">
            <v>6</v>
          </cell>
          <cell r="AG108">
            <v>2026</v>
          </cell>
          <cell r="AH108" t="str">
            <v>Parks Development</v>
          </cell>
          <cell r="AI108">
            <v>908539</v>
          </cell>
          <cell r="AJ108" t="str">
            <v>parc de district de Kanata-Ouest</v>
          </cell>
        </row>
        <row r="109">
          <cell r="B109" t="str">
            <v>908540 Lebreton Park</v>
          </cell>
          <cell r="C109" t="str">
            <v>Res</v>
          </cell>
          <cell r="D109" t="str">
            <v xml:space="preserve">Capital Reserve Fund </v>
          </cell>
          <cell r="E109" t="str">
            <v>Cash In Lieu Parkland - City Wide</v>
          </cell>
          <cell r="F109" t="str">
            <v>Tax Supported/ Dedicated</v>
          </cell>
          <cell r="G109" t="str">
            <v>Tax</v>
          </cell>
          <cell r="H109" t="str">
            <v>Tax</v>
          </cell>
          <cell r="I109" t="str">
            <v>Tax</v>
          </cell>
          <cell r="J109" t="str">
            <v>Authority</v>
          </cell>
          <cell r="K109" t="str">
            <v>Parks Growth</v>
          </cell>
          <cell r="L109" t="str">
            <v>Growth</v>
          </cell>
          <cell r="M109" t="str">
            <v>Community &amp; Protective Services Committee</v>
          </cell>
          <cell r="N109" t="str">
            <v>Recreation, Cultural and Facility Operations Department</v>
          </cell>
          <cell r="O109" t="str">
            <v>Parks &amp; Facilities Planning</v>
          </cell>
          <cell r="P109" t="str">
            <v>Parks, Recreation &amp; Culture</v>
          </cell>
          <cell r="Q109" t="str">
            <v>908540  Lebreton Park</v>
          </cell>
          <cell r="R109" t="str">
            <v>516129  D/R - Cash In Lieu Parkland - City Wide</v>
          </cell>
          <cell r="S109">
            <v>0</v>
          </cell>
          <cell r="T109">
            <v>0</v>
          </cell>
          <cell r="U109">
            <v>0</v>
          </cell>
          <cell r="V109">
            <v>0</v>
          </cell>
          <cell r="W109">
            <v>380</v>
          </cell>
          <cell r="X109">
            <v>334</v>
          </cell>
          <cell r="Y109">
            <v>0</v>
          </cell>
          <cell r="Z109">
            <v>0</v>
          </cell>
          <cell r="AA109">
            <v>0</v>
          </cell>
          <cell r="AB109">
            <v>0</v>
          </cell>
          <cell r="AC109">
            <v>714</v>
          </cell>
          <cell r="AD109">
            <v>516129</v>
          </cell>
          <cell r="AE109">
            <v>0</v>
          </cell>
          <cell r="AF109" t="str">
            <v>14</v>
          </cell>
          <cell r="AG109">
            <v>2028</v>
          </cell>
          <cell r="AH109" t="str">
            <v>Lieu Parkland - City Wide</v>
          </cell>
          <cell r="AI109">
            <v>908540</v>
          </cell>
          <cell r="AJ109" t="str">
            <v>Parc LeBreton</v>
          </cell>
        </row>
        <row r="110">
          <cell r="B110" t="str">
            <v>908540 Lebreton Park</v>
          </cell>
          <cell r="C110" t="str">
            <v>DC</v>
          </cell>
          <cell r="D110" t="str">
            <v xml:space="preserve">Development Charges </v>
          </cell>
          <cell r="E110" t="str">
            <v>Parks Development(InsideGreenbelt)</v>
          </cell>
          <cell r="F110" t="str">
            <v>Develop. Charges</v>
          </cell>
          <cell r="G110" t="str">
            <v>DC</v>
          </cell>
          <cell r="H110" t="str">
            <v>Tax</v>
          </cell>
          <cell r="I110" t="str">
            <v>Tax</v>
          </cell>
          <cell r="J110" t="str">
            <v>Authority</v>
          </cell>
          <cell r="K110" t="str">
            <v>Parks Growth</v>
          </cell>
          <cell r="L110" t="str">
            <v>Growth</v>
          </cell>
          <cell r="M110" t="str">
            <v>Community &amp; Protective Services Committee</v>
          </cell>
          <cell r="N110" t="str">
            <v>Recreation, Cultural and Facility Operations Department</v>
          </cell>
          <cell r="O110" t="str">
            <v>Parks &amp; Facilities Planning</v>
          </cell>
          <cell r="P110" t="str">
            <v>Parks, Recreation &amp; Culture</v>
          </cell>
          <cell r="Q110" t="str">
            <v>908540  Lebreton Park</v>
          </cell>
          <cell r="R110" t="str">
            <v>516320  D/C - Parks Development(InsideGreenbelt)</v>
          </cell>
          <cell r="S110">
            <v>0</v>
          </cell>
          <cell r="T110">
            <v>0</v>
          </cell>
          <cell r="U110">
            <v>0</v>
          </cell>
          <cell r="V110">
            <v>0</v>
          </cell>
          <cell r="W110">
            <v>1178</v>
          </cell>
          <cell r="X110">
            <v>1034</v>
          </cell>
          <cell r="Y110">
            <v>0</v>
          </cell>
          <cell r="Z110">
            <v>0</v>
          </cell>
          <cell r="AA110">
            <v>0</v>
          </cell>
          <cell r="AB110">
            <v>0</v>
          </cell>
          <cell r="AC110">
            <v>2212</v>
          </cell>
          <cell r="AD110">
            <v>516320</v>
          </cell>
          <cell r="AE110">
            <v>0</v>
          </cell>
          <cell r="AF110" t="str">
            <v>14</v>
          </cell>
          <cell r="AG110">
            <v>2028</v>
          </cell>
          <cell r="AH110" t="str">
            <v>Parks Development</v>
          </cell>
          <cell r="AI110">
            <v>908540</v>
          </cell>
          <cell r="AJ110" t="str">
            <v>Parc LeBreton</v>
          </cell>
        </row>
        <row r="111">
          <cell r="B111" t="str">
            <v>908540 Lebreton Park</v>
          </cell>
          <cell r="C111" t="str">
            <v>DC</v>
          </cell>
          <cell r="D111" t="str">
            <v xml:space="preserve">Development Charges </v>
          </cell>
          <cell r="E111" t="str">
            <v>D/C - Parks Development Legacy</v>
          </cell>
          <cell r="F111" t="str">
            <v>Develop. Charges</v>
          </cell>
          <cell r="G111" t="str">
            <v>DC</v>
          </cell>
          <cell r="H111" t="str">
            <v>Tax</v>
          </cell>
          <cell r="I111" t="str">
            <v>Tax</v>
          </cell>
          <cell r="J111" t="str">
            <v>Authority</v>
          </cell>
          <cell r="K111" t="str">
            <v>Parks Growth</v>
          </cell>
          <cell r="L111" t="str">
            <v>Growth</v>
          </cell>
          <cell r="M111" t="str">
            <v>Community &amp; Protective Services Committee</v>
          </cell>
          <cell r="N111" t="str">
            <v>Recreation, Cultural and Facility Operations Department</v>
          </cell>
          <cell r="O111" t="str">
            <v>Parks &amp; Facilities Planning</v>
          </cell>
          <cell r="P111" t="str">
            <v>Parks, Recreation &amp; Culture</v>
          </cell>
          <cell r="Q111" t="str">
            <v>908540  Lebreton Park</v>
          </cell>
          <cell r="R111" t="str">
            <v>516335  D/C - Parks Development Legacy</v>
          </cell>
          <cell r="S111">
            <v>0</v>
          </cell>
          <cell r="T111">
            <v>0</v>
          </cell>
          <cell r="U111">
            <v>0</v>
          </cell>
          <cell r="V111">
            <v>0</v>
          </cell>
          <cell r="W111">
            <v>442</v>
          </cell>
          <cell r="X111">
            <v>388</v>
          </cell>
          <cell r="Y111">
            <v>0</v>
          </cell>
          <cell r="Z111">
            <v>0</v>
          </cell>
          <cell r="AA111">
            <v>0</v>
          </cell>
          <cell r="AB111">
            <v>0</v>
          </cell>
          <cell r="AC111">
            <v>830</v>
          </cell>
          <cell r="AD111">
            <v>516335</v>
          </cell>
          <cell r="AE111">
            <v>0</v>
          </cell>
          <cell r="AF111" t="str">
            <v>14</v>
          </cell>
          <cell r="AG111">
            <v>2028</v>
          </cell>
          <cell r="AH111" t="str">
            <v>Parks Development</v>
          </cell>
          <cell r="AI111">
            <v>908540</v>
          </cell>
          <cell r="AJ111" t="str">
            <v>Parc LeBreton</v>
          </cell>
        </row>
        <row r="112">
          <cell r="B112" t="str">
            <v>908541 Manotick Estates Park</v>
          </cell>
          <cell r="C112" t="str">
            <v>Res</v>
          </cell>
          <cell r="D112" t="str">
            <v xml:space="preserve">Capital Reserve Fund </v>
          </cell>
          <cell r="E112" t="str">
            <v>Cash In Lieu Parkland - City Wide</v>
          </cell>
          <cell r="F112" t="str">
            <v>Tax Supported/ Dedicated</v>
          </cell>
          <cell r="G112" t="str">
            <v>Tax</v>
          </cell>
          <cell r="H112" t="str">
            <v>Tax</v>
          </cell>
          <cell r="I112" t="str">
            <v>Tax</v>
          </cell>
          <cell r="J112" t="str">
            <v>Authority</v>
          </cell>
          <cell r="K112" t="str">
            <v>Parks Growth</v>
          </cell>
          <cell r="L112" t="str">
            <v>Growth</v>
          </cell>
          <cell r="M112" t="str">
            <v>Community &amp; Protective Services Committee</v>
          </cell>
          <cell r="N112" t="str">
            <v>Recreation, Cultural and Facility Operations Department</v>
          </cell>
          <cell r="O112" t="str">
            <v>Parks &amp; Facilities Planning</v>
          </cell>
          <cell r="P112" t="str">
            <v>Parks, Recreation &amp; Culture</v>
          </cell>
          <cell r="Q112" t="str">
            <v>908541  Manotick Estates Park</v>
          </cell>
          <cell r="R112" t="str">
            <v>516129  D/R - Cash In Lieu Parkland - City Wide</v>
          </cell>
          <cell r="S112">
            <v>11</v>
          </cell>
          <cell r="T112">
            <v>0</v>
          </cell>
          <cell r="U112">
            <v>0</v>
          </cell>
          <cell r="V112">
            <v>0</v>
          </cell>
          <cell r="W112">
            <v>0</v>
          </cell>
          <cell r="X112">
            <v>0</v>
          </cell>
          <cell r="Y112">
            <v>0</v>
          </cell>
          <cell r="Z112">
            <v>0</v>
          </cell>
          <cell r="AA112">
            <v>0</v>
          </cell>
          <cell r="AB112">
            <v>0</v>
          </cell>
          <cell r="AC112">
            <v>11</v>
          </cell>
          <cell r="AD112">
            <v>516129</v>
          </cell>
          <cell r="AE112">
            <v>11</v>
          </cell>
          <cell r="AF112" t="str">
            <v>21</v>
          </cell>
          <cell r="AG112">
            <v>2023</v>
          </cell>
          <cell r="AH112" t="str">
            <v>Lieu Parkland - City Wide</v>
          </cell>
          <cell r="AI112">
            <v>908541</v>
          </cell>
          <cell r="AJ112" t="str">
            <v xml:space="preserve">parc Manotick Estates </v>
          </cell>
        </row>
        <row r="113">
          <cell r="B113" t="str">
            <v>908541 Manotick Estates Park</v>
          </cell>
          <cell r="C113" t="str">
            <v>DC</v>
          </cell>
          <cell r="D113" t="str">
            <v xml:space="preserve">Development Charges </v>
          </cell>
          <cell r="E113" t="str">
            <v>Parks Development(Rural)</v>
          </cell>
          <cell r="F113" t="str">
            <v>Develop. Charges</v>
          </cell>
          <cell r="G113" t="str">
            <v>DC</v>
          </cell>
          <cell r="H113" t="str">
            <v>Tax</v>
          </cell>
          <cell r="I113" t="str">
            <v>Tax</v>
          </cell>
          <cell r="J113" t="str">
            <v>Authority</v>
          </cell>
          <cell r="K113" t="str">
            <v>Parks Growth</v>
          </cell>
          <cell r="L113" t="str">
            <v>Growth</v>
          </cell>
          <cell r="M113" t="str">
            <v>Community &amp; Protective Services Committee</v>
          </cell>
          <cell r="N113" t="str">
            <v>Recreation, Cultural and Facility Operations Department</v>
          </cell>
          <cell r="O113" t="str">
            <v>Parks &amp; Facilities Planning</v>
          </cell>
          <cell r="P113" t="str">
            <v>Parks, Recreation &amp; Culture</v>
          </cell>
          <cell r="Q113" t="str">
            <v>908541  Manotick Estates Park</v>
          </cell>
          <cell r="R113" t="str">
            <v>516326  D/C - Parks Development(Rural)</v>
          </cell>
          <cell r="S113">
            <v>95</v>
          </cell>
          <cell r="T113">
            <v>0</v>
          </cell>
          <cell r="U113">
            <v>0</v>
          </cell>
          <cell r="V113">
            <v>0</v>
          </cell>
          <cell r="W113">
            <v>0</v>
          </cell>
          <cell r="X113">
            <v>0</v>
          </cell>
          <cell r="Y113">
            <v>0</v>
          </cell>
          <cell r="Z113">
            <v>0</v>
          </cell>
          <cell r="AA113">
            <v>0</v>
          </cell>
          <cell r="AB113">
            <v>0</v>
          </cell>
          <cell r="AC113">
            <v>95</v>
          </cell>
          <cell r="AD113">
            <v>516326</v>
          </cell>
          <cell r="AE113">
            <v>95</v>
          </cell>
          <cell r="AF113" t="str">
            <v>21</v>
          </cell>
          <cell r="AG113">
            <v>2023</v>
          </cell>
          <cell r="AH113" t="str">
            <v>Parks Development</v>
          </cell>
          <cell r="AI113">
            <v>908541</v>
          </cell>
          <cell r="AJ113" t="str">
            <v xml:space="preserve">parc Manotick Estates </v>
          </cell>
        </row>
        <row r="114">
          <cell r="B114" t="str">
            <v>908542 Ogilvie Cummings Parkette</v>
          </cell>
          <cell r="C114" t="str">
            <v>Res</v>
          </cell>
          <cell r="D114" t="str">
            <v xml:space="preserve">Capital Reserve Fund </v>
          </cell>
          <cell r="E114" t="str">
            <v>Cash In Lieu Parkland - City Wide</v>
          </cell>
          <cell r="F114" t="str">
            <v>Tax Supported/ Dedicated</v>
          </cell>
          <cell r="G114" t="str">
            <v>Tax</v>
          </cell>
          <cell r="H114" t="str">
            <v>Tax</v>
          </cell>
          <cell r="I114" t="str">
            <v>Tax</v>
          </cell>
          <cell r="J114" t="str">
            <v>Authority</v>
          </cell>
          <cell r="K114" t="str">
            <v>Parks Growth</v>
          </cell>
          <cell r="L114" t="str">
            <v>Growth</v>
          </cell>
          <cell r="M114" t="str">
            <v>Community &amp; Protective Services Committee</v>
          </cell>
          <cell r="N114" t="str">
            <v>Recreation, Cultural and Facility Operations Department</v>
          </cell>
          <cell r="O114" t="str">
            <v>Parks &amp; Facilities Planning</v>
          </cell>
          <cell r="P114" t="str">
            <v>Parks, Recreation &amp; Culture</v>
          </cell>
          <cell r="Q114" t="str">
            <v>908542  Ogilvie Cummings Parkette</v>
          </cell>
          <cell r="R114" t="str">
            <v>516129  D/R - Cash In Lieu Parkland - City Wide</v>
          </cell>
          <cell r="S114">
            <v>0</v>
          </cell>
          <cell r="T114">
            <v>0</v>
          </cell>
          <cell r="U114">
            <v>0</v>
          </cell>
          <cell r="V114">
            <v>46</v>
          </cell>
          <cell r="W114">
            <v>0</v>
          </cell>
          <cell r="X114">
            <v>0</v>
          </cell>
          <cell r="Y114">
            <v>0</v>
          </cell>
          <cell r="Z114">
            <v>0</v>
          </cell>
          <cell r="AA114">
            <v>0</v>
          </cell>
          <cell r="AB114">
            <v>0</v>
          </cell>
          <cell r="AC114">
            <v>46</v>
          </cell>
          <cell r="AD114">
            <v>516129</v>
          </cell>
          <cell r="AE114">
            <v>46</v>
          </cell>
          <cell r="AF114" t="str">
            <v>11</v>
          </cell>
          <cell r="AG114">
            <v>2024</v>
          </cell>
          <cell r="AH114" t="str">
            <v>Lieu Parkland - City Wide</v>
          </cell>
          <cell r="AI114">
            <v>908542</v>
          </cell>
          <cell r="AJ114" t="str">
            <v>Mini-parc Ogilvie Cummings</v>
          </cell>
        </row>
        <row r="115">
          <cell r="B115" t="str">
            <v>908542 Ogilvie Cummings Parkette</v>
          </cell>
          <cell r="C115" t="str">
            <v>DC</v>
          </cell>
          <cell r="D115" t="str">
            <v xml:space="preserve">Development Charges </v>
          </cell>
          <cell r="E115" t="str">
            <v>Future DC Funding</v>
          </cell>
          <cell r="F115" t="str">
            <v>Develop. Charges</v>
          </cell>
          <cell r="G115" t="str">
            <v>DC</v>
          </cell>
          <cell r="H115" t="str">
            <v>Tax</v>
          </cell>
          <cell r="I115" t="str">
            <v>Tax</v>
          </cell>
          <cell r="J115" t="str">
            <v>Authority</v>
          </cell>
          <cell r="K115" t="str">
            <v>Parks Growth</v>
          </cell>
          <cell r="L115" t="str">
            <v>Growth</v>
          </cell>
          <cell r="M115" t="str">
            <v>Community &amp; Protective Services Committee</v>
          </cell>
          <cell r="N115" t="str">
            <v>Recreation, Cultural and Facility Operations Department</v>
          </cell>
          <cell r="O115" t="str">
            <v>Parks &amp; Facilities Planning</v>
          </cell>
          <cell r="P115" t="str">
            <v>Parks, Recreation &amp; Culture</v>
          </cell>
          <cell r="Q115" t="str">
            <v>908542  Ogilvie Cummings Parkette</v>
          </cell>
          <cell r="R115" t="str">
            <v>516298  Future DC Funding</v>
          </cell>
          <cell r="S115">
            <v>0</v>
          </cell>
          <cell r="T115">
            <v>0</v>
          </cell>
          <cell r="U115">
            <v>0</v>
          </cell>
          <cell r="V115">
            <v>45</v>
          </cell>
          <cell r="W115">
            <v>0</v>
          </cell>
          <cell r="X115">
            <v>0</v>
          </cell>
          <cell r="Y115">
            <v>0</v>
          </cell>
          <cell r="Z115">
            <v>0</v>
          </cell>
          <cell r="AA115">
            <v>0</v>
          </cell>
          <cell r="AB115">
            <v>0</v>
          </cell>
          <cell r="AC115">
            <v>45</v>
          </cell>
          <cell r="AD115">
            <v>516298</v>
          </cell>
          <cell r="AE115">
            <v>45</v>
          </cell>
          <cell r="AF115" t="str">
            <v>11</v>
          </cell>
          <cell r="AG115">
            <v>2024</v>
          </cell>
          <cell r="AH115" t="str">
            <v xml:space="preserve">Check </v>
          </cell>
          <cell r="AI115">
            <v>908542</v>
          </cell>
          <cell r="AJ115" t="str">
            <v>Mini-parc Ogilvie Cummings</v>
          </cell>
        </row>
        <row r="116">
          <cell r="B116" t="str">
            <v>908542 Ogilvie Cummings Parkette</v>
          </cell>
          <cell r="C116" t="str">
            <v>DC</v>
          </cell>
          <cell r="D116" t="str">
            <v xml:space="preserve">Development Charges </v>
          </cell>
          <cell r="E116" t="str">
            <v>Parks Development(InsideGreenbelt)</v>
          </cell>
          <cell r="F116" t="str">
            <v>Develop. Charges</v>
          </cell>
          <cell r="G116" t="str">
            <v>DC</v>
          </cell>
          <cell r="H116" t="str">
            <v>Tax</v>
          </cell>
          <cell r="I116" t="str">
            <v>Tax</v>
          </cell>
          <cell r="J116" t="str">
            <v>Authority</v>
          </cell>
          <cell r="K116" t="str">
            <v>Parks Growth</v>
          </cell>
          <cell r="L116" t="str">
            <v>Growth</v>
          </cell>
          <cell r="M116" t="str">
            <v>Community &amp; Protective Services Committee</v>
          </cell>
          <cell r="N116" t="str">
            <v>Recreation, Cultural and Facility Operations Department</v>
          </cell>
          <cell r="O116" t="str">
            <v>Parks &amp; Facilities Planning</v>
          </cell>
          <cell r="P116" t="str">
            <v>Parks, Recreation &amp; Culture</v>
          </cell>
          <cell r="Q116" t="str">
            <v>908542  Ogilvie Cummings Parkette</v>
          </cell>
          <cell r="R116" t="str">
            <v>516320  D/C - Parks Development(InsideGreenbelt)</v>
          </cell>
          <cell r="S116">
            <v>0</v>
          </cell>
          <cell r="T116">
            <v>0</v>
          </cell>
          <cell r="U116">
            <v>0</v>
          </cell>
          <cell r="V116">
            <v>222</v>
          </cell>
          <cell r="W116">
            <v>0</v>
          </cell>
          <cell r="X116">
            <v>0</v>
          </cell>
          <cell r="Y116">
            <v>0</v>
          </cell>
          <cell r="Z116">
            <v>0</v>
          </cell>
          <cell r="AA116">
            <v>0</v>
          </cell>
          <cell r="AB116">
            <v>0</v>
          </cell>
          <cell r="AC116">
            <v>222</v>
          </cell>
          <cell r="AD116">
            <v>516320</v>
          </cell>
          <cell r="AE116">
            <v>222</v>
          </cell>
          <cell r="AF116" t="str">
            <v>11</v>
          </cell>
          <cell r="AG116">
            <v>2024</v>
          </cell>
          <cell r="AH116" t="str">
            <v>Parks Development</v>
          </cell>
          <cell r="AI116">
            <v>908542</v>
          </cell>
          <cell r="AJ116" t="str">
            <v>Mini-parc Ogilvie Cummings</v>
          </cell>
        </row>
        <row r="117">
          <cell r="B117" t="str">
            <v>908543 Onessa Springs Park</v>
          </cell>
          <cell r="C117" t="str">
            <v>Res</v>
          </cell>
          <cell r="D117" t="str">
            <v xml:space="preserve">Capital Reserve Fund </v>
          </cell>
          <cell r="E117" t="str">
            <v>Cash In Lieu Parkland - City Wide</v>
          </cell>
          <cell r="F117" t="str">
            <v>Tax Supported/ Dedicated</v>
          </cell>
          <cell r="G117" t="str">
            <v>Tax</v>
          </cell>
          <cell r="H117" t="str">
            <v>Tax</v>
          </cell>
          <cell r="I117" t="str">
            <v>Tax</v>
          </cell>
          <cell r="J117" t="str">
            <v>Authority</v>
          </cell>
          <cell r="K117" t="str">
            <v>Parks Growth</v>
          </cell>
          <cell r="L117" t="str">
            <v>Growth</v>
          </cell>
          <cell r="M117" t="str">
            <v>Community &amp; Protective Services Committee</v>
          </cell>
          <cell r="N117" t="str">
            <v>Recreation, Cultural and Facility Operations Department</v>
          </cell>
          <cell r="O117" t="str">
            <v>Parks &amp; Facilities Planning</v>
          </cell>
          <cell r="P117" t="str">
            <v>Parks, Recreation &amp; Culture</v>
          </cell>
          <cell r="Q117" t="str">
            <v>908543  Onessa Springs Park</v>
          </cell>
          <cell r="R117" t="str">
            <v>516129  D/R - Cash In Lieu Parkland - City Wide</v>
          </cell>
          <cell r="S117">
            <v>0</v>
          </cell>
          <cell r="T117">
            <v>49</v>
          </cell>
          <cell r="U117">
            <v>0</v>
          </cell>
          <cell r="V117">
            <v>0</v>
          </cell>
          <cell r="W117">
            <v>0</v>
          </cell>
          <cell r="X117">
            <v>0</v>
          </cell>
          <cell r="Y117">
            <v>0</v>
          </cell>
          <cell r="Z117">
            <v>0</v>
          </cell>
          <cell r="AA117">
            <v>0</v>
          </cell>
          <cell r="AB117">
            <v>0</v>
          </cell>
          <cell r="AC117">
            <v>49</v>
          </cell>
          <cell r="AD117">
            <v>516129</v>
          </cell>
          <cell r="AE117">
            <v>49</v>
          </cell>
          <cell r="AF117">
            <v>3</v>
          </cell>
          <cell r="AG117">
            <v>2025</v>
          </cell>
          <cell r="AH117" t="str">
            <v>Lieu Parkland - City Wide</v>
          </cell>
          <cell r="AI117">
            <v>908543</v>
          </cell>
          <cell r="AJ117" t="str">
            <v>parc Onessa Springs</v>
          </cell>
        </row>
        <row r="118">
          <cell r="B118" t="str">
            <v>908543 Onessa Springs Park</v>
          </cell>
          <cell r="C118" t="str">
            <v>DC</v>
          </cell>
          <cell r="D118" t="str">
            <v xml:space="preserve">Development Charges </v>
          </cell>
          <cell r="E118" t="str">
            <v>Future DC Funding</v>
          </cell>
          <cell r="F118" t="str">
            <v>Develop. Charges</v>
          </cell>
          <cell r="G118" t="str">
            <v>DC</v>
          </cell>
          <cell r="H118" t="str">
            <v>Tax</v>
          </cell>
          <cell r="I118" t="str">
            <v>Tax</v>
          </cell>
          <cell r="J118" t="str">
            <v>Authority</v>
          </cell>
          <cell r="K118" t="str">
            <v>Parks Growth</v>
          </cell>
          <cell r="L118" t="str">
            <v>Growth</v>
          </cell>
          <cell r="M118" t="str">
            <v>Community &amp; Protective Services Committee</v>
          </cell>
          <cell r="N118" t="str">
            <v>Recreation, Cultural and Facility Operations Department</v>
          </cell>
          <cell r="O118" t="str">
            <v>Parks &amp; Facilities Planning</v>
          </cell>
          <cell r="P118" t="str">
            <v>Parks, Recreation &amp; Culture</v>
          </cell>
          <cell r="Q118" t="str">
            <v>908543  Onessa Springs Park</v>
          </cell>
          <cell r="R118" t="str">
            <v>516298  Future DC Funding</v>
          </cell>
          <cell r="S118">
            <v>0</v>
          </cell>
          <cell r="T118">
            <v>33</v>
          </cell>
          <cell r="U118">
            <v>0</v>
          </cell>
          <cell r="V118">
            <v>0</v>
          </cell>
          <cell r="W118">
            <v>0</v>
          </cell>
          <cell r="X118">
            <v>0</v>
          </cell>
          <cell r="Y118">
            <v>0</v>
          </cell>
          <cell r="Z118">
            <v>0</v>
          </cell>
          <cell r="AA118">
            <v>0</v>
          </cell>
          <cell r="AB118">
            <v>0</v>
          </cell>
          <cell r="AC118">
            <v>33</v>
          </cell>
          <cell r="AD118">
            <v>516298</v>
          </cell>
          <cell r="AE118">
            <v>33</v>
          </cell>
          <cell r="AF118">
            <v>3</v>
          </cell>
          <cell r="AG118">
            <v>2025</v>
          </cell>
          <cell r="AH118" t="str">
            <v xml:space="preserve">Check </v>
          </cell>
          <cell r="AI118">
            <v>908543</v>
          </cell>
          <cell r="AJ118" t="str">
            <v>parc Onessa Springs</v>
          </cell>
        </row>
        <row r="119">
          <cell r="B119" t="str">
            <v>908543 Onessa Springs Park</v>
          </cell>
          <cell r="C119" t="str">
            <v>DC</v>
          </cell>
          <cell r="D119" t="str">
            <v xml:space="preserve">Development Charges </v>
          </cell>
          <cell r="E119" t="str">
            <v>D/C - Parks Development Legacy</v>
          </cell>
          <cell r="F119" t="str">
            <v>Develop. Charges</v>
          </cell>
          <cell r="G119" t="str">
            <v>DC</v>
          </cell>
          <cell r="H119" t="str">
            <v>Tax</v>
          </cell>
          <cell r="I119" t="str">
            <v>Tax</v>
          </cell>
          <cell r="J119" t="str">
            <v>Authority</v>
          </cell>
          <cell r="K119" t="str">
            <v>Parks Growth</v>
          </cell>
          <cell r="L119" t="str">
            <v>Growth</v>
          </cell>
          <cell r="M119" t="str">
            <v>Community &amp; Protective Services Committee</v>
          </cell>
          <cell r="N119" t="str">
            <v>Recreation, Cultural and Facility Operations Department</v>
          </cell>
          <cell r="O119" t="str">
            <v>Parks &amp; Facilities Planning</v>
          </cell>
          <cell r="P119" t="str">
            <v>Parks, Recreation &amp; Culture</v>
          </cell>
          <cell r="Q119" t="str">
            <v>908543  Onessa Springs Park</v>
          </cell>
          <cell r="R119" t="str">
            <v>516335  D/C - Parks Development Legacy</v>
          </cell>
          <cell r="S119">
            <v>0</v>
          </cell>
          <cell r="T119">
            <v>405</v>
          </cell>
          <cell r="U119">
            <v>0</v>
          </cell>
          <cell r="V119">
            <v>0</v>
          </cell>
          <cell r="W119">
            <v>0</v>
          </cell>
          <cell r="X119">
            <v>0</v>
          </cell>
          <cell r="Y119">
            <v>0</v>
          </cell>
          <cell r="Z119">
            <v>0</v>
          </cell>
          <cell r="AA119">
            <v>0</v>
          </cell>
          <cell r="AB119">
            <v>0</v>
          </cell>
          <cell r="AC119">
            <v>405</v>
          </cell>
          <cell r="AD119">
            <v>516335</v>
          </cell>
          <cell r="AE119">
            <v>405</v>
          </cell>
          <cell r="AF119">
            <v>3</v>
          </cell>
          <cell r="AG119">
            <v>2025</v>
          </cell>
          <cell r="AH119" t="str">
            <v>Parks Development</v>
          </cell>
          <cell r="AI119">
            <v>908543</v>
          </cell>
          <cell r="AJ119" t="str">
            <v>parc Onessa Springs</v>
          </cell>
        </row>
        <row r="120">
          <cell r="B120" t="str">
            <v>908544 Place des Gouverneurs Park</v>
          </cell>
          <cell r="C120" t="str">
            <v>Res</v>
          </cell>
          <cell r="D120" t="str">
            <v xml:space="preserve">Capital Reserve Fund </v>
          </cell>
          <cell r="E120" t="str">
            <v>Cash In Lieu Parkland - City Wide</v>
          </cell>
          <cell r="F120" t="str">
            <v>Tax Supported/ Dedicated</v>
          </cell>
          <cell r="G120" t="str">
            <v>Tax</v>
          </cell>
          <cell r="H120" t="str">
            <v>Tax</v>
          </cell>
          <cell r="I120" t="str">
            <v>Tax</v>
          </cell>
          <cell r="J120" t="str">
            <v>Authority</v>
          </cell>
          <cell r="K120" t="str">
            <v>Parks Growth</v>
          </cell>
          <cell r="L120" t="str">
            <v>Growth</v>
          </cell>
          <cell r="M120" t="str">
            <v>Community &amp; Protective Services Committee</v>
          </cell>
          <cell r="N120" t="str">
            <v>Recreation, Cultural and Facility Operations Department</v>
          </cell>
          <cell r="O120" t="str">
            <v>Parks &amp; Facilities Planning</v>
          </cell>
          <cell r="P120" t="str">
            <v>Parks, Recreation &amp; Culture</v>
          </cell>
          <cell r="Q120" t="str">
            <v>908544  Place des Gouverneurs Park</v>
          </cell>
          <cell r="R120" t="str">
            <v>516129  D/R - Cash In Lieu Parkland - City Wide</v>
          </cell>
          <cell r="S120">
            <v>0</v>
          </cell>
          <cell r="T120">
            <v>0</v>
          </cell>
          <cell r="U120">
            <v>49</v>
          </cell>
          <cell r="V120">
            <v>0</v>
          </cell>
          <cell r="W120">
            <v>0</v>
          </cell>
          <cell r="X120">
            <v>0</v>
          </cell>
          <cell r="Y120">
            <v>0</v>
          </cell>
          <cell r="Z120">
            <v>0</v>
          </cell>
          <cell r="AA120">
            <v>0</v>
          </cell>
          <cell r="AB120">
            <v>0</v>
          </cell>
          <cell r="AC120">
            <v>49</v>
          </cell>
          <cell r="AD120">
            <v>516129</v>
          </cell>
          <cell r="AE120">
            <v>49</v>
          </cell>
          <cell r="AF120" t="str">
            <v>11</v>
          </cell>
          <cell r="AG120">
            <v>2026</v>
          </cell>
          <cell r="AH120" t="str">
            <v>Lieu Parkland - City Wide</v>
          </cell>
          <cell r="AI120">
            <v>908544</v>
          </cell>
          <cell r="AJ120" t="str">
            <v xml:space="preserve">Parc de la Place des Gouverneurs </v>
          </cell>
        </row>
        <row r="121">
          <cell r="B121" t="str">
            <v>908544 Place des Gouverneurs Park</v>
          </cell>
          <cell r="C121" t="str">
            <v>DC</v>
          </cell>
          <cell r="D121" t="str">
            <v xml:space="preserve">Development Charges </v>
          </cell>
          <cell r="E121" t="str">
            <v>Parks Development(InsideGreenbelt)</v>
          </cell>
          <cell r="F121" t="str">
            <v>Develop. Charges</v>
          </cell>
          <cell r="G121" t="str">
            <v>DC</v>
          </cell>
          <cell r="H121" t="str">
            <v>Tax</v>
          </cell>
          <cell r="I121" t="str">
            <v>Tax</v>
          </cell>
          <cell r="J121" t="str">
            <v>Authority</v>
          </cell>
          <cell r="K121" t="str">
            <v>Parks Growth</v>
          </cell>
          <cell r="L121" t="str">
            <v>Growth</v>
          </cell>
          <cell r="M121" t="str">
            <v>Community &amp; Protective Services Committee</v>
          </cell>
          <cell r="N121" t="str">
            <v>Recreation, Cultural and Facility Operations Department</v>
          </cell>
          <cell r="O121" t="str">
            <v>Parks &amp; Facilities Planning</v>
          </cell>
          <cell r="P121" t="str">
            <v>Parks, Recreation &amp; Culture</v>
          </cell>
          <cell r="Q121" t="str">
            <v>908544  Place des Gouverneurs Park</v>
          </cell>
          <cell r="R121" t="str">
            <v>516320  D/C - Parks Development(InsideGreenbelt)</v>
          </cell>
          <cell r="S121">
            <v>0</v>
          </cell>
          <cell r="T121">
            <v>0</v>
          </cell>
          <cell r="U121">
            <v>257</v>
          </cell>
          <cell r="V121">
            <v>0</v>
          </cell>
          <cell r="W121">
            <v>0</v>
          </cell>
          <cell r="X121">
            <v>0</v>
          </cell>
          <cell r="Y121">
            <v>0</v>
          </cell>
          <cell r="Z121">
            <v>0</v>
          </cell>
          <cell r="AA121">
            <v>0</v>
          </cell>
          <cell r="AB121">
            <v>0</v>
          </cell>
          <cell r="AC121">
            <v>257</v>
          </cell>
          <cell r="AD121">
            <v>516320</v>
          </cell>
          <cell r="AE121">
            <v>257</v>
          </cell>
          <cell r="AF121" t="str">
            <v>11</v>
          </cell>
          <cell r="AG121">
            <v>2026</v>
          </cell>
          <cell r="AH121" t="str">
            <v>Parks Development</v>
          </cell>
          <cell r="AI121">
            <v>908544</v>
          </cell>
          <cell r="AJ121" t="str">
            <v xml:space="preserve">Parc de la Place des Gouverneurs </v>
          </cell>
        </row>
        <row r="122">
          <cell r="B122" t="str">
            <v>908544 Place des Gouverneurs Park</v>
          </cell>
          <cell r="C122" t="str">
            <v>DC</v>
          </cell>
          <cell r="D122" t="str">
            <v xml:space="preserve">Development Charges </v>
          </cell>
          <cell r="E122" t="str">
            <v>D/C - Parks Development Legacy</v>
          </cell>
          <cell r="F122" t="str">
            <v>Develop. Charges</v>
          </cell>
          <cell r="G122" t="str">
            <v>DC</v>
          </cell>
          <cell r="H122" t="str">
            <v>Tax</v>
          </cell>
          <cell r="I122" t="str">
            <v>Tax</v>
          </cell>
          <cell r="J122" t="str">
            <v>Authority</v>
          </cell>
          <cell r="K122" t="str">
            <v>Parks Growth</v>
          </cell>
          <cell r="L122" t="str">
            <v>Growth</v>
          </cell>
          <cell r="M122" t="str">
            <v>Community &amp; Protective Services Committee</v>
          </cell>
          <cell r="N122" t="str">
            <v>Recreation, Cultural and Facility Operations Department</v>
          </cell>
          <cell r="O122" t="str">
            <v>Parks &amp; Facilities Planning</v>
          </cell>
          <cell r="P122" t="str">
            <v>Parks, Recreation &amp; Culture</v>
          </cell>
          <cell r="Q122" t="str">
            <v>908544  Place des Gouverneurs Park</v>
          </cell>
          <cell r="R122" t="str">
            <v>516335  D/C - Parks Development Legacy</v>
          </cell>
          <cell r="S122">
            <v>0</v>
          </cell>
          <cell r="T122">
            <v>0</v>
          </cell>
          <cell r="U122">
            <v>36</v>
          </cell>
          <cell r="V122">
            <v>0</v>
          </cell>
          <cell r="W122">
            <v>0</v>
          </cell>
          <cell r="X122">
            <v>0</v>
          </cell>
          <cell r="Y122">
            <v>0</v>
          </cell>
          <cell r="Z122">
            <v>0</v>
          </cell>
          <cell r="AA122">
            <v>0</v>
          </cell>
          <cell r="AB122">
            <v>0</v>
          </cell>
          <cell r="AC122">
            <v>36</v>
          </cell>
          <cell r="AD122">
            <v>516335</v>
          </cell>
          <cell r="AE122">
            <v>36</v>
          </cell>
          <cell r="AF122" t="str">
            <v>11</v>
          </cell>
          <cell r="AG122">
            <v>2026</v>
          </cell>
          <cell r="AH122" t="str">
            <v>Parks Development</v>
          </cell>
          <cell r="AI122">
            <v>908544</v>
          </cell>
          <cell r="AJ122" t="str">
            <v xml:space="preserve">Parc de la Place des Gouverneurs </v>
          </cell>
        </row>
        <row r="123">
          <cell r="B123" t="str">
            <v>908545 Quinn Farm Park: Cadieux Land &amp; Farm Sub</v>
          </cell>
          <cell r="C123" t="str">
            <v>Res</v>
          </cell>
          <cell r="D123" t="str">
            <v xml:space="preserve">Capital Reserve Fund </v>
          </cell>
          <cell r="E123" t="str">
            <v>Cash In Lieu Parkland - City Wide</v>
          </cell>
          <cell r="F123" t="str">
            <v>Tax Supported/ Dedicated</v>
          </cell>
          <cell r="G123" t="str">
            <v>Tax</v>
          </cell>
          <cell r="H123" t="str">
            <v>Tax</v>
          </cell>
          <cell r="I123" t="str">
            <v>Tax</v>
          </cell>
          <cell r="J123" t="str">
            <v>Authority</v>
          </cell>
          <cell r="K123" t="str">
            <v>Parks Growth</v>
          </cell>
          <cell r="L123" t="str">
            <v>Growth</v>
          </cell>
          <cell r="M123" t="str">
            <v>Community &amp; Protective Services Committee</v>
          </cell>
          <cell r="N123" t="str">
            <v>Recreation, Cultural and Facility Operations Department</v>
          </cell>
          <cell r="O123" t="str">
            <v>Parks &amp; Facilities Planning</v>
          </cell>
          <cell r="P123" t="str">
            <v>Parks, Recreation &amp; Culture</v>
          </cell>
          <cell r="Q123" t="str">
            <v>908545  Quinn Farm Park: Cadieux Land &amp; Farm Sub</v>
          </cell>
          <cell r="R123" t="str">
            <v>516129  D/R - Cash In Lieu Parkland - City Wide</v>
          </cell>
          <cell r="S123">
            <v>0</v>
          </cell>
          <cell r="T123">
            <v>0</v>
          </cell>
          <cell r="U123">
            <v>0</v>
          </cell>
          <cell r="V123">
            <v>229</v>
          </cell>
          <cell r="W123">
            <v>0</v>
          </cell>
          <cell r="X123">
            <v>0</v>
          </cell>
          <cell r="Y123">
            <v>0</v>
          </cell>
          <cell r="Z123">
            <v>0</v>
          </cell>
          <cell r="AA123">
            <v>0</v>
          </cell>
          <cell r="AB123">
            <v>0</v>
          </cell>
          <cell r="AC123">
            <v>229</v>
          </cell>
          <cell r="AD123">
            <v>516129</v>
          </cell>
          <cell r="AE123">
            <v>229</v>
          </cell>
          <cell r="AF123" t="str">
            <v>20</v>
          </cell>
          <cell r="AG123">
            <v>2024</v>
          </cell>
          <cell r="AH123" t="str">
            <v>Lieu Parkland - City Wide</v>
          </cell>
          <cell r="AI123">
            <v>908545</v>
          </cell>
          <cell r="AJ123" t="str">
            <v>Parc communautaire Quinn Farm; terrains Cadieux et lotissement Quinn Farm</v>
          </cell>
        </row>
        <row r="124">
          <cell r="B124" t="str">
            <v>908545 Quinn Farm Park: Cadieux Land &amp; Farm Sub</v>
          </cell>
          <cell r="C124" t="str">
            <v>DC</v>
          </cell>
          <cell r="D124" t="str">
            <v xml:space="preserve">Development Charges </v>
          </cell>
          <cell r="E124" t="str">
            <v>Parks Development(Rural)</v>
          </cell>
          <cell r="F124" t="str">
            <v>Develop. Charges</v>
          </cell>
          <cell r="G124" t="str">
            <v>DC</v>
          </cell>
          <cell r="H124" t="str">
            <v>Tax</v>
          </cell>
          <cell r="I124" t="str">
            <v>Tax</v>
          </cell>
          <cell r="J124" t="str">
            <v>Authority</v>
          </cell>
          <cell r="K124" t="str">
            <v>Parks Growth</v>
          </cell>
          <cell r="L124" t="str">
            <v>Growth</v>
          </cell>
          <cell r="M124" t="str">
            <v>Community &amp; Protective Services Committee</v>
          </cell>
          <cell r="N124" t="str">
            <v>Recreation, Cultural and Facility Operations Department</v>
          </cell>
          <cell r="O124" t="str">
            <v>Parks &amp; Facilities Planning</v>
          </cell>
          <cell r="P124" t="str">
            <v>Parks, Recreation &amp; Culture</v>
          </cell>
          <cell r="Q124" t="str">
            <v>908545  Quinn Farm Park: Cadieux Land &amp; Farm Sub</v>
          </cell>
          <cell r="R124" t="str">
            <v>516326  D/C - Parks Development(Rural)</v>
          </cell>
          <cell r="S124">
            <v>0</v>
          </cell>
          <cell r="T124">
            <v>0</v>
          </cell>
          <cell r="U124">
            <v>0</v>
          </cell>
          <cell r="V124">
            <v>975</v>
          </cell>
          <cell r="W124">
            <v>0</v>
          </cell>
          <cell r="X124">
            <v>0</v>
          </cell>
          <cell r="Y124">
            <v>0</v>
          </cell>
          <cell r="Z124">
            <v>0</v>
          </cell>
          <cell r="AA124">
            <v>0</v>
          </cell>
          <cell r="AB124">
            <v>0</v>
          </cell>
          <cell r="AC124">
            <v>975</v>
          </cell>
          <cell r="AD124">
            <v>516326</v>
          </cell>
          <cell r="AE124">
            <v>975</v>
          </cell>
          <cell r="AF124" t="str">
            <v>20</v>
          </cell>
          <cell r="AG124">
            <v>2024</v>
          </cell>
          <cell r="AH124" t="str">
            <v>Parks Development</v>
          </cell>
          <cell r="AI124">
            <v>908545</v>
          </cell>
          <cell r="AJ124" t="str">
            <v>Parc communautaire Quinn Farm; terrains Cadieux et lotissement Quinn Farm</v>
          </cell>
        </row>
        <row r="125">
          <cell r="B125" t="str">
            <v>908546 Riverside South District Parks</v>
          </cell>
          <cell r="C125" t="str">
            <v>Res</v>
          </cell>
          <cell r="D125" t="str">
            <v xml:space="preserve">Capital Reserve Fund </v>
          </cell>
          <cell r="E125" t="str">
            <v>Cash In Lieu Parkland - City Wide</v>
          </cell>
          <cell r="F125" t="str">
            <v>Tax Supported/ Dedicated</v>
          </cell>
          <cell r="G125" t="str">
            <v>Tax</v>
          </cell>
          <cell r="H125" t="str">
            <v>Tax</v>
          </cell>
          <cell r="I125" t="str">
            <v>Tax</v>
          </cell>
          <cell r="J125" t="str">
            <v>Authority</v>
          </cell>
          <cell r="K125" t="str">
            <v>Parks Growth</v>
          </cell>
          <cell r="L125" t="str">
            <v>Growth</v>
          </cell>
          <cell r="M125" t="str">
            <v>Community &amp; Protective Services Committee</v>
          </cell>
          <cell r="N125" t="str">
            <v>Recreation, Cultural and Facility Operations Department</v>
          </cell>
          <cell r="O125" t="str">
            <v>Parks &amp; Facilities Planning</v>
          </cell>
          <cell r="P125" t="str">
            <v>Parks, Recreation &amp; Culture</v>
          </cell>
          <cell r="Q125" t="str">
            <v>908546  Riverside South District Parks</v>
          </cell>
          <cell r="R125" t="str">
            <v>516129  D/R - Cash In Lieu Parkland - City Wide</v>
          </cell>
          <cell r="S125">
            <v>741.5</v>
          </cell>
          <cell r="T125">
            <v>0</v>
          </cell>
          <cell r="U125">
            <v>0</v>
          </cell>
          <cell r="V125">
            <v>0</v>
          </cell>
          <cell r="W125">
            <v>0</v>
          </cell>
          <cell r="X125">
            <v>0</v>
          </cell>
          <cell r="Y125">
            <v>0</v>
          </cell>
          <cell r="Z125">
            <v>0</v>
          </cell>
          <cell r="AA125">
            <v>0</v>
          </cell>
          <cell r="AB125">
            <v>0</v>
          </cell>
          <cell r="AC125">
            <v>741.5</v>
          </cell>
          <cell r="AD125">
            <v>516129</v>
          </cell>
          <cell r="AE125">
            <v>741.5</v>
          </cell>
          <cell r="AF125" t="str">
            <v>22</v>
          </cell>
          <cell r="AG125">
            <v>2020</v>
          </cell>
          <cell r="AH125" t="str">
            <v>Lieu Parkland - City Wide</v>
          </cell>
          <cell r="AI125">
            <v>908546</v>
          </cell>
          <cell r="AJ125" t="str">
            <v>Parcs du district nord de Riverside-Sud (biens-fonds destinés à l'emploi)</v>
          </cell>
        </row>
        <row r="126">
          <cell r="B126" t="str">
            <v>908546 Riverside South District Parks</v>
          </cell>
          <cell r="C126" t="str">
            <v>DC</v>
          </cell>
          <cell r="D126" t="str">
            <v xml:space="preserve">Development Charges </v>
          </cell>
          <cell r="E126" t="str">
            <v>Future DC Funding</v>
          </cell>
          <cell r="F126" t="str">
            <v>Develop. Charges</v>
          </cell>
          <cell r="G126" t="str">
            <v>DC</v>
          </cell>
          <cell r="H126" t="str">
            <v>Tax</v>
          </cell>
          <cell r="I126" t="str">
            <v>Tax</v>
          </cell>
          <cell r="J126" t="str">
            <v>Authority</v>
          </cell>
          <cell r="K126" t="str">
            <v>Parks Growth</v>
          </cell>
          <cell r="L126" t="str">
            <v>Growth</v>
          </cell>
          <cell r="M126" t="str">
            <v>Community &amp; Protective Services Committee</v>
          </cell>
          <cell r="N126" t="str">
            <v>Recreation, Cultural and Facility Operations Department</v>
          </cell>
          <cell r="O126" t="str">
            <v>Parks &amp; Facilities Planning</v>
          </cell>
          <cell r="P126" t="str">
            <v>Parks, Recreation &amp; Culture</v>
          </cell>
          <cell r="Q126" t="str">
            <v>908546  Riverside South District Parks</v>
          </cell>
          <cell r="R126" t="str">
            <v>516298  Future DC Funding</v>
          </cell>
          <cell r="S126">
            <v>3163</v>
          </cell>
          <cell r="T126">
            <v>0</v>
          </cell>
          <cell r="U126">
            <v>0</v>
          </cell>
          <cell r="V126">
            <v>0</v>
          </cell>
          <cell r="W126">
            <v>0</v>
          </cell>
          <cell r="X126">
            <v>0</v>
          </cell>
          <cell r="Y126">
            <v>0</v>
          </cell>
          <cell r="Z126">
            <v>0</v>
          </cell>
          <cell r="AA126">
            <v>0</v>
          </cell>
          <cell r="AB126">
            <v>0</v>
          </cell>
          <cell r="AC126">
            <v>3163</v>
          </cell>
          <cell r="AD126">
            <v>516298</v>
          </cell>
          <cell r="AE126">
            <v>3163</v>
          </cell>
          <cell r="AF126" t="str">
            <v>22</v>
          </cell>
          <cell r="AG126">
            <v>2020</v>
          </cell>
          <cell r="AH126" t="str">
            <v xml:space="preserve">Check </v>
          </cell>
          <cell r="AI126">
            <v>908546</v>
          </cell>
          <cell r="AJ126" t="str">
            <v>Parcs du district nord de Riverside-Sud (biens-fonds destinés à l'emploi)</v>
          </cell>
        </row>
        <row r="127">
          <cell r="B127" t="str">
            <v>908547 Riverside South North District Pk (Empl)</v>
          </cell>
          <cell r="C127" t="str">
            <v>Res</v>
          </cell>
          <cell r="D127" t="str">
            <v xml:space="preserve">Capital Reserve Fund </v>
          </cell>
          <cell r="E127" t="str">
            <v>Cash In Lieu Parkland - City Wide</v>
          </cell>
          <cell r="F127" t="str">
            <v>Tax Supported/ Dedicated</v>
          </cell>
          <cell r="G127" t="str">
            <v>Tax</v>
          </cell>
          <cell r="H127" t="str">
            <v>Tax</v>
          </cell>
          <cell r="I127" t="str">
            <v>Tax</v>
          </cell>
          <cell r="J127" t="str">
            <v>Authority</v>
          </cell>
          <cell r="K127" t="str">
            <v>Parks Growth</v>
          </cell>
          <cell r="L127" t="str">
            <v>Growth</v>
          </cell>
          <cell r="M127" t="str">
            <v>Community &amp; Protective Services Committee</v>
          </cell>
          <cell r="N127" t="str">
            <v>Recreation, Cultural and Facility Operations Department</v>
          </cell>
          <cell r="O127" t="str">
            <v>Parks &amp; Facilities Planning</v>
          </cell>
          <cell r="P127" t="str">
            <v>Parks, Recreation &amp; Culture</v>
          </cell>
          <cell r="Q127" t="str">
            <v>908547  Riverside South North District Pk (Empl)</v>
          </cell>
          <cell r="R127" t="str">
            <v>516129  D/R - Cash In Lieu Parkland - City Wide</v>
          </cell>
          <cell r="S127">
            <v>0</v>
          </cell>
          <cell r="T127">
            <v>0</v>
          </cell>
          <cell r="U127">
            <v>0</v>
          </cell>
          <cell r="V127">
            <v>0</v>
          </cell>
          <cell r="W127">
            <v>0</v>
          </cell>
          <cell r="X127">
            <v>1764</v>
          </cell>
          <cell r="Y127">
            <v>0</v>
          </cell>
          <cell r="Z127">
            <v>0</v>
          </cell>
          <cell r="AA127">
            <v>0</v>
          </cell>
          <cell r="AB127">
            <v>0</v>
          </cell>
          <cell r="AC127">
            <v>1764</v>
          </cell>
          <cell r="AD127">
            <v>516129</v>
          </cell>
          <cell r="AE127">
            <v>0</v>
          </cell>
          <cell r="AF127" t="str">
            <v>22</v>
          </cell>
          <cell r="AG127">
            <v>2028</v>
          </cell>
          <cell r="AH127" t="str">
            <v>Lieu Parkland - City Wide</v>
          </cell>
          <cell r="AI127">
            <v>908547</v>
          </cell>
          <cell r="AJ127" t="str">
            <v>Parc du district nord de Riverside-Sud (biens-fonds destinés à l'emploi)</v>
          </cell>
        </row>
        <row r="128">
          <cell r="B128" t="str">
            <v>908547 Riverside South North District Pk (Empl)</v>
          </cell>
          <cell r="C128" t="str">
            <v>DC</v>
          </cell>
          <cell r="D128" t="str">
            <v xml:space="preserve">Development Charges </v>
          </cell>
          <cell r="E128" t="str">
            <v>Future DC Funding</v>
          </cell>
          <cell r="F128" t="str">
            <v>Develop. Charges</v>
          </cell>
          <cell r="G128" t="str">
            <v>DC</v>
          </cell>
          <cell r="H128" t="str">
            <v>Tax</v>
          </cell>
          <cell r="I128" t="str">
            <v>Tax</v>
          </cell>
          <cell r="J128" t="str">
            <v>Authority</v>
          </cell>
          <cell r="K128" t="str">
            <v>Parks Growth</v>
          </cell>
          <cell r="L128" t="str">
            <v>Growth</v>
          </cell>
          <cell r="M128" t="str">
            <v>Community &amp; Protective Services Committee</v>
          </cell>
          <cell r="N128" t="str">
            <v>Recreation, Cultural and Facility Operations Department</v>
          </cell>
          <cell r="O128" t="str">
            <v>Parks &amp; Facilities Planning</v>
          </cell>
          <cell r="P128" t="str">
            <v>Parks, Recreation &amp; Culture</v>
          </cell>
          <cell r="Q128" t="str">
            <v>908547  Riverside South North District Pk (Empl)</v>
          </cell>
          <cell r="R128" t="str">
            <v>516298  Future DC Funding</v>
          </cell>
          <cell r="S128">
            <v>0</v>
          </cell>
          <cell r="T128">
            <v>0</v>
          </cell>
          <cell r="U128">
            <v>0</v>
          </cell>
          <cell r="V128">
            <v>0</v>
          </cell>
          <cell r="W128">
            <v>0</v>
          </cell>
          <cell r="X128">
            <v>6409</v>
          </cell>
          <cell r="Y128">
            <v>0</v>
          </cell>
          <cell r="Z128">
            <v>0</v>
          </cell>
          <cell r="AA128">
            <v>0</v>
          </cell>
          <cell r="AB128">
            <v>0</v>
          </cell>
          <cell r="AC128">
            <v>6409</v>
          </cell>
          <cell r="AD128">
            <v>516298</v>
          </cell>
          <cell r="AE128">
            <v>0</v>
          </cell>
          <cell r="AF128" t="str">
            <v>22</v>
          </cell>
          <cell r="AG128">
            <v>2028</v>
          </cell>
          <cell r="AH128" t="str">
            <v xml:space="preserve">Check </v>
          </cell>
          <cell r="AI128">
            <v>908547</v>
          </cell>
          <cell r="AJ128" t="str">
            <v>Parc du district nord de Riverside-Sud (biens-fonds destinés à l'emploi)</v>
          </cell>
        </row>
        <row r="129">
          <cell r="B129" t="str">
            <v>908547 Riverside South North District Pk (Empl)</v>
          </cell>
          <cell r="C129" t="str">
            <v>DC</v>
          </cell>
          <cell r="D129" t="str">
            <v xml:space="preserve">Development Charges </v>
          </cell>
          <cell r="E129" t="str">
            <v>Parks Development(OutsidGreenbelt)</v>
          </cell>
          <cell r="F129" t="str">
            <v>Develop. Charges</v>
          </cell>
          <cell r="G129" t="str">
            <v>DC</v>
          </cell>
          <cell r="H129" t="str">
            <v>Tax</v>
          </cell>
          <cell r="I129" t="str">
            <v>Tax</v>
          </cell>
          <cell r="J129" t="str">
            <v>Authority</v>
          </cell>
          <cell r="K129" t="str">
            <v>Parks Growth</v>
          </cell>
          <cell r="L129" t="str">
            <v>Growth</v>
          </cell>
          <cell r="M129" t="str">
            <v>Community &amp; Protective Services Committee</v>
          </cell>
          <cell r="N129" t="str">
            <v>Recreation, Cultural and Facility Operations Department</v>
          </cell>
          <cell r="O129" t="str">
            <v>Parks &amp; Facilities Planning</v>
          </cell>
          <cell r="P129" t="str">
            <v>Parks, Recreation &amp; Culture</v>
          </cell>
          <cell r="Q129" t="str">
            <v>908547  Riverside South North District Pk (Empl)</v>
          </cell>
          <cell r="R129" t="str">
            <v>516323  D/C - Parks Development(OutsidGreenbelt)</v>
          </cell>
          <cell r="S129">
            <v>0</v>
          </cell>
          <cell r="T129">
            <v>0</v>
          </cell>
          <cell r="U129">
            <v>0</v>
          </cell>
          <cell r="V129">
            <v>0</v>
          </cell>
          <cell r="W129">
            <v>0</v>
          </cell>
          <cell r="X129">
            <v>1118</v>
          </cell>
          <cell r="Y129">
            <v>0</v>
          </cell>
          <cell r="Z129">
            <v>0</v>
          </cell>
          <cell r="AA129">
            <v>0</v>
          </cell>
          <cell r="AB129">
            <v>0</v>
          </cell>
          <cell r="AC129">
            <v>1118</v>
          </cell>
          <cell r="AD129">
            <v>516323</v>
          </cell>
          <cell r="AE129">
            <v>0</v>
          </cell>
          <cell r="AF129" t="str">
            <v>22</v>
          </cell>
          <cell r="AG129">
            <v>2028</v>
          </cell>
          <cell r="AH129" t="str">
            <v>Parks Development</v>
          </cell>
          <cell r="AI129">
            <v>908547</v>
          </cell>
          <cell r="AJ129" t="str">
            <v>Parc du district nord de Riverside-Sud (biens-fonds destinés à l'emploi)</v>
          </cell>
        </row>
        <row r="130">
          <cell r="B130" t="str">
            <v>908548 Train Lands TOD</v>
          </cell>
          <cell r="C130" t="str">
            <v>Res</v>
          </cell>
          <cell r="D130" t="str">
            <v xml:space="preserve">Capital Reserve Fund </v>
          </cell>
          <cell r="E130" t="str">
            <v>Cash In Lieu Parkland - City Wide</v>
          </cell>
          <cell r="F130" t="str">
            <v>Tax Supported/ Dedicated</v>
          </cell>
          <cell r="G130" t="str">
            <v>Tax</v>
          </cell>
          <cell r="H130" t="str">
            <v>Tax</v>
          </cell>
          <cell r="I130" t="str">
            <v>Tax</v>
          </cell>
          <cell r="J130" t="str">
            <v>Authority</v>
          </cell>
          <cell r="K130" t="str">
            <v>Parks Growth</v>
          </cell>
          <cell r="L130" t="str">
            <v>Growth</v>
          </cell>
          <cell r="M130" t="str">
            <v>Community &amp; Protective Services Committee</v>
          </cell>
          <cell r="N130" t="str">
            <v>Recreation, Cultural and Facility Operations Department</v>
          </cell>
          <cell r="O130" t="str">
            <v>Parks &amp; Facilities Planning</v>
          </cell>
          <cell r="P130" t="str">
            <v>Parks, Recreation &amp; Culture</v>
          </cell>
          <cell r="Q130" t="str">
            <v>908548  Train Lands TOD</v>
          </cell>
          <cell r="R130" t="str">
            <v>516129  D/R - Cash In Lieu Parkland - City Wide</v>
          </cell>
          <cell r="S130">
            <v>0</v>
          </cell>
          <cell r="T130">
            <v>0</v>
          </cell>
          <cell r="U130">
            <v>89</v>
          </cell>
          <cell r="V130">
            <v>0</v>
          </cell>
          <cell r="W130">
            <v>0</v>
          </cell>
          <cell r="X130">
            <v>0</v>
          </cell>
          <cell r="Y130">
            <v>0</v>
          </cell>
          <cell r="Z130">
            <v>0</v>
          </cell>
          <cell r="AA130">
            <v>0</v>
          </cell>
          <cell r="AB130">
            <v>0</v>
          </cell>
          <cell r="AC130">
            <v>89</v>
          </cell>
          <cell r="AD130">
            <v>516129</v>
          </cell>
          <cell r="AE130">
            <v>89</v>
          </cell>
          <cell r="AF130" t="str">
            <v>18</v>
          </cell>
          <cell r="AG130">
            <v>2028</v>
          </cell>
          <cell r="AH130" t="str">
            <v>Lieu Parkland - City Wide</v>
          </cell>
          <cell r="AI130">
            <v>908548</v>
          </cell>
          <cell r="AJ130" t="str">
            <v>Aménagement axé sur le transport en commun sur les terrains du secteur Train</v>
          </cell>
        </row>
        <row r="131">
          <cell r="B131" t="str">
            <v>908548 Train Lands TOD</v>
          </cell>
          <cell r="C131" t="str">
            <v>DC</v>
          </cell>
          <cell r="D131" t="str">
            <v xml:space="preserve">Development Charges </v>
          </cell>
          <cell r="E131" t="str">
            <v>Parks Development(InsideGreenbelt)</v>
          </cell>
          <cell r="F131" t="str">
            <v>Develop. Charges</v>
          </cell>
          <cell r="G131" t="str">
            <v>DC</v>
          </cell>
          <cell r="H131" t="str">
            <v>Tax</v>
          </cell>
          <cell r="I131" t="str">
            <v>Tax</v>
          </cell>
          <cell r="J131" t="str">
            <v>Authority</v>
          </cell>
          <cell r="K131" t="str">
            <v>Parks Growth</v>
          </cell>
          <cell r="L131" t="str">
            <v>Growth</v>
          </cell>
          <cell r="M131" t="str">
            <v>Community &amp; Protective Services Committee</v>
          </cell>
          <cell r="N131" t="str">
            <v>Recreation, Cultural and Facility Operations Department</v>
          </cell>
          <cell r="O131" t="str">
            <v>Parks &amp; Facilities Planning</v>
          </cell>
          <cell r="P131" t="str">
            <v>Parks, Recreation &amp; Culture</v>
          </cell>
          <cell r="Q131" t="str">
            <v>908548  Train Lands TOD</v>
          </cell>
          <cell r="R131" t="str">
            <v>516320  D/C - Parks Development(InsideGreenbelt)</v>
          </cell>
          <cell r="S131">
            <v>0</v>
          </cell>
          <cell r="T131">
            <v>0</v>
          </cell>
          <cell r="U131">
            <v>410</v>
          </cell>
          <cell r="V131">
            <v>0</v>
          </cell>
          <cell r="W131">
            <v>0</v>
          </cell>
          <cell r="X131">
            <v>0</v>
          </cell>
          <cell r="Y131">
            <v>0</v>
          </cell>
          <cell r="Z131">
            <v>0</v>
          </cell>
          <cell r="AA131">
            <v>0</v>
          </cell>
          <cell r="AB131">
            <v>0</v>
          </cell>
          <cell r="AC131">
            <v>410</v>
          </cell>
          <cell r="AD131">
            <v>516320</v>
          </cell>
          <cell r="AE131">
            <v>410</v>
          </cell>
          <cell r="AF131" t="str">
            <v>18</v>
          </cell>
          <cell r="AG131">
            <v>2028</v>
          </cell>
          <cell r="AH131" t="str">
            <v>Parks Development</v>
          </cell>
          <cell r="AI131">
            <v>908548</v>
          </cell>
          <cell r="AJ131" t="str">
            <v>Aménagement axé sur le transport en commun sur les terrains du secteur Train</v>
          </cell>
        </row>
        <row r="132">
          <cell r="B132" t="str">
            <v>908548 Train Lands TOD</v>
          </cell>
          <cell r="C132" t="str">
            <v>DC</v>
          </cell>
          <cell r="D132" t="str">
            <v xml:space="preserve">Development Charges </v>
          </cell>
          <cell r="E132" t="str">
            <v>D/C - Parks Development Legacy</v>
          </cell>
          <cell r="F132" t="str">
            <v>Develop. Charges</v>
          </cell>
          <cell r="G132" t="str">
            <v>DC</v>
          </cell>
          <cell r="H132" t="str">
            <v>Tax</v>
          </cell>
          <cell r="I132" t="str">
            <v>Tax</v>
          </cell>
          <cell r="J132" t="str">
            <v>Authority</v>
          </cell>
          <cell r="K132" t="str">
            <v>Parks Growth</v>
          </cell>
          <cell r="L132" t="str">
            <v>Growth</v>
          </cell>
          <cell r="M132" t="str">
            <v>Community &amp; Protective Services Committee</v>
          </cell>
          <cell r="N132" t="str">
            <v>Recreation, Cultural and Facility Operations Department</v>
          </cell>
          <cell r="O132" t="str">
            <v>Parks &amp; Facilities Planning</v>
          </cell>
          <cell r="P132" t="str">
            <v>Parks, Recreation &amp; Culture</v>
          </cell>
          <cell r="Q132" t="str">
            <v>908548  Train Lands TOD</v>
          </cell>
          <cell r="R132" t="str">
            <v>516335  D/C - Parks Development Legacy</v>
          </cell>
          <cell r="S132">
            <v>0</v>
          </cell>
          <cell r="T132">
            <v>0</v>
          </cell>
          <cell r="U132">
            <v>110</v>
          </cell>
          <cell r="V132">
            <v>0</v>
          </cell>
          <cell r="W132">
            <v>0</v>
          </cell>
          <cell r="X132">
            <v>0</v>
          </cell>
          <cell r="Y132">
            <v>0</v>
          </cell>
          <cell r="Z132">
            <v>0</v>
          </cell>
          <cell r="AA132">
            <v>0</v>
          </cell>
          <cell r="AB132">
            <v>0</v>
          </cell>
          <cell r="AC132">
            <v>110</v>
          </cell>
          <cell r="AD132">
            <v>516335</v>
          </cell>
          <cell r="AE132">
            <v>110</v>
          </cell>
          <cell r="AF132" t="str">
            <v>18</v>
          </cell>
          <cell r="AG132">
            <v>2028</v>
          </cell>
          <cell r="AH132" t="str">
            <v>Parks Development</v>
          </cell>
          <cell r="AI132">
            <v>908548</v>
          </cell>
          <cell r="AJ132" t="str">
            <v>Aménagement axé sur le transport en commun sur les terrains du secteur Train</v>
          </cell>
        </row>
        <row r="133">
          <cell r="B133" t="str">
            <v>909102 Community Centre Upgrades</v>
          </cell>
          <cell r="C133" t="str">
            <v>Res</v>
          </cell>
          <cell r="D133" t="str">
            <v xml:space="preserve">Capital Reserve Fund </v>
          </cell>
          <cell r="E133" t="str">
            <v>City Wide Capital</v>
          </cell>
          <cell r="F133" t="str">
            <v>Tax Supported/ Dedicated</v>
          </cell>
          <cell r="G133" t="str">
            <v>Tax</v>
          </cell>
          <cell r="H133" t="str">
            <v>Tax</v>
          </cell>
          <cell r="I133" t="str">
            <v>Tax</v>
          </cell>
          <cell r="J133" t="str">
            <v>Authority</v>
          </cell>
          <cell r="K133" t="str">
            <v>Individual</v>
          </cell>
          <cell r="L133" t="str">
            <v>Growth</v>
          </cell>
          <cell r="M133" t="str">
            <v>Community &amp; Protective Services Committee</v>
          </cell>
          <cell r="N133" t="str">
            <v>Recreation, Cultural and Facility Operations Department</v>
          </cell>
          <cell r="O133" t="str">
            <v>Parks &amp; Facilities Planning</v>
          </cell>
          <cell r="P133" t="str">
            <v>Parks, Recreation &amp; Culture</v>
          </cell>
          <cell r="Q133" t="str">
            <v>909102  Community Centre Upgrades</v>
          </cell>
          <cell r="R133" t="str">
            <v>516104  City Wide Capital</v>
          </cell>
          <cell r="S133">
            <v>167</v>
          </cell>
          <cell r="T133">
            <v>0</v>
          </cell>
          <cell r="U133">
            <v>456</v>
          </cell>
          <cell r="V133">
            <v>220</v>
          </cell>
          <cell r="W133">
            <v>0</v>
          </cell>
          <cell r="X133">
            <v>0</v>
          </cell>
          <cell r="Y133">
            <v>0</v>
          </cell>
          <cell r="Z133">
            <v>0</v>
          </cell>
          <cell r="AA133">
            <v>0</v>
          </cell>
          <cell r="AB133">
            <v>0</v>
          </cell>
          <cell r="AC133">
            <v>843</v>
          </cell>
          <cell r="AD133">
            <v>516104</v>
          </cell>
          <cell r="AE133">
            <v>843</v>
          </cell>
          <cell r="AF133" t="str">
            <v>CW</v>
          </cell>
          <cell r="AG133">
            <v>2024</v>
          </cell>
          <cell r="AH133" t="str">
            <v>City Wide Capital</v>
          </cell>
          <cell r="AI133">
            <v>909102</v>
          </cell>
          <cell r="AJ133" t="str">
            <v>Modernisation du centre communautaire</v>
          </cell>
        </row>
        <row r="134">
          <cell r="B134" t="str">
            <v>909102 Community Centre Upgrades</v>
          </cell>
          <cell r="C134" t="str">
            <v>DC</v>
          </cell>
          <cell r="D134" t="str">
            <v xml:space="preserve">Development Charges </v>
          </cell>
          <cell r="E134" t="str">
            <v>Recreation -ISGB</v>
          </cell>
          <cell r="F134" t="str">
            <v>Develop. Charges</v>
          </cell>
          <cell r="G134" t="str">
            <v>DC</v>
          </cell>
          <cell r="H134" t="str">
            <v>Tax</v>
          </cell>
          <cell r="I134" t="str">
            <v>Tax</v>
          </cell>
          <cell r="J134" t="str">
            <v>Authority</v>
          </cell>
          <cell r="K134" t="str">
            <v>Individual</v>
          </cell>
          <cell r="L134" t="str">
            <v>Growth</v>
          </cell>
          <cell r="M134" t="str">
            <v>Community &amp; Protective Services Committee</v>
          </cell>
          <cell r="N134" t="str">
            <v>Recreation, Cultural and Facility Operations Department</v>
          </cell>
          <cell r="O134" t="str">
            <v>Parks &amp; Facilities Planning</v>
          </cell>
          <cell r="P134" t="str">
            <v>Parks, Recreation &amp; Culture</v>
          </cell>
          <cell r="Q134" t="str">
            <v>909102  Community Centre Upgrades</v>
          </cell>
          <cell r="R134" t="str">
            <v>516276  Recreation -ISGB</v>
          </cell>
          <cell r="S134">
            <v>163</v>
          </cell>
          <cell r="T134">
            <v>0</v>
          </cell>
          <cell r="U134">
            <v>447</v>
          </cell>
          <cell r="V134">
            <v>215</v>
          </cell>
          <cell r="W134">
            <v>0</v>
          </cell>
          <cell r="X134">
            <v>0</v>
          </cell>
          <cell r="Y134">
            <v>0</v>
          </cell>
          <cell r="Z134">
            <v>0</v>
          </cell>
          <cell r="AA134">
            <v>0</v>
          </cell>
          <cell r="AB134">
            <v>0</v>
          </cell>
          <cell r="AC134">
            <v>825</v>
          </cell>
          <cell r="AD134">
            <v>516276</v>
          </cell>
          <cell r="AE134">
            <v>825</v>
          </cell>
          <cell r="AF134" t="str">
            <v>CW</v>
          </cell>
          <cell r="AG134">
            <v>2024</v>
          </cell>
          <cell r="AH134" t="str">
            <v>Recreation</v>
          </cell>
          <cell r="AI134">
            <v>909102</v>
          </cell>
          <cell r="AJ134" t="str">
            <v>Modernisation du centre communautaire</v>
          </cell>
        </row>
        <row r="135">
          <cell r="B135" t="str">
            <v>909126 Riverside South Recreation Complex Const</v>
          </cell>
          <cell r="C135" t="str">
            <v>Res</v>
          </cell>
          <cell r="D135" t="str">
            <v xml:space="preserve">Capital Reserve Fund </v>
          </cell>
          <cell r="E135" t="str">
            <v>City Wide Capital</v>
          </cell>
          <cell r="F135" t="str">
            <v>Tax Supported/ Dedicated</v>
          </cell>
          <cell r="G135" t="str">
            <v>Tax</v>
          </cell>
          <cell r="H135" t="str">
            <v>Tax</v>
          </cell>
          <cell r="I135" t="str">
            <v>Tax</v>
          </cell>
          <cell r="J135" t="str">
            <v>Authority</v>
          </cell>
          <cell r="K135" t="str">
            <v>Individual</v>
          </cell>
          <cell r="L135" t="str">
            <v>Growth</v>
          </cell>
          <cell r="M135" t="str">
            <v>Community &amp; Protective Services Committee</v>
          </cell>
          <cell r="N135" t="str">
            <v>Recreation, Cultural and Facility Operations Department</v>
          </cell>
          <cell r="O135" t="str">
            <v>Parks &amp; Facilities Planning</v>
          </cell>
          <cell r="P135" t="str">
            <v>Parks, Recreation &amp; Culture</v>
          </cell>
          <cell r="Q135" t="str">
            <v>909126  Riverside South Recreation Complex Const</v>
          </cell>
          <cell r="R135" t="str">
            <v>516104  City Wide Capital</v>
          </cell>
          <cell r="S135">
            <v>0</v>
          </cell>
          <cell r="T135">
            <v>0</v>
          </cell>
          <cell r="U135">
            <v>0</v>
          </cell>
          <cell r="V135">
            <v>0</v>
          </cell>
          <cell r="W135">
            <v>0</v>
          </cell>
          <cell r="X135">
            <v>189</v>
          </cell>
          <cell r="Y135">
            <v>199</v>
          </cell>
          <cell r="Z135">
            <v>109</v>
          </cell>
          <cell r="AA135">
            <v>119</v>
          </cell>
          <cell r="AB135">
            <v>129</v>
          </cell>
          <cell r="AC135">
            <v>745</v>
          </cell>
          <cell r="AD135">
            <v>516104</v>
          </cell>
          <cell r="AE135">
            <v>0</v>
          </cell>
          <cell r="AF135">
            <v>22</v>
          </cell>
          <cell r="AG135">
            <v>2028</v>
          </cell>
          <cell r="AH135" t="str">
            <v>City Wide Capital</v>
          </cell>
          <cell r="AI135">
            <v>909126</v>
          </cell>
          <cell r="AJ135" t="str">
            <v>Construction du centre récréatif Riverside-Sud</v>
          </cell>
        </row>
        <row r="136">
          <cell r="B136" t="str">
            <v>909126 Riverside South Recreation Complex Const</v>
          </cell>
          <cell r="C136" t="str">
            <v>DC</v>
          </cell>
          <cell r="D136" t="str">
            <v xml:space="preserve">Development Charges </v>
          </cell>
          <cell r="E136" t="str">
            <v>Recreation -OSGB</v>
          </cell>
          <cell r="F136" t="str">
            <v>Develop. Charges</v>
          </cell>
          <cell r="G136" t="str">
            <v>DC</v>
          </cell>
          <cell r="H136" t="str">
            <v>Tax</v>
          </cell>
          <cell r="I136" t="str">
            <v>Tax</v>
          </cell>
          <cell r="J136" t="str">
            <v>Authority</v>
          </cell>
          <cell r="K136" t="str">
            <v>Individual</v>
          </cell>
          <cell r="L136" t="str">
            <v>Growth</v>
          </cell>
          <cell r="M136" t="str">
            <v>Community &amp; Protective Services Committee</v>
          </cell>
          <cell r="N136" t="str">
            <v>Recreation, Cultural and Facility Operations Department</v>
          </cell>
          <cell r="O136" t="str">
            <v>Parks &amp; Facilities Planning</v>
          </cell>
          <cell r="P136" t="str">
            <v>Parks, Recreation &amp; Culture</v>
          </cell>
          <cell r="Q136" t="str">
            <v>909126  Riverside South Recreation Complex Const</v>
          </cell>
          <cell r="R136" t="str">
            <v>516277  Recreation -OSGB</v>
          </cell>
          <cell r="S136">
            <v>0</v>
          </cell>
          <cell r="T136">
            <v>0</v>
          </cell>
          <cell r="U136">
            <v>0</v>
          </cell>
          <cell r="V136">
            <v>0</v>
          </cell>
          <cell r="W136">
            <v>0</v>
          </cell>
          <cell r="X136">
            <v>2085</v>
          </cell>
          <cell r="Y136">
            <v>2127</v>
          </cell>
          <cell r="Z136">
            <v>2170</v>
          </cell>
          <cell r="AA136">
            <v>2213</v>
          </cell>
          <cell r="AB136">
            <v>2255</v>
          </cell>
          <cell r="AC136">
            <v>10850</v>
          </cell>
          <cell r="AD136">
            <v>516277</v>
          </cell>
          <cell r="AE136">
            <v>0</v>
          </cell>
          <cell r="AF136">
            <v>22</v>
          </cell>
          <cell r="AG136">
            <v>2028</v>
          </cell>
          <cell r="AH136" t="str">
            <v>Recreation</v>
          </cell>
          <cell r="AI136">
            <v>909126</v>
          </cell>
          <cell r="AJ136" t="str">
            <v>Construction du centre récréatif Riverside-Sud</v>
          </cell>
        </row>
        <row r="137">
          <cell r="B137" t="str">
            <v>909126 Riverside South Recreation Complex Const</v>
          </cell>
          <cell r="C137" t="str">
            <v>Debt</v>
          </cell>
          <cell r="D137" t="str">
            <v xml:space="preserve">Debt Funding </v>
          </cell>
          <cell r="E137" t="str">
            <v>Tax Supported Debt</v>
          </cell>
          <cell r="F137" t="str">
            <v>Tax Supported/ Dedicated Debt</v>
          </cell>
          <cell r="G137" t="str">
            <v>Tax</v>
          </cell>
          <cell r="H137" t="str">
            <v>Tax</v>
          </cell>
          <cell r="I137" t="str">
            <v>Tax</v>
          </cell>
          <cell r="J137" t="str">
            <v>Authority</v>
          </cell>
          <cell r="K137" t="str">
            <v>Individual</v>
          </cell>
          <cell r="L137" t="str">
            <v>Growth</v>
          </cell>
          <cell r="M137" t="str">
            <v>Community &amp; Protective Services Committee</v>
          </cell>
          <cell r="N137" t="str">
            <v>Recreation, Cultural and Facility Operations Department</v>
          </cell>
          <cell r="O137" t="str">
            <v>Parks &amp; Facilities Planning</v>
          </cell>
          <cell r="P137" t="str">
            <v>Parks, Recreation &amp; Culture</v>
          </cell>
          <cell r="Q137" t="str">
            <v>909126  Riverside South Recreation Complex Const</v>
          </cell>
          <cell r="R137" t="str">
            <v>518004  Tax Supported Debt</v>
          </cell>
          <cell r="S137">
            <v>0</v>
          </cell>
          <cell r="T137">
            <v>0</v>
          </cell>
          <cell r="U137">
            <v>0</v>
          </cell>
          <cell r="V137">
            <v>0</v>
          </cell>
          <cell r="W137">
            <v>0</v>
          </cell>
          <cell r="X137">
            <v>300</v>
          </cell>
          <cell r="Y137">
            <v>300</v>
          </cell>
          <cell r="Z137">
            <v>400</v>
          </cell>
          <cell r="AA137">
            <v>400</v>
          </cell>
          <cell r="AB137">
            <v>400</v>
          </cell>
          <cell r="AC137">
            <v>1800</v>
          </cell>
          <cell r="AD137">
            <v>518004</v>
          </cell>
          <cell r="AE137">
            <v>0</v>
          </cell>
          <cell r="AF137">
            <v>22</v>
          </cell>
          <cell r="AG137">
            <v>2028</v>
          </cell>
          <cell r="AH137" t="str">
            <v>Tax Supported Debt</v>
          </cell>
          <cell r="AI137">
            <v>909126</v>
          </cell>
          <cell r="AJ137" t="str">
            <v>Construction du centre récréatif Riverside-Sud</v>
          </cell>
        </row>
        <row r="138">
          <cell r="B138" t="str">
            <v>909490 Jockvale River District Park</v>
          </cell>
          <cell r="C138" t="str">
            <v>Res</v>
          </cell>
          <cell r="D138" t="str">
            <v xml:space="preserve">Capital Reserve Fund </v>
          </cell>
          <cell r="E138" t="str">
            <v>Cash In Lieu Parkland - City Wide</v>
          </cell>
          <cell r="F138" t="str">
            <v>Tax Supported/ Dedicated</v>
          </cell>
          <cell r="G138" t="str">
            <v>Tax</v>
          </cell>
          <cell r="H138" t="str">
            <v>Tax</v>
          </cell>
          <cell r="I138" t="str">
            <v>Tax</v>
          </cell>
          <cell r="J138" t="str">
            <v>Authority</v>
          </cell>
          <cell r="K138" t="str">
            <v>Parks Growth</v>
          </cell>
          <cell r="L138" t="str">
            <v>Growth</v>
          </cell>
          <cell r="M138" t="str">
            <v>Community &amp; Protective Services Committee</v>
          </cell>
          <cell r="N138" t="str">
            <v>Recreation, Cultural and Facility Operations Department</v>
          </cell>
          <cell r="O138" t="str">
            <v>Parks &amp; Facilities Planning</v>
          </cell>
          <cell r="P138" t="str">
            <v>Parks, Recreation &amp; Culture</v>
          </cell>
          <cell r="Q138" t="str">
            <v>909490  Jockvale River District Park</v>
          </cell>
          <cell r="R138" t="str">
            <v>516129  D/R - Cash In Lieu Parkland - City Wide</v>
          </cell>
          <cell r="S138">
            <v>0</v>
          </cell>
          <cell r="T138">
            <v>2000</v>
          </cell>
          <cell r="U138">
            <v>0</v>
          </cell>
          <cell r="V138">
            <v>0</v>
          </cell>
          <cell r="W138">
            <v>3000</v>
          </cell>
          <cell r="X138">
            <v>0</v>
          </cell>
          <cell r="Y138">
            <v>4000</v>
          </cell>
          <cell r="Z138">
            <v>0</v>
          </cell>
          <cell r="AA138">
            <v>5474</v>
          </cell>
          <cell r="AB138">
            <v>0</v>
          </cell>
          <cell r="AC138">
            <v>14474</v>
          </cell>
          <cell r="AD138">
            <v>516129</v>
          </cell>
          <cell r="AE138">
            <v>2000</v>
          </cell>
          <cell r="AF138">
            <v>3</v>
          </cell>
          <cell r="AG138">
            <v>2028</v>
          </cell>
          <cell r="AH138" t="str">
            <v>Lieu Parkland - City Wide</v>
          </cell>
          <cell r="AI138">
            <v>909490</v>
          </cell>
          <cell r="AJ138" t="str">
            <v>Parc de discrict de la rivière Jockvale</v>
          </cell>
        </row>
        <row r="139">
          <cell r="B139" t="str">
            <v>909503 Spring Valley Trails Community Park</v>
          </cell>
          <cell r="C139" t="str">
            <v>Res</v>
          </cell>
          <cell r="D139" t="str">
            <v xml:space="preserve">Capital Reserve Fund </v>
          </cell>
          <cell r="E139" t="str">
            <v>Cash In Lieu Parkland - City Wide</v>
          </cell>
          <cell r="F139" t="str">
            <v>Tax Supported/ Dedicated</v>
          </cell>
          <cell r="G139" t="str">
            <v>Tax</v>
          </cell>
          <cell r="H139" t="str">
            <v>Tax</v>
          </cell>
          <cell r="I139" t="str">
            <v>Tax</v>
          </cell>
          <cell r="J139" t="str">
            <v>Authority</v>
          </cell>
          <cell r="K139" t="str">
            <v>Parks Growth</v>
          </cell>
          <cell r="L139" t="str">
            <v>Growth</v>
          </cell>
          <cell r="M139" t="str">
            <v>Community &amp; Protective Services Committee</v>
          </cell>
          <cell r="N139" t="str">
            <v>Recreation, Cultural and Facility Operations Department</v>
          </cell>
          <cell r="O139" t="str">
            <v>Parks &amp; Facilities Planning</v>
          </cell>
          <cell r="P139" t="str">
            <v>Parks, Recreation &amp; Culture</v>
          </cell>
          <cell r="Q139" t="str">
            <v>909503  Spring Valley Trails Community Park</v>
          </cell>
          <cell r="R139" t="str">
            <v>516129  D/R - Cash In Lieu Parkland - City Wide</v>
          </cell>
          <cell r="S139">
            <v>0</v>
          </cell>
          <cell r="T139">
            <v>0</v>
          </cell>
          <cell r="U139">
            <v>58</v>
          </cell>
          <cell r="V139">
            <v>0</v>
          </cell>
          <cell r="W139">
            <v>0</v>
          </cell>
          <cell r="X139">
            <v>0</v>
          </cell>
          <cell r="Y139">
            <v>0</v>
          </cell>
          <cell r="Z139">
            <v>0</v>
          </cell>
          <cell r="AA139">
            <v>0</v>
          </cell>
          <cell r="AB139">
            <v>0</v>
          </cell>
          <cell r="AC139">
            <v>58</v>
          </cell>
          <cell r="AD139">
            <v>516129</v>
          </cell>
          <cell r="AE139">
            <v>58</v>
          </cell>
          <cell r="AF139">
            <v>2</v>
          </cell>
          <cell r="AG139">
            <v>2024</v>
          </cell>
          <cell r="AH139" t="str">
            <v>Lieu Parkland - City Wide</v>
          </cell>
          <cell r="AI139">
            <v>909503</v>
          </cell>
          <cell r="AJ139" t="str">
            <v>Parc communautaire Spring Valley Trails</v>
          </cell>
        </row>
        <row r="140">
          <cell r="B140" t="str">
            <v>909503 Spring Valley Trails Community Park</v>
          </cell>
          <cell r="C140" t="str">
            <v>DC</v>
          </cell>
          <cell r="D140" t="str">
            <v xml:space="preserve">Development Charges </v>
          </cell>
          <cell r="E140" t="str">
            <v>Parks Development(OutsidGreenbelt)</v>
          </cell>
          <cell r="F140" t="str">
            <v>Develop. Charges</v>
          </cell>
          <cell r="G140" t="str">
            <v>DC</v>
          </cell>
          <cell r="H140" t="str">
            <v>Tax</v>
          </cell>
          <cell r="I140" t="str">
            <v>Tax</v>
          </cell>
          <cell r="J140" t="str">
            <v>Authority</v>
          </cell>
          <cell r="K140" t="str">
            <v>Parks Growth</v>
          </cell>
          <cell r="L140" t="str">
            <v>Growth</v>
          </cell>
          <cell r="M140" t="str">
            <v>Community &amp; Protective Services Committee</v>
          </cell>
          <cell r="N140" t="str">
            <v>Recreation, Cultural and Facility Operations Department</v>
          </cell>
          <cell r="O140" t="str">
            <v>Parks &amp; Facilities Planning</v>
          </cell>
          <cell r="P140" t="str">
            <v>Parks, Recreation &amp; Culture</v>
          </cell>
          <cell r="Q140" t="str">
            <v>909503  Spring Valley Trails Community Park</v>
          </cell>
          <cell r="R140" t="str">
            <v>516323  D/C - Parks Development(OutsidGreenbelt)</v>
          </cell>
          <cell r="S140">
            <v>0</v>
          </cell>
          <cell r="T140">
            <v>0</v>
          </cell>
          <cell r="U140">
            <v>342</v>
          </cell>
          <cell r="V140">
            <v>0</v>
          </cell>
          <cell r="W140">
            <v>0</v>
          </cell>
          <cell r="X140">
            <v>0</v>
          </cell>
          <cell r="Y140">
            <v>0</v>
          </cell>
          <cell r="Z140">
            <v>0</v>
          </cell>
          <cell r="AA140">
            <v>0</v>
          </cell>
          <cell r="AB140">
            <v>0</v>
          </cell>
          <cell r="AC140">
            <v>342</v>
          </cell>
          <cell r="AD140">
            <v>516323</v>
          </cell>
          <cell r="AE140">
            <v>342</v>
          </cell>
          <cell r="AF140">
            <v>2</v>
          </cell>
          <cell r="AG140">
            <v>2024</v>
          </cell>
          <cell r="AH140" t="str">
            <v>Parks Development</v>
          </cell>
          <cell r="AI140">
            <v>909503</v>
          </cell>
          <cell r="AJ140" t="str">
            <v>Parc communautaire Spring Valley Trails</v>
          </cell>
        </row>
        <row r="141">
          <cell r="B141" t="str">
            <v>909504 Montfort Parkette</v>
          </cell>
          <cell r="C141" t="str">
            <v>DC</v>
          </cell>
          <cell r="D141" t="str">
            <v xml:space="preserve">Development Charges </v>
          </cell>
          <cell r="E141" t="str">
            <v>Future DC Funding</v>
          </cell>
          <cell r="F141" t="str">
            <v>Develop. Charges</v>
          </cell>
          <cell r="G141" t="str">
            <v>DC</v>
          </cell>
          <cell r="H141" t="str">
            <v>Tax</v>
          </cell>
          <cell r="I141" t="str">
            <v>Tax</v>
          </cell>
          <cell r="J141" t="str">
            <v>Authority</v>
          </cell>
          <cell r="K141" t="str">
            <v>Parks Growth</v>
          </cell>
          <cell r="L141" t="str">
            <v>Growth</v>
          </cell>
          <cell r="M141" t="str">
            <v>Community &amp; Protective Services Committee</v>
          </cell>
          <cell r="N141" t="str">
            <v>Recreation, Cultural and Facility Operations Department</v>
          </cell>
          <cell r="O141" t="str">
            <v>Parks &amp; Facilities Planning</v>
          </cell>
          <cell r="P141" t="str">
            <v>Parks, Recreation &amp; Culture</v>
          </cell>
          <cell r="Q141" t="str">
            <v>909504  Montfort Parkette</v>
          </cell>
          <cell r="R141" t="str">
            <v>516298  Future DC Funding</v>
          </cell>
          <cell r="S141">
            <v>0</v>
          </cell>
          <cell r="T141">
            <v>0</v>
          </cell>
          <cell r="U141">
            <v>0</v>
          </cell>
          <cell r="V141">
            <v>175</v>
          </cell>
          <cell r="W141">
            <v>0</v>
          </cell>
          <cell r="X141">
            <v>0</v>
          </cell>
          <cell r="Y141">
            <v>0</v>
          </cell>
          <cell r="Z141">
            <v>0</v>
          </cell>
          <cell r="AA141">
            <v>0</v>
          </cell>
          <cell r="AB141">
            <v>0</v>
          </cell>
          <cell r="AC141">
            <v>175</v>
          </cell>
          <cell r="AD141">
            <v>516298</v>
          </cell>
          <cell r="AE141">
            <v>175</v>
          </cell>
          <cell r="AF141">
            <v>1</v>
          </cell>
          <cell r="AG141">
            <v>2025</v>
          </cell>
          <cell r="AH141" t="str">
            <v xml:space="preserve">Check </v>
          </cell>
          <cell r="AI141">
            <v>909504</v>
          </cell>
          <cell r="AJ141" t="str">
            <v xml:space="preserve">Parc Monfort </v>
          </cell>
        </row>
        <row r="142">
          <cell r="B142" t="str">
            <v>909504 Montfort Parkette</v>
          </cell>
          <cell r="C142" t="str">
            <v>DC</v>
          </cell>
          <cell r="D142" t="str">
            <v xml:space="preserve">Development Charges </v>
          </cell>
          <cell r="E142" t="str">
            <v>Parks Development(OutsidGreenbelt)</v>
          </cell>
          <cell r="F142" t="str">
            <v>Develop. Charges</v>
          </cell>
          <cell r="G142" t="str">
            <v>DC</v>
          </cell>
          <cell r="H142" t="str">
            <v>Tax</v>
          </cell>
          <cell r="I142" t="str">
            <v>Tax</v>
          </cell>
          <cell r="J142" t="str">
            <v>Authority</v>
          </cell>
          <cell r="K142" t="str">
            <v>Parks Growth</v>
          </cell>
          <cell r="L142" t="str">
            <v>Growth</v>
          </cell>
          <cell r="M142" t="str">
            <v>Community &amp; Protective Services Committee</v>
          </cell>
          <cell r="N142" t="str">
            <v>Recreation, Cultural and Facility Operations Department</v>
          </cell>
          <cell r="O142" t="str">
            <v>Parks &amp; Facilities Planning</v>
          </cell>
          <cell r="P142" t="str">
            <v>Parks, Recreation &amp; Culture</v>
          </cell>
          <cell r="Q142" t="str">
            <v>909504  Montfort Parkette</v>
          </cell>
          <cell r="R142" t="str">
            <v>516323  D/C - Parks Development(OutsidGreenbelt)</v>
          </cell>
          <cell r="S142">
            <v>0</v>
          </cell>
          <cell r="T142">
            <v>0</v>
          </cell>
          <cell r="U142">
            <v>0</v>
          </cell>
          <cell r="V142">
            <v>225</v>
          </cell>
          <cell r="W142">
            <v>0</v>
          </cell>
          <cell r="X142">
            <v>0</v>
          </cell>
          <cell r="Y142">
            <v>0</v>
          </cell>
          <cell r="Z142">
            <v>0</v>
          </cell>
          <cell r="AA142">
            <v>0</v>
          </cell>
          <cell r="AB142">
            <v>0</v>
          </cell>
          <cell r="AC142">
            <v>225</v>
          </cell>
          <cell r="AD142">
            <v>516323</v>
          </cell>
          <cell r="AE142">
            <v>225</v>
          </cell>
          <cell r="AF142">
            <v>1</v>
          </cell>
          <cell r="AG142">
            <v>2025</v>
          </cell>
          <cell r="AH142" t="str">
            <v>Parks Development</v>
          </cell>
          <cell r="AI142">
            <v>909504</v>
          </cell>
          <cell r="AJ142" t="str">
            <v xml:space="preserve">Parc Monfort </v>
          </cell>
        </row>
        <row r="143">
          <cell r="B143" t="str">
            <v>909549 Blackburn Arena Upgrades</v>
          </cell>
          <cell r="C143" t="str">
            <v>Rev</v>
          </cell>
          <cell r="D143" t="str">
            <v>Revenues</v>
          </cell>
          <cell r="E143" t="str">
            <v>Federal Capital Revenue</v>
          </cell>
          <cell r="F143" t="str">
            <v>Revenues</v>
          </cell>
          <cell r="G143" t="str">
            <v>Revenues</v>
          </cell>
          <cell r="H143" t="str">
            <v>Tax</v>
          </cell>
          <cell r="I143" t="str">
            <v>Tax</v>
          </cell>
          <cell r="J143" t="str">
            <v>Authority</v>
          </cell>
          <cell r="K143" t="str">
            <v>Individual</v>
          </cell>
          <cell r="L143" t="str">
            <v>Renewal of City Assets</v>
          </cell>
          <cell r="M143" t="str">
            <v>Community &amp; Protective Services Committee</v>
          </cell>
          <cell r="N143" t="str">
            <v>Recreation, Cultural and Facility Operations Department</v>
          </cell>
          <cell r="O143" t="str">
            <v>Parks &amp; Facilities Planning</v>
          </cell>
          <cell r="P143" t="str">
            <v>Parks, Recreation &amp; Culture</v>
          </cell>
          <cell r="Q143" t="str">
            <v>909549  Blackburn Arena Upgrades</v>
          </cell>
          <cell r="R143" t="str">
            <v>511005  Federal Capital Revenue</v>
          </cell>
          <cell r="S143">
            <v>1000</v>
          </cell>
          <cell r="T143">
            <v>0</v>
          </cell>
          <cell r="U143">
            <v>0</v>
          </cell>
          <cell r="V143">
            <v>0</v>
          </cell>
          <cell r="W143">
            <v>0</v>
          </cell>
          <cell r="X143">
            <v>0</v>
          </cell>
          <cell r="Y143">
            <v>0</v>
          </cell>
          <cell r="Z143">
            <v>0</v>
          </cell>
          <cell r="AA143">
            <v>0</v>
          </cell>
          <cell r="AB143">
            <v>0</v>
          </cell>
          <cell r="AC143">
            <v>1000</v>
          </cell>
          <cell r="AD143">
            <v>511005</v>
          </cell>
          <cell r="AE143">
            <v>1000</v>
          </cell>
          <cell r="AF143" t="str">
            <v>CW</v>
          </cell>
          <cell r="AG143">
            <v>2022</v>
          </cell>
          <cell r="AH143" t="str">
            <v>Federal</v>
          </cell>
          <cell r="AI143">
            <v>909549</v>
          </cell>
          <cell r="AJ143" t="str">
            <v xml:space="preserve">Améliorations de l’aréna de Blackburn </v>
          </cell>
        </row>
        <row r="144">
          <cell r="B144" t="str">
            <v>909549 Blackburn Arena Upgrades</v>
          </cell>
          <cell r="C144" t="str">
            <v>Rev</v>
          </cell>
          <cell r="D144" t="str">
            <v>Revenues</v>
          </cell>
          <cell r="E144" t="str">
            <v>Provincial Revenue</v>
          </cell>
          <cell r="F144" t="str">
            <v>Revenues</v>
          </cell>
          <cell r="G144" t="str">
            <v>Revenues</v>
          </cell>
          <cell r="H144" t="str">
            <v>Tax</v>
          </cell>
          <cell r="I144" t="str">
            <v>Tax</v>
          </cell>
          <cell r="J144" t="str">
            <v>Authority</v>
          </cell>
          <cell r="K144" t="str">
            <v>Individual</v>
          </cell>
          <cell r="L144" t="str">
            <v>Renewal of City Assets</v>
          </cell>
          <cell r="M144" t="str">
            <v>Community &amp; Protective Services Committee</v>
          </cell>
          <cell r="N144" t="str">
            <v>Recreation, Cultural and Facility Operations Department</v>
          </cell>
          <cell r="O144" t="str">
            <v>Parks &amp; Facilities Planning</v>
          </cell>
          <cell r="P144" t="str">
            <v>Parks, Recreation &amp; Culture</v>
          </cell>
          <cell r="Q144" t="str">
            <v>909549  Blackburn Arena Upgrades</v>
          </cell>
          <cell r="R144" t="str">
            <v>512005  Provincial Revenue</v>
          </cell>
          <cell r="S144">
            <v>1000</v>
          </cell>
          <cell r="T144">
            <v>0</v>
          </cell>
          <cell r="U144">
            <v>0</v>
          </cell>
          <cell r="V144">
            <v>0</v>
          </cell>
          <cell r="W144">
            <v>0</v>
          </cell>
          <cell r="X144">
            <v>0</v>
          </cell>
          <cell r="Y144">
            <v>0</v>
          </cell>
          <cell r="Z144">
            <v>0</v>
          </cell>
          <cell r="AA144">
            <v>0</v>
          </cell>
          <cell r="AB144">
            <v>0</v>
          </cell>
          <cell r="AC144">
            <v>1000</v>
          </cell>
          <cell r="AD144">
            <v>512005</v>
          </cell>
          <cell r="AE144">
            <v>1000</v>
          </cell>
          <cell r="AF144" t="str">
            <v>CW</v>
          </cell>
          <cell r="AG144">
            <v>2022</v>
          </cell>
          <cell r="AH144" t="str">
            <v>Provincial</v>
          </cell>
          <cell r="AI144">
            <v>909549</v>
          </cell>
          <cell r="AJ144" t="str">
            <v xml:space="preserve">Améliorations de l’aréna de Blackburn </v>
          </cell>
        </row>
        <row r="145">
          <cell r="B145" t="str">
            <v>909549 Blackburn Arena Upgrades</v>
          </cell>
          <cell r="C145" t="str">
            <v>Res</v>
          </cell>
          <cell r="D145" t="str">
            <v xml:space="preserve">Capital Reserve Fund </v>
          </cell>
          <cell r="E145" t="str">
            <v>City Wide Capital</v>
          </cell>
          <cell r="F145" t="str">
            <v>Tax Supported/ Dedicated</v>
          </cell>
          <cell r="G145" t="str">
            <v>Tax</v>
          </cell>
          <cell r="H145" t="str">
            <v>Tax</v>
          </cell>
          <cell r="I145" t="str">
            <v>Tax</v>
          </cell>
          <cell r="J145" t="str">
            <v>Authority</v>
          </cell>
          <cell r="K145" t="str">
            <v>Individual</v>
          </cell>
          <cell r="L145" t="str">
            <v>Renewal of City Assets</v>
          </cell>
          <cell r="M145" t="str">
            <v>Community &amp; Protective Services Committee</v>
          </cell>
          <cell r="N145" t="str">
            <v>Recreation, Cultural and Facility Operations Department</v>
          </cell>
          <cell r="O145" t="str">
            <v>Parks &amp; Facilities Planning</v>
          </cell>
          <cell r="P145" t="str">
            <v>Parks, Recreation &amp; Culture</v>
          </cell>
          <cell r="Q145" t="str">
            <v>909549  Blackburn Arena Upgrades</v>
          </cell>
          <cell r="R145" t="str">
            <v>516104  City Wide Capital</v>
          </cell>
          <cell r="S145">
            <v>2000</v>
          </cell>
          <cell r="T145">
            <v>0</v>
          </cell>
          <cell r="U145">
            <v>0</v>
          </cell>
          <cell r="V145">
            <v>0</v>
          </cell>
          <cell r="W145">
            <v>0</v>
          </cell>
          <cell r="X145">
            <v>0</v>
          </cell>
          <cell r="Y145">
            <v>0</v>
          </cell>
          <cell r="Z145">
            <v>0</v>
          </cell>
          <cell r="AA145">
            <v>0</v>
          </cell>
          <cell r="AB145">
            <v>0</v>
          </cell>
          <cell r="AC145">
            <v>2000</v>
          </cell>
          <cell r="AD145">
            <v>516104</v>
          </cell>
          <cell r="AE145">
            <v>2000</v>
          </cell>
          <cell r="AF145" t="str">
            <v>CW</v>
          </cell>
          <cell r="AG145">
            <v>2022</v>
          </cell>
          <cell r="AH145" t="str">
            <v>City Wide Capital</v>
          </cell>
          <cell r="AI145">
            <v>909549</v>
          </cell>
          <cell r="AJ145" t="str">
            <v xml:space="preserve">Améliorations de l’aréna de Blackburn </v>
          </cell>
        </row>
        <row r="146">
          <cell r="B146" t="str">
            <v>909240 2019 Accessibility - Cultural Services</v>
          </cell>
          <cell r="C146" t="str">
            <v>Res</v>
          </cell>
          <cell r="D146" t="str">
            <v xml:space="preserve">Capital Reserve Fund </v>
          </cell>
          <cell r="E146" t="str">
            <v>City Wide Capital</v>
          </cell>
          <cell r="F146" t="str">
            <v>Tax Supported/ Dedicated</v>
          </cell>
          <cell r="G146" t="str">
            <v>Tax</v>
          </cell>
          <cell r="H146" t="str">
            <v>Tax</v>
          </cell>
          <cell r="I146" t="str">
            <v>Tax</v>
          </cell>
          <cell r="J146" t="str">
            <v>Authority</v>
          </cell>
          <cell r="K146" t="str">
            <v>Accessibility - Cultural Services</v>
          </cell>
          <cell r="L146" t="str">
            <v>Service Enhancement</v>
          </cell>
          <cell r="M146" t="str">
            <v>Community &amp; Protective Services Committee</v>
          </cell>
          <cell r="N146" t="str">
            <v>Planning, Infrastructure &amp; Economic Development Department</v>
          </cell>
          <cell r="O146" t="str">
            <v>Infrastructure Services</v>
          </cell>
          <cell r="P146" t="str">
            <v>Parks, Recreation &amp; Culture</v>
          </cell>
          <cell r="Q146" t="str">
            <v>909240  2019 Accessibility - Cultural Services</v>
          </cell>
          <cell r="R146" t="str">
            <v>516104  City Wide Capital</v>
          </cell>
          <cell r="S146">
            <v>60</v>
          </cell>
          <cell r="T146">
            <v>60</v>
          </cell>
          <cell r="U146">
            <v>60</v>
          </cell>
          <cell r="V146">
            <v>60</v>
          </cell>
          <cell r="W146">
            <v>0</v>
          </cell>
          <cell r="X146">
            <v>0</v>
          </cell>
          <cell r="Y146">
            <v>0</v>
          </cell>
          <cell r="Z146">
            <v>0</v>
          </cell>
          <cell r="AA146">
            <v>0</v>
          </cell>
          <cell r="AB146">
            <v>0</v>
          </cell>
          <cell r="AC146">
            <v>240</v>
          </cell>
          <cell r="AD146">
            <v>516104</v>
          </cell>
          <cell r="AE146">
            <v>240</v>
          </cell>
          <cell r="AF146" t="str">
            <v>CW</v>
          </cell>
          <cell r="AG146">
            <v>2021</v>
          </cell>
          <cell r="AH146" t="str">
            <v>City Wide Capital</v>
          </cell>
          <cell r="AI146">
            <v>909240</v>
          </cell>
          <cell r="AJ146" t="str">
            <v>Accessibilité 2019 - Services culturels</v>
          </cell>
        </row>
        <row r="147">
          <cell r="B147" t="str">
            <v>909446 Major Capital Partnerships 2019</v>
          </cell>
          <cell r="C147" t="str">
            <v>Res</v>
          </cell>
          <cell r="D147" t="str">
            <v xml:space="preserve">Capital Reserve Fund </v>
          </cell>
          <cell r="E147" t="str">
            <v>City Wide Capital</v>
          </cell>
          <cell r="F147" t="str">
            <v>Tax Supported/ Dedicated</v>
          </cell>
          <cell r="G147" t="str">
            <v>Tax</v>
          </cell>
          <cell r="H147" t="str">
            <v>Tax</v>
          </cell>
          <cell r="I147" t="str">
            <v>Tax</v>
          </cell>
          <cell r="J147" t="str">
            <v>Authority</v>
          </cell>
          <cell r="K147" t="str">
            <v>Individual</v>
          </cell>
          <cell r="L147" t="str">
            <v>Service Enhancement</v>
          </cell>
          <cell r="M147" t="str">
            <v>Community &amp; Protective Services Committee</v>
          </cell>
          <cell r="N147" t="str">
            <v>Recreation, Cultural and Facility Operations Department</v>
          </cell>
          <cell r="O147" t="str">
            <v>Parks &amp; Facilities Planning</v>
          </cell>
          <cell r="P147" t="str">
            <v>Parks, Recreation &amp; Culture</v>
          </cell>
          <cell r="Q147" t="str">
            <v>909446  Major Capital Partnerships 2019</v>
          </cell>
          <cell r="R147" t="str">
            <v>516104  City Wide Capital</v>
          </cell>
          <cell r="S147">
            <v>730</v>
          </cell>
          <cell r="T147">
            <v>730</v>
          </cell>
          <cell r="U147">
            <v>730</v>
          </cell>
          <cell r="V147">
            <v>730</v>
          </cell>
          <cell r="W147">
            <v>0</v>
          </cell>
          <cell r="X147">
            <v>0</v>
          </cell>
          <cell r="Y147">
            <v>0</v>
          </cell>
          <cell r="Z147">
            <v>0</v>
          </cell>
          <cell r="AA147">
            <v>0</v>
          </cell>
          <cell r="AB147">
            <v>0</v>
          </cell>
          <cell r="AC147">
            <v>2920</v>
          </cell>
          <cell r="AD147">
            <v>516104</v>
          </cell>
          <cell r="AE147">
            <v>2920</v>
          </cell>
          <cell r="AF147" t="str">
            <v>CW</v>
          </cell>
          <cell r="AG147">
            <v>2020</v>
          </cell>
          <cell r="AH147" t="str">
            <v>City Wide Capital</v>
          </cell>
          <cell r="AI147">
            <v>909446</v>
          </cell>
          <cell r="AJ147" t="str">
            <v>Partenariats communautaires pour les grands projets d'immobilisations 2019</v>
          </cell>
        </row>
        <row r="148">
          <cell r="B148" t="str">
            <v>909447 Minor Capital Partnerships 2019</v>
          </cell>
          <cell r="C148" t="str">
            <v>Res</v>
          </cell>
          <cell r="D148" t="str">
            <v xml:space="preserve">Capital Reserve Fund </v>
          </cell>
          <cell r="E148" t="str">
            <v>City Wide Capital</v>
          </cell>
          <cell r="F148" t="str">
            <v>Tax Supported/ Dedicated</v>
          </cell>
          <cell r="G148" t="str">
            <v>Tax</v>
          </cell>
          <cell r="H148" t="str">
            <v>Tax</v>
          </cell>
          <cell r="I148" t="str">
            <v>Tax</v>
          </cell>
          <cell r="J148" t="str">
            <v>Authority</v>
          </cell>
          <cell r="K148" t="str">
            <v>Individual</v>
          </cell>
          <cell r="L148" t="str">
            <v>Service Enhancement</v>
          </cell>
          <cell r="M148" t="str">
            <v>Community &amp; Protective Services Committee</v>
          </cell>
          <cell r="N148" t="str">
            <v>Recreation, Cultural and Facility Operations Department</v>
          </cell>
          <cell r="O148" t="str">
            <v>Parks &amp; Facilities Planning</v>
          </cell>
          <cell r="P148" t="str">
            <v>Parks, Recreation &amp; Culture</v>
          </cell>
          <cell r="Q148" t="str">
            <v>909447  Minor Capital Partnerships 2019</v>
          </cell>
          <cell r="R148" t="str">
            <v>516104  City Wide Capital</v>
          </cell>
          <cell r="S148">
            <v>300</v>
          </cell>
          <cell r="T148">
            <v>300</v>
          </cell>
          <cell r="U148">
            <v>300</v>
          </cell>
          <cell r="V148">
            <v>300</v>
          </cell>
          <cell r="W148">
            <v>0</v>
          </cell>
          <cell r="X148">
            <v>0</v>
          </cell>
          <cell r="Y148">
            <v>0</v>
          </cell>
          <cell r="Z148">
            <v>0</v>
          </cell>
          <cell r="AA148">
            <v>0</v>
          </cell>
          <cell r="AB148">
            <v>0</v>
          </cell>
          <cell r="AC148">
            <v>1200</v>
          </cell>
          <cell r="AD148">
            <v>516104</v>
          </cell>
          <cell r="AE148">
            <v>1200</v>
          </cell>
          <cell r="AF148" t="str">
            <v>CW</v>
          </cell>
          <cell r="AG148">
            <v>2020</v>
          </cell>
          <cell r="AH148" t="str">
            <v>City Wide Capital</v>
          </cell>
          <cell r="AI148">
            <v>909447</v>
          </cell>
          <cell r="AJ148" t="str">
            <v>Partenariats communautaires lié aux petites immobilisations 2019</v>
          </cell>
        </row>
        <row r="149">
          <cell r="B149" t="str">
            <v>909478 2019 Accessibility - Parks &amp; Rec</v>
          </cell>
          <cell r="C149" t="str">
            <v>Res</v>
          </cell>
          <cell r="D149" t="str">
            <v xml:space="preserve">Capital Reserve Fund </v>
          </cell>
          <cell r="E149" t="str">
            <v>City Wide Capital</v>
          </cell>
          <cell r="F149" t="str">
            <v>Tax Supported/ Dedicated</v>
          </cell>
          <cell r="G149" t="str">
            <v>Tax</v>
          </cell>
          <cell r="H149" t="str">
            <v>Tax</v>
          </cell>
          <cell r="I149" t="str">
            <v>Tax</v>
          </cell>
          <cell r="J149" t="str">
            <v>Authority</v>
          </cell>
          <cell r="K149" t="str">
            <v>Accessibility - Parks &amp; Recreation</v>
          </cell>
          <cell r="L149" t="str">
            <v>Service Enhancement</v>
          </cell>
          <cell r="M149" t="str">
            <v>Community &amp; Protective Services Committee</v>
          </cell>
          <cell r="N149" t="str">
            <v>Planning, Infrastructure &amp; Economic Development Department</v>
          </cell>
          <cell r="O149" t="str">
            <v>Infrastructure Services</v>
          </cell>
          <cell r="P149" t="str">
            <v>Parks, Recreation &amp; Culture</v>
          </cell>
          <cell r="Q149" t="str">
            <v>909478  2019 Accessibility - Parks &amp; Rec</v>
          </cell>
          <cell r="R149" t="str">
            <v>516104  City Wide Capital</v>
          </cell>
          <cell r="S149">
            <v>1395</v>
          </cell>
          <cell r="T149">
            <v>1395</v>
          </cell>
          <cell r="U149">
            <v>1395</v>
          </cell>
          <cell r="V149">
            <v>1395</v>
          </cell>
          <cell r="W149">
            <v>0</v>
          </cell>
          <cell r="X149">
            <v>0</v>
          </cell>
          <cell r="Y149">
            <v>0</v>
          </cell>
          <cell r="Z149">
            <v>0</v>
          </cell>
          <cell r="AA149">
            <v>0</v>
          </cell>
          <cell r="AB149">
            <v>0</v>
          </cell>
          <cell r="AC149">
            <v>5580</v>
          </cell>
          <cell r="AD149">
            <v>516104</v>
          </cell>
          <cell r="AE149">
            <v>5580</v>
          </cell>
          <cell r="AF149" t="str">
            <v>CW</v>
          </cell>
          <cell r="AG149">
            <v>2021</v>
          </cell>
          <cell r="AH149" t="str">
            <v>City Wide Capital</v>
          </cell>
          <cell r="AI149">
            <v>909478</v>
          </cell>
          <cell r="AJ149" t="str">
            <v>Accessibilité 2019 - Parcs et Loisirs</v>
          </cell>
        </row>
        <row r="150">
          <cell r="B150" t="str">
            <v>908580 CWWF Queensway Terrace North Sewer</v>
          </cell>
          <cell r="C150" t="str">
            <v>Res</v>
          </cell>
          <cell r="D150" t="str">
            <v xml:space="preserve">Capital Reserve Fund </v>
          </cell>
          <cell r="E150" t="str">
            <v>Water Capital</v>
          </cell>
          <cell r="F150" t="str">
            <v>Rate Supported</v>
          </cell>
          <cell r="G150" t="str">
            <v>Rate</v>
          </cell>
          <cell r="H150" t="str">
            <v>Rate</v>
          </cell>
          <cell r="I150" t="str">
            <v>Water</v>
          </cell>
          <cell r="J150" t="str">
            <v>Authority</v>
          </cell>
          <cell r="K150" t="str">
            <v>Individual</v>
          </cell>
          <cell r="L150" t="str">
            <v>Renewal of City Assets</v>
          </cell>
          <cell r="M150" t="str">
            <v>Standing Committee on Enviromental Protection, Water and Waste Management - Rate</v>
          </cell>
          <cell r="N150" t="str">
            <v>Planning, Infrastructure &amp; Economic Development Department</v>
          </cell>
          <cell r="O150" t="str">
            <v>Infrastructure Services</v>
          </cell>
          <cell r="P150" t="str">
            <v>Integrated Water &amp; Wastewater</v>
          </cell>
          <cell r="Q150" t="str">
            <v>908580  CWWF Queensway Terrace North Sewer</v>
          </cell>
          <cell r="R150" t="str">
            <v>516110  Water Capital</v>
          </cell>
          <cell r="S150">
            <v>0</v>
          </cell>
          <cell r="T150">
            <v>0</v>
          </cell>
          <cell r="U150">
            <v>1200</v>
          </cell>
          <cell r="V150">
            <v>0</v>
          </cell>
          <cell r="W150">
            <v>0</v>
          </cell>
          <cell r="X150">
            <v>0</v>
          </cell>
          <cell r="Y150">
            <v>0</v>
          </cell>
          <cell r="Z150">
            <v>0</v>
          </cell>
          <cell r="AA150">
            <v>0</v>
          </cell>
          <cell r="AB150">
            <v>0</v>
          </cell>
          <cell r="AC150">
            <v>1200</v>
          </cell>
          <cell r="AD150">
            <v>516110</v>
          </cell>
          <cell r="AE150">
            <v>1200</v>
          </cell>
          <cell r="AF150">
            <v>7</v>
          </cell>
          <cell r="AG150">
            <v>2023</v>
          </cell>
          <cell r="AH150" t="str">
            <v>Water Capital</v>
          </cell>
          <cell r="AI150">
            <v>908580</v>
          </cell>
          <cell r="AJ150" t="str">
            <v>Égout du secteur Queensway Terrace Nord</v>
          </cell>
        </row>
        <row r="151">
          <cell r="B151" t="str">
            <v>908580 CWWF Queensway Terrace North Sewer</v>
          </cell>
          <cell r="C151" t="str">
            <v>Res</v>
          </cell>
          <cell r="D151" t="str">
            <v xml:space="preserve">Capital Reserve Fund </v>
          </cell>
          <cell r="E151" t="str">
            <v>Sewer Capital</v>
          </cell>
          <cell r="F151" t="str">
            <v>Rate Supported</v>
          </cell>
          <cell r="G151" t="str">
            <v>Rate</v>
          </cell>
          <cell r="H151" t="str">
            <v>Rate</v>
          </cell>
          <cell r="I151" t="str">
            <v>Sewer</v>
          </cell>
          <cell r="J151" t="str">
            <v>Authority</v>
          </cell>
          <cell r="K151" t="str">
            <v>Individual</v>
          </cell>
          <cell r="L151" t="str">
            <v>Renewal of City Assets</v>
          </cell>
          <cell r="M151" t="str">
            <v>Standing Committee on Enviromental Protection, Water and Waste Management - Rate</v>
          </cell>
          <cell r="N151" t="str">
            <v>Planning, Infrastructure &amp; Economic Development Department</v>
          </cell>
          <cell r="O151" t="str">
            <v>Infrastructure Services</v>
          </cell>
          <cell r="P151" t="str">
            <v>Integrated Water &amp; Wastewater</v>
          </cell>
          <cell r="Q151" t="str">
            <v>908580  CWWF Queensway Terrace North Sewer</v>
          </cell>
          <cell r="R151" t="str">
            <v>516112  Sewer Capital</v>
          </cell>
          <cell r="S151">
            <v>0</v>
          </cell>
          <cell r="T151">
            <v>0</v>
          </cell>
          <cell r="U151">
            <v>2600</v>
          </cell>
          <cell r="V151">
            <v>0</v>
          </cell>
          <cell r="W151">
            <v>0</v>
          </cell>
          <cell r="X151">
            <v>0</v>
          </cell>
          <cell r="Y151">
            <v>0</v>
          </cell>
          <cell r="Z151">
            <v>0</v>
          </cell>
          <cell r="AA151">
            <v>0</v>
          </cell>
          <cell r="AB151">
            <v>0</v>
          </cell>
          <cell r="AC151">
            <v>2600</v>
          </cell>
          <cell r="AD151">
            <v>516112</v>
          </cell>
          <cell r="AE151">
            <v>2600</v>
          </cell>
          <cell r="AF151">
            <v>7</v>
          </cell>
          <cell r="AG151">
            <v>2023</v>
          </cell>
          <cell r="AH151" t="str">
            <v xml:space="preserve">Sewer Capital </v>
          </cell>
          <cell r="AI151">
            <v>908580</v>
          </cell>
          <cell r="AJ151" t="str">
            <v>Égout du secteur Queensway Terrace Nord</v>
          </cell>
        </row>
        <row r="152">
          <cell r="B152" t="str">
            <v>908580 CWWF Queensway Terrace North Sewer</v>
          </cell>
          <cell r="C152" t="str">
            <v>Res</v>
          </cell>
          <cell r="D152" t="str">
            <v xml:space="preserve">Capital Reserve Fund </v>
          </cell>
          <cell r="E152" t="str">
            <v>Stormwater Reserve</v>
          </cell>
          <cell r="F152" t="str">
            <v>Rate Supported</v>
          </cell>
          <cell r="G152" t="str">
            <v>Rate</v>
          </cell>
          <cell r="H152" t="str">
            <v>Rate</v>
          </cell>
          <cell r="I152" t="str">
            <v>Stormwater</v>
          </cell>
          <cell r="J152" t="str">
            <v>Authority</v>
          </cell>
          <cell r="K152" t="str">
            <v>Individual</v>
          </cell>
          <cell r="L152" t="str">
            <v>Renewal of City Assets</v>
          </cell>
          <cell r="M152" t="str">
            <v>Standing Committee on Enviromental Protection, Water and Waste Management - Rate</v>
          </cell>
          <cell r="N152" t="str">
            <v>Planning, Infrastructure &amp; Economic Development Department</v>
          </cell>
          <cell r="O152" t="str">
            <v>Infrastructure Services</v>
          </cell>
          <cell r="P152" t="str">
            <v>Integrated Water &amp; Wastewater</v>
          </cell>
          <cell r="Q152" t="str">
            <v>908580  CWWF Queensway Terrace North Sewer</v>
          </cell>
          <cell r="R152" t="str">
            <v>516180  Stormwater Reserve Capital</v>
          </cell>
          <cell r="S152">
            <v>0</v>
          </cell>
          <cell r="T152">
            <v>0</v>
          </cell>
          <cell r="U152">
            <v>16200</v>
          </cell>
          <cell r="V152">
            <v>0</v>
          </cell>
          <cell r="W152">
            <v>0</v>
          </cell>
          <cell r="X152">
            <v>0</v>
          </cell>
          <cell r="Y152">
            <v>0</v>
          </cell>
          <cell r="Z152">
            <v>0</v>
          </cell>
          <cell r="AA152">
            <v>0</v>
          </cell>
          <cell r="AB152">
            <v>0</v>
          </cell>
          <cell r="AC152">
            <v>16200</v>
          </cell>
          <cell r="AD152">
            <v>516180</v>
          </cell>
          <cell r="AE152">
            <v>16200</v>
          </cell>
          <cell r="AF152">
            <v>7</v>
          </cell>
          <cell r="AG152">
            <v>2023</v>
          </cell>
          <cell r="AH152" t="str">
            <v>Stormwater</v>
          </cell>
          <cell r="AI152">
            <v>908580</v>
          </cell>
          <cell r="AJ152" t="str">
            <v>Égout du secteur Queensway Terrace Nord</v>
          </cell>
        </row>
        <row r="153">
          <cell r="B153" t="str">
            <v>908997 LRT2 SS1 Sewer Upgrades (Byron Ave)</v>
          </cell>
          <cell r="C153" t="str">
            <v>Res</v>
          </cell>
          <cell r="D153" t="str">
            <v xml:space="preserve">Capital Reserve Fund </v>
          </cell>
          <cell r="E153" t="str">
            <v>Sewer Capital</v>
          </cell>
          <cell r="F153" t="str">
            <v>Rate Supported</v>
          </cell>
          <cell r="G153" t="str">
            <v>Rate</v>
          </cell>
          <cell r="H153" t="str">
            <v>Rate</v>
          </cell>
          <cell r="I153" t="str">
            <v>Sewer</v>
          </cell>
          <cell r="J153" t="str">
            <v>Authority</v>
          </cell>
          <cell r="K153" t="str">
            <v>Integrated Water &amp; Wastewater</v>
          </cell>
          <cell r="L153" t="str">
            <v>Renewal of City Assets</v>
          </cell>
          <cell r="M153" t="str">
            <v>Standing Committee on Enviromental Protection, Water and Waste Management - Rate</v>
          </cell>
          <cell r="N153" t="str">
            <v>Planning, Infrastructure &amp; Economic Development Department</v>
          </cell>
          <cell r="O153" t="str">
            <v>Infrastructure Services</v>
          </cell>
          <cell r="P153" t="str">
            <v>Integrated Water &amp; Wastewater</v>
          </cell>
          <cell r="Q153" t="str">
            <v>908997  LRT2 SS1 Sewer Upgrades (Byron Ave)</v>
          </cell>
          <cell r="R153" t="str">
            <v>516112  Sewer Capital</v>
          </cell>
          <cell r="S153">
            <v>100</v>
          </cell>
          <cell r="T153">
            <v>200</v>
          </cell>
          <cell r="U153">
            <v>100</v>
          </cell>
          <cell r="V153">
            <v>0</v>
          </cell>
          <cell r="W153">
            <v>0</v>
          </cell>
          <cell r="X153">
            <v>0</v>
          </cell>
          <cell r="Y153">
            <v>0</v>
          </cell>
          <cell r="Z153">
            <v>0</v>
          </cell>
          <cell r="AA153">
            <v>0</v>
          </cell>
          <cell r="AB153">
            <v>0</v>
          </cell>
          <cell r="AC153">
            <v>400</v>
          </cell>
          <cell r="AD153">
            <v>516112</v>
          </cell>
          <cell r="AE153">
            <v>400</v>
          </cell>
          <cell r="AF153" t="str">
            <v>CW</v>
          </cell>
          <cell r="AG153">
            <v>2021</v>
          </cell>
          <cell r="AH153" t="str">
            <v xml:space="preserve">Sewer Capital </v>
          </cell>
          <cell r="AI153">
            <v>908997</v>
          </cell>
          <cell r="AJ153" t="str">
            <v>TLR2 Mises à niveau des égouts zone SS1 (Avenue Byron)</v>
          </cell>
        </row>
        <row r="154">
          <cell r="B154" t="str">
            <v>908997 LRT2 SS1 Sewer Upgrades (Byron Ave)</v>
          </cell>
          <cell r="C154" t="str">
            <v>Res</v>
          </cell>
          <cell r="D154" t="str">
            <v xml:space="preserve">Capital Reserve Fund </v>
          </cell>
          <cell r="E154" t="str">
            <v>Stormwater Reserve</v>
          </cell>
          <cell r="F154" t="str">
            <v>Rate Supported</v>
          </cell>
          <cell r="G154" t="str">
            <v>Rate</v>
          </cell>
          <cell r="H154" t="str">
            <v>Rate</v>
          </cell>
          <cell r="I154" t="str">
            <v>Stormwater</v>
          </cell>
          <cell r="J154" t="str">
            <v>Authority</v>
          </cell>
          <cell r="K154" t="str">
            <v>Integrated Water &amp; Wastewater</v>
          </cell>
          <cell r="L154" t="str">
            <v>Renewal of City Assets</v>
          </cell>
          <cell r="M154" t="str">
            <v>Standing Committee on Enviromental Protection, Water and Waste Management - Rate</v>
          </cell>
          <cell r="N154" t="str">
            <v>Planning, Infrastructure &amp; Economic Development Department</v>
          </cell>
          <cell r="O154" t="str">
            <v>Infrastructure Services</v>
          </cell>
          <cell r="P154" t="str">
            <v>Integrated Water &amp; Wastewater</v>
          </cell>
          <cell r="Q154" t="str">
            <v>908997  LRT2 SS1 Sewer Upgrades (Byron Ave)</v>
          </cell>
          <cell r="R154" t="str">
            <v>516180  Stormwater Reserve Capital</v>
          </cell>
          <cell r="S154">
            <v>0</v>
          </cell>
          <cell r="T154">
            <v>0</v>
          </cell>
          <cell r="U154">
            <v>170</v>
          </cell>
          <cell r="V154">
            <v>0</v>
          </cell>
          <cell r="W154">
            <v>0</v>
          </cell>
          <cell r="X154">
            <v>0</v>
          </cell>
          <cell r="Y154">
            <v>0</v>
          </cell>
          <cell r="Z154">
            <v>0</v>
          </cell>
          <cell r="AA154">
            <v>0</v>
          </cell>
          <cell r="AB154">
            <v>0</v>
          </cell>
          <cell r="AC154">
            <v>170</v>
          </cell>
          <cell r="AD154">
            <v>516180</v>
          </cell>
          <cell r="AE154">
            <v>170</v>
          </cell>
          <cell r="AF154" t="str">
            <v>CW</v>
          </cell>
          <cell r="AG154">
            <v>2021</v>
          </cell>
          <cell r="AH154" t="str">
            <v>Stormwater</v>
          </cell>
          <cell r="AI154">
            <v>908997</v>
          </cell>
          <cell r="AJ154" t="str">
            <v>TLR2 Mises à niveau des égouts zone SS1 (Avenue Byron)</v>
          </cell>
        </row>
        <row r="155">
          <cell r="B155" t="str">
            <v>908997 LRT2 SS1 Sewer Upgrades (Byron Ave)</v>
          </cell>
          <cell r="C155" t="str">
            <v>Debt</v>
          </cell>
          <cell r="D155" t="str">
            <v xml:space="preserve">Debt Funding </v>
          </cell>
          <cell r="E155" t="str">
            <v>Sewer Funded Debt</v>
          </cell>
          <cell r="F155" t="str">
            <v>Rate Supported Debt</v>
          </cell>
          <cell r="G155" t="str">
            <v>Rate</v>
          </cell>
          <cell r="H155" t="str">
            <v>Rate</v>
          </cell>
          <cell r="I155" t="str">
            <v>Sewer</v>
          </cell>
          <cell r="J155" t="str">
            <v>Authority</v>
          </cell>
          <cell r="K155" t="str">
            <v>Integrated Water &amp; Wastewater</v>
          </cell>
          <cell r="L155" t="str">
            <v>Renewal of City Assets</v>
          </cell>
          <cell r="M155" t="str">
            <v>Standing Committee on Enviromental Protection, Water and Waste Management - Rate</v>
          </cell>
          <cell r="N155" t="str">
            <v>Planning, Infrastructure &amp; Economic Development Department</v>
          </cell>
          <cell r="O155" t="str">
            <v>Infrastructure Services</v>
          </cell>
          <cell r="P155" t="str">
            <v>Integrated Water &amp; Wastewater</v>
          </cell>
          <cell r="Q155" t="str">
            <v>908997  LRT2 SS1 Sewer Upgrades (Byron Ave)</v>
          </cell>
          <cell r="R155" t="str">
            <v>518007  Sewer Funded Debt</v>
          </cell>
          <cell r="S155">
            <v>70</v>
          </cell>
          <cell r="T155">
            <v>143</v>
          </cell>
          <cell r="U155">
            <v>70</v>
          </cell>
          <cell r="V155">
            <v>0</v>
          </cell>
          <cell r="W155">
            <v>0</v>
          </cell>
          <cell r="X155">
            <v>0</v>
          </cell>
          <cell r="Y155">
            <v>0</v>
          </cell>
          <cell r="Z155">
            <v>0</v>
          </cell>
          <cell r="AA155">
            <v>0</v>
          </cell>
          <cell r="AB155">
            <v>0</v>
          </cell>
          <cell r="AC155">
            <v>283</v>
          </cell>
          <cell r="AD155">
            <v>518007</v>
          </cell>
          <cell r="AE155">
            <v>283</v>
          </cell>
          <cell r="AF155" t="str">
            <v>CW</v>
          </cell>
          <cell r="AG155">
            <v>2021</v>
          </cell>
          <cell r="AH155" t="str">
            <v>Sewer Funded Debt</v>
          </cell>
          <cell r="AI155">
            <v>908997</v>
          </cell>
          <cell r="AJ155" t="str">
            <v>TLR2 Mises à niveau des égouts zone SS1 (Avenue Byron)</v>
          </cell>
        </row>
        <row r="156">
          <cell r="B156" t="str">
            <v>908997 LRT2 SS1 Sewer Upgrades (Byron Ave)</v>
          </cell>
          <cell r="C156" t="str">
            <v>Debt</v>
          </cell>
          <cell r="D156" t="str">
            <v xml:space="preserve">Debt Funding </v>
          </cell>
          <cell r="E156" t="str">
            <v>Stormwater Res Debt</v>
          </cell>
          <cell r="F156" t="str">
            <v>Rate Supported Debt</v>
          </cell>
          <cell r="G156" t="str">
            <v>Rate</v>
          </cell>
          <cell r="H156" t="str">
            <v>Rate</v>
          </cell>
          <cell r="I156" t="str">
            <v>Stormwater</v>
          </cell>
          <cell r="J156" t="str">
            <v>Authority</v>
          </cell>
          <cell r="K156" t="str">
            <v>Integrated Water &amp; Wastewater</v>
          </cell>
          <cell r="L156" t="str">
            <v>Renewal of City Assets</v>
          </cell>
          <cell r="M156" t="str">
            <v>Standing Committee on Enviromental Protection, Water and Waste Management - Rate</v>
          </cell>
          <cell r="N156" t="str">
            <v>Planning, Infrastructure &amp; Economic Development Department</v>
          </cell>
          <cell r="O156" t="str">
            <v>Infrastructure Services</v>
          </cell>
          <cell r="P156" t="str">
            <v>Integrated Water &amp; Wastewater</v>
          </cell>
          <cell r="Q156" t="str">
            <v>908997  LRT2 SS1 Sewer Upgrades (Byron Ave)</v>
          </cell>
          <cell r="R156" t="str">
            <v>518056  Stormwater Reserve Capital Debt</v>
          </cell>
          <cell r="S156">
            <v>170</v>
          </cell>
          <cell r="T156">
            <v>342</v>
          </cell>
          <cell r="U156">
            <v>0</v>
          </cell>
          <cell r="V156">
            <v>0</v>
          </cell>
          <cell r="W156">
            <v>0</v>
          </cell>
          <cell r="X156">
            <v>0</v>
          </cell>
          <cell r="Y156">
            <v>0</v>
          </cell>
          <cell r="Z156">
            <v>0</v>
          </cell>
          <cell r="AA156">
            <v>0</v>
          </cell>
          <cell r="AB156">
            <v>0</v>
          </cell>
          <cell r="AC156">
            <v>512</v>
          </cell>
          <cell r="AD156">
            <v>518056</v>
          </cell>
          <cell r="AE156">
            <v>512</v>
          </cell>
          <cell r="AF156" t="str">
            <v>CW</v>
          </cell>
          <cell r="AG156">
            <v>2021</v>
          </cell>
          <cell r="AH156" t="e">
            <v>#N/A</v>
          </cell>
          <cell r="AI156">
            <v>908997</v>
          </cell>
          <cell r="AJ156" t="str">
            <v>TLR2 Mises à niveau des égouts zone SS1 (Avenue Byron)</v>
          </cell>
        </row>
        <row r="157">
          <cell r="B157" t="str">
            <v>909375 2019 Sewer Access &amp; Outfalls</v>
          </cell>
          <cell r="C157" t="str">
            <v>Res</v>
          </cell>
          <cell r="D157" t="str">
            <v xml:space="preserve">Capital Reserve Fund </v>
          </cell>
          <cell r="E157" t="str">
            <v>Sewer Capital</v>
          </cell>
          <cell r="F157" t="str">
            <v>Rate Supported</v>
          </cell>
          <cell r="G157" t="str">
            <v>Rate</v>
          </cell>
          <cell r="H157" t="str">
            <v>Rate</v>
          </cell>
          <cell r="I157" t="str">
            <v>Sewer</v>
          </cell>
          <cell r="J157" t="str">
            <v>Authority</v>
          </cell>
          <cell r="K157" t="str">
            <v>Integrated Water &amp; Wastewater</v>
          </cell>
          <cell r="L157" t="str">
            <v>Renewal of City Assets</v>
          </cell>
          <cell r="M157" t="str">
            <v>Standing Committee on Enviromental Protection, Water and Waste Management - Rate</v>
          </cell>
          <cell r="N157" t="str">
            <v>Planning, Infrastructure &amp; Economic Development Department</v>
          </cell>
          <cell r="O157" t="str">
            <v>Infrastructure Services</v>
          </cell>
          <cell r="P157" t="str">
            <v>Integrated Water &amp; Wastewater</v>
          </cell>
          <cell r="Q157" t="str">
            <v>909375  2019 Sewer Access &amp; Outfalls</v>
          </cell>
          <cell r="R157" t="str">
            <v>516112  Sewer Capital</v>
          </cell>
          <cell r="S157">
            <v>100</v>
          </cell>
          <cell r="T157">
            <v>100</v>
          </cell>
          <cell r="U157">
            <v>100</v>
          </cell>
          <cell r="V157">
            <v>0</v>
          </cell>
          <cell r="W157">
            <v>0</v>
          </cell>
          <cell r="X157">
            <v>0</v>
          </cell>
          <cell r="Y157">
            <v>0</v>
          </cell>
          <cell r="Z157">
            <v>0</v>
          </cell>
          <cell r="AA157">
            <v>0</v>
          </cell>
          <cell r="AB157">
            <v>0</v>
          </cell>
          <cell r="AC157">
            <v>300</v>
          </cell>
          <cell r="AD157">
            <v>516112</v>
          </cell>
          <cell r="AE157">
            <v>300</v>
          </cell>
          <cell r="AF157" t="str">
            <v>CW</v>
          </cell>
          <cell r="AG157">
            <v>2021</v>
          </cell>
          <cell r="AH157" t="str">
            <v xml:space="preserve">Sewer Capital </v>
          </cell>
          <cell r="AI157">
            <v>909375</v>
          </cell>
          <cell r="AJ157" t="str">
            <v>Égouts 2019 - Points d'accès et exutoires</v>
          </cell>
        </row>
        <row r="158">
          <cell r="B158" t="str">
            <v>909375 2019 Sewer Access &amp; Outfalls</v>
          </cell>
          <cell r="C158" t="str">
            <v>Res</v>
          </cell>
          <cell r="D158" t="str">
            <v xml:space="preserve">Capital Reserve Fund </v>
          </cell>
          <cell r="E158" t="str">
            <v>Stormwater Reserve</v>
          </cell>
          <cell r="F158" t="str">
            <v>Rate Supported</v>
          </cell>
          <cell r="G158" t="str">
            <v>Rate</v>
          </cell>
          <cell r="H158" t="str">
            <v>Rate</v>
          </cell>
          <cell r="I158" t="str">
            <v>Stormwater</v>
          </cell>
          <cell r="J158" t="str">
            <v>Authority</v>
          </cell>
          <cell r="K158" t="str">
            <v>Integrated Water &amp; Wastewater</v>
          </cell>
          <cell r="L158" t="str">
            <v>Renewal of City Assets</v>
          </cell>
          <cell r="M158" t="str">
            <v>Standing Committee on Enviromental Protection, Water and Waste Management - Rate</v>
          </cell>
          <cell r="N158" t="str">
            <v>Planning, Infrastructure &amp; Economic Development Department</v>
          </cell>
          <cell r="O158" t="str">
            <v>Infrastructure Services</v>
          </cell>
          <cell r="P158" t="str">
            <v>Integrated Water &amp; Wastewater</v>
          </cell>
          <cell r="Q158" t="str">
            <v>909375  2019 Sewer Access &amp; Outfalls</v>
          </cell>
          <cell r="R158" t="str">
            <v>516180  Stormwater Reserve Capital</v>
          </cell>
          <cell r="S158">
            <v>800</v>
          </cell>
          <cell r="T158">
            <v>0</v>
          </cell>
          <cell r="U158">
            <v>600</v>
          </cell>
          <cell r="V158">
            <v>600</v>
          </cell>
          <cell r="W158">
            <v>0</v>
          </cell>
          <cell r="X158">
            <v>0</v>
          </cell>
          <cell r="Y158">
            <v>0</v>
          </cell>
          <cell r="Z158">
            <v>0</v>
          </cell>
          <cell r="AA158">
            <v>0</v>
          </cell>
          <cell r="AB158">
            <v>0</v>
          </cell>
          <cell r="AC158">
            <v>2000</v>
          </cell>
          <cell r="AD158">
            <v>516180</v>
          </cell>
          <cell r="AE158">
            <v>2000</v>
          </cell>
          <cell r="AF158" t="str">
            <v>CW</v>
          </cell>
          <cell r="AG158">
            <v>2021</v>
          </cell>
          <cell r="AH158" t="str">
            <v>Stormwater</v>
          </cell>
          <cell r="AI158">
            <v>909375</v>
          </cell>
          <cell r="AJ158" t="str">
            <v>Égouts 2019 - Points d'accès et exutoires</v>
          </cell>
        </row>
        <row r="159">
          <cell r="B159" t="str">
            <v>909375 2019 Sewer Access &amp; Outfalls</v>
          </cell>
          <cell r="C159" t="str">
            <v>Debt</v>
          </cell>
          <cell r="D159" t="str">
            <v xml:space="preserve">Debt Funding </v>
          </cell>
          <cell r="E159" t="str">
            <v>Sewer Funded Debt</v>
          </cell>
          <cell r="F159" t="str">
            <v>Rate Supported Debt</v>
          </cell>
          <cell r="G159" t="str">
            <v>Rate</v>
          </cell>
          <cell r="H159" t="str">
            <v>Rate</v>
          </cell>
          <cell r="I159" t="str">
            <v>Sewer</v>
          </cell>
          <cell r="J159" t="str">
            <v>Authority</v>
          </cell>
          <cell r="K159" t="str">
            <v>Integrated Water &amp; Wastewater</v>
          </cell>
          <cell r="L159" t="str">
            <v>Renewal of City Assets</v>
          </cell>
          <cell r="M159" t="str">
            <v>Standing Committee on Enviromental Protection, Water and Waste Management - Rate</v>
          </cell>
          <cell r="N159" t="str">
            <v>Planning, Infrastructure &amp; Economic Development Department</v>
          </cell>
          <cell r="O159" t="str">
            <v>Infrastructure Services</v>
          </cell>
          <cell r="P159" t="str">
            <v>Integrated Water &amp; Wastewater</v>
          </cell>
          <cell r="Q159" t="str">
            <v>909375  2019 Sewer Access &amp; Outfalls</v>
          </cell>
          <cell r="R159" t="str">
            <v>518007  Sewer Funded Debt</v>
          </cell>
          <cell r="S159">
            <v>100</v>
          </cell>
          <cell r="T159">
            <v>100</v>
          </cell>
          <cell r="U159">
            <v>100</v>
          </cell>
          <cell r="V159">
            <v>200</v>
          </cell>
          <cell r="W159">
            <v>0</v>
          </cell>
          <cell r="X159">
            <v>0</v>
          </cell>
          <cell r="Y159">
            <v>0</v>
          </cell>
          <cell r="Z159">
            <v>0</v>
          </cell>
          <cell r="AA159">
            <v>0</v>
          </cell>
          <cell r="AB159">
            <v>0</v>
          </cell>
          <cell r="AC159">
            <v>500</v>
          </cell>
          <cell r="AD159">
            <v>518007</v>
          </cell>
          <cell r="AE159">
            <v>500</v>
          </cell>
          <cell r="AF159" t="str">
            <v>CW</v>
          </cell>
          <cell r="AG159">
            <v>2021</v>
          </cell>
          <cell r="AH159" t="str">
            <v>Sewer Funded Debt</v>
          </cell>
          <cell r="AI159">
            <v>909375</v>
          </cell>
          <cell r="AJ159" t="str">
            <v>Égouts 2019 - Points d'accès et exutoires</v>
          </cell>
        </row>
        <row r="160">
          <cell r="B160" t="str">
            <v>909375 2019 Sewer Access &amp; Outfalls</v>
          </cell>
          <cell r="C160" t="str">
            <v>Debt</v>
          </cell>
          <cell r="D160" t="str">
            <v xml:space="preserve">Debt Funding </v>
          </cell>
          <cell r="E160" t="str">
            <v>Stormwater Res Debt</v>
          </cell>
          <cell r="F160" t="str">
            <v>Rate Supported Debt</v>
          </cell>
          <cell r="G160" t="str">
            <v>Rate</v>
          </cell>
          <cell r="H160" t="str">
            <v>Rate</v>
          </cell>
          <cell r="I160" t="str">
            <v>Stormwater</v>
          </cell>
          <cell r="J160" t="str">
            <v>Authority</v>
          </cell>
          <cell r="K160" t="str">
            <v>Integrated Water &amp; Wastewater</v>
          </cell>
          <cell r="L160" t="str">
            <v>Renewal of City Assets</v>
          </cell>
          <cell r="M160" t="str">
            <v>Standing Committee on Enviromental Protection, Water and Waste Management - Rate</v>
          </cell>
          <cell r="N160" t="str">
            <v>Planning, Infrastructure &amp; Economic Development Department</v>
          </cell>
          <cell r="O160" t="str">
            <v>Infrastructure Services</v>
          </cell>
          <cell r="P160" t="str">
            <v>Integrated Water &amp; Wastewater</v>
          </cell>
          <cell r="Q160" t="str">
            <v>909375  2019 Sewer Access &amp; Outfalls</v>
          </cell>
          <cell r="R160" t="str">
            <v>518056  Stormwater Reserve Capital Debt</v>
          </cell>
          <cell r="S160">
            <v>1000</v>
          </cell>
          <cell r="T160">
            <v>800</v>
          </cell>
          <cell r="U160">
            <v>200</v>
          </cell>
          <cell r="V160">
            <v>200</v>
          </cell>
          <cell r="W160">
            <v>0</v>
          </cell>
          <cell r="X160">
            <v>0</v>
          </cell>
          <cell r="Y160">
            <v>0</v>
          </cell>
          <cell r="Z160">
            <v>0</v>
          </cell>
          <cell r="AA160">
            <v>0</v>
          </cell>
          <cell r="AB160">
            <v>0</v>
          </cell>
          <cell r="AC160">
            <v>2200</v>
          </cell>
          <cell r="AD160">
            <v>518056</v>
          </cell>
          <cell r="AE160">
            <v>2200</v>
          </cell>
          <cell r="AF160" t="str">
            <v>CW</v>
          </cell>
          <cell r="AG160">
            <v>2021</v>
          </cell>
          <cell r="AH160" t="e">
            <v>#N/A</v>
          </cell>
          <cell r="AI160">
            <v>909375</v>
          </cell>
          <cell r="AJ160" t="str">
            <v>Égouts 2019 - Points d'accès et exutoires</v>
          </cell>
        </row>
        <row r="161">
          <cell r="B161" t="str">
            <v>909376 2019 Sewer Repairs / Improvements</v>
          </cell>
          <cell r="C161" t="str">
            <v>Res</v>
          </cell>
          <cell r="D161" t="str">
            <v xml:space="preserve">Capital Reserve Fund </v>
          </cell>
          <cell r="E161" t="str">
            <v>Sewer Capital</v>
          </cell>
          <cell r="F161" t="str">
            <v>Rate Supported</v>
          </cell>
          <cell r="G161" t="str">
            <v>Rate</v>
          </cell>
          <cell r="H161" t="str">
            <v>Rate</v>
          </cell>
          <cell r="I161" t="str">
            <v>Sewer</v>
          </cell>
          <cell r="J161" t="str">
            <v>Authority</v>
          </cell>
          <cell r="K161" t="str">
            <v>Integrated Water &amp; Wastewater</v>
          </cell>
          <cell r="L161" t="str">
            <v>Renewal of City Assets</v>
          </cell>
          <cell r="M161" t="str">
            <v>Standing Committee on Enviromental Protection, Water and Waste Management - Rate</v>
          </cell>
          <cell r="N161" t="str">
            <v>Planning, Infrastructure &amp; Economic Development Department</v>
          </cell>
          <cell r="O161" t="str">
            <v>Infrastructure Services</v>
          </cell>
          <cell r="P161" t="str">
            <v>Integrated Water &amp; Wastewater</v>
          </cell>
          <cell r="Q161" t="str">
            <v>909376  2019 Sewer Repairs / Improvements</v>
          </cell>
          <cell r="R161" t="str">
            <v>516112  Sewer Capital</v>
          </cell>
          <cell r="S161">
            <v>1810</v>
          </cell>
          <cell r="T161">
            <v>0</v>
          </cell>
          <cell r="U161">
            <v>0</v>
          </cell>
          <cell r="V161">
            <v>0</v>
          </cell>
          <cell r="W161">
            <v>0</v>
          </cell>
          <cell r="X161">
            <v>0</v>
          </cell>
          <cell r="Y161">
            <v>0</v>
          </cell>
          <cell r="Z161">
            <v>0</v>
          </cell>
          <cell r="AA161">
            <v>0</v>
          </cell>
          <cell r="AB161">
            <v>0</v>
          </cell>
          <cell r="AC161">
            <v>1810</v>
          </cell>
          <cell r="AD161">
            <v>516112</v>
          </cell>
          <cell r="AE161">
            <v>1810</v>
          </cell>
          <cell r="AF161" t="str">
            <v>CW</v>
          </cell>
          <cell r="AG161">
            <v>2021</v>
          </cell>
          <cell r="AH161" t="str">
            <v xml:space="preserve">Sewer Capital </v>
          </cell>
          <cell r="AI161">
            <v>909376</v>
          </cell>
          <cell r="AJ161" t="str">
            <v>Égouts 2019 - Réparations et améliorations</v>
          </cell>
        </row>
        <row r="162">
          <cell r="B162" t="str">
            <v>909376 2019 Sewer Repairs / Improvements</v>
          </cell>
          <cell r="C162" t="str">
            <v>Res</v>
          </cell>
          <cell r="D162" t="str">
            <v xml:space="preserve">Capital Reserve Fund </v>
          </cell>
          <cell r="E162" t="str">
            <v>Stormwater Reserve</v>
          </cell>
          <cell r="F162" t="str">
            <v>Rate Supported</v>
          </cell>
          <cell r="G162" t="str">
            <v>Rate</v>
          </cell>
          <cell r="H162" t="str">
            <v>Rate</v>
          </cell>
          <cell r="I162" t="str">
            <v>Stormwater</v>
          </cell>
          <cell r="J162" t="str">
            <v>Authority</v>
          </cell>
          <cell r="K162" t="str">
            <v>Integrated Water &amp; Wastewater</v>
          </cell>
          <cell r="L162" t="str">
            <v>Renewal of City Assets</v>
          </cell>
          <cell r="M162" t="str">
            <v>Standing Committee on Enviromental Protection, Water and Waste Management - Rate</v>
          </cell>
          <cell r="N162" t="str">
            <v>Planning, Infrastructure &amp; Economic Development Department</v>
          </cell>
          <cell r="O162" t="str">
            <v>Infrastructure Services</v>
          </cell>
          <cell r="P162" t="str">
            <v>Integrated Water &amp; Wastewater</v>
          </cell>
          <cell r="Q162" t="str">
            <v>909376  2019 Sewer Repairs / Improvements</v>
          </cell>
          <cell r="R162" t="str">
            <v>516180  Stormwater Reserve Capital</v>
          </cell>
          <cell r="S162">
            <v>5000</v>
          </cell>
          <cell r="T162">
            <v>1000</v>
          </cell>
          <cell r="U162">
            <v>1000</v>
          </cell>
          <cell r="V162">
            <v>1000</v>
          </cell>
          <cell r="W162">
            <v>0</v>
          </cell>
          <cell r="X162">
            <v>0</v>
          </cell>
          <cell r="Y162">
            <v>0</v>
          </cell>
          <cell r="Z162">
            <v>0</v>
          </cell>
          <cell r="AA162">
            <v>0</v>
          </cell>
          <cell r="AB162">
            <v>0</v>
          </cell>
          <cell r="AC162">
            <v>8000</v>
          </cell>
          <cell r="AD162">
            <v>516180</v>
          </cell>
          <cell r="AE162">
            <v>8000</v>
          </cell>
          <cell r="AF162" t="str">
            <v>CW</v>
          </cell>
          <cell r="AG162">
            <v>2021</v>
          </cell>
          <cell r="AH162" t="str">
            <v>Stormwater</v>
          </cell>
          <cell r="AI162">
            <v>909376</v>
          </cell>
          <cell r="AJ162" t="str">
            <v>Égouts 2019 - Réparations et améliorations</v>
          </cell>
        </row>
        <row r="163">
          <cell r="B163" t="str">
            <v>909376 2019 Sewer Repairs / Improvements</v>
          </cell>
          <cell r="C163" t="str">
            <v>Debt</v>
          </cell>
          <cell r="D163" t="str">
            <v xml:space="preserve">Debt Funding </v>
          </cell>
          <cell r="E163" t="str">
            <v>Sewer Funded Debt</v>
          </cell>
          <cell r="F163" t="str">
            <v>Rate Supported Debt</v>
          </cell>
          <cell r="G163" t="str">
            <v>Rate</v>
          </cell>
          <cell r="H163" t="str">
            <v>Rate</v>
          </cell>
          <cell r="I163" t="str">
            <v>Sewer</v>
          </cell>
          <cell r="J163" t="str">
            <v>Authority</v>
          </cell>
          <cell r="K163" t="str">
            <v>Integrated Water &amp; Wastewater</v>
          </cell>
          <cell r="L163" t="str">
            <v>Renewal of City Assets</v>
          </cell>
          <cell r="M163" t="str">
            <v>Standing Committee on Enviromental Protection, Water and Waste Management - Rate</v>
          </cell>
          <cell r="N163" t="str">
            <v>Planning, Infrastructure &amp; Economic Development Department</v>
          </cell>
          <cell r="O163" t="str">
            <v>Infrastructure Services</v>
          </cell>
          <cell r="P163" t="str">
            <v>Integrated Water &amp; Wastewater</v>
          </cell>
          <cell r="Q163" t="str">
            <v>909376  2019 Sewer Repairs / Improvements</v>
          </cell>
          <cell r="R163" t="str">
            <v>518007  Sewer Funded Debt</v>
          </cell>
          <cell r="S163">
            <v>135</v>
          </cell>
          <cell r="T163">
            <v>8000</v>
          </cell>
          <cell r="U163">
            <v>8000</v>
          </cell>
          <cell r="V163">
            <v>8000</v>
          </cell>
          <cell r="W163">
            <v>0</v>
          </cell>
          <cell r="X163">
            <v>0</v>
          </cell>
          <cell r="Y163">
            <v>0</v>
          </cell>
          <cell r="Z163">
            <v>0</v>
          </cell>
          <cell r="AA163">
            <v>0</v>
          </cell>
          <cell r="AB163">
            <v>0</v>
          </cell>
          <cell r="AC163">
            <v>24135</v>
          </cell>
          <cell r="AD163">
            <v>518007</v>
          </cell>
          <cell r="AE163">
            <v>24135</v>
          </cell>
          <cell r="AF163" t="str">
            <v>CW</v>
          </cell>
          <cell r="AG163">
            <v>2021</v>
          </cell>
          <cell r="AH163" t="str">
            <v>Sewer Funded Debt</v>
          </cell>
          <cell r="AI163">
            <v>909376</v>
          </cell>
          <cell r="AJ163" t="str">
            <v>Égouts 2019 - Réparations et améliorations</v>
          </cell>
        </row>
        <row r="164">
          <cell r="B164" t="str">
            <v>909376 2019 Sewer Repairs / Improvements</v>
          </cell>
          <cell r="C164" t="str">
            <v>Debt</v>
          </cell>
          <cell r="D164" t="str">
            <v xml:space="preserve">Debt Funding </v>
          </cell>
          <cell r="E164" t="str">
            <v>Stormwater Res Debt</v>
          </cell>
          <cell r="F164" t="str">
            <v>Rate Supported Debt</v>
          </cell>
          <cell r="G164" t="str">
            <v>Rate</v>
          </cell>
          <cell r="H164" t="str">
            <v>Rate</v>
          </cell>
          <cell r="I164" t="str">
            <v>Stormwater</v>
          </cell>
          <cell r="J164" t="str">
            <v>Authority</v>
          </cell>
          <cell r="K164" t="str">
            <v>Integrated Water &amp; Wastewater</v>
          </cell>
          <cell r="L164" t="str">
            <v>Renewal of City Assets</v>
          </cell>
          <cell r="M164" t="str">
            <v>Standing Committee on Enviromental Protection, Water and Waste Management - Rate</v>
          </cell>
          <cell r="N164" t="str">
            <v>Planning, Infrastructure &amp; Economic Development Department</v>
          </cell>
          <cell r="O164" t="str">
            <v>Infrastructure Services</v>
          </cell>
          <cell r="P164" t="str">
            <v>Integrated Water &amp; Wastewater</v>
          </cell>
          <cell r="Q164" t="str">
            <v>909376  2019 Sewer Repairs / Improvements</v>
          </cell>
          <cell r="R164" t="str">
            <v>518056  Stormwater Reserve Capital Debt</v>
          </cell>
          <cell r="S164">
            <v>2876</v>
          </cell>
          <cell r="T164">
            <v>1000</v>
          </cell>
          <cell r="U164">
            <v>1000</v>
          </cell>
          <cell r="V164">
            <v>1000</v>
          </cell>
          <cell r="W164">
            <v>0</v>
          </cell>
          <cell r="X164">
            <v>0</v>
          </cell>
          <cell r="Y164">
            <v>0</v>
          </cell>
          <cell r="Z164">
            <v>0</v>
          </cell>
          <cell r="AA164">
            <v>0</v>
          </cell>
          <cell r="AB164">
            <v>0</v>
          </cell>
          <cell r="AC164">
            <v>5876</v>
          </cell>
          <cell r="AD164">
            <v>518056</v>
          </cell>
          <cell r="AE164">
            <v>5876</v>
          </cell>
          <cell r="AF164" t="str">
            <v>CW</v>
          </cell>
          <cell r="AG164">
            <v>2021</v>
          </cell>
          <cell r="AH164" t="e">
            <v>#N/A</v>
          </cell>
          <cell r="AI164">
            <v>909376</v>
          </cell>
          <cell r="AJ164" t="str">
            <v>Égouts 2019 - Réparations et améliorations</v>
          </cell>
        </row>
        <row r="165">
          <cell r="B165" t="str">
            <v>909377 2019 Sewer Trenchless Rehab</v>
          </cell>
          <cell r="C165" t="str">
            <v>Res</v>
          </cell>
          <cell r="D165" t="str">
            <v xml:space="preserve">Capital Reserve Fund </v>
          </cell>
          <cell r="E165" t="str">
            <v>Sewer Capital</v>
          </cell>
          <cell r="F165" t="str">
            <v>Rate Supported</v>
          </cell>
          <cell r="G165" t="str">
            <v>Rate</v>
          </cell>
          <cell r="H165" t="str">
            <v>Rate</v>
          </cell>
          <cell r="I165" t="str">
            <v>Sewer</v>
          </cell>
          <cell r="J165" t="str">
            <v>Authority</v>
          </cell>
          <cell r="K165" t="str">
            <v>Integrated Water &amp; Wastewater</v>
          </cell>
          <cell r="L165" t="str">
            <v>Renewal of City Assets</v>
          </cell>
          <cell r="M165" t="str">
            <v>Standing Committee on Enviromental Protection, Water and Waste Management - Rate</v>
          </cell>
          <cell r="N165" t="str">
            <v>Planning, Infrastructure &amp; Economic Development Department</v>
          </cell>
          <cell r="O165" t="str">
            <v>Infrastructure Services</v>
          </cell>
          <cell r="P165" t="str">
            <v>Integrated Water &amp; Wastewater</v>
          </cell>
          <cell r="Q165" t="str">
            <v>909377  2019 Sewer Trenchless Rehab</v>
          </cell>
          <cell r="R165" t="str">
            <v>516112  Sewer Capital</v>
          </cell>
          <cell r="S165">
            <v>2200</v>
          </cell>
          <cell r="T165">
            <v>3000</v>
          </cell>
          <cell r="U165">
            <v>3000</v>
          </cell>
          <cell r="V165">
            <v>3000</v>
          </cell>
          <cell r="W165">
            <v>0</v>
          </cell>
          <cell r="X165">
            <v>0</v>
          </cell>
          <cell r="Y165">
            <v>0</v>
          </cell>
          <cell r="Z165">
            <v>0</v>
          </cell>
          <cell r="AA165">
            <v>0</v>
          </cell>
          <cell r="AB165">
            <v>0</v>
          </cell>
          <cell r="AC165">
            <v>11200</v>
          </cell>
          <cell r="AD165">
            <v>516112</v>
          </cell>
          <cell r="AE165">
            <v>11200</v>
          </cell>
          <cell r="AF165" t="str">
            <v>CW</v>
          </cell>
          <cell r="AG165">
            <v>2021</v>
          </cell>
          <cell r="AH165" t="str">
            <v xml:space="preserve">Sewer Capital </v>
          </cell>
          <cell r="AI165">
            <v>909377</v>
          </cell>
          <cell r="AJ165" t="str">
            <v>Égouts 2019 - Remise en état sans tranchée</v>
          </cell>
        </row>
        <row r="166">
          <cell r="B166" t="str">
            <v>909377 2019 Sewer Trenchless Rehab</v>
          </cell>
          <cell r="C166" t="str">
            <v>Res</v>
          </cell>
          <cell r="D166" t="str">
            <v xml:space="preserve">Capital Reserve Fund </v>
          </cell>
          <cell r="E166" t="str">
            <v>Stormwater Reserve</v>
          </cell>
          <cell r="F166" t="str">
            <v>Rate Supported</v>
          </cell>
          <cell r="G166" t="str">
            <v>Rate</v>
          </cell>
          <cell r="H166" t="str">
            <v>Rate</v>
          </cell>
          <cell r="I166" t="str">
            <v>Stormwater</v>
          </cell>
          <cell r="J166" t="str">
            <v>Authority</v>
          </cell>
          <cell r="K166" t="str">
            <v>Integrated Water &amp; Wastewater</v>
          </cell>
          <cell r="L166" t="str">
            <v>Renewal of City Assets</v>
          </cell>
          <cell r="M166" t="str">
            <v>Standing Committee on Enviromental Protection, Water and Waste Management - Rate</v>
          </cell>
          <cell r="N166" t="str">
            <v>Planning, Infrastructure &amp; Economic Development Department</v>
          </cell>
          <cell r="O166" t="str">
            <v>Infrastructure Services</v>
          </cell>
          <cell r="P166" t="str">
            <v>Integrated Water &amp; Wastewater</v>
          </cell>
          <cell r="Q166" t="str">
            <v>909377  2019 Sewer Trenchless Rehab</v>
          </cell>
          <cell r="R166" t="str">
            <v>516180  Stormwater Reserve Capital</v>
          </cell>
          <cell r="S166">
            <v>2200</v>
          </cell>
          <cell r="T166">
            <v>2000</v>
          </cell>
          <cell r="U166">
            <v>2000</v>
          </cell>
          <cell r="V166">
            <v>2000</v>
          </cell>
          <cell r="W166">
            <v>0</v>
          </cell>
          <cell r="X166">
            <v>0</v>
          </cell>
          <cell r="Y166">
            <v>0</v>
          </cell>
          <cell r="Z166">
            <v>0</v>
          </cell>
          <cell r="AA166">
            <v>0</v>
          </cell>
          <cell r="AB166">
            <v>0</v>
          </cell>
          <cell r="AC166">
            <v>8200</v>
          </cell>
          <cell r="AD166">
            <v>516180</v>
          </cell>
          <cell r="AE166">
            <v>8200</v>
          </cell>
          <cell r="AF166" t="str">
            <v>CW</v>
          </cell>
          <cell r="AG166">
            <v>2021</v>
          </cell>
          <cell r="AH166" t="str">
            <v>Stormwater</v>
          </cell>
          <cell r="AI166">
            <v>909377</v>
          </cell>
          <cell r="AJ166" t="str">
            <v>Égouts 2019 - Remise en état sans tranchée</v>
          </cell>
        </row>
        <row r="167">
          <cell r="B167" t="str">
            <v>909403 Chapman Blvd (Dorval-Othello)</v>
          </cell>
          <cell r="C167" t="str">
            <v>Res</v>
          </cell>
          <cell r="D167" t="str">
            <v xml:space="preserve">Capital Reserve Fund </v>
          </cell>
          <cell r="E167" t="str">
            <v>Sewer Capital</v>
          </cell>
          <cell r="F167" t="str">
            <v>Rate Supported</v>
          </cell>
          <cell r="G167" t="str">
            <v>Rate</v>
          </cell>
          <cell r="H167" t="str">
            <v>Rate</v>
          </cell>
          <cell r="I167" t="str">
            <v>Sewer</v>
          </cell>
          <cell r="J167" t="str">
            <v>Authority</v>
          </cell>
          <cell r="K167" t="str">
            <v>Integrated Water &amp; Wastewater</v>
          </cell>
          <cell r="L167" t="str">
            <v>Renewal of City Assets</v>
          </cell>
          <cell r="M167" t="str">
            <v>Standing Committee on Enviromental Protection, Water and Waste Management - Rate</v>
          </cell>
          <cell r="N167" t="str">
            <v>Planning, Infrastructure &amp; Economic Development Department</v>
          </cell>
          <cell r="O167" t="str">
            <v>Infrastructure Services</v>
          </cell>
          <cell r="P167" t="str">
            <v>Integrated Water &amp; Wastewater</v>
          </cell>
          <cell r="Q167" t="str">
            <v>909403  Chapman Blvd (Dorval-Othello)</v>
          </cell>
          <cell r="R167" t="str">
            <v>516112  Sewer Capital</v>
          </cell>
          <cell r="S167">
            <v>150</v>
          </cell>
          <cell r="T167">
            <v>0</v>
          </cell>
          <cell r="U167">
            <v>0</v>
          </cell>
          <cell r="V167">
            <v>0</v>
          </cell>
          <cell r="W167">
            <v>0</v>
          </cell>
          <cell r="X167">
            <v>0</v>
          </cell>
          <cell r="Y167">
            <v>0</v>
          </cell>
          <cell r="Z167">
            <v>0</v>
          </cell>
          <cell r="AA167">
            <v>0</v>
          </cell>
          <cell r="AB167">
            <v>0</v>
          </cell>
          <cell r="AC167">
            <v>150</v>
          </cell>
          <cell r="AD167">
            <v>516112</v>
          </cell>
          <cell r="AE167">
            <v>150</v>
          </cell>
          <cell r="AF167">
            <v>18</v>
          </cell>
          <cell r="AG167">
            <v>2021</v>
          </cell>
          <cell r="AH167" t="str">
            <v xml:space="preserve">Sewer Capital </v>
          </cell>
          <cell r="AI167">
            <v>909403</v>
          </cell>
          <cell r="AJ167" t="str">
            <v>Boul. Chapman (Dorval-Othello)</v>
          </cell>
        </row>
        <row r="168">
          <cell r="B168" t="str">
            <v>909403 Chapman Blvd (Dorval-Othello)</v>
          </cell>
          <cell r="C168" t="str">
            <v>Res</v>
          </cell>
          <cell r="D168" t="str">
            <v xml:space="preserve">Capital Reserve Fund </v>
          </cell>
          <cell r="E168" t="str">
            <v>Stormwater Reserve</v>
          </cell>
          <cell r="F168" t="str">
            <v>Rate Supported</v>
          </cell>
          <cell r="G168" t="str">
            <v>Rate</v>
          </cell>
          <cell r="H168" t="str">
            <v>Rate</v>
          </cell>
          <cell r="I168" t="str">
            <v>Stormwater</v>
          </cell>
          <cell r="J168" t="str">
            <v>Authority</v>
          </cell>
          <cell r="K168" t="str">
            <v>Integrated Water &amp; Wastewater</v>
          </cell>
          <cell r="L168" t="str">
            <v>Renewal of City Assets</v>
          </cell>
          <cell r="M168" t="str">
            <v>Standing Committee on Enviromental Protection, Water and Waste Management - Rate</v>
          </cell>
          <cell r="N168" t="str">
            <v>Planning, Infrastructure &amp; Economic Development Department</v>
          </cell>
          <cell r="O168" t="str">
            <v>Infrastructure Services</v>
          </cell>
          <cell r="P168" t="str">
            <v>Integrated Water &amp; Wastewater</v>
          </cell>
          <cell r="Q168" t="str">
            <v>909403  Chapman Blvd (Dorval-Othello)</v>
          </cell>
          <cell r="R168" t="str">
            <v>516180  Stormwater Reserve Capital</v>
          </cell>
          <cell r="S168">
            <v>150</v>
          </cell>
          <cell r="T168">
            <v>0</v>
          </cell>
          <cell r="U168">
            <v>0</v>
          </cell>
          <cell r="V168">
            <v>0</v>
          </cell>
          <cell r="W168">
            <v>0</v>
          </cell>
          <cell r="X168">
            <v>0</v>
          </cell>
          <cell r="Y168">
            <v>0</v>
          </cell>
          <cell r="Z168">
            <v>0</v>
          </cell>
          <cell r="AA168">
            <v>0</v>
          </cell>
          <cell r="AB168">
            <v>0</v>
          </cell>
          <cell r="AC168">
            <v>150</v>
          </cell>
          <cell r="AD168">
            <v>516180</v>
          </cell>
          <cell r="AE168">
            <v>150</v>
          </cell>
          <cell r="AF168">
            <v>18</v>
          </cell>
          <cell r="AG168">
            <v>2021</v>
          </cell>
          <cell r="AH168" t="str">
            <v>Stormwater</v>
          </cell>
          <cell r="AI168">
            <v>909403</v>
          </cell>
          <cell r="AJ168" t="str">
            <v>Boul. Chapman (Dorval-Othello)</v>
          </cell>
        </row>
        <row r="169">
          <cell r="B169" t="str">
            <v>909403 Chapman Blvd (Dorval-Othello)</v>
          </cell>
          <cell r="C169" t="str">
            <v>Debt</v>
          </cell>
          <cell r="D169" t="str">
            <v xml:space="preserve">Debt Funding </v>
          </cell>
          <cell r="E169" t="str">
            <v>Sewer Funded Debt</v>
          </cell>
          <cell r="F169" t="str">
            <v>Rate Supported Debt</v>
          </cell>
          <cell r="G169" t="str">
            <v>Rate</v>
          </cell>
          <cell r="H169" t="str">
            <v>Rate</v>
          </cell>
          <cell r="I169" t="str">
            <v>Sewer</v>
          </cell>
          <cell r="J169" t="str">
            <v>Authority</v>
          </cell>
          <cell r="K169" t="str">
            <v>Integrated Water &amp; Wastewater</v>
          </cell>
          <cell r="L169" t="str">
            <v>Renewal of City Assets</v>
          </cell>
          <cell r="M169" t="str">
            <v>Standing Committee on Enviromental Protection, Water and Waste Management - Rate</v>
          </cell>
          <cell r="N169" t="str">
            <v>Planning, Infrastructure &amp; Economic Development Department</v>
          </cell>
          <cell r="O169" t="str">
            <v>Infrastructure Services</v>
          </cell>
          <cell r="P169" t="str">
            <v>Integrated Water &amp; Wastewater</v>
          </cell>
          <cell r="Q169" t="str">
            <v>909403  Chapman Blvd (Dorval-Othello)</v>
          </cell>
          <cell r="R169" t="str">
            <v>518007  Sewer Funded Debt</v>
          </cell>
          <cell r="S169">
            <v>150</v>
          </cell>
          <cell r="T169">
            <v>0</v>
          </cell>
          <cell r="U169">
            <v>0</v>
          </cell>
          <cell r="V169">
            <v>0</v>
          </cell>
          <cell r="W169">
            <v>0</v>
          </cell>
          <cell r="X169">
            <v>0</v>
          </cell>
          <cell r="Y169">
            <v>0</v>
          </cell>
          <cell r="Z169">
            <v>0</v>
          </cell>
          <cell r="AA169">
            <v>0</v>
          </cell>
          <cell r="AB169">
            <v>0</v>
          </cell>
          <cell r="AC169">
            <v>150</v>
          </cell>
          <cell r="AD169">
            <v>518007</v>
          </cell>
          <cell r="AE169">
            <v>150</v>
          </cell>
          <cell r="AF169">
            <v>18</v>
          </cell>
          <cell r="AG169">
            <v>2021</v>
          </cell>
          <cell r="AH169" t="str">
            <v>Sewer Funded Debt</v>
          </cell>
          <cell r="AI169">
            <v>909403</v>
          </cell>
          <cell r="AJ169" t="str">
            <v>Boul. Chapman (Dorval-Othello)</v>
          </cell>
        </row>
        <row r="170">
          <cell r="B170" t="str">
            <v>909403 Chapman Blvd (Dorval-Othello)</v>
          </cell>
          <cell r="C170" t="str">
            <v>Debt</v>
          </cell>
          <cell r="D170" t="str">
            <v xml:space="preserve">Debt Funding </v>
          </cell>
          <cell r="E170" t="str">
            <v>Stormwater Res Debt</v>
          </cell>
          <cell r="F170" t="str">
            <v>Rate Supported Debt</v>
          </cell>
          <cell r="G170" t="str">
            <v>Rate</v>
          </cell>
          <cell r="H170" t="str">
            <v>Rate</v>
          </cell>
          <cell r="I170" t="str">
            <v>Stormwater</v>
          </cell>
          <cell r="J170" t="str">
            <v>Authority</v>
          </cell>
          <cell r="K170" t="str">
            <v>Integrated Water &amp; Wastewater</v>
          </cell>
          <cell r="L170" t="str">
            <v>Renewal of City Assets</v>
          </cell>
          <cell r="M170" t="str">
            <v>Standing Committee on Enviromental Protection, Water and Waste Management - Rate</v>
          </cell>
          <cell r="N170" t="str">
            <v>Planning, Infrastructure &amp; Economic Development Department</v>
          </cell>
          <cell r="O170" t="str">
            <v>Infrastructure Services</v>
          </cell>
          <cell r="P170" t="str">
            <v>Integrated Water &amp; Wastewater</v>
          </cell>
          <cell r="Q170" t="str">
            <v>909403  Chapman Blvd (Dorval-Othello)</v>
          </cell>
          <cell r="R170" t="str">
            <v>518056  Stormwater Reserve Capital Debt</v>
          </cell>
          <cell r="S170">
            <v>150</v>
          </cell>
          <cell r="T170">
            <v>0</v>
          </cell>
          <cell r="U170">
            <v>0</v>
          </cell>
          <cell r="V170">
            <v>0</v>
          </cell>
          <cell r="W170">
            <v>0</v>
          </cell>
          <cell r="X170">
            <v>0</v>
          </cell>
          <cell r="Y170">
            <v>0</v>
          </cell>
          <cell r="Z170">
            <v>0</v>
          </cell>
          <cell r="AA170">
            <v>0</v>
          </cell>
          <cell r="AB170">
            <v>0</v>
          </cell>
          <cell r="AC170">
            <v>150</v>
          </cell>
          <cell r="AD170">
            <v>518056</v>
          </cell>
          <cell r="AE170">
            <v>150</v>
          </cell>
          <cell r="AF170">
            <v>18</v>
          </cell>
          <cell r="AG170">
            <v>2021</v>
          </cell>
          <cell r="AH170" t="e">
            <v>#N/A</v>
          </cell>
          <cell r="AI170">
            <v>909403</v>
          </cell>
          <cell r="AJ170" t="str">
            <v>Boul. Chapman (Dorval-Othello)</v>
          </cell>
        </row>
        <row r="171">
          <cell r="B171" t="str">
            <v>909481 2019 Sewer CCTV Engineering</v>
          </cell>
          <cell r="C171" t="str">
            <v>Res</v>
          </cell>
          <cell r="D171" t="str">
            <v xml:space="preserve">Capital Reserve Fund </v>
          </cell>
          <cell r="E171" t="str">
            <v>Sewer Capital</v>
          </cell>
          <cell r="F171" t="str">
            <v>Rate Supported</v>
          </cell>
          <cell r="G171" t="str">
            <v>Rate</v>
          </cell>
          <cell r="H171" t="str">
            <v>Rate</v>
          </cell>
          <cell r="I171" t="str">
            <v>Sewer</v>
          </cell>
          <cell r="J171" t="str">
            <v>Authority</v>
          </cell>
          <cell r="K171" t="str">
            <v>Integrated Water &amp; Wastewater</v>
          </cell>
          <cell r="L171" t="str">
            <v>Renewal of City Assets</v>
          </cell>
          <cell r="M171" t="str">
            <v>Standing Committee on Enviromental Protection, Water and Waste Management - Rate</v>
          </cell>
          <cell r="N171" t="str">
            <v>Planning, Infrastructure &amp; Economic Development Department</v>
          </cell>
          <cell r="O171" t="str">
            <v>Infrastructure Services</v>
          </cell>
          <cell r="P171" t="str">
            <v>Integrated Water &amp; Wastewater</v>
          </cell>
          <cell r="Q171" t="str">
            <v>909481  2019 Sewer CCTV Engineering</v>
          </cell>
          <cell r="R171" t="str">
            <v>516112  Sewer Capital</v>
          </cell>
          <cell r="S171">
            <v>500</v>
          </cell>
          <cell r="T171">
            <v>300</v>
          </cell>
          <cell r="U171">
            <v>300</v>
          </cell>
          <cell r="V171">
            <v>300</v>
          </cell>
          <cell r="W171">
            <v>0</v>
          </cell>
          <cell r="X171">
            <v>0</v>
          </cell>
          <cell r="Y171">
            <v>0</v>
          </cell>
          <cell r="Z171">
            <v>0</v>
          </cell>
          <cell r="AA171">
            <v>0</v>
          </cell>
          <cell r="AB171">
            <v>0</v>
          </cell>
          <cell r="AC171">
            <v>1400</v>
          </cell>
          <cell r="AD171">
            <v>516112</v>
          </cell>
          <cell r="AE171">
            <v>1400</v>
          </cell>
          <cell r="AF171" t="str">
            <v>CW</v>
          </cell>
          <cell r="AG171">
            <v>2021</v>
          </cell>
          <cell r="AH171" t="str">
            <v xml:space="preserve">Sewer Capital </v>
          </cell>
          <cell r="AI171">
            <v>909481</v>
          </cell>
          <cell r="AJ171" t="str">
            <v>Égouts 2019  - CCTV</v>
          </cell>
        </row>
        <row r="172">
          <cell r="B172" t="str">
            <v>909481 2019 Sewer CCTV Engineering</v>
          </cell>
          <cell r="C172" t="str">
            <v>Res</v>
          </cell>
          <cell r="D172" t="str">
            <v xml:space="preserve">Capital Reserve Fund </v>
          </cell>
          <cell r="E172" t="str">
            <v>Stormwater Reserve</v>
          </cell>
          <cell r="F172" t="str">
            <v>Rate Supported</v>
          </cell>
          <cell r="G172" t="str">
            <v>Rate</v>
          </cell>
          <cell r="H172" t="str">
            <v>Rate</v>
          </cell>
          <cell r="I172" t="str">
            <v>Stormwater</v>
          </cell>
          <cell r="J172" t="str">
            <v>Authority</v>
          </cell>
          <cell r="K172" t="str">
            <v>Integrated Water &amp; Wastewater</v>
          </cell>
          <cell r="L172" t="str">
            <v>Renewal of City Assets</v>
          </cell>
          <cell r="M172" t="str">
            <v>Standing Committee on Enviromental Protection, Water and Waste Management - Rate</v>
          </cell>
          <cell r="N172" t="str">
            <v>Planning, Infrastructure &amp; Economic Development Department</v>
          </cell>
          <cell r="O172" t="str">
            <v>Infrastructure Services</v>
          </cell>
          <cell r="P172" t="str">
            <v>Integrated Water &amp; Wastewater</v>
          </cell>
          <cell r="Q172" t="str">
            <v>909481  2019 Sewer CCTV Engineering</v>
          </cell>
          <cell r="R172" t="str">
            <v>516180  Stormwater Reserve Capital</v>
          </cell>
          <cell r="S172">
            <v>500</v>
          </cell>
          <cell r="T172">
            <v>300</v>
          </cell>
          <cell r="U172">
            <v>300</v>
          </cell>
          <cell r="V172">
            <v>300</v>
          </cell>
          <cell r="W172">
            <v>0</v>
          </cell>
          <cell r="X172">
            <v>0</v>
          </cell>
          <cell r="Y172">
            <v>0</v>
          </cell>
          <cell r="Z172">
            <v>0</v>
          </cell>
          <cell r="AA172">
            <v>0</v>
          </cell>
          <cell r="AB172">
            <v>0</v>
          </cell>
          <cell r="AC172">
            <v>1400</v>
          </cell>
          <cell r="AD172">
            <v>516180</v>
          </cell>
          <cell r="AE172">
            <v>1400</v>
          </cell>
          <cell r="AF172" t="str">
            <v>CW</v>
          </cell>
          <cell r="AG172">
            <v>2021</v>
          </cell>
          <cell r="AH172" t="str">
            <v>Stormwater</v>
          </cell>
          <cell r="AI172">
            <v>909481</v>
          </cell>
          <cell r="AJ172" t="str">
            <v>Égouts 2019  - CCTV</v>
          </cell>
        </row>
        <row r="173">
          <cell r="B173" t="str">
            <v>909492 LRT2 SS2 Richmond Compl Streets</v>
          </cell>
          <cell r="C173" t="str">
            <v>Res</v>
          </cell>
          <cell r="D173" t="str">
            <v xml:space="preserve">Capital Reserve Fund </v>
          </cell>
          <cell r="E173" t="str">
            <v>Water Capital</v>
          </cell>
          <cell r="F173" t="str">
            <v>Rate Supported</v>
          </cell>
          <cell r="G173" t="str">
            <v>Rate</v>
          </cell>
          <cell r="H173" t="str">
            <v>Rate</v>
          </cell>
          <cell r="I173" t="str">
            <v>Water</v>
          </cell>
          <cell r="J173" t="str">
            <v>Authority</v>
          </cell>
          <cell r="K173" t="str">
            <v>Integrated Water &amp; Wastewater</v>
          </cell>
          <cell r="L173" t="str">
            <v>Renewal of City Assets</v>
          </cell>
          <cell r="M173" t="str">
            <v>Standing Committee on Enviromental Protection, Water and Waste Management - Rate</v>
          </cell>
          <cell r="N173" t="str">
            <v>Planning, Infrastructure &amp; Economic Development Department</v>
          </cell>
          <cell r="O173" t="str">
            <v>Infrastructure Services</v>
          </cell>
          <cell r="P173" t="str">
            <v>Integrated Water &amp; Wastewater</v>
          </cell>
          <cell r="Q173" t="str">
            <v>909492  LRT2 SS2 Richmond Compl Streets</v>
          </cell>
          <cell r="R173" t="str">
            <v>516110  Water Capital</v>
          </cell>
          <cell r="S173">
            <v>2000</v>
          </cell>
          <cell r="T173">
            <v>2000</v>
          </cell>
          <cell r="U173">
            <v>2000</v>
          </cell>
          <cell r="V173">
            <v>0</v>
          </cell>
          <cell r="W173">
            <v>0</v>
          </cell>
          <cell r="X173">
            <v>0</v>
          </cell>
          <cell r="Y173">
            <v>0</v>
          </cell>
          <cell r="Z173">
            <v>0</v>
          </cell>
          <cell r="AA173">
            <v>0</v>
          </cell>
          <cell r="AB173">
            <v>0</v>
          </cell>
          <cell r="AC173">
            <v>6000</v>
          </cell>
          <cell r="AD173">
            <v>516110</v>
          </cell>
          <cell r="AE173">
            <v>6000</v>
          </cell>
          <cell r="AF173">
            <v>7</v>
          </cell>
          <cell r="AG173">
            <v>2023</v>
          </cell>
          <cell r="AH173" t="str">
            <v>Water Capital</v>
          </cell>
          <cell r="AI173">
            <v>909492</v>
          </cell>
          <cell r="AJ173" t="str">
            <v>Rues complètes - Richmond NA2 - TLR2</v>
          </cell>
        </row>
        <row r="174">
          <cell r="B174" t="str">
            <v>909492 LRT2 SS2 Richmond Compl Streets</v>
          </cell>
          <cell r="C174" t="str">
            <v>Res</v>
          </cell>
          <cell r="D174" t="str">
            <v xml:space="preserve">Capital Reserve Fund </v>
          </cell>
          <cell r="E174" t="str">
            <v>Sewer Capital</v>
          </cell>
          <cell r="F174" t="str">
            <v>Rate Supported</v>
          </cell>
          <cell r="G174" t="str">
            <v>Rate</v>
          </cell>
          <cell r="H174" t="str">
            <v>Rate</v>
          </cell>
          <cell r="I174" t="str">
            <v>Sewer</v>
          </cell>
          <cell r="J174" t="str">
            <v>Authority</v>
          </cell>
          <cell r="K174" t="str">
            <v>Integrated Water &amp; Wastewater</v>
          </cell>
          <cell r="L174" t="str">
            <v>Renewal of City Assets</v>
          </cell>
          <cell r="M174" t="str">
            <v>Standing Committee on Enviromental Protection, Water and Waste Management - Rate</v>
          </cell>
          <cell r="N174" t="str">
            <v>Planning, Infrastructure &amp; Economic Development Department</v>
          </cell>
          <cell r="O174" t="str">
            <v>Infrastructure Services</v>
          </cell>
          <cell r="P174" t="str">
            <v>Integrated Water &amp; Wastewater</v>
          </cell>
          <cell r="Q174" t="str">
            <v>909492  LRT2 SS2 Richmond Compl Streets</v>
          </cell>
          <cell r="R174" t="str">
            <v>516112  Sewer Capital</v>
          </cell>
          <cell r="S174">
            <v>1000</v>
          </cell>
          <cell r="T174">
            <v>1000</v>
          </cell>
          <cell r="U174">
            <v>1000</v>
          </cell>
          <cell r="V174">
            <v>0</v>
          </cell>
          <cell r="W174">
            <v>0</v>
          </cell>
          <cell r="X174">
            <v>0</v>
          </cell>
          <cell r="Y174">
            <v>0</v>
          </cell>
          <cell r="Z174">
            <v>0</v>
          </cell>
          <cell r="AA174">
            <v>0</v>
          </cell>
          <cell r="AB174">
            <v>0</v>
          </cell>
          <cell r="AC174">
            <v>3000</v>
          </cell>
          <cell r="AD174">
            <v>516112</v>
          </cell>
          <cell r="AE174">
            <v>3000</v>
          </cell>
          <cell r="AF174">
            <v>7</v>
          </cell>
          <cell r="AG174">
            <v>2023</v>
          </cell>
          <cell r="AH174" t="str">
            <v xml:space="preserve">Sewer Capital </v>
          </cell>
          <cell r="AI174">
            <v>909492</v>
          </cell>
          <cell r="AJ174" t="str">
            <v>Rues complètes - Richmond NA2 - TLR2</v>
          </cell>
        </row>
        <row r="175">
          <cell r="B175" t="str">
            <v>907795 Business Technology Opportunities</v>
          </cell>
          <cell r="C175" t="str">
            <v>Res</v>
          </cell>
          <cell r="D175" t="str">
            <v xml:space="preserve">Capital Reserve Fund </v>
          </cell>
          <cell r="E175" t="str">
            <v>Water Capital</v>
          </cell>
          <cell r="F175" t="str">
            <v>Rate Supported</v>
          </cell>
          <cell r="G175" t="str">
            <v>Rate</v>
          </cell>
          <cell r="H175" t="str">
            <v>Rate</v>
          </cell>
          <cell r="I175" t="str">
            <v>Water</v>
          </cell>
          <cell r="J175" t="str">
            <v>Authority</v>
          </cell>
          <cell r="K175" t="str">
            <v>Individual</v>
          </cell>
          <cell r="L175" t="str">
            <v>Renewal of City Assets</v>
          </cell>
          <cell r="M175" t="str">
            <v>Standing Committee on Enviromental Protection, Water and Waste Management - Rate</v>
          </cell>
          <cell r="N175" t="str">
            <v>Public Works &amp; Environmental Services Department</v>
          </cell>
          <cell r="O175" t="str">
            <v>Technology, Innovation &amp; Engineering Supply</v>
          </cell>
          <cell r="P175" t="str">
            <v>Drinking Water Services</v>
          </cell>
          <cell r="Q175" t="str">
            <v>907795  Business Technology Opportunities</v>
          </cell>
          <cell r="R175" t="str">
            <v>516110  Water Capital</v>
          </cell>
          <cell r="S175">
            <v>0</v>
          </cell>
          <cell r="T175">
            <v>1000</v>
          </cell>
          <cell r="U175">
            <v>0</v>
          </cell>
          <cell r="V175">
            <v>1000</v>
          </cell>
          <cell r="W175">
            <v>1000</v>
          </cell>
          <cell r="X175">
            <v>1000</v>
          </cell>
          <cell r="Y175">
            <v>1000</v>
          </cell>
          <cell r="Z175">
            <v>1000</v>
          </cell>
          <cell r="AA175">
            <v>1000</v>
          </cell>
          <cell r="AB175">
            <v>1000</v>
          </cell>
          <cell r="AC175">
            <v>8000</v>
          </cell>
          <cell r="AD175">
            <v>516110</v>
          </cell>
          <cell r="AE175">
            <v>2000</v>
          </cell>
          <cell r="AF175" t="str">
            <v>CW</v>
          </cell>
          <cell r="AG175">
            <v>2019</v>
          </cell>
          <cell r="AH175" t="str">
            <v>Water Capital</v>
          </cell>
          <cell r="AI175">
            <v>907795</v>
          </cell>
          <cell r="AJ175" t="str">
            <v xml:space="preserve">Opportunitées technologiques d’entreprise </v>
          </cell>
        </row>
        <row r="176">
          <cell r="B176" t="str">
            <v>908082 Communal Well System Rehab 2018</v>
          </cell>
          <cell r="C176" t="str">
            <v>Res</v>
          </cell>
          <cell r="D176" t="str">
            <v xml:space="preserve">Capital Reserve Fund </v>
          </cell>
          <cell r="E176" t="str">
            <v>Water Capital</v>
          </cell>
          <cell r="F176" t="str">
            <v>Rate Supported</v>
          </cell>
          <cell r="G176" t="str">
            <v>Rate</v>
          </cell>
          <cell r="H176" t="str">
            <v>Rate</v>
          </cell>
          <cell r="I176" t="str">
            <v>Water</v>
          </cell>
          <cell r="J176" t="str">
            <v>Authority</v>
          </cell>
          <cell r="K176" t="str">
            <v>Water Communal Well System</v>
          </cell>
          <cell r="L176" t="str">
            <v>Renewal of City Assets</v>
          </cell>
          <cell r="M176" t="str">
            <v>Standing Committee on Enviromental Protection, Water and Waste Management - Rate</v>
          </cell>
          <cell r="N176" t="str">
            <v>Public Works &amp; Environmental Services Department</v>
          </cell>
          <cell r="O176">
            <v>0</v>
          </cell>
          <cell r="P176" t="str">
            <v>Drinking Water Services</v>
          </cell>
          <cell r="Q176" t="str">
            <v>908082  Communal Well System Rehab 2018</v>
          </cell>
          <cell r="R176" t="str">
            <v>516110  Water Capital</v>
          </cell>
          <cell r="S176">
            <v>2000</v>
          </cell>
          <cell r="T176">
            <v>2500</v>
          </cell>
          <cell r="U176">
            <v>2500</v>
          </cell>
          <cell r="V176">
            <v>2590</v>
          </cell>
          <cell r="W176">
            <v>7590</v>
          </cell>
          <cell r="X176">
            <v>2590</v>
          </cell>
          <cell r="Y176">
            <v>2590</v>
          </cell>
          <cell r="Z176">
            <v>2590</v>
          </cell>
          <cell r="AA176">
            <v>2590</v>
          </cell>
          <cell r="AB176">
            <v>2590</v>
          </cell>
          <cell r="AC176">
            <v>30130</v>
          </cell>
          <cell r="AD176">
            <v>516110</v>
          </cell>
          <cell r="AE176">
            <v>9590</v>
          </cell>
          <cell r="AF176" t="str">
            <v>CW</v>
          </cell>
          <cell r="AG176">
            <v>2023</v>
          </cell>
          <cell r="AH176" t="str">
            <v>Water Capital</v>
          </cell>
          <cell r="AI176">
            <v>908082</v>
          </cell>
          <cell r="AJ176" t="str">
            <v>Remise en état du système de puits collectifs de 2019</v>
          </cell>
        </row>
        <row r="177">
          <cell r="B177" t="str">
            <v>908621 2017 Infrastructure Master Plan (Water)</v>
          </cell>
          <cell r="C177" t="str">
            <v>Res</v>
          </cell>
          <cell r="D177" t="str">
            <v xml:space="preserve">Capital Reserve Fund </v>
          </cell>
          <cell r="E177" t="str">
            <v>Water Capital</v>
          </cell>
          <cell r="F177" t="str">
            <v>Rate Supported</v>
          </cell>
          <cell r="G177" t="str">
            <v>Rate</v>
          </cell>
          <cell r="H177" t="str">
            <v>Rate</v>
          </cell>
          <cell r="I177" t="str">
            <v>Water</v>
          </cell>
          <cell r="J177" t="str">
            <v>Authority</v>
          </cell>
          <cell r="K177" t="str">
            <v>Individual</v>
          </cell>
          <cell r="L177" t="str">
            <v>Renewal of City Assets</v>
          </cell>
          <cell r="M177" t="str">
            <v>Standing Committee on Enviromental Protection, Water and Waste Management - Rate</v>
          </cell>
          <cell r="N177" t="str">
            <v>Planning, Infrastructure &amp; Economic Development Department</v>
          </cell>
          <cell r="O177" t="str">
            <v>Infrastructure Services</v>
          </cell>
          <cell r="P177" t="str">
            <v>Drinking Water Services</v>
          </cell>
          <cell r="Q177" t="str">
            <v>908621  2017 Infrastructure Master Plan (Water)</v>
          </cell>
          <cell r="R177" t="str">
            <v>516110  Water Capital</v>
          </cell>
          <cell r="S177">
            <v>0</v>
          </cell>
          <cell r="T177">
            <v>235.85</v>
          </cell>
          <cell r="U177">
            <v>240.3</v>
          </cell>
          <cell r="V177">
            <v>0</v>
          </cell>
          <cell r="W177">
            <v>0</v>
          </cell>
          <cell r="X177">
            <v>0</v>
          </cell>
          <cell r="Y177">
            <v>0</v>
          </cell>
          <cell r="Z177">
            <v>146</v>
          </cell>
          <cell r="AA177">
            <v>149</v>
          </cell>
          <cell r="AB177">
            <v>0</v>
          </cell>
          <cell r="AC177">
            <v>771.15</v>
          </cell>
          <cell r="AD177">
            <v>516110</v>
          </cell>
          <cell r="AE177">
            <v>476.15</v>
          </cell>
          <cell r="AF177" t="str">
            <v>CW</v>
          </cell>
          <cell r="AG177">
            <v>2020</v>
          </cell>
          <cell r="AH177" t="str">
            <v>Water Capital</v>
          </cell>
          <cell r="AI177">
            <v>908621</v>
          </cell>
          <cell r="AJ177" t="str">
            <v>Plan directeur de l'infrastructure 2017 (eau)</v>
          </cell>
        </row>
        <row r="178">
          <cell r="B178" t="str">
            <v>908621 2017 Infrastructure Master Plan (Water)</v>
          </cell>
          <cell r="C178" t="str">
            <v>DC</v>
          </cell>
          <cell r="D178" t="str">
            <v xml:space="preserve">Development Charges </v>
          </cell>
          <cell r="E178" t="str">
            <v>Studies-2021-CW</v>
          </cell>
          <cell r="F178" t="str">
            <v>Develop. Charges</v>
          </cell>
          <cell r="G178" t="str">
            <v>DC</v>
          </cell>
          <cell r="H178" t="str">
            <v>Rate</v>
          </cell>
          <cell r="I178" t="str">
            <v>Water</v>
          </cell>
          <cell r="J178" t="str">
            <v>Authority</v>
          </cell>
          <cell r="K178" t="str">
            <v>Individual</v>
          </cell>
          <cell r="L178" t="str">
            <v>Renewal of City Assets</v>
          </cell>
          <cell r="M178" t="str">
            <v>Standing Committee on Enviromental Protection, Water and Waste Management - Rate</v>
          </cell>
          <cell r="N178" t="str">
            <v>Planning, Infrastructure &amp; Economic Development Department</v>
          </cell>
          <cell r="O178" t="str">
            <v>Infrastructure Services</v>
          </cell>
          <cell r="P178" t="str">
            <v>Drinking Water Services</v>
          </cell>
          <cell r="Q178" t="str">
            <v>908621  2017 Infrastructure Master Plan (Water)</v>
          </cell>
          <cell r="R178" t="str">
            <v>516279  D/C Studies-2021-CW</v>
          </cell>
          <cell r="S178">
            <v>0</v>
          </cell>
          <cell r="T178">
            <v>29.15</v>
          </cell>
          <cell r="U178">
            <v>29.7</v>
          </cell>
          <cell r="V178">
            <v>0</v>
          </cell>
          <cell r="W178">
            <v>0</v>
          </cell>
          <cell r="X178">
            <v>0</v>
          </cell>
          <cell r="Y178">
            <v>0</v>
          </cell>
          <cell r="Z178">
            <v>153</v>
          </cell>
          <cell r="AA178">
            <v>156</v>
          </cell>
          <cell r="AB178">
            <v>0</v>
          </cell>
          <cell r="AC178">
            <v>367.85</v>
          </cell>
          <cell r="AD178">
            <v>516279</v>
          </cell>
          <cell r="AE178">
            <v>58.849999999999994</v>
          </cell>
          <cell r="AF178" t="str">
            <v>CW</v>
          </cell>
          <cell r="AG178">
            <v>2020</v>
          </cell>
          <cell r="AH178" t="str">
            <v>Studies</v>
          </cell>
          <cell r="AI178">
            <v>908621</v>
          </cell>
          <cell r="AJ178" t="str">
            <v>Plan directeur de l'infrastructure 2017 (eau)</v>
          </cell>
        </row>
        <row r="179">
          <cell r="B179" t="str">
            <v>909371 2019 Buildings-Water Services</v>
          </cell>
          <cell r="C179" t="str">
            <v>Res</v>
          </cell>
          <cell r="D179" t="str">
            <v xml:space="preserve">Capital Reserve Fund </v>
          </cell>
          <cell r="E179" t="str">
            <v>Water Capital</v>
          </cell>
          <cell r="F179" t="str">
            <v>Rate Supported</v>
          </cell>
          <cell r="G179" t="str">
            <v>Rate</v>
          </cell>
          <cell r="H179" t="str">
            <v>Rate</v>
          </cell>
          <cell r="I179" t="str">
            <v>Water</v>
          </cell>
          <cell r="J179" t="str">
            <v>Authority</v>
          </cell>
          <cell r="K179" t="str">
            <v>Buildings-Water Services</v>
          </cell>
          <cell r="L179" t="str">
            <v>Renewal of City Assets</v>
          </cell>
          <cell r="M179" t="str">
            <v>Standing Committee on Enviromental Protection, Water and Waste Management - Rate</v>
          </cell>
          <cell r="N179" t="str">
            <v>Planning, Infrastructure &amp; Economic Development Department</v>
          </cell>
          <cell r="O179" t="str">
            <v>Infrastructure Services</v>
          </cell>
          <cell r="P179" t="str">
            <v>Drinking Water Services</v>
          </cell>
          <cell r="Q179" t="str">
            <v>909371  2019 Buildings-Water Services</v>
          </cell>
          <cell r="R179" t="str">
            <v>516110  Water Capital</v>
          </cell>
          <cell r="S179">
            <v>575</v>
          </cell>
          <cell r="T179">
            <v>50</v>
          </cell>
          <cell r="U179">
            <v>50</v>
          </cell>
          <cell r="V179">
            <v>50</v>
          </cell>
          <cell r="W179">
            <v>50</v>
          </cell>
          <cell r="X179">
            <v>50</v>
          </cell>
          <cell r="Y179">
            <v>50</v>
          </cell>
          <cell r="Z179">
            <v>50</v>
          </cell>
          <cell r="AA179">
            <v>50</v>
          </cell>
          <cell r="AB179">
            <v>50</v>
          </cell>
          <cell r="AC179">
            <v>1025</v>
          </cell>
          <cell r="AD179">
            <v>516110</v>
          </cell>
          <cell r="AE179">
            <v>725</v>
          </cell>
          <cell r="AF179" t="str">
            <v>CW</v>
          </cell>
          <cell r="AG179">
            <v>2021</v>
          </cell>
          <cell r="AH179" t="str">
            <v>Water Capital</v>
          </cell>
          <cell r="AI179">
            <v>909371</v>
          </cell>
          <cell r="AJ179" t="str">
            <v>Bâtiments 2019 - Services d'eau</v>
          </cell>
        </row>
        <row r="180">
          <cell r="B180" t="str">
            <v>909410 Water Storage Tanks &amp; Reservoir 2019</v>
          </cell>
          <cell r="C180" t="str">
            <v>Res</v>
          </cell>
          <cell r="D180" t="str">
            <v xml:space="preserve">Capital Reserve Fund </v>
          </cell>
          <cell r="E180" t="str">
            <v>Water Capital</v>
          </cell>
          <cell r="F180" t="str">
            <v>Rate Supported</v>
          </cell>
          <cell r="G180" t="str">
            <v>Rate</v>
          </cell>
          <cell r="H180" t="str">
            <v>Rate</v>
          </cell>
          <cell r="I180" t="str">
            <v>Water</v>
          </cell>
          <cell r="J180" t="str">
            <v>Authority</v>
          </cell>
          <cell r="K180" t="str">
            <v>Water Storage Tanks &amp; Reservoirs</v>
          </cell>
          <cell r="L180" t="str">
            <v>Renewal of City Assets</v>
          </cell>
          <cell r="M180" t="str">
            <v>Standing Committee on Enviromental Protection, Water and Waste Management - Rate</v>
          </cell>
          <cell r="N180" t="str">
            <v>Public Works &amp; Environmental Services Department</v>
          </cell>
          <cell r="O180" t="str">
            <v>Water Services</v>
          </cell>
          <cell r="P180" t="str">
            <v>Drinking Water Services</v>
          </cell>
          <cell r="Q180" t="str">
            <v>909410  Water Storage Tanks &amp; Reservoir 2019</v>
          </cell>
          <cell r="R180" t="str">
            <v>516110  Water Capital</v>
          </cell>
          <cell r="S180">
            <v>728</v>
          </cell>
          <cell r="T180">
            <v>350</v>
          </cell>
          <cell r="U180">
            <v>350</v>
          </cell>
          <cell r="V180">
            <v>350</v>
          </cell>
          <cell r="W180">
            <v>350</v>
          </cell>
          <cell r="X180">
            <v>350</v>
          </cell>
          <cell r="Y180">
            <v>350</v>
          </cell>
          <cell r="Z180">
            <v>350</v>
          </cell>
          <cell r="AA180">
            <v>350</v>
          </cell>
          <cell r="AB180">
            <v>350</v>
          </cell>
          <cell r="AC180">
            <v>3878</v>
          </cell>
          <cell r="AD180">
            <v>516110</v>
          </cell>
          <cell r="AE180">
            <v>1778</v>
          </cell>
          <cell r="AF180" t="str">
            <v>CW</v>
          </cell>
          <cell r="AG180">
            <v>2023</v>
          </cell>
          <cell r="AH180" t="str">
            <v>Water Capital</v>
          </cell>
          <cell r="AI180">
            <v>909410</v>
          </cell>
          <cell r="AJ180" t="str">
            <v>Remise en état des ouvrages de retenue et des réservoirs de stockage de l’eau de 2019</v>
          </cell>
        </row>
        <row r="181">
          <cell r="B181" t="str">
            <v>909410 Water Storage Tanks &amp; Reservoir 2019</v>
          </cell>
          <cell r="C181" t="str">
            <v>Debt</v>
          </cell>
          <cell r="D181" t="str">
            <v xml:space="preserve">Debt Funding </v>
          </cell>
          <cell r="E181" t="str">
            <v>Water Funded Debt</v>
          </cell>
          <cell r="F181" t="str">
            <v>Rate Supported Debt</v>
          </cell>
          <cell r="G181" t="str">
            <v>Rate</v>
          </cell>
          <cell r="H181" t="str">
            <v>Rate</v>
          </cell>
          <cell r="I181" t="str">
            <v>Water</v>
          </cell>
          <cell r="J181" t="str">
            <v>Authority</v>
          </cell>
          <cell r="K181" t="str">
            <v>Water Storage Tanks &amp; Reservoirs</v>
          </cell>
          <cell r="L181" t="str">
            <v>Renewal of City Assets</v>
          </cell>
          <cell r="M181" t="str">
            <v>Standing Committee on Enviromental Protection, Water and Waste Management - Rate</v>
          </cell>
          <cell r="N181" t="str">
            <v>Public Works &amp; Environmental Services Department</v>
          </cell>
          <cell r="O181" t="str">
            <v>Water Services</v>
          </cell>
          <cell r="P181" t="str">
            <v>Drinking Water Services</v>
          </cell>
          <cell r="Q181" t="str">
            <v>909410  Water Storage Tanks &amp; Reservoir 2019</v>
          </cell>
          <cell r="R181" t="str">
            <v>518011  Water Funded Debt</v>
          </cell>
          <cell r="S181">
            <v>1000</v>
          </cell>
          <cell r="T181">
            <v>1000</v>
          </cell>
          <cell r="U181">
            <v>1000</v>
          </cell>
          <cell r="V181">
            <v>1000</v>
          </cell>
          <cell r="W181">
            <v>1000</v>
          </cell>
          <cell r="X181">
            <v>1000</v>
          </cell>
          <cell r="Y181">
            <v>1000</v>
          </cell>
          <cell r="Z181">
            <v>1000</v>
          </cell>
          <cell r="AA181">
            <v>1000</v>
          </cell>
          <cell r="AB181">
            <v>1000</v>
          </cell>
          <cell r="AC181">
            <v>10000</v>
          </cell>
          <cell r="AD181">
            <v>518011</v>
          </cell>
          <cell r="AE181">
            <v>4000</v>
          </cell>
          <cell r="AF181" t="str">
            <v>CW</v>
          </cell>
          <cell r="AG181">
            <v>2023</v>
          </cell>
          <cell r="AH181" t="str">
            <v>Water Funded Debt</v>
          </cell>
          <cell r="AI181">
            <v>909410</v>
          </cell>
          <cell r="AJ181" t="str">
            <v>Remise en état des ouvrages de retenue et des réservoirs de stockage de l’eau de 2019</v>
          </cell>
        </row>
        <row r="182">
          <cell r="B182" t="str">
            <v>909040 New Vehicles Drinking Water - 2018</v>
          </cell>
          <cell r="C182" t="str">
            <v>Res</v>
          </cell>
          <cell r="D182" t="str">
            <v xml:space="preserve">Capital Reserve Fund </v>
          </cell>
          <cell r="E182" t="str">
            <v>Water Capital</v>
          </cell>
          <cell r="F182" t="str">
            <v>Rate Supported</v>
          </cell>
          <cell r="G182" t="str">
            <v>Rate</v>
          </cell>
          <cell r="H182" t="str">
            <v>Rate</v>
          </cell>
          <cell r="I182" t="str">
            <v>Water</v>
          </cell>
          <cell r="J182" t="str">
            <v>Authority</v>
          </cell>
          <cell r="K182" t="str">
            <v>Water Systems General-Renewal</v>
          </cell>
          <cell r="L182" t="str">
            <v>Renewal of City Assets</v>
          </cell>
          <cell r="M182" t="str">
            <v>Standing Committee on Enviromental Protection, Water and Waste Management - Rate</v>
          </cell>
          <cell r="N182" t="str">
            <v>Public Works &amp; Environmental Services Department</v>
          </cell>
          <cell r="O182" t="str">
            <v>Water Services</v>
          </cell>
          <cell r="P182" t="str">
            <v>Drinking Water Services</v>
          </cell>
          <cell r="Q182" t="str">
            <v>909040  New Vehicles Drinking Water - 2018</v>
          </cell>
          <cell r="R182" t="str">
            <v>516110  Water Capital</v>
          </cell>
          <cell r="S182">
            <v>0</v>
          </cell>
          <cell r="T182">
            <v>250</v>
          </cell>
          <cell r="U182">
            <v>250</v>
          </cell>
          <cell r="V182">
            <v>250</v>
          </cell>
          <cell r="W182">
            <v>250</v>
          </cell>
          <cell r="X182">
            <v>250</v>
          </cell>
          <cell r="Y182">
            <v>250</v>
          </cell>
          <cell r="Z182">
            <v>250</v>
          </cell>
          <cell r="AA182">
            <v>250</v>
          </cell>
          <cell r="AB182">
            <v>250</v>
          </cell>
          <cell r="AC182">
            <v>2250</v>
          </cell>
          <cell r="AD182">
            <v>516110</v>
          </cell>
          <cell r="AE182">
            <v>750</v>
          </cell>
          <cell r="AF182" t="str">
            <v>CW</v>
          </cell>
          <cell r="AG182">
            <v>2020</v>
          </cell>
          <cell r="AH182" t="str">
            <v>Water Capital</v>
          </cell>
          <cell r="AI182">
            <v>909040</v>
          </cell>
          <cell r="AJ182" t="str">
            <v>Véhicules neufs service de traitement d'eau potable - 2018</v>
          </cell>
        </row>
        <row r="183">
          <cell r="B183" t="str">
            <v>909415 Water Facilities Roofing 2019</v>
          </cell>
          <cell r="C183" t="str">
            <v>Res</v>
          </cell>
          <cell r="D183" t="str">
            <v xml:space="preserve">Capital Reserve Fund </v>
          </cell>
          <cell r="E183" t="str">
            <v>Water Capital</v>
          </cell>
          <cell r="F183" t="str">
            <v>Rate Supported</v>
          </cell>
          <cell r="G183" t="str">
            <v>Rate</v>
          </cell>
          <cell r="H183" t="str">
            <v>Rate</v>
          </cell>
          <cell r="I183" t="str">
            <v>Water</v>
          </cell>
          <cell r="J183" t="str">
            <v>Authority</v>
          </cell>
          <cell r="K183" t="str">
            <v>Water Systems General</v>
          </cell>
          <cell r="L183" t="str">
            <v>Renewal of City Assets</v>
          </cell>
          <cell r="M183" t="str">
            <v>Standing Committee on Enviromental Protection, Water and Waste Management - Rate</v>
          </cell>
          <cell r="N183" t="str">
            <v>Public Works &amp; Environmental Services Department</v>
          </cell>
          <cell r="O183" t="str">
            <v>Water Services</v>
          </cell>
          <cell r="P183" t="str">
            <v>Drinking Water Services</v>
          </cell>
          <cell r="Q183" t="str">
            <v>909415  Water Facilities Roofing 2019</v>
          </cell>
          <cell r="R183" t="str">
            <v>516110  Water Capital</v>
          </cell>
          <cell r="S183">
            <v>293</v>
          </cell>
          <cell r="T183">
            <v>250</v>
          </cell>
          <cell r="U183">
            <v>240</v>
          </cell>
          <cell r="V183">
            <v>210</v>
          </cell>
          <cell r="W183">
            <v>200</v>
          </cell>
          <cell r="X183">
            <v>60</v>
          </cell>
          <cell r="Y183">
            <v>50</v>
          </cell>
          <cell r="Z183">
            <v>50</v>
          </cell>
          <cell r="AA183">
            <v>50</v>
          </cell>
          <cell r="AB183">
            <v>50</v>
          </cell>
          <cell r="AC183">
            <v>1453</v>
          </cell>
          <cell r="AD183">
            <v>516110</v>
          </cell>
          <cell r="AE183">
            <v>993</v>
          </cell>
          <cell r="AF183" t="str">
            <v>CW</v>
          </cell>
          <cell r="AG183">
            <v>2023</v>
          </cell>
          <cell r="AH183" t="str">
            <v>Water Capital</v>
          </cell>
          <cell r="AI183">
            <v>909415</v>
          </cell>
          <cell r="AJ183" t="str">
            <v>Toiture des installations de l'eau potable – 2019</v>
          </cell>
        </row>
        <row r="184">
          <cell r="B184" t="str">
            <v>908432 Water Sys SCADA &amp; Instrument Rehab 2017</v>
          </cell>
          <cell r="C184" t="str">
            <v>Res</v>
          </cell>
          <cell r="D184" t="str">
            <v xml:space="preserve">Capital Reserve Fund </v>
          </cell>
          <cell r="E184" t="str">
            <v>Water Capital</v>
          </cell>
          <cell r="F184" t="str">
            <v>Rate Supported</v>
          </cell>
          <cell r="G184" t="str">
            <v>Rate</v>
          </cell>
          <cell r="H184" t="str">
            <v>Rate</v>
          </cell>
          <cell r="I184" t="str">
            <v>Water</v>
          </cell>
          <cell r="J184" t="str">
            <v>Authority</v>
          </cell>
          <cell r="K184" t="str">
            <v>Individual</v>
          </cell>
          <cell r="L184" t="str">
            <v>Renewal of City Assets</v>
          </cell>
          <cell r="M184" t="str">
            <v>Standing Committee on Enviromental Protection, Water and Waste Management - Rate</v>
          </cell>
          <cell r="N184" t="str">
            <v>Public Works &amp; Environmental Services Department</v>
          </cell>
          <cell r="O184" t="str">
            <v>Water Services</v>
          </cell>
          <cell r="P184" t="str">
            <v>Drinking Water Services</v>
          </cell>
          <cell r="Q184" t="str">
            <v>908432  Water Sys SCADA &amp; Instrument Rehab 2017</v>
          </cell>
          <cell r="R184" t="str">
            <v>516110  Water Capital</v>
          </cell>
          <cell r="S184">
            <v>0</v>
          </cell>
          <cell r="T184">
            <v>1113</v>
          </cell>
          <cell r="U184">
            <v>1118</v>
          </cell>
          <cell r="V184">
            <v>1118</v>
          </cell>
          <cell r="W184">
            <v>1124</v>
          </cell>
          <cell r="X184">
            <v>1124</v>
          </cell>
          <cell r="Y184">
            <v>1129</v>
          </cell>
          <cell r="Z184">
            <v>1129</v>
          </cell>
          <cell r="AA184">
            <v>1129</v>
          </cell>
          <cell r="AB184">
            <v>1129</v>
          </cell>
          <cell r="AC184">
            <v>10113</v>
          </cell>
          <cell r="AD184">
            <v>516110</v>
          </cell>
          <cell r="AE184">
            <v>3349</v>
          </cell>
          <cell r="AF184" t="str">
            <v>CW</v>
          </cell>
          <cell r="AG184">
            <v>2020</v>
          </cell>
          <cell r="AH184" t="str">
            <v>Water Capital</v>
          </cell>
          <cell r="AI184">
            <v>908432</v>
          </cell>
          <cell r="AJ184" t="str">
            <v>Mise à niveau des instruments et du système SCADA du service d’eau de 2017</v>
          </cell>
        </row>
        <row r="185">
          <cell r="B185" t="str">
            <v>908633 Enhanced Corrosion Control</v>
          </cell>
          <cell r="C185" t="str">
            <v>Res</v>
          </cell>
          <cell r="D185" t="str">
            <v xml:space="preserve">Capital Reserve Fund </v>
          </cell>
          <cell r="E185" t="str">
            <v>Water Capital</v>
          </cell>
          <cell r="F185" t="str">
            <v>Rate Supported</v>
          </cell>
          <cell r="G185" t="str">
            <v>Rate</v>
          </cell>
          <cell r="H185" t="str">
            <v>Rate</v>
          </cell>
          <cell r="I185" t="str">
            <v>Water</v>
          </cell>
          <cell r="J185" t="str">
            <v>Authority</v>
          </cell>
          <cell r="K185" t="str">
            <v>Water Treatment-Renewal</v>
          </cell>
          <cell r="L185" t="str">
            <v>Renewal of City Assets</v>
          </cell>
          <cell r="M185" t="str">
            <v>Standing Committee on Enviromental Protection, Water and Waste Management - Rate</v>
          </cell>
          <cell r="N185" t="str">
            <v>Public Works &amp; Environmental Services Department</v>
          </cell>
          <cell r="O185" t="str">
            <v>Water Services</v>
          </cell>
          <cell r="P185" t="str">
            <v>Drinking Water Services</v>
          </cell>
          <cell r="Q185" t="str">
            <v>908633  Enhanced Corrosion Control</v>
          </cell>
          <cell r="R185" t="str">
            <v>516110  Water Capital</v>
          </cell>
          <cell r="S185">
            <v>500</v>
          </cell>
          <cell r="T185">
            <v>118</v>
          </cell>
          <cell r="U185">
            <v>0</v>
          </cell>
          <cell r="V185">
            <v>0</v>
          </cell>
          <cell r="W185">
            <v>0</v>
          </cell>
          <cell r="X185">
            <v>0</v>
          </cell>
          <cell r="Y185">
            <v>0</v>
          </cell>
          <cell r="Z185">
            <v>0</v>
          </cell>
          <cell r="AA185">
            <v>0</v>
          </cell>
          <cell r="AB185">
            <v>0</v>
          </cell>
          <cell r="AC185">
            <v>618</v>
          </cell>
          <cell r="AD185">
            <v>516110</v>
          </cell>
          <cell r="AE185">
            <v>618</v>
          </cell>
          <cell r="AF185" t="str">
            <v>CW</v>
          </cell>
          <cell r="AG185">
            <v>2020</v>
          </cell>
          <cell r="AH185" t="str">
            <v>Water Capital</v>
          </cell>
          <cell r="AI185">
            <v>908633</v>
          </cell>
          <cell r="AJ185" t="str">
            <v>Améliorations du contrôle de la corrosion</v>
          </cell>
        </row>
        <row r="186">
          <cell r="B186" t="str">
            <v>908633 Enhanced Corrosion Control</v>
          </cell>
          <cell r="C186" t="str">
            <v>Debt</v>
          </cell>
          <cell r="D186" t="str">
            <v xml:space="preserve">Debt Funding </v>
          </cell>
          <cell r="E186" t="str">
            <v>Water Funded Debt</v>
          </cell>
          <cell r="F186" t="str">
            <v>Rate Supported Debt</v>
          </cell>
          <cell r="G186" t="str">
            <v>Rate</v>
          </cell>
          <cell r="H186" t="str">
            <v>Rate</v>
          </cell>
          <cell r="I186" t="str">
            <v>Water</v>
          </cell>
          <cell r="J186" t="str">
            <v>Authority</v>
          </cell>
          <cell r="K186" t="str">
            <v>Water Treatment-Renewal</v>
          </cell>
          <cell r="L186" t="str">
            <v>Renewal of City Assets</v>
          </cell>
          <cell r="M186" t="str">
            <v>Standing Committee on Enviromental Protection, Water and Waste Management - Rate</v>
          </cell>
          <cell r="N186" t="str">
            <v>Public Works &amp; Environmental Services Department</v>
          </cell>
          <cell r="O186" t="str">
            <v>Water Services</v>
          </cell>
          <cell r="P186" t="str">
            <v>Drinking Water Services</v>
          </cell>
          <cell r="Q186" t="str">
            <v>908633  Enhanced Corrosion Control</v>
          </cell>
          <cell r="R186" t="str">
            <v>518011  Water Funded Debt</v>
          </cell>
          <cell r="S186">
            <v>500</v>
          </cell>
          <cell r="T186">
            <v>5000</v>
          </cell>
          <cell r="U186">
            <v>0</v>
          </cell>
          <cell r="V186">
            <v>0</v>
          </cell>
          <cell r="W186">
            <v>0</v>
          </cell>
          <cell r="X186">
            <v>0</v>
          </cell>
          <cell r="Y186">
            <v>0</v>
          </cell>
          <cell r="Z186">
            <v>0</v>
          </cell>
          <cell r="AA186">
            <v>0</v>
          </cell>
          <cell r="AB186">
            <v>0</v>
          </cell>
          <cell r="AC186">
            <v>5500</v>
          </cell>
          <cell r="AD186">
            <v>518011</v>
          </cell>
          <cell r="AE186">
            <v>5500</v>
          </cell>
          <cell r="AF186" t="str">
            <v>CW</v>
          </cell>
          <cell r="AG186">
            <v>2020</v>
          </cell>
          <cell r="AH186" t="str">
            <v>Water Funded Debt</v>
          </cell>
          <cell r="AI186">
            <v>908633</v>
          </cell>
          <cell r="AJ186" t="str">
            <v>Améliorations du contrôle de la corrosion</v>
          </cell>
        </row>
        <row r="187">
          <cell r="B187" t="str">
            <v>909411 Water Sys SCADA &amp; Instrument Rehab 2019</v>
          </cell>
          <cell r="C187" t="str">
            <v>Res</v>
          </cell>
          <cell r="D187" t="str">
            <v xml:space="preserve">Capital Reserve Fund </v>
          </cell>
          <cell r="E187" t="str">
            <v>Water Capital</v>
          </cell>
          <cell r="F187" t="str">
            <v>Rate Supported</v>
          </cell>
          <cell r="G187" t="str">
            <v>Rate</v>
          </cell>
          <cell r="H187" t="str">
            <v>Rate</v>
          </cell>
          <cell r="I187" t="str">
            <v>Water</v>
          </cell>
          <cell r="J187" t="str">
            <v>Authority</v>
          </cell>
          <cell r="K187" t="str">
            <v>Water Treatment-Renewal</v>
          </cell>
          <cell r="L187" t="str">
            <v>Renewal of City Assets</v>
          </cell>
          <cell r="M187" t="str">
            <v>Standing Committee on Enviromental Protection, Water and Waste Management - Rate</v>
          </cell>
          <cell r="N187" t="str">
            <v>Public Works &amp; Environmental Services Department</v>
          </cell>
          <cell r="O187" t="str">
            <v>Water Services</v>
          </cell>
          <cell r="P187" t="str">
            <v>Drinking Water Services</v>
          </cell>
          <cell r="Q187" t="str">
            <v>909411  Water Sys SCADA &amp; Instrument Rehab 2019</v>
          </cell>
          <cell r="R187" t="str">
            <v>516110  Water Capital</v>
          </cell>
          <cell r="S187">
            <v>1200</v>
          </cell>
          <cell r="T187">
            <v>2400</v>
          </cell>
          <cell r="U187">
            <v>2400</v>
          </cell>
          <cell r="V187">
            <v>2400</v>
          </cell>
          <cell r="W187">
            <v>2400</v>
          </cell>
          <cell r="X187">
            <v>2400</v>
          </cell>
          <cell r="Y187">
            <v>2400</v>
          </cell>
          <cell r="Z187">
            <v>2400</v>
          </cell>
          <cell r="AA187">
            <v>2400</v>
          </cell>
          <cell r="AB187">
            <v>2400</v>
          </cell>
          <cell r="AC187">
            <v>22800</v>
          </cell>
          <cell r="AD187">
            <v>516110</v>
          </cell>
          <cell r="AE187">
            <v>8400</v>
          </cell>
          <cell r="AF187" t="str">
            <v>CW</v>
          </cell>
          <cell r="AG187">
            <v>2023</v>
          </cell>
          <cell r="AH187" t="str">
            <v>Water Capital</v>
          </cell>
          <cell r="AI187">
            <v>909411</v>
          </cell>
          <cell r="AJ187" t="str">
            <v>Mise à niveau des instruments et du système SCADA du service d’eau de 2019</v>
          </cell>
        </row>
        <row r="188">
          <cell r="B188" t="str">
            <v>909412 Water Treatment Rehab 2019</v>
          </cell>
          <cell r="C188" t="str">
            <v>Res</v>
          </cell>
          <cell r="D188" t="str">
            <v xml:space="preserve">Capital Reserve Fund </v>
          </cell>
          <cell r="E188" t="str">
            <v>Water Capital</v>
          </cell>
          <cell r="F188" t="str">
            <v>Rate Supported</v>
          </cell>
          <cell r="G188" t="str">
            <v>Rate</v>
          </cell>
          <cell r="H188" t="str">
            <v>Rate</v>
          </cell>
          <cell r="I188" t="str">
            <v>Water</v>
          </cell>
          <cell r="J188" t="str">
            <v>Authority</v>
          </cell>
          <cell r="K188" t="str">
            <v>Water Treatment-Renewal</v>
          </cell>
          <cell r="L188" t="str">
            <v>Renewal of City Assets</v>
          </cell>
          <cell r="M188" t="str">
            <v>Standing Committee on Enviromental Protection, Water and Waste Management - Rate</v>
          </cell>
          <cell r="N188" t="str">
            <v>Public Works &amp; Environmental Services Department</v>
          </cell>
          <cell r="O188" t="str">
            <v>Water Services</v>
          </cell>
          <cell r="P188" t="str">
            <v>Drinking Water Services</v>
          </cell>
          <cell r="Q188" t="str">
            <v>909412  Water Treatment Rehab 2019</v>
          </cell>
          <cell r="R188" t="str">
            <v>516110  Water Capital</v>
          </cell>
          <cell r="S188">
            <v>11900</v>
          </cell>
          <cell r="T188">
            <v>5730</v>
          </cell>
          <cell r="U188">
            <v>2430</v>
          </cell>
          <cell r="V188">
            <v>180</v>
          </cell>
          <cell r="W188">
            <v>2285</v>
          </cell>
          <cell r="X188">
            <v>2285</v>
          </cell>
          <cell r="Y188">
            <v>2285</v>
          </cell>
          <cell r="Z188">
            <v>2285</v>
          </cell>
          <cell r="AA188">
            <v>2285</v>
          </cell>
          <cell r="AB188">
            <v>2285</v>
          </cell>
          <cell r="AC188">
            <v>33950</v>
          </cell>
          <cell r="AD188">
            <v>516110</v>
          </cell>
          <cell r="AE188">
            <v>20240</v>
          </cell>
          <cell r="AF188" t="str">
            <v>CW</v>
          </cell>
          <cell r="AG188">
            <v>2023</v>
          </cell>
          <cell r="AH188" t="str">
            <v>Water Capital</v>
          </cell>
          <cell r="AI188">
            <v>909412</v>
          </cell>
          <cell r="AJ188" t="str">
            <v>Remise en état des installations de traitement des eaux usées en 2019</v>
          </cell>
        </row>
        <row r="189">
          <cell r="B189" t="str">
            <v>909412 Water Treatment Rehab 2019</v>
          </cell>
          <cell r="C189" t="str">
            <v>Debt</v>
          </cell>
          <cell r="D189" t="str">
            <v xml:space="preserve">Debt Funding </v>
          </cell>
          <cell r="E189" t="str">
            <v>Water Funded Debt</v>
          </cell>
          <cell r="F189" t="str">
            <v>Rate Supported Debt</v>
          </cell>
          <cell r="G189" t="str">
            <v>Rate</v>
          </cell>
          <cell r="H189" t="str">
            <v>Rate</v>
          </cell>
          <cell r="I189" t="str">
            <v>Water</v>
          </cell>
          <cell r="J189" t="str">
            <v>Authority</v>
          </cell>
          <cell r="K189" t="str">
            <v>Water Treatment-Renewal</v>
          </cell>
          <cell r="L189" t="str">
            <v>Renewal of City Assets</v>
          </cell>
          <cell r="M189" t="str">
            <v>Standing Committee on Enviromental Protection, Water and Waste Management - Rate</v>
          </cell>
          <cell r="N189" t="str">
            <v>Public Works &amp; Environmental Services Department</v>
          </cell>
          <cell r="O189" t="str">
            <v>Water Services</v>
          </cell>
          <cell r="P189" t="str">
            <v>Drinking Water Services</v>
          </cell>
          <cell r="Q189" t="str">
            <v>909412  Water Treatment Rehab 2019</v>
          </cell>
          <cell r="R189" t="str">
            <v>518011  Water Funded Debt</v>
          </cell>
          <cell r="S189">
            <v>60</v>
          </cell>
          <cell r="T189">
            <v>100</v>
          </cell>
          <cell r="U189">
            <v>10000</v>
          </cell>
          <cell r="V189">
            <v>12000</v>
          </cell>
          <cell r="W189">
            <v>10000</v>
          </cell>
          <cell r="X189">
            <v>10000</v>
          </cell>
          <cell r="Y189">
            <v>10000</v>
          </cell>
          <cell r="Z189">
            <v>10000</v>
          </cell>
          <cell r="AA189">
            <v>10000</v>
          </cell>
          <cell r="AB189">
            <v>10000</v>
          </cell>
          <cell r="AC189">
            <v>82160</v>
          </cell>
          <cell r="AD189">
            <v>518011</v>
          </cell>
          <cell r="AE189">
            <v>22160</v>
          </cell>
          <cell r="AF189" t="str">
            <v>CW</v>
          </cell>
          <cell r="AG189">
            <v>2023</v>
          </cell>
          <cell r="AH189" t="str">
            <v>Water Funded Debt</v>
          </cell>
          <cell r="AI189">
            <v>909412</v>
          </cell>
          <cell r="AJ189" t="str">
            <v>Remise en état des installations de traitement des eaux usées en 2019</v>
          </cell>
        </row>
        <row r="190">
          <cell r="B190" t="str">
            <v>909416 Water Pumping Station Facility Rehab2019</v>
          </cell>
          <cell r="C190" t="str">
            <v>Res</v>
          </cell>
          <cell r="D190" t="str">
            <v xml:space="preserve">Capital Reserve Fund </v>
          </cell>
          <cell r="E190" t="str">
            <v>Water Capital</v>
          </cell>
          <cell r="F190" t="str">
            <v>Rate Supported</v>
          </cell>
          <cell r="G190" t="str">
            <v>Rate</v>
          </cell>
          <cell r="H190" t="str">
            <v>Rate</v>
          </cell>
          <cell r="I190" t="str">
            <v>Water</v>
          </cell>
          <cell r="J190" t="str">
            <v>Authority</v>
          </cell>
          <cell r="K190" t="str">
            <v>Water Pumping Stations</v>
          </cell>
          <cell r="L190" t="str">
            <v>Renewal of City Assets</v>
          </cell>
          <cell r="M190" t="str">
            <v>Standing Committee on Enviromental Protection, Water and Waste Management - Rate</v>
          </cell>
          <cell r="N190" t="str">
            <v>Public Works &amp; Environmental Services Department</v>
          </cell>
          <cell r="O190" t="str">
            <v>Water Services</v>
          </cell>
          <cell r="P190" t="str">
            <v>Drinking Water Services</v>
          </cell>
          <cell r="Q190" t="str">
            <v>909416  Water Pumping Station Facility Rehab2019</v>
          </cell>
          <cell r="R190" t="str">
            <v>516110  Water Capital</v>
          </cell>
          <cell r="S190">
            <v>1261</v>
          </cell>
          <cell r="T190">
            <v>1050</v>
          </cell>
          <cell r="U190">
            <v>650</v>
          </cell>
          <cell r="V190">
            <v>150</v>
          </cell>
          <cell r="W190">
            <v>150</v>
          </cell>
          <cell r="X190">
            <v>150</v>
          </cell>
          <cell r="Y190">
            <v>150</v>
          </cell>
          <cell r="Z190">
            <v>150</v>
          </cell>
          <cell r="AA190">
            <v>150</v>
          </cell>
          <cell r="AB190">
            <v>150</v>
          </cell>
          <cell r="AC190">
            <v>4011</v>
          </cell>
          <cell r="AD190">
            <v>516110</v>
          </cell>
          <cell r="AE190">
            <v>3111</v>
          </cell>
          <cell r="AF190" t="str">
            <v>CW</v>
          </cell>
          <cell r="AG190">
            <v>2023</v>
          </cell>
          <cell r="AH190" t="str">
            <v>Water Capital</v>
          </cell>
          <cell r="AI190">
            <v>909416</v>
          </cell>
          <cell r="AJ190" t="str">
            <v>Remise en état des stations de pompage d’eau en 2019</v>
          </cell>
        </row>
        <row r="191">
          <cell r="B191" t="str">
            <v>909416 Water Pumping Station Facility Rehab2019</v>
          </cell>
          <cell r="C191" t="str">
            <v>Debt</v>
          </cell>
          <cell r="D191" t="str">
            <v xml:space="preserve">Debt Funding </v>
          </cell>
          <cell r="E191" t="str">
            <v>Water Funded Debt</v>
          </cell>
          <cell r="F191" t="str">
            <v>Rate Supported Debt</v>
          </cell>
          <cell r="G191" t="str">
            <v>Rate</v>
          </cell>
          <cell r="H191" t="str">
            <v>Rate</v>
          </cell>
          <cell r="I191" t="str">
            <v>Water</v>
          </cell>
          <cell r="J191" t="str">
            <v>Authority</v>
          </cell>
          <cell r="K191" t="str">
            <v>Water Pumping Stations</v>
          </cell>
          <cell r="L191" t="str">
            <v>Renewal of City Assets</v>
          </cell>
          <cell r="M191" t="str">
            <v>Standing Committee on Enviromental Protection, Water and Waste Management - Rate</v>
          </cell>
          <cell r="N191" t="str">
            <v>Public Works &amp; Environmental Services Department</v>
          </cell>
          <cell r="O191" t="str">
            <v>Water Services</v>
          </cell>
          <cell r="P191" t="str">
            <v>Drinking Water Services</v>
          </cell>
          <cell r="Q191" t="str">
            <v>909416  Water Pumping Station Facility Rehab2019</v>
          </cell>
          <cell r="R191" t="str">
            <v>518011  Water Funded Debt</v>
          </cell>
          <cell r="S191">
            <v>1500</v>
          </cell>
          <cell r="T191">
            <v>1100</v>
          </cell>
          <cell r="U191">
            <v>1500</v>
          </cell>
          <cell r="V191">
            <v>2000</v>
          </cell>
          <cell r="W191">
            <v>2000</v>
          </cell>
          <cell r="X191">
            <v>2000</v>
          </cell>
          <cell r="Y191">
            <v>2000</v>
          </cell>
          <cell r="Z191">
            <v>2000</v>
          </cell>
          <cell r="AA191">
            <v>2000</v>
          </cell>
          <cell r="AB191">
            <v>2000</v>
          </cell>
          <cell r="AC191">
            <v>18100</v>
          </cell>
          <cell r="AD191">
            <v>518011</v>
          </cell>
          <cell r="AE191">
            <v>6100</v>
          </cell>
          <cell r="AF191" t="str">
            <v>CW</v>
          </cell>
          <cell r="AG191">
            <v>2023</v>
          </cell>
          <cell r="AH191" t="str">
            <v>Water Funded Debt</v>
          </cell>
          <cell r="AI191">
            <v>909416</v>
          </cell>
          <cell r="AJ191" t="str">
            <v>Remise en état des stations de pompage d’eau en 2019</v>
          </cell>
        </row>
        <row r="192">
          <cell r="B192" t="str">
            <v>908613 Bank St (Rideau Rd-Mitch Owens)</v>
          </cell>
          <cell r="C192" t="str">
            <v>Res</v>
          </cell>
          <cell r="D192" t="str">
            <v xml:space="preserve">Capital Reserve Fund </v>
          </cell>
          <cell r="E192" t="str">
            <v>Water Capital</v>
          </cell>
          <cell r="F192" t="str">
            <v>Rate Supported</v>
          </cell>
          <cell r="G192" t="str">
            <v>Rate</v>
          </cell>
          <cell r="H192" t="str">
            <v>Rate</v>
          </cell>
          <cell r="I192" t="str">
            <v>Water</v>
          </cell>
          <cell r="J192" t="str">
            <v>Authority</v>
          </cell>
          <cell r="K192" t="str">
            <v xml:space="preserve">Water System Rehabilitation </v>
          </cell>
          <cell r="L192" t="str">
            <v>Renewal of City Assets</v>
          </cell>
          <cell r="M192" t="str">
            <v>Standing Committee on Enviromental Protection, Water and Waste Management - Rate</v>
          </cell>
          <cell r="N192" t="str">
            <v>Planning, Infrastructure &amp; Economic Development Department</v>
          </cell>
          <cell r="O192" t="str">
            <v>Infrastructure Services</v>
          </cell>
          <cell r="P192" t="str">
            <v>Drinking Water Services</v>
          </cell>
          <cell r="Q192" t="str">
            <v>908613  Bank St (Rideau Rd-Mitch Owens)</v>
          </cell>
          <cell r="R192" t="str">
            <v>516110  Water Capital</v>
          </cell>
          <cell r="S192">
            <v>0</v>
          </cell>
          <cell r="T192">
            <v>4000</v>
          </cell>
          <cell r="U192">
            <v>0</v>
          </cell>
          <cell r="V192">
            <v>0</v>
          </cell>
          <cell r="W192">
            <v>0</v>
          </cell>
          <cell r="X192">
            <v>0</v>
          </cell>
          <cell r="Y192">
            <v>0</v>
          </cell>
          <cell r="Z192">
            <v>0</v>
          </cell>
          <cell r="AA192">
            <v>0</v>
          </cell>
          <cell r="AB192">
            <v>0</v>
          </cell>
          <cell r="AC192">
            <v>4000</v>
          </cell>
          <cell r="AD192">
            <v>516110</v>
          </cell>
          <cell r="AE192">
            <v>4000</v>
          </cell>
          <cell r="AF192" t="str">
            <v>20</v>
          </cell>
          <cell r="AG192" t="str">
            <v>2021</v>
          </cell>
          <cell r="AH192" t="str">
            <v>Water Capital</v>
          </cell>
          <cell r="AI192">
            <v>908613</v>
          </cell>
          <cell r="AJ192" t="str">
            <v>Rue Bank (ch. Rideau-Mitch Owens)</v>
          </cell>
        </row>
        <row r="193">
          <cell r="B193" t="str">
            <v>908613 Bank St (Rideau Rd-Mitch Owens)</v>
          </cell>
          <cell r="C193" t="str">
            <v>Debt</v>
          </cell>
          <cell r="D193" t="str">
            <v xml:space="preserve">Debt Funding </v>
          </cell>
          <cell r="E193" t="str">
            <v>Water Funded Debt</v>
          </cell>
          <cell r="F193" t="str">
            <v>Rate Supported Debt</v>
          </cell>
          <cell r="G193" t="str">
            <v>Rate</v>
          </cell>
          <cell r="H193" t="str">
            <v>Rate</v>
          </cell>
          <cell r="I193" t="str">
            <v>Water</v>
          </cell>
          <cell r="J193" t="str">
            <v>Authority</v>
          </cell>
          <cell r="K193" t="str">
            <v xml:space="preserve">Water System Rehabilitation </v>
          </cell>
          <cell r="L193" t="str">
            <v>Renewal of City Assets</v>
          </cell>
          <cell r="M193" t="str">
            <v>Standing Committee on Enviromental Protection, Water and Waste Management - Rate</v>
          </cell>
          <cell r="N193" t="str">
            <v>Planning, Infrastructure &amp; Economic Development Department</v>
          </cell>
          <cell r="O193" t="str">
            <v>Infrastructure Services</v>
          </cell>
          <cell r="P193" t="str">
            <v>Drinking Water Services</v>
          </cell>
          <cell r="Q193" t="str">
            <v>908613  Bank St (Rideau Rd-Mitch Owens)</v>
          </cell>
          <cell r="R193" t="str">
            <v>518011  Water Funded Debt</v>
          </cell>
          <cell r="S193">
            <v>0</v>
          </cell>
          <cell r="T193">
            <v>1900</v>
          </cell>
          <cell r="U193">
            <v>0</v>
          </cell>
          <cell r="V193">
            <v>0</v>
          </cell>
          <cell r="W193">
            <v>0</v>
          </cell>
          <cell r="X193">
            <v>0</v>
          </cell>
          <cell r="Y193">
            <v>0</v>
          </cell>
          <cell r="Z193">
            <v>0</v>
          </cell>
          <cell r="AA193">
            <v>0</v>
          </cell>
          <cell r="AB193">
            <v>0</v>
          </cell>
          <cell r="AC193">
            <v>1900</v>
          </cell>
          <cell r="AD193">
            <v>518011</v>
          </cell>
          <cell r="AE193">
            <v>1900</v>
          </cell>
          <cell r="AF193" t="str">
            <v>20</v>
          </cell>
          <cell r="AG193" t="str">
            <v>2021</v>
          </cell>
          <cell r="AH193" t="str">
            <v>Water Funded Debt</v>
          </cell>
          <cell r="AI193">
            <v>908613</v>
          </cell>
          <cell r="AJ193" t="str">
            <v>Rue Bank (ch. Rideau-Mitch Owens)</v>
          </cell>
        </row>
        <row r="194">
          <cell r="B194" t="str">
            <v>908614 LRT2 W1 Hwy 174 - Shefford Rd</v>
          </cell>
          <cell r="C194" t="str">
            <v>Res</v>
          </cell>
          <cell r="D194" t="str">
            <v xml:space="preserve">Capital Reserve Fund </v>
          </cell>
          <cell r="E194" t="str">
            <v>Water Capital</v>
          </cell>
          <cell r="F194" t="str">
            <v>Rate Supported</v>
          </cell>
          <cell r="G194" t="str">
            <v>Rate</v>
          </cell>
          <cell r="H194" t="str">
            <v>Rate</v>
          </cell>
          <cell r="I194" t="str">
            <v>Water</v>
          </cell>
          <cell r="J194" t="str">
            <v>Authority</v>
          </cell>
          <cell r="K194" t="str">
            <v xml:space="preserve">Water System Rehabilitation </v>
          </cell>
          <cell r="L194" t="str">
            <v>Renewal of City Assets</v>
          </cell>
          <cell r="M194" t="str">
            <v>Standing Committee on Enviromental Protection, Water and Waste Management - Rate</v>
          </cell>
          <cell r="N194" t="str">
            <v>Planning, Infrastructure &amp; Economic Development Department</v>
          </cell>
          <cell r="O194" t="str">
            <v>Infrastructure Services</v>
          </cell>
          <cell r="P194" t="str">
            <v>Drinking Water Services</v>
          </cell>
          <cell r="Q194" t="str">
            <v>908614  LRT2 W1 Hwy 174 - Shefford Rd</v>
          </cell>
          <cell r="R194" t="str">
            <v>516110  Water Capital</v>
          </cell>
          <cell r="S194">
            <v>251</v>
          </cell>
          <cell r="T194">
            <v>602</v>
          </cell>
          <cell r="U194">
            <v>200</v>
          </cell>
          <cell r="V194">
            <v>0</v>
          </cell>
          <cell r="W194">
            <v>0</v>
          </cell>
          <cell r="X194">
            <v>0</v>
          </cell>
          <cell r="Y194">
            <v>0</v>
          </cell>
          <cell r="Z194">
            <v>0</v>
          </cell>
          <cell r="AA194">
            <v>0</v>
          </cell>
          <cell r="AB194">
            <v>0</v>
          </cell>
          <cell r="AC194">
            <v>1053</v>
          </cell>
          <cell r="AD194">
            <v>516110</v>
          </cell>
          <cell r="AE194">
            <v>1053</v>
          </cell>
          <cell r="AF194" t="str">
            <v>11</v>
          </cell>
          <cell r="AG194" t="str">
            <v>2021</v>
          </cell>
          <cell r="AH194" t="str">
            <v>Water Capital</v>
          </cell>
          <cell r="AI194">
            <v>908614</v>
          </cell>
          <cell r="AJ194" t="str">
            <v>TLR2 Autoroute 174 - chemin Shefford zone W1</v>
          </cell>
        </row>
        <row r="195">
          <cell r="B195" t="str">
            <v>908614 LRT2 W1 Hwy 174 - Shefford Rd</v>
          </cell>
          <cell r="C195" t="str">
            <v>Debt</v>
          </cell>
          <cell r="D195" t="str">
            <v xml:space="preserve">Debt Funding </v>
          </cell>
          <cell r="E195" t="str">
            <v>Water Funded Debt</v>
          </cell>
          <cell r="F195" t="str">
            <v>Rate Supported Debt</v>
          </cell>
          <cell r="G195" t="str">
            <v>Rate</v>
          </cell>
          <cell r="H195" t="str">
            <v>Rate</v>
          </cell>
          <cell r="I195" t="str">
            <v>Water</v>
          </cell>
          <cell r="J195" t="str">
            <v>Authority</v>
          </cell>
          <cell r="K195" t="str">
            <v xml:space="preserve">Water System Rehabilitation </v>
          </cell>
          <cell r="L195" t="str">
            <v>Renewal of City Assets</v>
          </cell>
          <cell r="M195" t="str">
            <v>Standing Committee on Enviromental Protection, Water and Waste Management - Rate</v>
          </cell>
          <cell r="N195" t="str">
            <v>Planning, Infrastructure &amp; Economic Development Department</v>
          </cell>
          <cell r="O195" t="str">
            <v>Infrastructure Services</v>
          </cell>
          <cell r="P195" t="str">
            <v>Drinking Water Services</v>
          </cell>
          <cell r="Q195" t="str">
            <v>908614  LRT2 W1 Hwy 174 - Shefford Rd</v>
          </cell>
          <cell r="R195" t="str">
            <v>518011  Water Funded Debt</v>
          </cell>
          <cell r="S195">
            <v>100</v>
          </cell>
          <cell r="T195">
            <v>100</v>
          </cell>
          <cell r="U195">
            <v>150</v>
          </cell>
          <cell r="V195">
            <v>0</v>
          </cell>
          <cell r="W195">
            <v>0</v>
          </cell>
          <cell r="X195">
            <v>0</v>
          </cell>
          <cell r="Y195">
            <v>0</v>
          </cell>
          <cell r="Z195">
            <v>0</v>
          </cell>
          <cell r="AA195">
            <v>0</v>
          </cell>
          <cell r="AB195">
            <v>0</v>
          </cell>
          <cell r="AC195">
            <v>350</v>
          </cell>
          <cell r="AD195">
            <v>518011</v>
          </cell>
          <cell r="AE195">
            <v>350</v>
          </cell>
          <cell r="AF195" t="str">
            <v>11</v>
          </cell>
          <cell r="AG195" t="str">
            <v>2021</v>
          </cell>
          <cell r="AH195" t="str">
            <v>Water Funded Debt</v>
          </cell>
          <cell r="AI195">
            <v>908614</v>
          </cell>
          <cell r="AJ195" t="str">
            <v>TLR2 Autoroute 174 - chemin Shefford zone W1</v>
          </cell>
        </row>
        <row r="196">
          <cell r="B196" t="str">
            <v>908615 Leitrim Rd (Bank-550m East)</v>
          </cell>
          <cell r="C196" t="str">
            <v>Res</v>
          </cell>
          <cell r="D196" t="str">
            <v xml:space="preserve">Capital Reserve Fund </v>
          </cell>
          <cell r="E196" t="str">
            <v>Water Capital</v>
          </cell>
          <cell r="F196" t="str">
            <v>Rate Supported</v>
          </cell>
          <cell r="G196" t="str">
            <v>Rate</v>
          </cell>
          <cell r="H196" t="str">
            <v>Rate</v>
          </cell>
          <cell r="I196" t="str">
            <v>Water</v>
          </cell>
          <cell r="J196" t="str">
            <v>Authority</v>
          </cell>
          <cell r="K196" t="str">
            <v xml:space="preserve">Water System Rehabilitation </v>
          </cell>
          <cell r="L196" t="str">
            <v>Renewal of City Assets</v>
          </cell>
          <cell r="M196" t="str">
            <v>Standing Committee on Enviromental Protection, Water and Waste Management - Rate</v>
          </cell>
          <cell r="N196" t="str">
            <v>Planning, Infrastructure &amp; Economic Development Department</v>
          </cell>
          <cell r="O196" t="str">
            <v>Infrastructure Services</v>
          </cell>
          <cell r="P196" t="str">
            <v>Drinking Water Services</v>
          </cell>
          <cell r="Q196" t="str">
            <v>908615  Leitrim Rd (Bank-550m East)</v>
          </cell>
          <cell r="R196" t="str">
            <v>516110  Water Capital</v>
          </cell>
          <cell r="S196">
            <v>200</v>
          </cell>
          <cell r="T196">
            <v>0</v>
          </cell>
          <cell r="U196">
            <v>0</v>
          </cell>
          <cell r="V196">
            <v>0</v>
          </cell>
          <cell r="W196">
            <v>0</v>
          </cell>
          <cell r="X196">
            <v>0</v>
          </cell>
          <cell r="Y196">
            <v>0</v>
          </cell>
          <cell r="Z196">
            <v>0</v>
          </cell>
          <cell r="AA196">
            <v>0</v>
          </cell>
          <cell r="AB196">
            <v>0</v>
          </cell>
          <cell r="AC196">
            <v>200</v>
          </cell>
          <cell r="AD196">
            <v>516110</v>
          </cell>
          <cell r="AE196">
            <v>200</v>
          </cell>
          <cell r="AF196" t="str">
            <v>10, 22</v>
          </cell>
          <cell r="AG196" t="str">
            <v>2019</v>
          </cell>
          <cell r="AH196" t="str">
            <v>Water Capital</v>
          </cell>
          <cell r="AI196">
            <v>908615</v>
          </cell>
          <cell r="AJ196" t="str">
            <v>Ch. Leitrim (Bank-550 m à l'est)</v>
          </cell>
        </row>
        <row r="197">
          <cell r="B197" t="str">
            <v>908615 Leitrim Rd (Bank-550m East)</v>
          </cell>
          <cell r="C197" t="str">
            <v>Debt</v>
          </cell>
          <cell r="D197" t="str">
            <v xml:space="preserve">Debt Funding </v>
          </cell>
          <cell r="E197" t="str">
            <v>Water Funded Debt</v>
          </cell>
          <cell r="F197" t="str">
            <v>Rate Supported Debt</v>
          </cell>
          <cell r="G197" t="str">
            <v>Rate</v>
          </cell>
          <cell r="H197" t="str">
            <v>Rate</v>
          </cell>
          <cell r="I197" t="str">
            <v>Water</v>
          </cell>
          <cell r="J197" t="str">
            <v>Authority</v>
          </cell>
          <cell r="K197" t="str">
            <v xml:space="preserve">Water System Rehabilitation </v>
          </cell>
          <cell r="L197" t="str">
            <v>Renewal of City Assets</v>
          </cell>
          <cell r="M197" t="str">
            <v>Standing Committee on Enviromental Protection, Water and Waste Management - Rate</v>
          </cell>
          <cell r="N197" t="str">
            <v>Planning, Infrastructure &amp; Economic Development Department</v>
          </cell>
          <cell r="O197" t="str">
            <v>Infrastructure Services</v>
          </cell>
          <cell r="P197" t="str">
            <v>Drinking Water Services</v>
          </cell>
          <cell r="Q197" t="str">
            <v>908615  Leitrim Rd (Bank-550m East)</v>
          </cell>
          <cell r="R197" t="str">
            <v>518011  Water Funded Debt</v>
          </cell>
          <cell r="S197">
            <v>500</v>
          </cell>
          <cell r="T197">
            <v>0</v>
          </cell>
          <cell r="U197">
            <v>0</v>
          </cell>
          <cell r="V197">
            <v>0</v>
          </cell>
          <cell r="W197">
            <v>0</v>
          </cell>
          <cell r="X197">
            <v>0</v>
          </cell>
          <cell r="Y197">
            <v>0</v>
          </cell>
          <cell r="Z197">
            <v>0</v>
          </cell>
          <cell r="AA197">
            <v>0</v>
          </cell>
          <cell r="AB197">
            <v>0</v>
          </cell>
          <cell r="AC197">
            <v>500</v>
          </cell>
          <cell r="AD197">
            <v>518011</v>
          </cell>
          <cell r="AE197">
            <v>500</v>
          </cell>
          <cell r="AF197" t="str">
            <v>10, 22</v>
          </cell>
          <cell r="AG197" t="str">
            <v>2019</v>
          </cell>
          <cell r="AH197" t="str">
            <v>Water Funded Debt</v>
          </cell>
          <cell r="AI197">
            <v>908615</v>
          </cell>
          <cell r="AJ197" t="str">
            <v>Ch. Leitrim (Bank-550 m à l'est)</v>
          </cell>
        </row>
        <row r="198">
          <cell r="B198" t="str">
            <v>908980 2019 Watermain Improvements</v>
          </cell>
          <cell r="C198" t="str">
            <v>Res</v>
          </cell>
          <cell r="D198" t="str">
            <v xml:space="preserve">Capital Reserve Fund </v>
          </cell>
          <cell r="E198" t="str">
            <v>Water Capital</v>
          </cell>
          <cell r="F198" t="str">
            <v>Rate Supported</v>
          </cell>
          <cell r="G198" t="str">
            <v>Rate</v>
          </cell>
          <cell r="H198" t="str">
            <v>Rate</v>
          </cell>
          <cell r="I198" t="str">
            <v>Water</v>
          </cell>
          <cell r="J198" t="str">
            <v>Authority</v>
          </cell>
          <cell r="K198" t="str">
            <v xml:space="preserve">Water System Rehabilitation </v>
          </cell>
          <cell r="L198" t="str">
            <v>Renewal of City Assets</v>
          </cell>
          <cell r="M198" t="str">
            <v>Standing Committee on Enviromental Protection, Water and Waste Management - Rate</v>
          </cell>
          <cell r="N198" t="str">
            <v>Planning, Infrastructure &amp; Economic Development Department</v>
          </cell>
          <cell r="O198" t="str">
            <v>Infrastructure Services</v>
          </cell>
          <cell r="P198" t="str">
            <v>Drinking Water Services</v>
          </cell>
          <cell r="Q198" t="str">
            <v>908980  2019 Watermain Improvements</v>
          </cell>
          <cell r="R198" t="str">
            <v>516110  Water Capital</v>
          </cell>
          <cell r="S198">
            <v>3900</v>
          </cell>
          <cell r="T198">
            <v>6900</v>
          </cell>
          <cell r="U198">
            <v>5000</v>
          </cell>
          <cell r="V198">
            <v>1000</v>
          </cell>
          <cell r="W198">
            <v>4000</v>
          </cell>
          <cell r="X198">
            <v>5500</v>
          </cell>
          <cell r="Y198">
            <v>4500</v>
          </cell>
          <cell r="Z198">
            <v>8000</v>
          </cell>
          <cell r="AA198">
            <v>6000</v>
          </cell>
          <cell r="AB198">
            <v>7500</v>
          </cell>
          <cell r="AC198">
            <v>52300</v>
          </cell>
          <cell r="AD198">
            <v>516110</v>
          </cell>
          <cell r="AE198">
            <v>16800</v>
          </cell>
          <cell r="AF198" t="str">
            <v>CW</v>
          </cell>
          <cell r="AG198">
            <v>2021</v>
          </cell>
          <cell r="AH198" t="str">
            <v>Water Capital</v>
          </cell>
          <cell r="AI198">
            <v>908980</v>
          </cell>
          <cell r="AJ198" t="str">
            <v>Améliorations aux conduites d’eau 2018</v>
          </cell>
        </row>
        <row r="199">
          <cell r="B199" t="str">
            <v>908980 2019 Watermain Improvements</v>
          </cell>
          <cell r="C199" t="str">
            <v>Debt</v>
          </cell>
          <cell r="D199" t="str">
            <v xml:space="preserve">Debt Funding </v>
          </cell>
          <cell r="E199" t="str">
            <v>Water Funded Debt</v>
          </cell>
          <cell r="F199" t="str">
            <v>Rate Supported Debt</v>
          </cell>
          <cell r="G199" t="str">
            <v>Rate</v>
          </cell>
          <cell r="H199" t="str">
            <v>Rate</v>
          </cell>
          <cell r="I199" t="str">
            <v>Water</v>
          </cell>
          <cell r="J199" t="str">
            <v>Authority</v>
          </cell>
          <cell r="K199" t="str">
            <v xml:space="preserve">Water System Rehabilitation </v>
          </cell>
          <cell r="L199" t="str">
            <v>Renewal of City Assets</v>
          </cell>
          <cell r="M199" t="str">
            <v>Standing Committee on Enviromental Protection, Water and Waste Management - Rate</v>
          </cell>
          <cell r="N199" t="str">
            <v>Planning, Infrastructure &amp; Economic Development Department</v>
          </cell>
          <cell r="O199" t="str">
            <v>Infrastructure Services</v>
          </cell>
          <cell r="P199" t="str">
            <v>Drinking Water Services</v>
          </cell>
          <cell r="Q199" t="str">
            <v>908980  2019 Watermain Improvements</v>
          </cell>
          <cell r="R199" t="str">
            <v>518011  Water Funded Debt</v>
          </cell>
          <cell r="S199">
            <v>100</v>
          </cell>
          <cell r="T199">
            <v>100</v>
          </cell>
          <cell r="U199">
            <v>2000</v>
          </cell>
          <cell r="V199">
            <v>6000</v>
          </cell>
          <cell r="W199">
            <v>4000</v>
          </cell>
          <cell r="X199">
            <v>3000</v>
          </cell>
          <cell r="Y199">
            <v>4500</v>
          </cell>
          <cell r="Z199">
            <v>4000</v>
          </cell>
          <cell r="AA199">
            <v>7000</v>
          </cell>
          <cell r="AB199">
            <v>6200</v>
          </cell>
          <cell r="AC199">
            <v>36900</v>
          </cell>
          <cell r="AD199">
            <v>518011</v>
          </cell>
          <cell r="AE199">
            <v>8200</v>
          </cell>
          <cell r="AF199" t="str">
            <v>CW</v>
          </cell>
          <cell r="AG199">
            <v>2021</v>
          </cell>
          <cell r="AH199" t="str">
            <v>Water Funded Debt</v>
          </cell>
          <cell r="AI199">
            <v>908980</v>
          </cell>
          <cell r="AJ199" t="str">
            <v>Améliorations aux conduites d’eau 2018</v>
          </cell>
        </row>
        <row r="200">
          <cell r="B200" t="str">
            <v>908981 Lemieux island Pipe Bridge SN 017160</v>
          </cell>
          <cell r="C200" t="str">
            <v>Res</v>
          </cell>
          <cell r="D200" t="str">
            <v xml:space="preserve">Capital Reserve Fund </v>
          </cell>
          <cell r="E200" t="str">
            <v>Water Capital</v>
          </cell>
          <cell r="F200" t="str">
            <v>Rate Supported</v>
          </cell>
          <cell r="G200" t="str">
            <v>Rate</v>
          </cell>
          <cell r="H200" t="str">
            <v>Rate</v>
          </cell>
          <cell r="I200" t="str">
            <v>Water</v>
          </cell>
          <cell r="J200" t="str">
            <v>Authority</v>
          </cell>
          <cell r="K200" t="str">
            <v xml:space="preserve">Water System Rehabilitation </v>
          </cell>
          <cell r="L200" t="str">
            <v>Renewal of City Assets</v>
          </cell>
          <cell r="M200" t="str">
            <v>Standing Committee on Enviromental Protection, Water and Waste Management - Rate</v>
          </cell>
          <cell r="N200" t="str">
            <v>Planning, Infrastructure &amp; Economic Development Department</v>
          </cell>
          <cell r="O200" t="str">
            <v>Infrastructure Services</v>
          </cell>
          <cell r="P200" t="str">
            <v>Drinking Water Services</v>
          </cell>
          <cell r="Q200" t="str">
            <v>908981  Lemieux island Pipe Bridge SN 017160</v>
          </cell>
          <cell r="R200" t="str">
            <v>516110  Water Capital</v>
          </cell>
          <cell r="S200">
            <v>200</v>
          </cell>
          <cell r="T200">
            <v>2020</v>
          </cell>
          <cell r="U200">
            <v>1000</v>
          </cell>
          <cell r="V200">
            <v>1200</v>
          </cell>
          <cell r="W200">
            <v>0</v>
          </cell>
          <cell r="X200">
            <v>0</v>
          </cell>
          <cell r="Y200">
            <v>0</v>
          </cell>
          <cell r="Z200">
            <v>0</v>
          </cell>
          <cell r="AA200">
            <v>0</v>
          </cell>
          <cell r="AB200">
            <v>0</v>
          </cell>
          <cell r="AC200">
            <v>4420</v>
          </cell>
          <cell r="AD200">
            <v>516110</v>
          </cell>
          <cell r="AE200">
            <v>4420</v>
          </cell>
          <cell r="AF200">
            <v>15</v>
          </cell>
          <cell r="AG200">
            <v>2024</v>
          </cell>
          <cell r="AH200" t="str">
            <v>Water Capital</v>
          </cell>
          <cell r="AI200">
            <v>908981</v>
          </cell>
          <cell r="AJ200" t="str">
            <v>Pont à conduites de l’île Lemieux NS017160</v>
          </cell>
        </row>
        <row r="201">
          <cell r="B201" t="str">
            <v>908981 Lemieux island Pipe Bridge SN 017160</v>
          </cell>
          <cell r="C201" t="str">
            <v>Debt</v>
          </cell>
          <cell r="D201" t="str">
            <v xml:space="preserve">Debt Funding </v>
          </cell>
          <cell r="E201" t="str">
            <v>Water Funded Debt</v>
          </cell>
          <cell r="F201" t="str">
            <v>Rate Supported Debt</v>
          </cell>
          <cell r="G201" t="str">
            <v>Rate</v>
          </cell>
          <cell r="H201" t="str">
            <v>Rate</v>
          </cell>
          <cell r="I201" t="str">
            <v>Water</v>
          </cell>
          <cell r="J201" t="str">
            <v>Authority</v>
          </cell>
          <cell r="K201" t="str">
            <v xml:space="preserve">Water System Rehabilitation </v>
          </cell>
          <cell r="L201" t="str">
            <v>Renewal of City Assets</v>
          </cell>
          <cell r="M201" t="str">
            <v>Standing Committee on Enviromental Protection, Water and Waste Management - Rate</v>
          </cell>
          <cell r="N201" t="str">
            <v>Planning, Infrastructure &amp; Economic Development Department</v>
          </cell>
          <cell r="O201" t="str">
            <v>Infrastructure Services</v>
          </cell>
          <cell r="P201" t="str">
            <v>Drinking Water Services</v>
          </cell>
          <cell r="Q201" t="str">
            <v>908981  Lemieux island Pipe Bridge SN 017160</v>
          </cell>
          <cell r="R201" t="str">
            <v>518011  Water Funded Debt</v>
          </cell>
          <cell r="S201">
            <v>300</v>
          </cell>
          <cell r="T201">
            <v>100</v>
          </cell>
          <cell r="U201">
            <v>1160</v>
          </cell>
          <cell r="V201">
            <v>13150</v>
          </cell>
          <cell r="W201">
            <v>0</v>
          </cell>
          <cell r="X201">
            <v>0</v>
          </cell>
          <cell r="Y201">
            <v>0</v>
          </cell>
          <cell r="Z201">
            <v>0</v>
          </cell>
          <cell r="AA201">
            <v>0</v>
          </cell>
          <cell r="AB201">
            <v>0</v>
          </cell>
          <cell r="AC201">
            <v>14710</v>
          </cell>
          <cell r="AD201">
            <v>518011</v>
          </cell>
          <cell r="AE201">
            <v>14710</v>
          </cell>
          <cell r="AF201">
            <v>15</v>
          </cell>
          <cell r="AG201">
            <v>2024</v>
          </cell>
          <cell r="AH201" t="str">
            <v>Water Funded Debt</v>
          </cell>
          <cell r="AI201">
            <v>908981</v>
          </cell>
          <cell r="AJ201" t="str">
            <v>Pont à conduites de l’île Lemieux NS017160</v>
          </cell>
        </row>
        <row r="202">
          <cell r="B202" t="str">
            <v>909279 Watermain: Albert-Slater (Bay to Elgin)</v>
          </cell>
          <cell r="C202" t="str">
            <v>Res</v>
          </cell>
          <cell r="D202" t="str">
            <v xml:space="preserve">Capital Reserve Fund </v>
          </cell>
          <cell r="E202" t="str">
            <v>Water Capital</v>
          </cell>
          <cell r="F202" t="str">
            <v>Rate Supported</v>
          </cell>
          <cell r="G202" t="str">
            <v>Rate</v>
          </cell>
          <cell r="H202" t="str">
            <v>Rate</v>
          </cell>
          <cell r="I202" t="str">
            <v>Water</v>
          </cell>
          <cell r="J202" t="str">
            <v>Authority</v>
          </cell>
          <cell r="K202" t="str">
            <v>Individual</v>
          </cell>
          <cell r="L202" t="str">
            <v>Renewal of City Assets</v>
          </cell>
          <cell r="M202" t="str">
            <v>Standing Committee on Enviromental Protection, Water and Waste Management - Rate</v>
          </cell>
          <cell r="N202" t="str">
            <v>Planning, Infrastructure &amp; Economic Development Department</v>
          </cell>
          <cell r="O202" t="str">
            <v>Infrastructure Services</v>
          </cell>
          <cell r="P202" t="str">
            <v>Drinking Water Services</v>
          </cell>
          <cell r="Q202" t="str">
            <v>909279  Watermain: Albert-Slater (Bay to Elgin)</v>
          </cell>
          <cell r="R202" t="str">
            <v>516110  Water Capital</v>
          </cell>
          <cell r="S202">
            <v>0</v>
          </cell>
          <cell r="T202">
            <v>7900</v>
          </cell>
          <cell r="U202">
            <v>0</v>
          </cell>
          <cell r="V202">
            <v>0</v>
          </cell>
          <cell r="W202">
            <v>0</v>
          </cell>
          <cell r="X202">
            <v>0</v>
          </cell>
          <cell r="Y202">
            <v>0</v>
          </cell>
          <cell r="Z202">
            <v>0</v>
          </cell>
          <cell r="AA202">
            <v>0</v>
          </cell>
          <cell r="AB202">
            <v>0</v>
          </cell>
          <cell r="AC202">
            <v>7900</v>
          </cell>
          <cell r="AD202">
            <v>516110</v>
          </cell>
          <cell r="AE202">
            <v>7900</v>
          </cell>
          <cell r="AF202">
            <v>14</v>
          </cell>
          <cell r="AG202">
            <v>2022</v>
          </cell>
          <cell r="AH202" t="str">
            <v>Water Capital</v>
          </cell>
          <cell r="AI202">
            <v>909279</v>
          </cell>
          <cell r="AJ202" t="str">
            <v>Cond. princ.; Albert-Slater (Bay-Elgin)</v>
          </cell>
        </row>
        <row r="203">
          <cell r="B203" t="str">
            <v>909279 Watermain: Albert-Slater (Bay to Elgin)</v>
          </cell>
          <cell r="C203" t="str">
            <v>Debt</v>
          </cell>
          <cell r="D203" t="str">
            <v xml:space="preserve">Debt Funding </v>
          </cell>
          <cell r="E203" t="str">
            <v>Water Funded Debt</v>
          </cell>
          <cell r="F203" t="str">
            <v>Rate Supported Debt</v>
          </cell>
          <cell r="G203" t="str">
            <v>Rate</v>
          </cell>
          <cell r="H203" t="str">
            <v>Rate</v>
          </cell>
          <cell r="I203" t="str">
            <v>Water</v>
          </cell>
          <cell r="J203" t="str">
            <v>Authority</v>
          </cell>
          <cell r="K203" t="str">
            <v>Individual</v>
          </cell>
          <cell r="L203" t="str">
            <v>Renewal of City Assets</v>
          </cell>
          <cell r="M203" t="str">
            <v>Standing Committee on Enviromental Protection, Water and Waste Management - Rate</v>
          </cell>
          <cell r="N203" t="str">
            <v>Planning, Infrastructure &amp; Economic Development Department</v>
          </cell>
          <cell r="O203" t="str">
            <v>Infrastructure Services</v>
          </cell>
          <cell r="P203" t="str">
            <v>Drinking Water Services</v>
          </cell>
          <cell r="Q203" t="str">
            <v>909279  Watermain: Albert-Slater (Bay to Elgin)</v>
          </cell>
          <cell r="R203" t="str">
            <v>518011  Water Funded Debt</v>
          </cell>
          <cell r="S203">
            <v>0</v>
          </cell>
          <cell r="T203">
            <v>100</v>
          </cell>
          <cell r="U203">
            <v>0</v>
          </cell>
          <cell r="V203">
            <v>0</v>
          </cell>
          <cell r="W203">
            <v>0</v>
          </cell>
          <cell r="X203">
            <v>0</v>
          </cell>
          <cell r="Y203">
            <v>0</v>
          </cell>
          <cell r="Z203">
            <v>0</v>
          </cell>
          <cell r="AA203">
            <v>0</v>
          </cell>
          <cell r="AB203">
            <v>0</v>
          </cell>
          <cell r="AC203">
            <v>100</v>
          </cell>
          <cell r="AD203">
            <v>518011</v>
          </cell>
          <cell r="AE203">
            <v>100</v>
          </cell>
          <cell r="AF203">
            <v>14</v>
          </cell>
          <cell r="AG203">
            <v>2022</v>
          </cell>
          <cell r="AH203" t="str">
            <v>Water Funded Debt</v>
          </cell>
          <cell r="AI203">
            <v>909279</v>
          </cell>
          <cell r="AJ203" t="str">
            <v>Cond. princ.; Albert-Slater (Bay-Elgin)</v>
          </cell>
        </row>
        <row r="204">
          <cell r="B204" t="str">
            <v>909392 2019 WM Transmission/Distribution Rehab</v>
          </cell>
          <cell r="C204" t="str">
            <v>Res</v>
          </cell>
          <cell r="D204" t="str">
            <v xml:space="preserve">Capital Reserve Fund </v>
          </cell>
          <cell r="E204" t="str">
            <v>Water Capital</v>
          </cell>
          <cell r="F204" t="str">
            <v>Rate Supported</v>
          </cell>
          <cell r="G204" t="str">
            <v>Rate</v>
          </cell>
          <cell r="H204" t="str">
            <v>Rate</v>
          </cell>
          <cell r="I204" t="str">
            <v>Water</v>
          </cell>
          <cell r="J204" t="str">
            <v>Authority</v>
          </cell>
          <cell r="K204" t="str">
            <v xml:space="preserve">Water System Rehabilitation </v>
          </cell>
          <cell r="L204" t="str">
            <v>Renewal of City Assets</v>
          </cell>
          <cell r="M204" t="str">
            <v>Standing Committee on Enviromental Protection, Water and Waste Management - Rate</v>
          </cell>
          <cell r="N204" t="str">
            <v>Planning, Infrastructure &amp; Economic Development Department</v>
          </cell>
          <cell r="O204" t="str">
            <v>Infrastructure Services</v>
          </cell>
          <cell r="P204" t="str">
            <v>Drinking Water Services</v>
          </cell>
          <cell r="Q204" t="str">
            <v>909392  2019 WM Transmission/Distribution Rehab</v>
          </cell>
          <cell r="R204" t="str">
            <v>516110  Water Capital</v>
          </cell>
          <cell r="S204">
            <v>259</v>
          </cell>
          <cell r="T204">
            <v>700</v>
          </cell>
          <cell r="U204">
            <v>700</v>
          </cell>
          <cell r="V204">
            <v>700</v>
          </cell>
          <cell r="W204">
            <v>751</v>
          </cell>
          <cell r="X204">
            <v>1160</v>
          </cell>
          <cell r="Y204">
            <v>1441</v>
          </cell>
          <cell r="Z204">
            <v>2199</v>
          </cell>
          <cell r="AA204">
            <v>3714</v>
          </cell>
          <cell r="AB204">
            <v>3817</v>
          </cell>
          <cell r="AC204">
            <v>15441</v>
          </cell>
          <cell r="AD204">
            <v>516110</v>
          </cell>
          <cell r="AE204">
            <v>2359</v>
          </cell>
          <cell r="AF204" t="str">
            <v>CW</v>
          </cell>
          <cell r="AG204">
            <v>2021</v>
          </cell>
          <cell r="AH204" t="str">
            <v>Water Capital</v>
          </cell>
          <cell r="AI204">
            <v>909392</v>
          </cell>
          <cell r="AJ204" t="str">
            <v>Réfection des conduites d'eau principales 2019 - Transmission et distribution</v>
          </cell>
        </row>
        <row r="205">
          <cell r="B205" t="str">
            <v>909392 2019 WM Transmission/Distribution Rehab</v>
          </cell>
          <cell r="C205" t="str">
            <v>Debt</v>
          </cell>
          <cell r="D205" t="str">
            <v xml:space="preserve">Debt Funding </v>
          </cell>
          <cell r="E205" t="str">
            <v>Water Funded Debt</v>
          </cell>
          <cell r="F205" t="str">
            <v>Rate Supported Debt</v>
          </cell>
          <cell r="G205" t="str">
            <v>Rate</v>
          </cell>
          <cell r="H205" t="str">
            <v>Rate</v>
          </cell>
          <cell r="I205" t="str">
            <v>Water</v>
          </cell>
          <cell r="J205" t="str">
            <v>Authority</v>
          </cell>
          <cell r="K205" t="str">
            <v xml:space="preserve">Water System Rehabilitation </v>
          </cell>
          <cell r="L205" t="str">
            <v>Renewal of City Assets</v>
          </cell>
          <cell r="M205" t="str">
            <v>Standing Committee on Enviromental Protection, Water and Waste Management - Rate</v>
          </cell>
          <cell r="N205" t="str">
            <v>Planning, Infrastructure &amp; Economic Development Department</v>
          </cell>
          <cell r="O205" t="str">
            <v>Infrastructure Services</v>
          </cell>
          <cell r="P205" t="str">
            <v>Drinking Water Services</v>
          </cell>
          <cell r="Q205" t="str">
            <v>909392  2019 WM Transmission/Distribution Rehab</v>
          </cell>
          <cell r="R205" t="str">
            <v>518011  Water Funded Debt</v>
          </cell>
          <cell r="S205">
            <v>1830</v>
          </cell>
          <cell r="T205">
            <v>4000</v>
          </cell>
          <cell r="U205">
            <v>4000</v>
          </cell>
          <cell r="V205">
            <v>4000</v>
          </cell>
          <cell r="W205">
            <v>7000</v>
          </cell>
          <cell r="X205">
            <v>7000</v>
          </cell>
          <cell r="Y205">
            <v>8000</v>
          </cell>
          <cell r="Z205">
            <v>10000</v>
          </cell>
          <cell r="AA205">
            <v>10000</v>
          </cell>
          <cell r="AB205">
            <v>10000</v>
          </cell>
          <cell r="AC205">
            <v>65830</v>
          </cell>
          <cell r="AD205">
            <v>518011</v>
          </cell>
          <cell r="AE205">
            <v>13830</v>
          </cell>
          <cell r="AF205" t="str">
            <v>CW</v>
          </cell>
          <cell r="AG205">
            <v>2021</v>
          </cell>
          <cell r="AH205" t="str">
            <v>Water Funded Debt</v>
          </cell>
          <cell r="AI205">
            <v>909392</v>
          </cell>
          <cell r="AJ205" t="str">
            <v>Réfection des conduites d'eau principales 2019 - Transmission et distribution</v>
          </cell>
        </row>
        <row r="206">
          <cell r="B206" t="str">
            <v>907654 Ops Condition Assess-Critical Sys Links</v>
          </cell>
          <cell r="C206" t="str">
            <v>Res</v>
          </cell>
          <cell r="D206" t="str">
            <v xml:space="preserve">Capital Reserve Fund </v>
          </cell>
          <cell r="E206" t="str">
            <v>Water Capital</v>
          </cell>
          <cell r="F206" t="str">
            <v>Rate Supported</v>
          </cell>
          <cell r="G206" t="str">
            <v>Rate</v>
          </cell>
          <cell r="H206" t="str">
            <v>Rate</v>
          </cell>
          <cell r="I206" t="str">
            <v>Water</v>
          </cell>
          <cell r="J206" t="str">
            <v>Authority</v>
          </cell>
          <cell r="K206" t="str">
            <v>Water Distribution Systems</v>
          </cell>
          <cell r="L206" t="str">
            <v>Renewal of City Assets</v>
          </cell>
          <cell r="M206" t="str">
            <v>Standing Committee on Enviromental Protection, Water and Waste Management - Rate</v>
          </cell>
          <cell r="N206" t="str">
            <v>Public Works &amp; Environmental Services Department</v>
          </cell>
          <cell r="O206" t="str">
            <v>Water Services</v>
          </cell>
          <cell r="P206" t="str">
            <v>Drinking Water Services</v>
          </cell>
          <cell r="Q206" t="str">
            <v>907654  Ops Condition Assess-Critical Sys Links</v>
          </cell>
          <cell r="R206" t="str">
            <v>516110  Water Capital</v>
          </cell>
          <cell r="S206">
            <v>0</v>
          </cell>
          <cell r="T206">
            <v>2500</v>
          </cell>
          <cell r="U206">
            <v>2500</v>
          </cell>
          <cell r="V206">
            <v>2500</v>
          </cell>
          <cell r="W206">
            <v>2500</v>
          </cell>
          <cell r="X206">
            <v>2500</v>
          </cell>
          <cell r="Y206">
            <v>2500</v>
          </cell>
          <cell r="Z206">
            <v>2500</v>
          </cell>
          <cell r="AA206">
            <v>2500</v>
          </cell>
          <cell r="AB206">
            <v>2500</v>
          </cell>
          <cell r="AC206">
            <v>22500</v>
          </cell>
          <cell r="AD206">
            <v>516110</v>
          </cell>
          <cell r="AE206">
            <v>7500</v>
          </cell>
          <cell r="AF206" t="str">
            <v>CW</v>
          </cell>
          <cell r="AG206">
            <v>2020</v>
          </cell>
          <cell r="AH206" t="str">
            <v>Water Capital</v>
          </cell>
          <cell r="AI206">
            <v>907654</v>
          </cell>
          <cell r="AJ206" t="str">
            <v>Évaluation de l’état des conduites essentielles du réseau en 2018</v>
          </cell>
        </row>
        <row r="207">
          <cell r="B207" t="str">
            <v>908075 Critical Links Risk Mitigation Measures</v>
          </cell>
          <cell r="C207" t="str">
            <v>Res</v>
          </cell>
          <cell r="D207" t="str">
            <v xml:space="preserve">Capital Reserve Fund </v>
          </cell>
          <cell r="E207" t="str">
            <v>Water Capital</v>
          </cell>
          <cell r="F207" t="str">
            <v>Rate Supported</v>
          </cell>
          <cell r="G207" t="str">
            <v>Rate</v>
          </cell>
          <cell r="H207" t="str">
            <v>Rate</v>
          </cell>
          <cell r="I207" t="str">
            <v>Water</v>
          </cell>
          <cell r="J207" t="str">
            <v>Authority</v>
          </cell>
          <cell r="K207" t="str">
            <v>Water Distribution Systems</v>
          </cell>
          <cell r="L207" t="str">
            <v>Renewal of City Assets</v>
          </cell>
          <cell r="M207" t="str">
            <v>Standing Committee on Enviromental Protection, Water and Waste Management - Rate</v>
          </cell>
          <cell r="N207" t="str">
            <v>Public Works &amp; Environmental Services Department</v>
          </cell>
          <cell r="O207" t="str">
            <v>Water Services</v>
          </cell>
          <cell r="P207" t="str">
            <v>Drinking Water Services</v>
          </cell>
          <cell r="Q207" t="str">
            <v>908075  Critical Links Risk Mitigation Measures</v>
          </cell>
          <cell r="R207" t="str">
            <v>516110  Water Capital</v>
          </cell>
          <cell r="S207">
            <v>0</v>
          </cell>
          <cell r="T207">
            <v>1500</v>
          </cell>
          <cell r="U207">
            <v>1500</v>
          </cell>
          <cell r="V207">
            <v>1500</v>
          </cell>
          <cell r="W207">
            <v>1500</v>
          </cell>
          <cell r="X207">
            <v>1500</v>
          </cell>
          <cell r="Y207">
            <v>1500</v>
          </cell>
          <cell r="Z207">
            <v>1500</v>
          </cell>
          <cell r="AA207">
            <v>1500</v>
          </cell>
          <cell r="AB207">
            <v>1500</v>
          </cell>
          <cell r="AC207">
            <v>13500</v>
          </cell>
          <cell r="AD207">
            <v>516110</v>
          </cell>
          <cell r="AE207">
            <v>4500</v>
          </cell>
          <cell r="AF207" t="str">
            <v>CW</v>
          </cell>
          <cell r="AG207">
            <v>2020</v>
          </cell>
          <cell r="AH207" t="str">
            <v>Water Capital</v>
          </cell>
          <cell r="AI207">
            <v>908075</v>
          </cell>
          <cell r="AJ207" t="str">
            <v>Mesures d’atténuation pour les conduites essentielles du réseau en 2018</v>
          </cell>
        </row>
        <row r="208">
          <cell r="B208" t="str">
            <v>908080 Water Distribution Sys Improvements 2019</v>
          </cell>
          <cell r="C208" t="str">
            <v>Res</v>
          </cell>
          <cell r="D208" t="str">
            <v xml:space="preserve">Capital Reserve Fund </v>
          </cell>
          <cell r="E208" t="str">
            <v>Water Capital</v>
          </cell>
          <cell r="F208" t="str">
            <v>Rate Supported</v>
          </cell>
          <cell r="G208" t="str">
            <v>Rate</v>
          </cell>
          <cell r="H208" t="str">
            <v>Rate</v>
          </cell>
          <cell r="I208" t="str">
            <v>Water</v>
          </cell>
          <cell r="J208" t="str">
            <v>Authority</v>
          </cell>
          <cell r="K208" t="str">
            <v>Water Distribution Systems</v>
          </cell>
          <cell r="L208" t="str">
            <v>Renewal of City Assets</v>
          </cell>
          <cell r="M208" t="str">
            <v>Standing Committee on Enviromental Protection, Water and Waste Management - Rate</v>
          </cell>
          <cell r="N208" t="str">
            <v>Public Works &amp; Environmental Services Department</v>
          </cell>
          <cell r="O208" t="str">
            <v>Water Services</v>
          </cell>
          <cell r="P208" t="str">
            <v>Drinking Water Services</v>
          </cell>
          <cell r="Q208" t="str">
            <v>908080  Water Distribution Sys Improvements 2019</v>
          </cell>
          <cell r="R208" t="str">
            <v>516110  Water Capital</v>
          </cell>
          <cell r="S208">
            <v>200</v>
          </cell>
          <cell r="T208">
            <v>200</v>
          </cell>
          <cell r="U208">
            <v>900</v>
          </cell>
          <cell r="V208">
            <v>500</v>
          </cell>
          <cell r="W208">
            <v>200</v>
          </cell>
          <cell r="X208">
            <v>200</v>
          </cell>
          <cell r="Y208">
            <v>500</v>
          </cell>
          <cell r="Z208">
            <v>200</v>
          </cell>
          <cell r="AA208">
            <v>200</v>
          </cell>
          <cell r="AB208">
            <v>200</v>
          </cell>
          <cell r="AC208">
            <v>3300</v>
          </cell>
          <cell r="AD208">
            <v>516110</v>
          </cell>
          <cell r="AE208">
            <v>1800</v>
          </cell>
          <cell r="AF208" t="str">
            <v>CW</v>
          </cell>
          <cell r="AG208">
            <v>2023</v>
          </cell>
          <cell r="AH208" t="str">
            <v>Water Capital</v>
          </cell>
          <cell r="AI208">
            <v>908080</v>
          </cell>
          <cell r="AJ208" t="str">
            <v>Améliorations du réseau d’alimentation en eau de 2019</v>
          </cell>
        </row>
        <row r="209">
          <cell r="B209" t="str">
            <v>908080 Water Distribution Sys Improvements 2019</v>
          </cell>
          <cell r="C209" t="str">
            <v>Debt</v>
          </cell>
          <cell r="D209" t="str">
            <v xml:space="preserve">Debt Funding </v>
          </cell>
          <cell r="E209" t="str">
            <v>Water Funded Debt</v>
          </cell>
          <cell r="F209" t="str">
            <v>Rate Supported Debt</v>
          </cell>
          <cell r="G209" t="str">
            <v>Rate</v>
          </cell>
          <cell r="H209" t="str">
            <v>Rate</v>
          </cell>
          <cell r="I209" t="str">
            <v>Water</v>
          </cell>
          <cell r="J209" t="str">
            <v>Authority</v>
          </cell>
          <cell r="K209" t="str">
            <v>Water Distribution Systems</v>
          </cell>
          <cell r="L209" t="str">
            <v>Renewal of City Assets</v>
          </cell>
          <cell r="M209" t="str">
            <v>Standing Committee on Enviromental Protection, Water and Waste Management - Rate</v>
          </cell>
          <cell r="N209" t="str">
            <v>Public Works &amp; Environmental Services Department</v>
          </cell>
          <cell r="O209" t="str">
            <v>Water Services</v>
          </cell>
          <cell r="P209" t="str">
            <v>Drinking Water Services</v>
          </cell>
          <cell r="Q209" t="str">
            <v>908080  Water Distribution Sys Improvements 2019</v>
          </cell>
          <cell r="R209" t="str">
            <v>518011  Water Funded Debt</v>
          </cell>
          <cell r="S209">
            <v>800</v>
          </cell>
          <cell r="T209">
            <v>800</v>
          </cell>
          <cell r="U209">
            <v>100</v>
          </cell>
          <cell r="V209">
            <v>500</v>
          </cell>
          <cell r="W209">
            <v>800</v>
          </cell>
          <cell r="X209">
            <v>800</v>
          </cell>
          <cell r="Y209">
            <v>500</v>
          </cell>
          <cell r="Z209">
            <v>800</v>
          </cell>
          <cell r="AA209">
            <v>800</v>
          </cell>
          <cell r="AB209">
            <v>800</v>
          </cell>
          <cell r="AC209">
            <v>6700</v>
          </cell>
          <cell r="AD209">
            <v>518011</v>
          </cell>
          <cell r="AE209">
            <v>2200</v>
          </cell>
          <cell r="AF209" t="str">
            <v>CW</v>
          </cell>
          <cell r="AG209">
            <v>2023</v>
          </cell>
          <cell r="AH209" t="str">
            <v>Water Funded Debt</v>
          </cell>
          <cell r="AI209">
            <v>908080</v>
          </cell>
          <cell r="AJ209" t="str">
            <v>Améliorations du réseau d’alimentation en eau de 2019</v>
          </cell>
        </row>
        <row r="210">
          <cell r="B210" t="str">
            <v>908436 Cathodic Protection 2019</v>
          </cell>
          <cell r="C210" t="str">
            <v>Res</v>
          </cell>
          <cell r="D210" t="str">
            <v xml:space="preserve">Capital Reserve Fund </v>
          </cell>
          <cell r="E210" t="str">
            <v>Water Capital</v>
          </cell>
          <cell r="F210" t="str">
            <v>Rate Supported</v>
          </cell>
          <cell r="G210" t="str">
            <v>Rate</v>
          </cell>
          <cell r="H210" t="str">
            <v>Rate</v>
          </cell>
          <cell r="I210" t="str">
            <v>Water</v>
          </cell>
          <cell r="J210" t="str">
            <v>Authority</v>
          </cell>
          <cell r="K210" t="str">
            <v>Water Distribution Systems</v>
          </cell>
          <cell r="L210" t="str">
            <v>Renewal of City Assets</v>
          </cell>
          <cell r="M210" t="str">
            <v>Standing Committee on Enviromental Protection, Water and Waste Management - Rate</v>
          </cell>
          <cell r="N210" t="str">
            <v>Public Works &amp; Environmental Services Department</v>
          </cell>
          <cell r="O210" t="str">
            <v>Water Services</v>
          </cell>
          <cell r="P210" t="str">
            <v>Drinking Water Services</v>
          </cell>
          <cell r="Q210" t="str">
            <v>908436  Cathodic Protection 2019</v>
          </cell>
          <cell r="R210" t="str">
            <v>516110  Water Capital</v>
          </cell>
          <cell r="S210">
            <v>0</v>
          </cell>
          <cell r="T210">
            <v>250</v>
          </cell>
          <cell r="U210">
            <v>1150</v>
          </cell>
          <cell r="V210">
            <v>250</v>
          </cell>
          <cell r="W210">
            <v>250</v>
          </cell>
          <cell r="X210">
            <v>250</v>
          </cell>
          <cell r="Y210">
            <v>250</v>
          </cell>
          <cell r="Z210">
            <v>250</v>
          </cell>
          <cell r="AA210">
            <v>250</v>
          </cell>
          <cell r="AB210">
            <v>250</v>
          </cell>
          <cell r="AC210">
            <v>3150</v>
          </cell>
          <cell r="AD210">
            <v>516110</v>
          </cell>
          <cell r="AE210">
            <v>1650</v>
          </cell>
          <cell r="AF210" t="str">
            <v>CW</v>
          </cell>
          <cell r="AG210">
            <v>2020</v>
          </cell>
          <cell r="AH210" t="str">
            <v>Water Capital</v>
          </cell>
          <cell r="AI210">
            <v>908436</v>
          </cell>
          <cell r="AJ210" t="str">
            <v>Programme de protection cathodique des conduites d’eau de 2019</v>
          </cell>
        </row>
        <row r="211">
          <cell r="B211" t="str">
            <v>908436 Cathodic Protection 2019</v>
          </cell>
          <cell r="C211" t="str">
            <v>Debt</v>
          </cell>
          <cell r="D211" t="str">
            <v xml:space="preserve">Debt Funding </v>
          </cell>
          <cell r="E211" t="str">
            <v>Water Funded Debt</v>
          </cell>
          <cell r="F211" t="str">
            <v>Rate Supported Debt</v>
          </cell>
          <cell r="G211" t="str">
            <v>Rate</v>
          </cell>
          <cell r="H211" t="str">
            <v>Rate</v>
          </cell>
          <cell r="I211" t="str">
            <v>Water</v>
          </cell>
          <cell r="J211" t="str">
            <v>Authority</v>
          </cell>
          <cell r="K211" t="str">
            <v>Water Distribution Systems</v>
          </cell>
          <cell r="L211" t="str">
            <v>Renewal of City Assets</v>
          </cell>
          <cell r="M211" t="str">
            <v>Standing Committee on Enviromental Protection, Water and Waste Management - Rate</v>
          </cell>
          <cell r="N211" t="str">
            <v>Public Works &amp; Environmental Services Department</v>
          </cell>
          <cell r="O211" t="str">
            <v>Water Services</v>
          </cell>
          <cell r="P211" t="str">
            <v>Drinking Water Services</v>
          </cell>
          <cell r="Q211" t="str">
            <v>908436  Cathodic Protection 2019</v>
          </cell>
          <cell r="R211" t="str">
            <v>518011  Water Funded Debt</v>
          </cell>
          <cell r="S211">
            <v>0</v>
          </cell>
          <cell r="T211">
            <v>1000</v>
          </cell>
          <cell r="U211">
            <v>100</v>
          </cell>
          <cell r="V211">
            <v>1000</v>
          </cell>
          <cell r="W211">
            <v>1000</v>
          </cell>
          <cell r="X211">
            <v>1000</v>
          </cell>
          <cell r="Y211">
            <v>1000</v>
          </cell>
          <cell r="Z211">
            <v>1000</v>
          </cell>
          <cell r="AA211">
            <v>1000</v>
          </cell>
          <cell r="AB211">
            <v>1000</v>
          </cell>
          <cell r="AC211">
            <v>8100</v>
          </cell>
          <cell r="AD211">
            <v>518011</v>
          </cell>
          <cell r="AE211">
            <v>2100</v>
          </cell>
          <cell r="AF211" t="str">
            <v>CW</v>
          </cell>
          <cell r="AG211">
            <v>2020</v>
          </cell>
          <cell r="AH211" t="str">
            <v>Water Funded Debt</v>
          </cell>
          <cell r="AI211">
            <v>908436</v>
          </cell>
          <cell r="AJ211" t="str">
            <v>Programme de protection cathodique des conduites d’eau de 2019</v>
          </cell>
        </row>
        <row r="212">
          <cell r="B212" t="str">
            <v>909039 Proactive Lead Service Replace Prog 2018</v>
          </cell>
          <cell r="C212" t="str">
            <v>Rev</v>
          </cell>
          <cell r="D212" t="str">
            <v>Revenues</v>
          </cell>
          <cell r="E212" t="str">
            <v>General Revenue</v>
          </cell>
          <cell r="F212" t="str">
            <v>Revenues</v>
          </cell>
          <cell r="G212" t="str">
            <v>Revenues</v>
          </cell>
          <cell r="H212" t="str">
            <v>Rate</v>
          </cell>
          <cell r="I212" t="str">
            <v>Water</v>
          </cell>
          <cell r="J212" t="str">
            <v>Authority</v>
          </cell>
          <cell r="K212" t="str">
            <v>Water Distribution Systems</v>
          </cell>
          <cell r="L212" t="str">
            <v>Renewal of City Assets</v>
          </cell>
          <cell r="M212" t="str">
            <v>Standing Committee on Enviromental Protection, Water and Waste Management - Rate</v>
          </cell>
          <cell r="N212" t="str">
            <v>Public Works &amp; Environmental Services Department</v>
          </cell>
          <cell r="O212" t="str">
            <v>Water Services</v>
          </cell>
          <cell r="P212" t="str">
            <v>Drinking Water Services</v>
          </cell>
          <cell r="Q212" t="str">
            <v>909039  Proactive Lead Service Replace Prog 2018</v>
          </cell>
          <cell r="R212" t="str">
            <v>517005  General Revenue</v>
          </cell>
          <cell r="S212">
            <v>0</v>
          </cell>
          <cell r="T212">
            <v>260</v>
          </cell>
          <cell r="U212">
            <v>270</v>
          </cell>
          <cell r="V212">
            <v>270</v>
          </cell>
          <cell r="W212">
            <v>270</v>
          </cell>
          <cell r="X212">
            <v>270</v>
          </cell>
          <cell r="Y212">
            <v>270</v>
          </cell>
          <cell r="Z212">
            <v>270</v>
          </cell>
          <cell r="AA212">
            <v>270</v>
          </cell>
          <cell r="AB212">
            <v>270</v>
          </cell>
          <cell r="AC212">
            <v>2420</v>
          </cell>
          <cell r="AD212">
            <v>517005</v>
          </cell>
          <cell r="AE212">
            <v>800</v>
          </cell>
          <cell r="AF212" t="str">
            <v>CW</v>
          </cell>
          <cell r="AG212">
            <v>2020</v>
          </cell>
          <cell r="AH212" t="str">
            <v>General</v>
          </cell>
          <cell r="AI212">
            <v>909039</v>
          </cell>
          <cell r="AJ212" t="str">
            <v>Programme de remplacement proactif des branchements en plomb de 2018</v>
          </cell>
        </row>
        <row r="213">
          <cell r="B213" t="str">
            <v>909039 Proactive Lead Service Replace Prog 2018</v>
          </cell>
          <cell r="C213" t="str">
            <v>Res</v>
          </cell>
          <cell r="D213" t="str">
            <v xml:space="preserve">Capital Reserve Fund </v>
          </cell>
          <cell r="E213" t="str">
            <v>Water Capital</v>
          </cell>
          <cell r="F213" t="str">
            <v>Rate Supported</v>
          </cell>
          <cell r="G213" t="str">
            <v>Rate</v>
          </cell>
          <cell r="H213" t="str">
            <v>Rate</v>
          </cell>
          <cell r="I213" t="str">
            <v>Water</v>
          </cell>
          <cell r="J213" t="str">
            <v>Authority</v>
          </cell>
          <cell r="K213" t="str">
            <v>Water Distribution Systems</v>
          </cell>
          <cell r="L213" t="str">
            <v>Renewal of City Assets</v>
          </cell>
          <cell r="M213" t="str">
            <v>Standing Committee on Enviromental Protection, Water and Waste Management - Rate</v>
          </cell>
          <cell r="N213" t="str">
            <v>Public Works &amp; Environmental Services Department</v>
          </cell>
          <cell r="O213" t="str">
            <v>Water Services</v>
          </cell>
          <cell r="P213" t="str">
            <v>Drinking Water Services</v>
          </cell>
          <cell r="Q213" t="str">
            <v>909039  Proactive Lead Service Replace Prog 2018</v>
          </cell>
          <cell r="R213" t="str">
            <v>516110  Water Capital</v>
          </cell>
          <cell r="S213">
            <v>0</v>
          </cell>
          <cell r="T213">
            <v>1240</v>
          </cell>
          <cell r="U213">
            <v>1230</v>
          </cell>
          <cell r="V213">
            <v>1230</v>
          </cell>
          <cell r="W213">
            <v>1230</v>
          </cell>
          <cell r="X213">
            <v>1230</v>
          </cell>
          <cell r="Y213">
            <v>1230</v>
          </cell>
          <cell r="Z213">
            <v>1230</v>
          </cell>
          <cell r="AA213">
            <v>1230</v>
          </cell>
          <cell r="AB213">
            <v>1230</v>
          </cell>
          <cell r="AC213">
            <v>11080</v>
          </cell>
          <cell r="AD213">
            <v>516110</v>
          </cell>
          <cell r="AE213">
            <v>3700</v>
          </cell>
          <cell r="AF213" t="str">
            <v>CW</v>
          </cell>
          <cell r="AG213">
            <v>2020</v>
          </cell>
          <cell r="AH213" t="str">
            <v>Water Capital</v>
          </cell>
          <cell r="AI213">
            <v>909039</v>
          </cell>
          <cell r="AJ213" t="str">
            <v>Programme de remplacement proactif des branchements en plomb de 2018</v>
          </cell>
        </row>
        <row r="214">
          <cell r="B214" t="str">
            <v>908076 Large Water Meters Changeout Program</v>
          </cell>
          <cell r="C214" t="str">
            <v>Res</v>
          </cell>
          <cell r="D214" t="str">
            <v xml:space="preserve">Capital Reserve Fund </v>
          </cell>
          <cell r="E214" t="str">
            <v>Water Capital</v>
          </cell>
          <cell r="F214" t="str">
            <v>Rate Supported</v>
          </cell>
          <cell r="G214" t="str">
            <v>Rate</v>
          </cell>
          <cell r="H214" t="str">
            <v>Rate</v>
          </cell>
          <cell r="I214" t="str">
            <v>Water</v>
          </cell>
          <cell r="J214" t="str">
            <v>Authority</v>
          </cell>
          <cell r="K214" t="str">
            <v>Water Meter Replacement Program</v>
          </cell>
          <cell r="L214" t="str">
            <v>Renewal of City Assets</v>
          </cell>
          <cell r="M214" t="str">
            <v>Standing Committee on Enviromental Protection, Water and Waste Management - Rate</v>
          </cell>
          <cell r="N214" t="str">
            <v>Corporate Services Department</v>
          </cell>
          <cell r="O214" t="str">
            <v>Revenue Services</v>
          </cell>
          <cell r="P214" t="str">
            <v>Drinking Water Services</v>
          </cell>
          <cell r="Q214" t="str">
            <v>908076  Large Water Meters Changeout Program</v>
          </cell>
          <cell r="R214" t="str">
            <v>516110  Water Capital</v>
          </cell>
          <cell r="S214">
            <v>1000</v>
          </cell>
          <cell r="T214">
            <v>1000</v>
          </cell>
          <cell r="U214">
            <v>1000</v>
          </cell>
          <cell r="V214">
            <v>1000</v>
          </cell>
          <cell r="W214">
            <v>1000</v>
          </cell>
          <cell r="X214">
            <v>1000</v>
          </cell>
          <cell r="Y214">
            <v>1000</v>
          </cell>
          <cell r="Z214">
            <v>1000</v>
          </cell>
          <cell r="AA214">
            <v>1000</v>
          </cell>
          <cell r="AB214">
            <v>0</v>
          </cell>
          <cell r="AC214">
            <v>9000</v>
          </cell>
          <cell r="AD214">
            <v>516110</v>
          </cell>
          <cell r="AE214">
            <v>4000</v>
          </cell>
          <cell r="AF214" t="str">
            <v>CW</v>
          </cell>
          <cell r="AG214">
            <v>2021</v>
          </cell>
          <cell r="AH214" t="str">
            <v>Water Capital</v>
          </cell>
          <cell r="AI214">
            <v>908076</v>
          </cell>
          <cell r="AJ214" t="str">
            <v>Programme de remplacement des grands compteurs d’eau</v>
          </cell>
        </row>
        <row r="215">
          <cell r="B215" t="str">
            <v>908908 Small Water Meters Changeout Program</v>
          </cell>
          <cell r="C215" t="str">
            <v>Res</v>
          </cell>
          <cell r="D215" t="str">
            <v xml:space="preserve">Capital Reserve Fund </v>
          </cell>
          <cell r="E215" t="str">
            <v>Water Capital</v>
          </cell>
          <cell r="F215" t="str">
            <v>Rate Supported</v>
          </cell>
          <cell r="G215" t="str">
            <v>Rate</v>
          </cell>
          <cell r="H215" t="str">
            <v>Rate</v>
          </cell>
          <cell r="I215" t="str">
            <v>Water</v>
          </cell>
          <cell r="J215" t="str">
            <v>Authority</v>
          </cell>
          <cell r="K215" t="str">
            <v>Water Meter Replacement Program</v>
          </cell>
          <cell r="L215" t="str">
            <v>Renewal of City Assets</v>
          </cell>
          <cell r="M215" t="str">
            <v>Standing Committee on Enviromental Protection, Water and Waste Management - Rate</v>
          </cell>
          <cell r="N215" t="str">
            <v>Corporate Services Department</v>
          </cell>
          <cell r="O215" t="str">
            <v>Revenue Services</v>
          </cell>
          <cell r="P215" t="str">
            <v>Drinking Water Services</v>
          </cell>
          <cell r="Q215" t="str">
            <v>908908  Small Water Meters Changeout Program</v>
          </cell>
          <cell r="R215" t="str">
            <v>516110  Water Capital</v>
          </cell>
          <cell r="S215">
            <v>4325</v>
          </cell>
          <cell r="T215">
            <v>2325</v>
          </cell>
          <cell r="U215">
            <v>2375</v>
          </cell>
          <cell r="V215">
            <v>2375</v>
          </cell>
          <cell r="W215">
            <v>1400</v>
          </cell>
          <cell r="X215">
            <v>1400</v>
          </cell>
          <cell r="Y215">
            <v>1400</v>
          </cell>
          <cell r="Z215">
            <v>1400</v>
          </cell>
          <cell r="AA215">
            <v>1400</v>
          </cell>
          <cell r="AB215">
            <v>0</v>
          </cell>
          <cell r="AC215">
            <v>18400</v>
          </cell>
          <cell r="AD215">
            <v>516110</v>
          </cell>
          <cell r="AE215">
            <v>11400</v>
          </cell>
          <cell r="AF215" t="str">
            <v>CW</v>
          </cell>
          <cell r="AG215">
            <v>2021</v>
          </cell>
          <cell r="AH215" t="str">
            <v>Water Capital</v>
          </cell>
          <cell r="AI215">
            <v>908908</v>
          </cell>
          <cell r="AJ215" t="str">
            <v>Programme de remplacement des petits compteurs d’eau</v>
          </cell>
        </row>
        <row r="216">
          <cell r="B216" t="str">
            <v>900632 Strandherd Road Watermain</v>
          </cell>
          <cell r="C216" t="str">
            <v>Res</v>
          </cell>
          <cell r="D216" t="str">
            <v xml:space="preserve">Capital Reserve Fund </v>
          </cell>
          <cell r="E216" t="str">
            <v>Water Capital</v>
          </cell>
          <cell r="F216" t="str">
            <v>Rate Supported</v>
          </cell>
          <cell r="G216" t="str">
            <v>Rate</v>
          </cell>
          <cell r="H216" t="str">
            <v>Rate</v>
          </cell>
          <cell r="I216" t="str">
            <v>Water</v>
          </cell>
          <cell r="J216" t="str">
            <v>Authority</v>
          </cell>
          <cell r="K216" t="str">
            <v>Individual</v>
          </cell>
          <cell r="L216" t="str">
            <v>Growth</v>
          </cell>
          <cell r="M216" t="str">
            <v>Standing Committee on Enviromental Protection, Water and Waste Management - Rate</v>
          </cell>
          <cell r="N216" t="str">
            <v>Planning, Infrastructure &amp; Economic Development Department</v>
          </cell>
          <cell r="O216" t="str">
            <v>Infrastructure Services</v>
          </cell>
          <cell r="P216" t="str">
            <v>Drinking Water Services</v>
          </cell>
          <cell r="Q216" t="str">
            <v>900632  Strandherd Road Watermain</v>
          </cell>
          <cell r="R216" t="str">
            <v>516110  Water Capital</v>
          </cell>
          <cell r="S216">
            <v>380</v>
          </cell>
          <cell r="T216">
            <v>0</v>
          </cell>
          <cell r="U216">
            <v>0</v>
          </cell>
          <cell r="V216">
            <v>0</v>
          </cell>
          <cell r="W216">
            <v>0</v>
          </cell>
          <cell r="X216">
            <v>0</v>
          </cell>
          <cell r="Y216">
            <v>0</v>
          </cell>
          <cell r="Z216">
            <v>0</v>
          </cell>
          <cell r="AA216">
            <v>0</v>
          </cell>
          <cell r="AB216">
            <v>0</v>
          </cell>
          <cell r="AC216">
            <v>380</v>
          </cell>
          <cell r="AD216">
            <v>516110</v>
          </cell>
          <cell r="AE216">
            <v>380</v>
          </cell>
          <cell r="AF216">
            <v>3</v>
          </cell>
          <cell r="AG216">
            <v>2020</v>
          </cell>
          <cell r="AH216" t="str">
            <v>Water Capital</v>
          </cell>
          <cell r="AI216">
            <v>900632</v>
          </cell>
          <cell r="AJ216" t="str">
            <v xml:space="preserve">Conduite d’eau principale du chemin Strandherd </v>
          </cell>
        </row>
        <row r="217">
          <cell r="B217" t="str">
            <v>900632 Strandherd Road Watermain</v>
          </cell>
          <cell r="C217" t="str">
            <v>DC</v>
          </cell>
          <cell r="D217" t="str">
            <v xml:space="preserve">Development Charges </v>
          </cell>
          <cell r="E217" t="str">
            <v>Water Services (Outside Greenbelt)</v>
          </cell>
          <cell r="F217" t="str">
            <v>Develop. Charges</v>
          </cell>
          <cell r="G217" t="str">
            <v>DC</v>
          </cell>
          <cell r="H217" t="str">
            <v>Rate</v>
          </cell>
          <cell r="I217" t="str">
            <v>Water</v>
          </cell>
          <cell r="J217" t="str">
            <v>Authority</v>
          </cell>
          <cell r="K217" t="str">
            <v>Individual</v>
          </cell>
          <cell r="L217" t="str">
            <v>Growth</v>
          </cell>
          <cell r="M217" t="str">
            <v>Standing Committee on Enviromental Protection, Water and Waste Management - Rate</v>
          </cell>
          <cell r="N217" t="str">
            <v>Planning, Infrastructure &amp; Economic Development Department</v>
          </cell>
          <cell r="O217" t="str">
            <v>Infrastructure Services</v>
          </cell>
          <cell r="P217" t="str">
            <v>Drinking Water Services</v>
          </cell>
          <cell r="Q217" t="str">
            <v>900632  Strandherd Road Watermain</v>
          </cell>
          <cell r="R217" t="str">
            <v>516252  Water Services (Outside Greenbelt)</v>
          </cell>
          <cell r="S217">
            <v>3382</v>
          </cell>
          <cell r="T217">
            <v>0</v>
          </cell>
          <cell r="U217">
            <v>0</v>
          </cell>
          <cell r="V217">
            <v>0</v>
          </cell>
          <cell r="W217">
            <v>0</v>
          </cell>
          <cell r="X217">
            <v>0</v>
          </cell>
          <cell r="Y217">
            <v>0</v>
          </cell>
          <cell r="Z217">
            <v>0</v>
          </cell>
          <cell r="AA217">
            <v>0</v>
          </cell>
          <cell r="AB217">
            <v>0</v>
          </cell>
          <cell r="AC217">
            <v>3382</v>
          </cell>
          <cell r="AD217">
            <v>516252</v>
          </cell>
          <cell r="AE217">
            <v>3382</v>
          </cell>
          <cell r="AF217">
            <v>3</v>
          </cell>
          <cell r="AG217">
            <v>2020</v>
          </cell>
          <cell r="AH217" t="str">
            <v>Water Services</v>
          </cell>
          <cell r="AI217">
            <v>900632</v>
          </cell>
          <cell r="AJ217" t="str">
            <v xml:space="preserve">Conduite d’eau principale du chemin Strandherd </v>
          </cell>
        </row>
        <row r="218">
          <cell r="B218" t="str">
            <v>900632 Strandherd Road Watermain</v>
          </cell>
          <cell r="C218" t="str">
            <v>DC</v>
          </cell>
          <cell r="D218" t="str">
            <v xml:space="preserve">Development Charges </v>
          </cell>
          <cell r="E218" t="str">
            <v>Post Period Capacity Water</v>
          </cell>
          <cell r="F218" t="str">
            <v>Develop. Charges</v>
          </cell>
          <cell r="G218" t="str">
            <v>DC</v>
          </cell>
          <cell r="H218" t="str">
            <v>Rate</v>
          </cell>
          <cell r="I218" t="str">
            <v>Water</v>
          </cell>
          <cell r="J218" t="str">
            <v>Authority</v>
          </cell>
          <cell r="K218" t="str">
            <v>Individual</v>
          </cell>
          <cell r="L218" t="str">
            <v>Growth</v>
          </cell>
          <cell r="M218" t="str">
            <v>Standing Committee on Enviromental Protection, Water and Waste Management - Rate</v>
          </cell>
          <cell r="N218" t="str">
            <v>Planning, Infrastructure &amp; Economic Development Department</v>
          </cell>
          <cell r="O218" t="str">
            <v>Infrastructure Services</v>
          </cell>
          <cell r="P218" t="str">
            <v>Drinking Water Services</v>
          </cell>
          <cell r="Q218" t="str">
            <v>900632  Strandherd Road Watermain</v>
          </cell>
          <cell r="R218" t="str">
            <v>516391  Post Period Capacity Water</v>
          </cell>
          <cell r="S218">
            <v>38</v>
          </cell>
          <cell r="T218">
            <v>0</v>
          </cell>
          <cell r="U218">
            <v>0</v>
          </cell>
          <cell r="V218">
            <v>0</v>
          </cell>
          <cell r="W218">
            <v>0</v>
          </cell>
          <cell r="X218">
            <v>0</v>
          </cell>
          <cell r="Y218">
            <v>0</v>
          </cell>
          <cell r="Z218">
            <v>0</v>
          </cell>
          <cell r="AA218">
            <v>0</v>
          </cell>
          <cell r="AB218">
            <v>0</v>
          </cell>
          <cell r="AC218">
            <v>38</v>
          </cell>
          <cell r="AD218">
            <v>516391</v>
          </cell>
          <cell r="AE218">
            <v>38</v>
          </cell>
          <cell r="AF218">
            <v>3</v>
          </cell>
          <cell r="AG218">
            <v>2020</v>
          </cell>
          <cell r="AH218" t="str">
            <v>Water Services</v>
          </cell>
          <cell r="AI218">
            <v>900632</v>
          </cell>
          <cell r="AJ218" t="str">
            <v xml:space="preserve">Conduite d’eau principale du chemin Strandherd </v>
          </cell>
        </row>
        <row r="219">
          <cell r="B219" t="str">
            <v>901144 Glen Cairn Reservoir Expansion</v>
          </cell>
          <cell r="C219" t="str">
            <v>Res</v>
          </cell>
          <cell r="D219" t="str">
            <v xml:space="preserve">Capital Reserve Fund </v>
          </cell>
          <cell r="E219" t="str">
            <v>Water Capital</v>
          </cell>
          <cell r="F219" t="str">
            <v>Rate Supported</v>
          </cell>
          <cell r="G219" t="str">
            <v>Rate</v>
          </cell>
          <cell r="H219" t="str">
            <v>Rate</v>
          </cell>
          <cell r="I219" t="str">
            <v>Water</v>
          </cell>
          <cell r="J219" t="str">
            <v>Authority</v>
          </cell>
          <cell r="K219" t="str">
            <v>Individual</v>
          </cell>
          <cell r="L219" t="str">
            <v>Growth</v>
          </cell>
          <cell r="M219" t="str">
            <v>Standing Committee on Enviromental Protection, Water and Waste Management - Rate</v>
          </cell>
          <cell r="N219" t="str">
            <v>Planning, Infrastructure &amp; Economic Development Department</v>
          </cell>
          <cell r="O219" t="str">
            <v>Infrastructure Services</v>
          </cell>
          <cell r="P219" t="str">
            <v>Drinking Water Services</v>
          </cell>
          <cell r="Q219" t="str">
            <v>901144  Glen Cairn Reservoir Expansion</v>
          </cell>
          <cell r="R219" t="str">
            <v>516110  Water Capital</v>
          </cell>
          <cell r="S219">
            <v>0</v>
          </cell>
          <cell r="T219">
            <v>23</v>
          </cell>
          <cell r="U219">
            <v>0</v>
          </cell>
          <cell r="V219">
            <v>200</v>
          </cell>
          <cell r="W219">
            <v>800</v>
          </cell>
          <cell r="X219">
            <v>0</v>
          </cell>
          <cell r="Y219">
            <v>0</v>
          </cell>
          <cell r="Z219">
            <v>0</v>
          </cell>
          <cell r="AA219">
            <v>0</v>
          </cell>
          <cell r="AB219">
            <v>0</v>
          </cell>
          <cell r="AC219">
            <v>1023</v>
          </cell>
          <cell r="AD219">
            <v>516110</v>
          </cell>
          <cell r="AE219">
            <v>223</v>
          </cell>
          <cell r="AF219">
            <v>23</v>
          </cell>
          <cell r="AG219">
            <v>2026</v>
          </cell>
          <cell r="AH219" t="str">
            <v>Water Capital</v>
          </cell>
          <cell r="AI219">
            <v>901144</v>
          </cell>
          <cell r="AJ219" t="str">
            <v>Agrandissement du réservoir Glen Cairn</v>
          </cell>
        </row>
        <row r="220">
          <cell r="B220" t="str">
            <v>901144 Glen Cairn Reservoir Expansion</v>
          </cell>
          <cell r="C220" t="str">
            <v>DC</v>
          </cell>
          <cell r="D220" t="str">
            <v xml:space="preserve">Development Charges </v>
          </cell>
          <cell r="E220" t="str">
            <v>Water Services (Outside Greenbelt)</v>
          </cell>
          <cell r="F220" t="str">
            <v>Develop. Charges</v>
          </cell>
          <cell r="G220" t="str">
            <v>DC</v>
          </cell>
          <cell r="H220" t="str">
            <v>Rate</v>
          </cell>
          <cell r="I220" t="str">
            <v>Water</v>
          </cell>
          <cell r="J220" t="str">
            <v>Authority</v>
          </cell>
          <cell r="K220" t="str">
            <v>Individual</v>
          </cell>
          <cell r="L220" t="str">
            <v>Growth</v>
          </cell>
          <cell r="M220" t="str">
            <v>Standing Committee on Enviromental Protection, Water and Waste Management - Rate</v>
          </cell>
          <cell r="N220" t="str">
            <v>Planning, Infrastructure &amp; Economic Development Department</v>
          </cell>
          <cell r="O220" t="str">
            <v>Infrastructure Services</v>
          </cell>
          <cell r="P220" t="str">
            <v>Drinking Water Services</v>
          </cell>
          <cell r="Q220" t="str">
            <v>901144  Glen Cairn Reservoir Expansion</v>
          </cell>
          <cell r="R220" t="str">
            <v>516252  Water Services (Outside Greenbelt)</v>
          </cell>
          <cell r="S220">
            <v>0</v>
          </cell>
          <cell r="T220">
            <v>269.3</v>
          </cell>
          <cell r="U220">
            <v>0</v>
          </cell>
          <cell r="V220">
            <v>3008</v>
          </cell>
          <cell r="W220">
            <v>9202</v>
          </cell>
          <cell r="X220">
            <v>0</v>
          </cell>
          <cell r="Y220">
            <v>0</v>
          </cell>
          <cell r="Z220">
            <v>0</v>
          </cell>
          <cell r="AA220">
            <v>0</v>
          </cell>
          <cell r="AB220">
            <v>0</v>
          </cell>
          <cell r="AC220">
            <v>12479.3</v>
          </cell>
          <cell r="AD220">
            <v>516252</v>
          </cell>
          <cell r="AE220">
            <v>3277.3</v>
          </cell>
          <cell r="AF220">
            <v>23</v>
          </cell>
          <cell r="AG220">
            <v>2026</v>
          </cell>
          <cell r="AH220" t="str">
            <v>Water Services</v>
          </cell>
          <cell r="AI220">
            <v>901144</v>
          </cell>
          <cell r="AJ220" t="str">
            <v>Agrandissement du réservoir Glen Cairn</v>
          </cell>
        </row>
        <row r="221">
          <cell r="B221" t="str">
            <v>901144 Glen Cairn Reservoir Expansion</v>
          </cell>
          <cell r="C221" t="str">
            <v>DC</v>
          </cell>
          <cell r="D221" t="str">
            <v xml:space="preserve">Development Charges </v>
          </cell>
          <cell r="E221" t="str">
            <v>Post Period Capacity Water</v>
          </cell>
          <cell r="F221" t="str">
            <v>Develop. Charges</v>
          </cell>
          <cell r="G221" t="str">
            <v>DC</v>
          </cell>
          <cell r="H221" t="str">
            <v>Rate</v>
          </cell>
          <cell r="I221" t="str">
            <v>Water</v>
          </cell>
          <cell r="J221" t="str">
            <v>Authority</v>
          </cell>
          <cell r="K221" t="str">
            <v>Individual</v>
          </cell>
          <cell r="L221" t="str">
            <v>Growth</v>
          </cell>
          <cell r="M221" t="str">
            <v>Standing Committee on Enviromental Protection, Water and Waste Management - Rate</v>
          </cell>
          <cell r="N221" t="str">
            <v>Planning, Infrastructure &amp; Economic Development Department</v>
          </cell>
          <cell r="O221" t="str">
            <v>Infrastructure Services</v>
          </cell>
          <cell r="P221" t="str">
            <v>Drinking Water Services</v>
          </cell>
          <cell r="Q221" t="str">
            <v>901144  Glen Cairn Reservoir Expansion</v>
          </cell>
          <cell r="R221" t="str">
            <v>516391  Post Period Capacity Water</v>
          </cell>
          <cell r="S221">
            <v>0</v>
          </cell>
          <cell r="T221">
            <v>33</v>
          </cell>
          <cell r="U221">
            <v>0</v>
          </cell>
          <cell r="V221">
            <v>334</v>
          </cell>
          <cell r="W221">
            <v>1023</v>
          </cell>
          <cell r="X221">
            <v>0</v>
          </cell>
          <cell r="Y221">
            <v>0</v>
          </cell>
          <cell r="Z221">
            <v>0</v>
          </cell>
          <cell r="AA221">
            <v>0</v>
          </cell>
          <cell r="AB221">
            <v>0</v>
          </cell>
          <cell r="AC221">
            <v>1390</v>
          </cell>
          <cell r="AD221">
            <v>516391</v>
          </cell>
          <cell r="AE221">
            <v>367</v>
          </cell>
          <cell r="AF221">
            <v>23</v>
          </cell>
          <cell r="AG221">
            <v>2026</v>
          </cell>
          <cell r="AH221" t="str">
            <v>Water Services</v>
          </cell>
          <cell r="AI221">
            <v>901144</v>
          </cell>
          <cell r="AJ221" t="str">
            <v>Agrandissement du réservoir Glen Cairn</v>
          </cell>
        </row>
        <row r="222">
          <cell r="B222" t="str">
            <v>901144 Glen Cairn Reservoir Expansion</v>
          </cell>
          <cell r="C222" t="str">
            <v>Debt</v>
          </cell>
          <cell r="D222" t="str">
            <v xml:space="preserve">Debt Funding </v>
          </cell>
          <cell r="E222" t="str">
            <v>Water Funded Debt</v>
          </cell>
          <cell r="F222" t="str">
            <v>Rate Supported Debt</v>
          </cell>
          <cell r="G222" t="str">
            <v>Rate</v>
          </cell>
          <cell r="H222" t="str">
            <v>Rate</v>
          </cell>
          <cell r="I222" t="str">
            <v>Water</v>
          </cell>
          <cell r="J222" t="str">
            <v>Authority</v>
          </cell>
          <cell r="K222" t="str">
            <v>Individual</v>
          </cell>
          <cell r="L222" t="str">
            <v>Growth</v>
          </cell>
          <cell r="M222" t="str">
            <v>Standing Committee on Enviromental Protection, Water and Waste Management - Rate</v>
          </cell>
          <cell r="N222" t="str">
            <v>Planning, Infrastructure &amp; Economic Development Department</v>
          </cell>
          <cell r="O222" t="str">
            <v>Infrastructure Services</v>
          </cell>
          <cell r="P222" t="str">
            <v>Drinking Water Services</v>
          </cell>
          <cell r="Q222" t="str">
            <v>901144  Glen Cairn Reservoir Expansion</v>
          </cell>
          <cell r="R222" t="str">
            <v>518011  Water Funded Debt</v>
          </cell>
          <cell r="S222">
            <v>0</v>
          </cell>
          <cell r="T222">
            <v>11.7</v>
          </cell>
          <cell r="U222">
            <v>0</v>
          </cell>
          <cell r="V222">
            <v>172</v>
          </cell>
          <cell r="W222">
            <v>336</v>
          </cell>
          <cell r="X222">
            <v>0</v>
          </cell>
          <cell r="Y222">
            <v>0</v>
          </cell>
          <cell r="Z222">
            <v>0</v>
          </cell>
          <cell r="AA222">
            <v>0</v>
          </cell>
          <cell r="AB222">
            <v>0</v>
          </cell>
          <cell r="AC222">
            <v>519.70000000000005</v>
          </cell>
          <cell r="AD222">
            <v>518011</v>
          </cell>
          <cell r="AE222">
            <v>183.7</v>
          </cell>
          <cell r="AF222">
            <v>23</v>
          </cell>
          <cell r="AG222">
            <v>2026</v>
          </cell>
          <cell r="AH222" t="str">
            <v>Water Funded Debt</v>
          </cell>
          <cell r="AI222">
            <v>901144</v>
          </cell>
          <cell r="AJ222" t="str">
            <v>Agrandissement du réservoir Glen Cairn</v>
          </cell>
        </row>
        <row r="223">
          <cell r="B223" t="str">
            <v>902206 Ottawa South Pumping Station Upgrade</v>
          </cell>
          <cell r="C223" t="str">
            <v>Res</v>
          </cell>
          <cell r="D223" t="str">
            <v xml:space="preserve">Capital Reserve Fund </v>
          </cell>
          <cell r="E223" t="str">
            <v>Water Capital</v>
          </cell>
          <cell r="F223" t="str">
            <v>Rate Supported</v>
          </cell>
          <cell r="G223" t="str">
            <v>Rate</v>
          </cell>
          <cell r="H223" t="str">
            <v>Rate</v>
          </cell>
          <cell r="I223" t="str">
            <v>Water</v>
          </cell>
          <cell r="J223" t="str">
            <v>Authority</v>
          </cell>
          <cell r="K223" t="str">
            <v>Individual</v>
          </cell>
          <cell r="L223" t="str">
            <v>Growth</v>
          </cell>
          <cell r="M223" t="str">
            <v>Standing Committee on Enviromental Protection, Water and Waste Management - Rate</v>
          </cell>
          <cell r="N223" t="str">
            <v>Planning, Infrastructure &amp; Economic Development Department</v>
          </cell>
          <cell r="O223" t="str">
            <v>Infrastructure Services</v>
          </cell>
          <cell r="P223" t="str">
            <v>Drinking Water Services</v>
          </cell>
          <cell r="Q223" t="str">
            <v>902206  Ottawa South Pumping Station Upgrade</v>
          </cell>
          <cell r="R223" t="str">
            <v>516110  Water Capital</v>
          </cell>
          <cell r="S223">
            <v>0</v>
          </cell>
          <cell r="T223">
            <v>0</v>
          </cell>
          <cell r="U223">
            <v>0</v>
          </cell>
          <cell r="V223">
            <v>0</v>
          </cell>
          <cell r="W223">
            <v>0</v>
          </cell>
          <cell r="X223">
            <v>594.9</v>
          </cell>
          <cell r="Y223">
            <v>0</v>
          </cell>
          <cell r="Z223">
            <v>0</v>
          </cell>
          <cell r="AA223">
            <v>0</v>
          </cell>
          <cell r="AB223">
            <v>0</v>
          </cell>
          <cell r="AC223">
            <v>594.9</v>
          </cell>
          <cell r="AD223">
            <v>516110</v>
          </cell>
          <cell r="AE223">
            <v>0</v>
          </cell>
          <cell r="AF223">
            <v>10</v>
          </cell>
          <cell r="AG223">
            <v>2019</v>
          </cell>
          <cell r="AH223" t="str">
            <v>Water Capital</v>
          </cell>
          <cell r="AI223">
            <v>902206</v>
          </cell>
          <cell r="AJ223" t="str">
            <v>Modernisation de la station de pompage d’Ottawa-Sud</v>
          </cell>
        </row>
        <row r="224">
          <cell r="B224" t="str">
            <v>902206 Ottawa South Pumping Station Upgrade</v>
          </cell>
          <cell r="C224" t="str">
            <v>DC</v>
          </cell>
          <cell r="D224" t="str">
            <v xml:space="preserve">Development Charges </v>
          </cell>
          <cell r="E224" t="str">
            <v>Water Services (Outside Greenbelt)</v>
          </cell>
          <cell r="F224" t="str">
            <v>Develop. Charges</v>
          </cell>
          <cell r="G224" t="str">
            <v>DC</v>
          </cell>
          <cell r="H224" t="str">
            <v>Rate</v>
          </cell>
          <cell r="I224" t="str">
            <v>Water</v>
          </cell>
          <cell r="J224" t="str">
            <v>Authority</v>
          </cell>
          <cell r="K224" t="str">
            <v>Individual</v>
          </cell>
          <cell r="L224" t="str">
            <v>Growth</v>
          </cell>
          <cell r="M224" t="str">
            <v>Standing Committee on Enviromental Protection, Water and Waste Management - Rate</v>
          </cell>
          <cell r="N224" t="str">
            <v>Planning, Infrastructure &amp; Economic Development Department</v>
          </cell>
          <cell r="O224" t="str">
            <v>Infrastructure Services</v>
          </cell>
          <cell r="P224" t="str">
            <v>Drinking Water Services</v>
          </cell>
          <cell r="Q224" t="str">
            <v>902206  Ottawa South Pumping Station Upgrade</v>
          </cell>
          <cell r="R224" t="str">
            <v>516252  Water Services (Outside Greenbelt)</v>
          </cell>
          <cell r="S224">
            <v>0</v>
          </cell>
          <cell r="T224">
            <v>0</v>
          </cell>
          <cell r="U224">
            <v>0</v>
          </cell>
          <cell r="V224">
            <v>0</v>
          </cell>
          <cell r="W224">
            <v>0</v>
          </cell>
          <cell r="X224">
            <v>557</v>
          </cell>
          <cell r="Y224">
            <v>0</v>
          </cell>
          <cell r="Z224">
            <v>0</v>
          </cell>
          <cell r="AA224">
            <v>0</v>
          </cell>
          <cell r="AB224">
            <v>0</v>
          </cell>
          <cell r="AC224">
            <v>557</v>
          </cell>
          <cell r="AD224">
            <v>516252</v>
          </cell>
          <cell r="AE224">
            <v>0</v>
          </cell>
          <cell r="AF224">
            <v>10</v>
          </cell>
          <cell r="AG224">
            <v>2019</v>
          </cell>
          <cell r="AH224" t="str">
            <v>Water Services</v>
          </cell>
          <cell r="AI224">
            <v>902206</v>
          </cell>
          <cell r="AJ224" t="str">
            <v>Modernisation de la station de pompage d’Ottawa-Sud</v>
          </cell>
        </row>
        <row r="225">
          <cell r="B225" t="str">
            <v>902206 Ottawa South Pumping Station Upgrade</v>
          </cell>
          <cell r="C225" t="str">
            <v>DC</v>
          </cell>
          <cell r="D225" t="str">
            <v xml:space="preserve">Development Charges </v>
          </cell>
          <cell r="E225" t="str">
            <v>Post Period Capacity Water</v>
          </cell>
          <cell r="F225" t="str">
            <v>Develop. Charges</v>
          </cell>
          <cell r="G225" t="str">
            <v>DC</v>
          </cell>
          <cell r="H225" t="str">
            <v>Rate</v>
          </cell>
          <cell r="I225" t="str">
            <v>Water</v>
          </cell>
          <cell r="J225" t="str">
            <v>Authority</v>
          </cell>
          <cell r="K225" t="str">
            <v>Individual</v>
          </cell>
          <cell r="L225" t="str">
            <v>Growth</v>
          </cell>
          <cell r="M225" t="str">
            <v>Standing Committee on Enviromental Protection, Water and Waste Management - Rate</v>
          </cell>
          <cell r="N225" t="str">
            <v>Planning, Infrastructure &amp; Economic Development Department</v>
          </cell>
          <cell r="O225" t="str">
            <v>Infrastructure Services</v>
          </cell>
          <cell r="P225" t="str">
            <v>Drinking Water Services</v>
          </cell>
          <cell r="Q225" t="str">
            <v>902206  Ottawa South Pumping Station Upgrade</v>
          </cell>
          <cell r="R225" t="str">
            <v>516391  Post Period Capacity Water</v>
          </cell>
          <cell r="S225">
            <v>0</v>
          </cell>
          <cell r="T225">
            <v>0</v>
          </cell>
          <cell r="U225">
            <v>0</v>
          </cell>
          <cell r="V225">
            <v>0</v>
          </cell>
          <cell r="W225">
            <v>0</v>
          </cell>
          <cell r="X225">
            <v>63</v>
          </cell>
          <cell r="Y225">
            <v>0</v>
          </cell>
          <cell r="Z225">
            <v>0</v>
          </cell>
          <cell r="AA225">
            <v>0</v>
          </cell>
          <cell r="AB225">
            <v>0</v>
          </cell>
          <cell r="AC225">
            <v>63</v>
          </cell>
          <cell r="AD225">
            <v>516391</v>
          </cell>
          <cell r="AE225">
            <v>0</v>
          </cell>
          <cell r="AF225">
            <v>10</v>
          </cell>
          <cell r="AG225">
            <v>2019</v>
          </cell>
          <cell r="AH225" t="str">
            <v>Water Services</v>
          </cell>
          <cell r="AI225">
            <v>902206</v>
          </cell>
          <cell r="AJ225" t="str">
            <v>Modernisation de la station de pompage d’Ottawa-Sud</v>
          </cell>
        </row>
        <row r="226">
          <cell r="B226" t="str">
            <v>904916 DCA-Kanata West Feedermain</v>
          </cell>
          <cell r="C226" t="str">
            <v>Res</v>
          </cell>
          <cell r="D226" t="str">
            <v xml:space="preserve">Capital Reserve Fund </v>
          </cell>
          <cell r="E226" t="str">
            <v>Water Capital</v>
          </cell>
          <cell r="F226" t="str">
            <v>Rate Supported</v>
          </cell>
          <cell r="G226" t="str">
            <v>Rate</v>
          </cell>
          <cell r="H226" t="str">
            <v>Rate</v>
          </cell>
          <cell r="I226" t="str">
            <v>Water</v>
          </cell>
          <cell r="J226" t="str">
            <v>Authority</v>
          </cell>
          <cell r="K226" t="str">
            <v>Individual</v>
          </cell>
          <cell r="L226" t="str">
            <v>Growth</v>
          </cell>
          <cell r="M226" t="str">
            <v>Standing Committee on Enviromental Protection, Water and Waste Management - Rate</v>
          </cell>
          <cell r="N226" t="str">
            <v>Planning, Infrastructure &amp; Economic Development Department</v>
          </cell>
          <cell r="O226" t="str">
            <v>Infrastructure Services</v>
          </cell>
          <cell r="P226" t="str">
            <v>Drinking Water Services</v>
          </cell>
          <cell r="Q226" t="str">
            <v>904916  DCA-Kanata West  Feedermain</v>
          </cell>
          <cell r="R226" t="str">
            <v>516110  Water Capital</v>
          </cell>
          <cell r="S226">
            <v>0</v>
          </cell>
          <cell r="T226">
            <v>85</v>
          </cell>
          <cell r="U226">
            <v>0</v>
          </cell>
          <cell r="V226">
            <v>0</v>
          </cell>
          <cell r="W226">
            <v>0</v>
          </cell>
          <cell r="X226">
            <v>0</v>
          </cell>
          <cell r="Y226">
            <v>180</v>
          </cell>
          <cell r="Z226">
            <v>0</v>
          </cell>
          <cell r="AA226">
            <v>0</v>
          </cell>
          <cell r="AB226">
            <v>0</v>
          </cell>
          <cell r="AC226">
            <v>265</v>
          </cell>
          <cell r="AD226">
            <v>516110</v>
          </cell>
          <cell r="AE226">
            <v>85</v>
          </cell>
          <cell r="AF226">
            <v>4</v>
          </cell>
          <cell r="AG226">
            <v>2018</v>
          </cell>
          <cell r="AH226" t="str">
            <v>Water Capital</v>
          </cell>
          <cell r="AI226">
            <v>904916</v>
          </cell>
          <cell r="AJ226" t="str">
            <v>Entente relative aux redevances d’aménagement – Conduite principale de Kanata-Ouest</v>
          </cell>
        </row>
        <row r="227">
          <cell r="B227" t="str">
            <v>904916 DCA-Kanata West Feedermain</v>
          </cell>
          <cell r="C227" t="str">
            <v>DC</v>
          </cell>
          <cell r="D227" t="str">
            <v xml:space="preserve">Development Charges </v>
          </cell>
          <cell r="E227" t="str">
            <v>Water Services (Outside Greenbelt)</v>
          </cell>
          <cell r="F227" t="str">
            <v>Develop. Charges</v>
          </cell>
          <cell r="G227" t="str">
            <v>DC</v>
          </cell>
          <cell r="H227" t="str">
            <v>Rate</v>
          </cell>
          <cell r="I227" t="str">
            <v>Water</v>
          </cell>
          <cell r="J227" t="str">
            <v>Authority</v>
          </cell>
          <cell r="K227" t="str">
            <v>Individual</v>
          </cell>
          <cell r="L227" t="str">
            <v>Growth</v>
          </cell>
          <cell r="M227" t="str">
            <v>Standing Committee on Enviromental Protection, Water and Waste Management - Rate</v>
          </cell>
          <cell r="N227" t="str">
            <v>Planning, Infrastructure &amp; Economic Development Department</v>
          </cell>
          <cell r="O227" t="str">
            <v>Infrastructure Services</v>
          </cell>
          <cell r="P227" t="str">
            <v>Drinking Water Services</v>
          </cell>
          <cell r="Q227" t="str">
            <v>904916  DCA-Kanata West  Feedermain</v>
          </cell>
          <cell r="R227" t="str">
            <v>516252  Water Services (Outside Greenbelt)</v>
          </cell>
          <cell r="S227">
            <v>0</v>
          </cell>
          <cell r="T227">
            <v>909</v>
          </cell>
          <cell r="U227">
            <v>0</v>
          </cell>
          <cell r="V227">
            <v>0</v>
          </cell>
          <cell r="W227">
            <v>0</v>
          </cell>
          <cell r="X227">
            <v>0</v>
          </cell>
          <cell r="Y227">
            <v>2006</v>
          </cell>
          <cell r="Z227">
            <v>0</v>
          </cell>
          <cell r="AA227">
            <v>0</v>
          </cell>
          <cell r="AB227">
            <v>0</v>
          </cell>
          <cell r="AC227">
            <v>2915</v>
          </cell>
          <cell r="AD227">
            <v>516252</v>
          </cell>
          <cell r="AE227">
            <v>909</v>
          </cell>
          <cell r="AF227">
            <v>4</v>
          </cell>
          <cell r="AG227">
            <v>2018</v>
          </cell>
          <cell r="AH227" t="str">
            <v>Water Services</v>
          </cell>
          <cell r="AI227">
            <v>904916</v>
          </cell>
          <cell r="AJ227" t="str">
            <v>Entente relative aux redevances d’aménagement – Conduite principale de Kanata-Ouest</v>
          </cell>
        </row>
        <row r="228">
          <cell r="B228" t="str">
            <v>904916 DCA-Kanata West Feedermain</v>
          </cell>
          <cell r="C228" t="str">
            <v>DC</v>
          </cell>
          <cell r="D228" t="str">
            <v xml:space="preserve">Development Charges </v>
          </cell>
          <cell r="E228" t="str">
            <v>Post Period Capacity Water</v>
          </cell>
          <cell r="F228" t="str">
            <v>Develop. Charges</v>
          </cell>
          <cell r="G228" t="str">
            <v>DC</v>
          </cell>
          <cell r="H228" t="str">
            <v>Rate</v>
          </cell>
          <cell r="I228" t="str">
            <v>Water</v>
          </cell>
          <cell r="J228" t="str">
            <v>Authority</v>
          </cell>
          <cell r="K228" t="str">
            <v>Individual</v>
          </cell>
          <cell r="L228" t="str">
            <v>Growth</v>
          </cell>
          <cell r="M228" t="str">
            <v>Standing Committee on Enviromental Protection, Water and Waste Management - Rate</v>
          </cell>
          <cell r="N228" t="str">
            <v>Planning, Infrastructure &amp; Economic Development Department</v>
          </cell>
          <cell r="O228" t="str">
            <v>Infrastructure Services</v>
          </cell>
          <cell r="P228" t="str">
            <v>Drinking Water Services</v>
          </cell>
          <cell r="Q228" t="str">
            <v>904916  DCA-Kanata West  Feedermain</v>
          </cell>
          <cell r="R228" t="str">
            <v>516391  Post Period Capacity Water</v>
          </cell>
          <cell r="S228">
            <v>0</v>
          </cell>
          <cell r="T228">
            <v>101</v>
          </cell>
          <cell r="U228">
            <v>0</v>
          </cell>
          <cell r="V228">
            <v>0</v>
          </cell>
          <cell r="W228">
            <v>0</v>
          </cell>
          <cell r="X228">
            <v>0</v>
          </cell>
          <cell r="Y228">
            <v>223</v>
          </cell>
          <cell r="Z228">
            <v>0</v>
          </cell>
          <cell r="AA228">
            <v>0</v>
          </cell>
          <cell r="AB228">
            <v>0</v>
          </cell>
          <cell r="AC228">
            <v>324</v>
          </cell>
          <cell r="AD228">
            <v>516391</v>
          </cell>
          <cell r="AE228">
            <v>101</v>
          </cell>
          <cell r="AF228">
            <v>4</v>
          </cell>
          <cell r="AG228">
            <v>2018</v>
          </cell>
          <cell r="AH228" t="str">
            <v>Water Services</v>
          </cell>
          <cell r="AI228">
            <v>904916</v>
          </cell>
          <cell r="AJ228" t="str">
            <v>Entente relative aux redevances d’aménagement – Conduite principale de Kanata-Ouest</v>
          </cell>
        </row>
        <row r="229">
          <cell r="B229" t="str">
            <v>904916 DCA-Kanata West Feedermain</v>
          </cell>
          <cell r="C229" t="str">
            <v>Debt</v>
          </cell>
          <cell r="D229" t="str">
            <v xml:space="preserve">Debt Funding </v>
          </cell>
          <cell r="E229" t="str">
            <v>Water Funded Debt</v>
          </cell>
          <cell r="F229" t="str">
            <v>Rate Supported Debt</v>
          </cell>
          <cell r="G229" t="str">
            <v>Rate</v>
          </cell>
          <cell r="H229" t="str">
            <v>Rate</v>
          </cell>
          <cell r="I229" t="str">
            <v>Water</v>
          </cell>
          <cell r="J229" t="str">
            <v>Authority</v>
          </cell>
          <cell r="K229" t="str">
            <v>Individual</v>
          </cell>
          <cell r="L229" t="str">
            <v>Growth</v>
          </cell>
          <cell r="M229" t="str">
            <v>Standing Committee on Enviromental Protection, Water and Waste Management - Rate</v>
          </cell>
          <cell r="N229" t="str">
            <v>Planning, Infrastructure &amp; Economic Development Department</v>
          </cell>
          <cell r="O229" t="str">
            <v>Infrastructure Services</v>
          </cell>
          <cell r="P229" t="str">
            <v>Drinking Water Services</v>
          </cell>
          <cell r="Q229" t="str">
            <v>904916  DCA-Kanata West  Feedermain</v>
          </cell>
          <cell r="R229" t="str">
            <v>518011  Water Funded Debt</v>
          </cell>
          <cell r="S229">
            <v>0</v>
          </cell>
          <cell r="T229">
            <v>27</v>
          </cell>
          <cell r="U229">
            <v>0</v>
          </cell>
          <cell r="V229">
            <v>0</v>
          </cell>
          <cell r="W229">
            <v>0</v>
          </cell>
          <cell r="X229">
            <v>0</v>
          </cell>
          <cell r="Y229">
            <v>68</v>
          </cell>
          <cell r="Z229">
            <v>0</v>
          </cell>
          <cell r="AA229">
            <v>0</v>
          </cell>
          <cell r="AB229">
            <v>0</v>
          </cell>
          <cell r="AC229">
            <v>95</v>
          </cell>
          <cell r="AD229">
            <v>518011</v>
          </cell>
          <cell r="AE229">
            <v>27</v>
          </cell>
          <cell r="AF229">
            <v>4</v>
          </cell>
          <cell r="AG229">
            <v>2018</v>
          </cell>
          <cell r="AH229" t="str">
            <v>Water Funded Debt</v>
          </cell>
          <cell r="AI229">
            <v>904916</v>
          </cell>
          <cell r="AJ229" t="str">
            <v>Entente relative aux redevances d’aménagement – Conduite principale de Kanata-Ouest</v>
          </cell>
        </row>
        <row r="230">
          <cell r="B230" t="str">
            <v>904918 Limebank Feedermain</v>
          </cell>
          <cell r="C230" t="str">
            <v>Res</v>
          </cell>
          <cell r="D230" t="str">
            <v xml:space="preserve">Capital Reserve Fund </v>
          </cell>
          <cell r="E230" t="str">
            <v>Water Capital</v>
          </cell>
          <cell r="F230" t="str">
            <v>Rate Supported</v>
          </cell>
          <cell r="G230" t="str">
            <v>Rate</v>
          </cell>
          <cell r="H230" t="str">
            <v>Rate</v>
          </cell>
          <cell r="I230" t="str">
            <v>Water</v>
          </cell>
          <cell r="J230" t="str">
            <v>Authority</v>
          </cell>
          <cell r="K230" t="str">
            <v>Individual</v>
          </cell>
          <cell r="L230" t="str">
            <v>Growth</v>
          </cell>
          <cell r="M230" t="str">
            <v>Standing Committee on Enviromental Protection, Water and Waste Management - Rate</v>
          </cell>
          <cell r="N230" t="str">
            <v>Planning, Infrastructure &amp; Economic Development Department</v>
          </cell>
          <cell r="O230" t="str">
            <v>Infrastructure Services</v>
          </cell>
          <cell r="P230" t="str">
            <v>Drinking Water Services</v>
          </cell>
          <cell r="Q230" t="str">
            <v>904918  Limebank Feedermain</v>
          </cell>
          <cell r="R230" t="str">
            <v>516110  Water Capital</v>
          </cell>
          <cell r="S230">
            <v>0</v>
          </cell>
          <cell r="T230">
            <v>0</v>
          </cell>
          <cell r="U230">
            <v>0</v>
          </cell>
          <cell r="V230">
            <v>200</v>
          </cell>
          <cell r="W230">
            <v>0</v>
          </cell>
          <cell r="X230">
            <v>0</v>
          </cell>
          <cell r="Y230">
            <v>0</v>
          </cell>
          <cell r="Z230">
            <v>0</v>
          </cell>
          <cell r="AA230">
            <v>0</v>
          </cell>
          <cell r="AB230">
            <v>0</v>
          </cell>
          <cell r="AC230">
            <v>200</v>
          </cell>
          <cell r="AD230">
            <v>516110</v>
          </cell>
          <cell r="AE230">
            <v>200</v>
          </cell>
          <cell r="AF230" t="str">
            <v>20,22</v>
          </cell>
          <cell r="AG230">
            <v>2020</v>
          </cell>
          <cell r="AH230" t="str">
            <v>Water Capital</v>
          </cell>
          <cell r="AI230">
            <v>904918</v>
          </cell>
          <cell r="AJ230" t="str">
            <v>Conduite principale du chemin Limebank</v>
          </cell>
        </row>
        <row r="231">
          <cell r="B231" t="str">
            <v>904918 Limebank Feedermain</v>
          </cell>
          <cell r="C231" t="str">
            <v>DC</v>
          </cell>
          <cell r="D231" t="str">
            <v xml:space="preserve">Development Charges </v>
          </cell>
          <cell r="E231" t="str">
            <v>Water Services (Outside Greenbelt)</v>
          </cell>
          <cell r="F231" t="str">
            <v>Develop. Charges</v>
          </cell>
          <cell r="G231" t="str">
            <v>DC</v>
          </cell>
          <cell r="H231" t="str">
            <v>Rate</v>
          </cell>
          <cell r="I231" t="str">
            <v>Water</v>
          </cell>
          <cell r="J231" t="str">
            <v>Authority</v>
          </cell>
          <cell r="K231" t="str">
            <v>Individual</v>
          </cell>
          <cell r="L231" t="str">
            <v>Growth</v>
          </cell>
          <cell r="M231" t="str">
            <v>Standing Committee on Enviromental Protection, Water and Waste Management - Rate</v>
          </cell>
          <cell r="N231" t="str">
            <v>Planning, Infrastructure &amp; Economic Development Department</v>
          </cell>
          <cell r="O231" t="str">
            <v>Infrastructure Services</v>
          </cell>
          <cell r="P231" t="str">
            <v>Drinking Water Services</v>
          </cell>
          <cell r="Q231" t="str">
            <v>904918  Limebank Feedermain</v>
          </cell>
          <cell r="R231" t="str">
            <v>516252  Water Services (Outside Greenbelt)</v>
          </cell>
          <cell r="S231">
            <v>0</v>
          </cell>
          <cell r="T231">
            <v>0</v>
          </cell>
          <cell r="U231">
            <v>0</v>
          </cell>
          <cell r="V231">
            <v>2922</v>
          </cell>
          <cell r="W231">
            <v>0</v>
          </cell>
          <cell r="X231">
            <v>0</v>
          </cell>
          <cell r="Y231">
            <v>0</v>
          </cell>
          <cell r="Z231">
            <v>0</v>
          </cell>
          <cell r="AA231">
            <v>0</v>
          </cell>
          <cell r="AB231">
            <v>0</v>
          </cell>
          <cell r="AC231">
            <v>2922</v>
          </cell>
          <cell r="AD231">
            <v>516252</v>
          </cell>
          <cell r="AE231">
            <v>2922</v>
          </cell>
          <cell r="AF231" t="str">
            <v>20,22</v>
          </cell>
          <cell r="AG231">
            <v>2020</v>
          </cell>
          <cell r="AH231" t="str">
            <v>Water Services</v>
          </cell>
          <cell r="AI231">
            <v>904918</v>
          </cell>
          <cell r="AJ231" t="str">
            <v>Conduite principale du chemin Limebank</v>
          </cell>
        </row>
        <row r="232">
          <cell r="B232" t="str">
            <v>904918 Limebank Feedermain</v>
          </cell>
          <cell r="C232" t="str">
            <v>DC</v>
          </cell>
          <cell r="D232" t="str">
            <v xml:space="preserve">Development Charges </v>
          </cell>
          <cell r="E232" t="str">
            <v>Post Period Capacity Water</v>
          </cell>
          <cell r="F232" t="str">
            <v>Develop. Charges</v>
          </cell>
          <cell r="G232" t="str">
            <v>DC</v>
          </cell>
          <cell r="H232" t="str">
            <v>Rate</v>
          </cell>
          <cell r="I232" t="str">
            <v>Water</v>
          </cell>
          <cell r="J232" t="str">
            <v>Authority</v>
          </cell>
          <cell r="K232" t="str">
            <v>Individual</v>
          </cell>
          <cell r="L232" t="str">
            <v>Growth</v>
          </cell>
          <cell r="M232" t="str">
            <v>Standing Committee on Enviromental Protection, Water and Waste Management - Rate</v>
          </cell>
          <cell r="N232" t="str">
            <v>Planning, Infrastructure &amp; Economic Development Department</v>
          </cell>
          <cell r="O232" t="str">
            <v>Infrastructure Services</v>
          </cell>
          <cell r="P232" t="str">
            <v>Drinking Water Services</v>
          </cell>
          <cell r="Q232" t="str">
            <v>904918  Limebank Feedermain</v>
          </cell>
          <cell r="R232" t="str">
            <v>516391  Post Period Capacity Water</v>
          </cell>
          <cell r="S232">
            <v>0</v>
          </cell>
          <cell r="T232">
            <v>0</v>
          </cell>
          <cell r="U232">
            <v>0</v>
          </cell>
          <cell r="V232">
            <v>325</v>
          </cell>
          <cell r="W232">
            <v>0</v>
          </cell>
          <cell r="X232">
            <v>0</v>
          </cell>
          <cell r="Y232">
            <v>0</v>
          </cell>
          <cell r="Z232">
            <v>0</v>
          </cell>
          <cell r="AA232">
            <v>0</v>
          </cell>
          <cell r="AB232">
            <v>0</v>
          </cell>
          <cell r="AC232">
            <v>325</v>
          </cell>
          <cell r="AD232">
            <v>516391</v>
          </cell>
          <cell r="AE232">
            <v>325</v>
          </cell>
          <cell r="AF232" t="str">
            <v>20,22</v>
          </cell>
          <cell r="AG232">
            <v>2020</v>
          </cell>
          <cell r="AH232" t="str">
            <v>Water Services</v>
          </cell>
          <cell r="AI232">
            <v>904918</v>
          </cell>
          <cell r="AJ232" t="str">
            <v>Conduite principale du chemin Limebank</v>
          </cell>
        </row>
        <row r="233">
          <cell r="B233" t="str">
            <v>904918 Limebank Feedermain</v>
          </cell>
          <cell r="C233" t="str">
            <v>Debt</v>
          </cell>
          <cell r="D233" t="str">
            <v xml:space="preserve">Debt Funding </v>
          </cell>
          <cell r="E233" t="str">
            <v>Water Funded Debt</v>
          </cell>
          <cell r="F233" t="str">
            <v>Rate Supported Debt</v>
          </cell>
          <cell r="G233" t="str">
            <v>Rate</v>
          </cell>
          <cell r="H233" t="str">
            <v>Rate</v>
          </cell>
          <cell r="I233" t="str">
            <v>Water</v>
          </cell>
          <cell r="J233" t="str">
            <v>Authority</v>
          </cell>
          <cell r="K233" t="str">
            <v>Individual</v>
          </cell>
          <cell r="L233" t="str">
            <v>Growth</v>
          </cell>
          <cell r="M233" t="str">
            <v>Standing Committee on Enviromental Protection, Water and Waste Management - Rate</v>
          </cell>
          <cell r="N233" t="str">
            <v>Planning, Infrastructure &amp; Economic Development Department</v>
          </cell>
          <cell r="O233" t="str">
            <v>Infrastructure Services</v>
          </cell>
          <cell r="P233" t="str">
            <v>Drinking Water Services</v>
          </cell>
          <cell r="Q233" t="str">
            <v>904918  Limebank Feedermain</v>
          </cell>
          <cell r="R233" t="str">
            <v>518011  Water Funded Debt</v>
          </cell>
          <cell r="S233">
            <v>0</v>
          </cell>
          <cell r="T233">
            <v>0</v>
          </cell>
          <cell r="U233">
            <v>0</v>
          </cell>
          <cell r="V233">
            <v>160</v>
          </cell>
          <cell r="W233">
            <v>0</v>
          </cell>
          <cell r="X233">
            <v>0</v>
          </cell>
          <cell r="Y233">
            <v>0</v>
          </cell>
          <cell r="Z233">
            <v>0</v>
          </cell>
          <cell r="AA233">
            <v>0</v>
          </cell>
          <cell r="AB233">
            <v>0</v>
          </cell>
          <cell r="AC233">
            <v>160</v>
          </cell>
          <cell r="AD233">
            <v>518011</v>
          </cell>
          <cell r="AE233">
            <v>160</v>
          </cell>
          <cell r="AF233" t="str">
            <v>20,22</v>
          </cell>
          <cell r="AG233">
            <v>2020</v>
          </cell>
          <cell r="AH233" t="str">
            <v>Water Funded Debt</v>
          </cell>
          <cell r="AI233">
            <v>904918</v>
          </cell>
          <cell r="AJ233" t="str">
            <v>Conduite principale du chemin Limebank</v>
          </cell>
        </row>
        <row r="234">
          <cell r="B234" t="str">
            <v>904972 Glen Cairn PS Upgrade</v>
          </cell>
          <cell r="C234" t="str">
            <v>Res</v>
          </cell>
          <cell r="D234" t="str">
            <v xml:space="preserve">Capital Reserve Fund </v>
          </cell>
          <cell r="E234" t="str">
            <v>Water Capital</v>
          </cell>
          <cell r="F234" t="str">
            <v>Rate Supported</v>
          </cell>
          <cell r="G234" t="str">
            <v>Rate</v>
          </cell>
          <cell r="H234" t="str">
            <v>Rate</v>
          </cell>
          <cell r="I234" t="str">
            <v>Water</v>
          </cell>
          <cell r="J234" t="str">
            <v>Authority</v>
          </cell>
          <cell r="K234" t="str">
            <v>Individual</v>
          </cell>
          <cell r="L234" t="str">
            <v>Growth</v>
          </cell>
          <cell r="M234" t="str">
            <v>Standing Committee on Enviromental Protection, Water and Waste Management - Rate</v>
          </cell>
          <cell r="N234" t="str">
            <v>Planning, Infrastructure &amp; Economic Development Department</v>
          </cell>
          <cell r="O234" t="str">
            <v>Infrastructure Services</v>
          </cell>
          <cell r="P234" t="str">
            <v>Drinking Water Services</v>
          </cell>
          <cell r="Q234" t="str">
            <v>904972  Glen Cairn PS Upgrade</v>
          </cell>
          <cell r="R234" t="str">
            <v>516110  Water Capital</v>
          </cell>
          <cell r="S234">
            <v>0</v>
          </cell>
          <cell r="T234">
            <v>0</v>
          </cell>
          <cell r="U234">
            <v>0</v>
          </cell>
          <cell r="V234">
            <v>0</v>
          </cell>
          <cell r="W234">
            <v>50</v>
          </cell>
          <cell r="X234">
            <v>180</v>
          </cell>
          <cell r="Y234">
            <v>0</v>
          </cell>
          <cell r="Z234">
            <v>0</v>
          </cell>
          <cell r="AA234">
            <v>0</v>
          </cell>
          <cell r="AB234">
            <v>0</v>
          </cell>
          <cell r="AC234">
            <v>230</v>
          </cell>
          <cell r="AD234">
            <v>516110</v>
          </cell>
          <cell r="AE234">
            <v>0</v>
          </cell>
          <cell r="AF234">
            <v>23</v>
          </cell>
          <cell r="AG234">
            <v>2027</v>
          </cell>
          <cell r="AH234" t="str">
            <v>Water Capital</v>
          </cell>
          <cell r="AI234">
            <v>904972</v>
          </cell>
          <cell r="AJ234" t="str">
            <v>Modernisation de la station de pompage de Glen Cairn</v>
          </cell>
        </row>
        <row r="235">
          <cell r="B235" t="str">
            <v>904972 Glen Cairn PS Upgrade</v>
          </cell>
          <cell r="C235" t="str">
            <v>DC</v>
          </cell>
          <cell r="D235" t="str">
            <v xml:space="preserve">Development Charges </v>
          </cell>
          <cell r="E235" t="str">
            <v>Water Services (Outside Greenbelt)</v>
          </cell>
          <cell r="F235" t="str">
            <v>Develop. Charges</v>
          </cell>
          <cell r="G235" t="str">
            <v>DC</v>
          </cell>
          <cell r="H235" t="str">
            <v>Rate</v>
          </cell>
          <cell r="I235" t="str">
            <v>Water</v>
          </cell>
          <cell r="J235" t="str">
            <v>Authority</v>
          </cell>
          <cell r="K235" t="str">
            <v>Individual</v>
          </cell>
          <cell r="L235" t="str">
            <v>Growth</v>
          </cell>
          <cell r="M235" t="str">
            <v>Standing Committee on Enviromental Protection, Water and Waste Management - Rate</v>
          </cell>
          <cell r="N235" t="str">
            <v>Planning, Infrastructure &amp; Economic Development Department</v>
          </cell>
          <cell r="O235" t="str">
            <v>Infrastructure Services</v>
          </cell>
          <cell r="P235" t="str">
            <v>Drinking Water Services</v>
          </cell>
          <cell r="Q235" t="str">
            <v>904972  Glen Cairn PS Upgrade</v>
          </cell>
          <cell r="R235" t="str">
            <v>516252  Water Services (Outside Greenbelt)</v>
          </cell>
          <cell r="S235">
            <v>0</v>
          </cell>
          <cell r="T235">
            <v>0</v>
          </cell>
          <cell r="U235">
            <v>0</v>
          </cell>
          <cell r="V235">
            <v>0</v>
          </cell>
          <cell r="W235">
            <v>789</v>
          </cell>
          <cell r="X235">
            <v>2325</v>
          </cell>
          <cell r="Y235">
            <v>0</v>
          </cell>
          <cell r="Z235">
            <v>0</v>
          </cell>
          <cell r="AA235">
            <v>0</v>
          </cell>
          <cell r="AB235">
            <v>0</v>
          </cell>
          <cell r="AC235">
            <v>3114</v>
          </cell>
          <cell r="AD235">
            <v>516252</v>
          </cell>
          <cell r="AE235">
            <v>0</v>
          </cell>
          <cell r="AF235">
            <v>23</v>
          </cell>
          <cell r="AG235">
            <v>2027</v>
          </cell>
          <cell r="AH235" t="str">
            <v>Water Services</v>
          </cell>
          <cell r="AI235">
            <v>904972</v>
          </cell>
          <cell r="AJ235" t="str">
            <v>Modernisation de la station de pompage de Glen Cairn</v>
          </cell>
        </row>
        <row r="236">
          <cell r="B236" t="str">
            <v>904972 Glen Cairn PS Upgrade</v>
          </cell>
          <cell r="C236" t="str">
            <v>DC</v>
          </cell>
          <cell r="D236" t="str">
            <v xml:space="preserve">Development Charges </v>
          </cell>
          <cell r="E236" t="str">
            <v>Post Period Capacity Water</v>
          </cell>
          <cell r="F236" t="str">
            <v>Develop. Charges</v>
          </cell>
          <cell r="G236" t="str">
            <v>DC</v>
          </cell>
          <cell r="H236" t="str">
            <v>Rate</v>
          </cell>
          <cell r="I236" t="str">
            <v>Water</v>
          </cell>
          <cell r="J236" t="str">
            <v>Authority</v>
          </cell>
          <cell r="K236" t="str">
            <v>Individual</v>
          </cell>
          <cell r="L236" t="str">
            <v>Growth</v>
          </cell>
          <cell r="M236" t="str">
            <v>Standing Committee on Enviromental Protection, Water and Waste Management - Rate</v>
          </cell>
          <cell r="N236" t="str">
            <v>Planning, Infrastructure &amp; Economic Development Department</v>
          </cell>
          <cell r="O236" t="str">
            <v>Infrastructure Services</v>
          </cell>
          <cell r="P236" t="str">
            <v>Drinking Water Services</v>
          </cell>
          <cell r="Q236" t="str">
            <v>904972  Glen Cairn PS Upgrade</v>
          </cell>
          <cell r="R236" t="str">
            <v>516391  Post Period Capacity Water</v>
          </cell>
          <cell r="S236">
            <v>0</v>
          </cell>
          <cell r="T236">
            <v>0</v>
          </cell>
          <cell r="U236">
            <v>0</v>
          </cell>
          <cell r="V236">
            <v>0</v>
          </cell>
          <cell r="W236">
            <v>88</v>
          </cell>
          <cell r="X236">
            <v>258</v>
          </cell>
          <cell r="Y236">
            <v>0</v>
          </cell>
          <cell r="Z236">
            <v>0</v>
          </cell>
          <cell r="AA236">
            <v>0</v>
          </cell>
          <cell r="AB236">
            <v>0</v>
          </cell>
          <cell r="AC236">
            <v>346</v>
          </cell>
          <cell r="AD236">
            <v>516391</v>
          </cell>
          <cell r="AE236">
            <v>0</v>
          </cell>
          <cell r="AF236">
            <v>23</v>
          </cell>
          <cell r="AG236">
            <v>2027</v>
          </cell>
          <cell r="AH236" t="str">
            <v>Water Services</v>
          </cell>
          <cell r="AI236">
            <v>904972</v>
          </cell>
          <cell r="AJ236" t="str">
            <v>Modernisation de la station de pompage de Glen Cairn</v>
          </cell>
        </row>
        <row r="237">
          <cell r="B237" t="str">
            <v>904972 Glen Cairn PS Upgrade</v>
          </cell>
          <cell r="C237" t="str">
            <v>Debt</v>
          </cell>
          <cell r="D237" t="str">
            <v xml:space="preserve">Debt Funding </v>
          </cell>
          <cell r="E237" t="str">
            <v>Water Funded Debt</v>
          </cell>
          <cell r="F237" t="str">
            <v>Rate Supported Debt</v>
          </cell>
          <cell r="G237" t="str">
            <v>Rate</v>
          </cell>
          <cell r="H237" t="str">
            <v>Rate</v>
          </cell>
          <cell r="I237" t="str">
            <v>Water</v>
          </cell>
          <cell r="J237" t="str">
            <v>Authority</v>
          </cell>
          <cell r="K237" t="str">
            <v>Individual</v>
          </cell>
          <cell r="L237" t="str">
            <v>Growth</v>
          </cell>
          <cell r="M237" t="str">
            <v>Standing Committee on Enviromental Protection, Water and Waste Management - Rate</v>
          </cell>
          <cell r="N237" t="str">
            <v>Planning, Infrastructure &amp; Economic Development Department</v>
          </cell>
          <cell r="O237" t="str">
            <v>Infrastructure Services</v>
          </cell>
          <cell r="P237" t="str">
            <v>Drinking Water Services</v>
          </cell>
          <cell r="Q237" t="str">
            <v>904972  Glen Cairn PS Upgrade</v>
          </cell>
          <cell r="R237" t="str">
            <v>518011  Water Funded Debt</v>
          </cell>
          <cell r="S237">
            <v>0</v>
          </cell>
          <cell r="T237">
            <v>0</v>
          </cell>
          <cell r="U237">
            <v>0</v>
          </cell>
          <cell r="V237">
            <v>0</v>
          </cell>
          <cell r="W237">
            <v>47</v>
          </cell>
          <cell r="X237">
            <v>107</v>
          </cell>
          <cell r="Y237">
            <v>0</v>
          </cell>
          <cell r="Z237">
            <v>0</v>
          </cell>
          <cell r="AA237">
            <v>0</v>
          </cell>
          <cell r="AB237">
            <v>0</v>
          </cell>
          <cell r="AC237">
            <v>154</v>
          </cell>
          <cell r="AD237">
            <v>518011</v>
          </cell>
          <cell r="AE237">
            <v>0</v>
          </cell>
          <cell r="AF237">
            <v>23</v>
          </cell>
          <cell r="AG237">
            <v>2027</v>
          </cell>
          <cell r="AH237" t="str">
            <v>Water Funded Debt</v>
          </cell>
          <cell r="AI237">
            <v>904972</v>
          </cell>
          <cell r="AJ237" t="str">
            <v>Modernisation de la station de pompage de Glen Cairn</v>
          </cell>
        </row>
        <row r="238">
          <cell r="B238" t="str">
            <v>904982 Zone 2W West march Rd 406 to 6</v>
          </cell>
          <cell r="C238" t="str">
            <v>Res</v>
          </cell>
          <cell r="D238" t="str">
            <v xml:space="preserve">Capital Reserve Fund </v>
          </cell>
          <cell r="E238" t="str">
            <v>Water Capital</v>
          </cell>
          <cell r="F238" t="str">
            <v>Rate Supported</v>
          </cell>
          <cell r="G238" t="str">
            <v>Rate</v>
          </cell>
          <cell r="H238" t="str">
            <v>Rate</v>
          </cell>
          <cell r="I238" t="str">
            <v>Water</v>
          </cell>
          <cell r="J238" t="str">
            <v>Authority</v>
          </cell>
          <cell r="K238" t="str">
            <v>Individual</v>
          </cell>
          <cell r="L238" t="str">
            <v>Growth</v>
          </cell>
          <cell r="M238" t="str">
            <v>Standing Committee on Enviromental Protection, Water and Waste Management - Rate</v>
          </cell>
          <cell r="N238" t="str">
            <v>Planning, Infrastructure &amp; Economic Development Department</v>
          </cell>
          <cell r="O238" t="str">
            <v>Infrastructure Services</v>
          </cell>
          <cell r="P238" t="str">
            <v>Drinking Water Services</v>
          </cell>
          <cell r="Q238" t="str">
            <v>904982  Zone 2W West march Rd 406 to 6</v>
          </cell>
          <cell r="R238" t="str">
            <v>516110  Water Capital</v>
          </cell>
          <cell r="S238">
            <v>0</v>
          </cell>
          <cell r="T238">
            <v>40</v>
          </cell>
          <cell r="U238">
            <v>100</v>
          </cell>
          <cell r="V238">
            <v>0</v>
          </cell>
          <cell r="W238">
            <v>0</v>
          </cell>
          <cell r="X238">
            <v>0</v>
          </cell>
          <cell r="Y238">
            <v>0</v>
          </cell>
          <cell r="Z238">
            <v>0</v>
          </cell>
          <cell r="AA238">
            <v>0</v>
          </cell>
          <cell r="AB238">
            <v>0</v>
          </cell>
          <cell r="AC238">
            <v>140</v>
          </cell>
          <cell r="AD238">
            <v>516110</v>
          </cell>
          <cell r="AE238">
            <v>140</v>
          </cell>
          <cell r="AF238">
            <v>4</v>
          </cell>
          <cell r="AG238">
            <v>2024</v>
          </cell>
          <cell r="AH238" t="str">
            <v>Water Capital</v>
          </cell>
          <cell r="AI238">
            <v>904982</v>
          </cell>
          <cell r="AJ238" t="str">
            <v>Zone 2W à l’ouest du chemin March de 406 à 6</v>
          </cell>
        </row>
        <row r="239">
          <cell r="B239" t="str">
            <v>904982 Zone 2W West march Rd 406 to 6</v>
          </cell>
          <cell r="C239" t="str">
            <v>DC</v>
          </cell>
          <cell r="D239" t="str">
            <v xml:space="preserve">Development Charges </v>
          </cell>
          <cell r="E239" t="str">
            <v>Water Services (Outside Greenbelt)</v>
          </cell>
          <cell r="F239" t="str">
            <v>Develop. Charges</v>
          </cell>
          <cell r="G239" t="str">
            <v>DC</v>
          </cell>
          <cell r="H239" t="str">
            <v>Rate</v>
          </cell>
          <cell r="I239" t="str">
            <v>Water</v>
          </cell>
          <cell r="J239" t="str">
            <v>Authority</v>
          </cell>
          <cell r="K239" t="str">
            <v>Individual</v>
          </cell>
          <cell r="L239" t="str">
            <v>Growth</v>
          </cell>
          <cell r="M239" t="str">
            <v>Standing Committee on Enviromental Protection, Water and Waste Management - Rate</v>
          </cell>
          <cell r="N239" t="str">
            <v>Planning, Infrastructure &amp; Economic Development Department</v>
          </cell>
          <cell r="O239" t="str">
            <v>Infrastructure Services</v>
          </cell>
          <cell r="P239" t="str">
            <v>Drinking Water Services</v>
          </cell>
          <cell r="Q239" t="str">
            <v>904982  Zone 2W West march Rd 406 to 6</v>
          </cell>
          <cell r="R239" t="str">
            <v>516252  Water Services (Outside Greenbelt)</v>
          </cell>
          <cell r="S239">
            <v>0</v>
          </cell>
          <cell r="T239">
            <v>496</v>
          </cell>
          <cell r="U239">
            <v>1516</v>
          </cell>
          <cell r="V239">
            <v>0</v>
          </cell>
          <cell r="W239">
            <v>0</v>
          </cell>
          <cell r="X239">
            <v>0</v>
          </cell>
          <cell r="Y239">
            <v>0</v>
          </cell>
          <cell r="Z239">
            <v>0</v>
          </cell>
          <cell r="AA239">
            <v>0</v>
          </cell>
          <cell r="AB239">
            <v>0</v>
          </cell>
          <cell r="AC239">
            <v>2012</v>
          </cell>
          <cell r="AD239">
            <v>516252</v>
          </cell>
          <cell r="AE239">
            <v>2012</v>
          </cell>
          <cell r="AF239">
            <v>4</v>
          </cell>
          <cell r="AG239">
            <v>2024</v>
          </cell>
          <cell r="AH239" t="str">
            <v>Water Services</v>
          </cell>
          <cell r="AI239">
            <v>904982</v>
          </cell>
          <cell r="AJ239" t="str">
            <v>Zone 2W à l’ouest du chemin March de 406 à 6</v>
          </cell>
        </row>
        <row r="240">
          <cell r="B240" t="str">
            <v>904982 Zone 2W West march Rd 406 to 6</v>
          </cell>
          <cell r="C240" t="str">
            <v>DC</v>
          </cell>
          <cell r="D240" t="str">
            <v xml:space="preserve">Development Charges </v>
          </cell>
          <cell r="E240" t="str">
            <v>Post Period Capacity Water</v>
          </cell>
          <cell r="F240" t="str">
            <v>Develop. Charges</v>
          </cell>
          <cell r="G240" t="str">
            <v>DC</v>
          </cell>
          <cell r="H240" t="str">
            <v>Rate</v>
          </cell>
          <cell r="I240" t="str">
            <v>Water</v>
          </cell>
          <cell r="J240" t="str">
            <v>Authority</v>
          </cell>
          <cell r="K240" t="str">
            <v>Individual</v>
          </cell>
          <cell r="L240" t="str">
            <v>Growth</v>
          </cell>
          <cell r="M240" t="str">
            <v>Standing Committee on Enviromental Protection, Water and Waste Management - Rate</v>
          </cell>
          <cell r="N240" t="str">
            <v>Planning, Infrastructure &amp; Economic Development Department</v>
          </cell>
          <cell r="O240" t="str">
            <v>Infrastructure Services</v>
          </cell>
          <cell r="P240" t="str">
            <v>Drinking Water Services</v>
          </cell>
          <cell r="Q240" t="str">
            <v>904982  Zone 2W West march Rd 406 to 6</v>
          </cell>
          <cell r="R240" t="str">
            <v>516391  Post Period Capacity Water</v>
          </cell>
          <cell r="S240">
            <v>0</v>
          </cell>
          <cell r="T240">
            <v>55</v>
          </cell>
          <cell r="U240">
            <v>169</v>
          </cell>
          <cell r="V240">
            <v>0</v>
          </cell>
          <cell r="W240">
            <v>0</v>
          </cell>
          <cell r="X240">
            <v>0</v>
          </cell>
          <cell r="Y240">
            <v>0</v>
          </cell>
          <cell r="Z240">
            <v>0</v>
          </cell>
          <cell r="AA240">
            <v>0</v>
          </cell>
          <cell r="AB240">
            <v>0</v>
          </cell>
          <cell r="AC240">
            <v>224</v>
          </cell>
          <cell r="AD240">
            <v>516391</v>
          </cell>
          <cell r="AE240">
            <v>224</v>
          </cell>
          <cell r="AF240">
            <v>4</v>
          </cell>
          <cell r="AG240">
            <v>2024</v>
          </cell>
          <cell r="AH240" t="str">
            <v>Water Services</v>
          </cell>
          <cell r="AI240">
            <v>904982</v>
          </cell>
          <cell r="AJ240" t="str">
            <v>Zone 2W à l’ouest du chemin March de 406 à 6</v>
          </cell>
        </row>
        <row r="241">
          <cell r="B241" t="str">
            <v>904982 Zone 2W West march Rd 406 to 6</v>
          </cell>
          <cell r="C241" t="str">
            <v>Debt</v>
          </cell>
          <cell r="D241" t="str">
            <v xml:space="preserve">Debt Funding </v>
          </cell>
          <cell r="E241" t="str">
            <v>Water Funded Debt</v>
          </cell>
          <cell r="F241" t="str">
            <v>Rate Supported Debt</v>
          </cell>
          <cell r="G241" t="str">
            <v>Rate</v>
          </cell>
          <cell r="H241" t="str">
            <v>Rate</v>
          </cell>
          <cell r="I241" t="str">
            <v>Water</v>
          </cell>
          <cell r="J241" t="str">
            <v>Authority</v>
          </cell>
          <cell r="K241" t="str">
            <v>Individual</v>
          </cell>
          <cell r="L241" t="str">
            <v>Growth</v>
          </cell>
          <cell r="M241" t="str">
            <v>Standing Committee on Enviromental Protection, Water and Waste Management - Rate</v>
          </cell>
          <cell r="N241" t="str">
            <v>Planning, Infrastructure &amp; Economic Development Department</v>
          </cell>
          <cell r="O241" t="str">
            <v>Infrastructure Services</v>
          </cell>
          <cell r="P241" t="str">
            <v>Drinking Water Services</v>
          </cell>
          <cell r="Q241" t="str">
            <v>904982  Zone 2W West march Rd 406 to 6</v>
          </cell>
          <cell r="R241" t="str">
            <v>518011  Water Funded Debt</v>
          </cell>
          <cell r="S241">
            <v>0</v>
          </cell>
          <cell r="T241">
            <v>21</v>
          </cell>
          <cell r="U241">
            <v>87</v>
          </cell>
          <cell r="V241">
            <v>0</v>
          </cell>
          <cell r="W241">
            <v>0</v>
          </cell>
          <cell r="X241">
            <v>0</v>
          </cell>
          <cell r="Y241">
            <v>0</v>
          </cell>
          <cell r="Z241">
            <v>0</v>
          </cell>
          <cell r="AA241">
            <v>0</v>
          </cell>
          <cell r="AB241">
            <v>0</v>
          </cell>
          <cell r="AC241">
            <v>108</v>
          </cell>
          <cell r="AD241">
            <v>518011</v>
          </cell>
          <cell r="AE241">
            <v>108</v>
          </cell>
          <cell r="AF241">
            <v>4</v>
          </cell>
          <cell r="AG241">
            <v>2024</v>
          </cell>
          <cell r="AH241" t="str">
            <v>Water Funded Debt</v>
          </cell>
          <cell r="AI241">
            <v>904982</v>
          </cell>
          <cell r="AJ241" t="str">
            <v>Zone 2W à l’ouest du chemin March de 406 à 6</v>
          </cell>
        </row>
        <row r="242">
          <cell r="B242" t="str">
            <v>905992 Manotick Supply Watermain</v>
          </cell>
          <cell r="C242" t="str">
            <v>Res</v>
          </cell>
          <cell r="D242" t="str">
            <v xml:space="preserve">Capital Reserve Fund </v>
          </cell>
          <cell r="E242" t="str">
            <v>Water Capital</v>
          </cell>
          <cell r="F242" t="str">
            <v>Rate Supported</v>
          </cell>
          <cell r="G242" t="str">
            <v>Rate</v>
          </cell>
          <cell r="H242" t="str">
            <v>Rate</v>
          </cell>
          <cell r="I242" t="str">
            <v>Water</v>
          </cell>
          <cell r="J242" t="str">
            <v>Authority</v>
          </cell>
          <cell r="K242" t="str">
            <v>Individual</v>
          </cell>
          <cell r="L242" t="str">
            <v>Growth</v>
          </cell>
          <cell r="M242" t="str">
            <v>Standing Committee on Enviromental Protection, Water and Waste Management - Rate</v>
          </cell>
          <cell r="N242" t="str">
            <v>Planning, Infrastructure &amp; Economic Development Department</v>
          </cell>
          <cell r="O242" t="str">
            <v>Infrastructure Services</v>
          </cell>
          <cell r="P242" t="str">
            <v>Drinking Water Services</v>
          </cell>
          <cell r="Q242" t="str">
            <v>905992  Manotick Supply Watermain</v>
          </cell>
          <cell r="R242" t="str">
            <v>516110  Water Capital</v>
          </cell>
          <cell r="S242">
            <v>0</v>
          </cell>
          <cell r="T242">
            <v>600</v>
          </cell>
          <cell r="U242">
            <v>0</v>
          </cell>
          <cell r="V242">
            <v>800</v>
          </cell>
          <cell r="W242">
            <v>0</v>
          </cell>
          <cell r="X242">
            <v>0</v>
          </cell>
          <cell r="Y242">
            <v>0</v>
          </cell>
          <cell r="Z242">
            <v>0</v>
          </cell>
          <cell r="AA242">
            <v>0</v>
          </cell>
          <cell r="AB242">
            <v>0</v>
          </cell>
          <cell r="AC242">
            <v>1400</v>
          </cell>
          <cell r="AD242">
            <v>516110</v>
          </cell>
          <cell r="AE242">
            <v>1400</v>
          </cell>
          <cell r="AF242">
            <v>21</v>
          </cell>
          <cell r="AG242">
            <v>2019</v>
          </cell>
          <cell r="AH242" t="str">
            <v>Water Capital</v>
          </cell>
          <cell r="AI242">
            <v>905992</v>
          </cell>
          <cell r="AJ242" t="str">
            <v>Approvisionnement des conduites d’eau principales de Manotick</v>
          </cell>
        </row>
        <row r="243">
          <cell r="B243" t="str">
            <v>905992 Manotick Supply Watermain</v>
          </cell>
          <cell r="C243" t="str">
            <v>DC</v>
          </cell>
          <cell r="D243" t="str">
            <v xml:space="preserve">Development Charges </v>
          </cell>
          <cell r="E243" t="str">
            <v>Manotick Water Supply Area Specific 2014</v>
          </cell>
          <cell r="F243" t="str">
            <v>Develop. Charges</v>
          </cell>
          <cell r="G243" t="str">
            <v>DC</v>
          </cell>
          <cell r="H243" t="str">
            <v>Rate</v>
          </cell>
          <cell r="I243" t="str">
            <v>Water</v>
          </cell>
          <cell r="J243" t="str">
            <v>Authority</v>
          </cell>
          <cell r="K243" t="str">
            <v>Individual</v>
          </cell>
          <cell r="L243" t="str">
            <v>Growth</v>
          </cell>
          <cell r="M243" t="str">
            <v>Standing Committee on Enviromental Protection, Water and Waste Management - Rate</v>
          </cell>
          <cell r="N243" t="str">
            <v>Planning, Infrastructure &amp; Economic Development Department</v>
          </cell>
          <cell r="O243" t="str">
            <v>Infrastructure Services</v>
          </cell>
          <cell r="P243" t="str">
            <v>Drinking Water Services</v>
          </cell>
          <cell r="Q243" t="str">
            <v>905992  Manotick Supply Watermain</v>
          </cell>
          <cell r="R243" t="str">
            <v>516333  D/C - Manotick Water Supply Area Specifi</v>
          </cell>
          <cell r="S243">
            <v>0</v>
          </cell>
          <cell r="T243">
            <v>6395</v>
          </cell>
          <cell r="U243">
            <v>0</v>
          </cell>
          <cell r="V243">
            <v>0</v>
          </cell>
          <cell r="W243">
            <v>0</v>
          </cell>
          <cell r="X243">
            <v>0</v>
          </cell>
          <cell r="Y243">
            <v>0</v>
          </cell>
          <cell r="Z243">
            <v>0</v>
          </cell>
          <cell r="AA243">
            <v>0</v>
          </cell>
          <cell r="AB243">
            <v>0</v>
          </cell>
          <cell r="AC243">
            <v>6395</v>
          </cell>
          <cell r="AD243">
            <v>516333</v>
          </cell>
          <cell r="AE243">
            <v>6395</v>
          </cell>
          <cell r="AF243">
            <v>21</v>
          </cell>
          <cell r="AG243">
            <v>2019</v>
          </cell>
          <cell r="AH243" t="str">
            <v>Water Services</v>
          </cell>
          <cell r="AI243">
            <v>905992</v>
          </cell>
          <cell r="AJ243" t="str">
            <v>Approvisionnement des conduites d’eau principales de Manotick</v>
          </cell>
        </row>
        <row r="244">
          <cell r="B244" t="str">
            <v>905992 Manotick Supply Watermain</v>
          </cell>
          <cell r="C244" t="str">
            <v>DC</v>
          </cell>
          <cell r="D244" t="str">
            <v xml:space="preserve">Development Charges </v>
          </cell>
          <cell r="E244" t="str">
            <v>Post Period Capacity Water</v>
          </cell>
          <cell r="F244" t="str">
            <v>Develop. Charges</v>
          </cell>
          <cell r="G244" t="str">
            <v>DC</v>
          </cell>
          <cell r="H244" t="str">
            <v>Rate</v>
          </cell>
          <cell r="I244" t="str">
            <v>Water</v>
          </cell>
          <cell r="J244" t="str">
            <v>Authority</v>
          </cell>
          <cell r="K244" t="str">
            <v>Individual</v>
          </cell>
          <cell r="L244" t="str">
            <v>Growth</v>
          </cell>
          <cell r="M244" t="str">
            <v>Standing Committee on Enviromental Protection, Water and Waste Management - Rate</v>
          </cell>
          <cell r="N244" t="str">
            <v>Planning, Infrastructure &amp; Economic Development Department</v>
          </cell>
          <cell r="O244" t="str">
            <v>Infrastructure Services</v>
          </cell>
          <cell r="P244" t="str">
            <v>Drinking Water Services</v>
          </cell>
          <cell r="Q244" t="str">
            <v>905992  Manotick Supply Watermain</v>
          </cell>
          <cell r="R244" t="str">
            <v>516391  Post Period Capacity Water</v>
          </cell>
          <cell r="S244">
            <v>0</v>
          </cell>
          <cell r="T244">
            <v>689</v>
          </cell>
          <cell r="U244">
            <v>0</v>
          </cell>
          <cell r="V244">
            <v>0</v>
          </cell>
          <cell r="W244">
            <v>0</v>
          </cell>
          <cell r="X244">
            <v>0</v>
          </cell>
          <cell r="Y244">
            <v>0</v>
          </cell>
          <cell r="Z244">
            <v>0</v>
          </cell>
          <cell r="AA244">
            <v>0</v>
          </cell>
          <cell r="AB244">
            <v>0</v>
          </cell>
          <cell r="AC244">
            <v>689</v>
          </cell>
          <cell r="AD244">
            <v>516391</v>
          </cell>
          <cell r="AE244">
            <v>689</v>
          </cell>
          <cell r="AF244">
            <v>21</v>
          </cell>
          <cell r="AG244">
            <v>2019</v>
          </cell>
          <cell r="AH244" t="str">
            <v>Water Services</v>
          </cell>
          <cell r="AI244">
            <v>905992</v>
          </cell>
          <cell r="AJ244" t="str">
            <v>Approvisionnement des conduites d’eau principales de Manotick</v>
          </cell>
        </row>
        <row r="245">
          <cell r="B245" t="str">
            <v>905992 Manotick Supply Watermain</v>
          </cell>
          <cell r="C245" t="str">
            <v>Debt</v>
          </cell>
          <cell r="D245" t="str">
            <v xml:space="preserve">Debt Funding </v>
          </cell>
          <cell r="E245" t="str">
            <v>Water Funded Debt</v>
          </cell>
          <cell r="F245" t="str">
            <v>Rate Supported Debt</v>
          </cell>
          <cell r="G245" t="str">
            <v>Rate</v>
          </cell>
          <cell r="H245" t="str">
            <v>Rate</v>
          </cell>
          <cell r="I245" t="str">
            <v>Water</v>
          </cell>
          <cell r="J245" t="str">
            <v>Authority</v>
          </cell>
          <cell r="K245" t="str">
            <v>Individual</v>
          </cell>
          <cell r="L245" t="str">
            <v>Growth</v>
          </cell>
          <cell r="M245" t="str">
            <v>Standing Committee on Enviromental Protection, Water and Waste Management - Rate</v>
          </cell>
          <cell r="N245" t="str">
            <v>Planning, Infrastructure &amp; Economic Development Department</v>
          </cell>
          <cell r="O245" t="str">
            <v>Infrastructure Services</v>
          </cell>
          <cell r="P245" t="str">
            <v>Drinking Water Services</v>
          </cell>
          <cell r="Q245" t="str">
            <v>905992  Manotick Supply Watermain</v>
          </cell>
          <cell r="R245" t="str">
            <v>518011  Water Funded Debt</v>
          </cell>
          <cell r="S245">
            <v>0</v>
          </cell>
          <cell r="T245">
            <v>0</v>
          </cell>
          <cell r="U245">
            <v>0</v>
          </cell>
          <cell r="V245">
            <v>591</v>
          </cell>
          <cell r="W245">
            <v>0</v>
          </cell>
          <cell r="X245">
            <v>0</v>
          </cell>
          <cell r="Y245">
            <v>0</v>
          </cell>
          <cell r="Z245">
            <v>0</v>
          </cell>
          <cell r="AA245">
            <v>0</v>
          </cell>
          <cell r="AB245">
            <v>0</v>
          </cell>
          <cell r="AC245">
            <v>591</v>
          </cell>
          <cell r="AD245">
            <v>518011</v>
          </cell>
          <cell r="AE245">
            <v>591</v>
          </cell>
          <cell r="AF245">
            <v>21</v>
          </cell>
          <cell r="AG245">
            <v>2019</v>
          </cell>
          <cell r="AH245" t="str">
            <v>Water Funded Debt</v>
          </cell>
          <cell r="AI245">
            <v>905992</v>
          </cell>
          <cell r="AJ245" t="str">
            <v>Approvisionnement des conduites d’eau principales de Manotick</v>
          </cell>
        </row>
        <row r="246">
          <cell r="B246" t="str">
            <v>905992 Manotick Supply Watermain</v>
          </cell>
          <cell r="C246" t="str">
            <v>Debt</v>
          </cell>
          <cell r="D246" t="str">
            <v xml:space="preserve">Debt Funding </v>
          </cell>
          <cell r="E246" t="str">
            <v>Transit Debt</v>
          </cell>
          <cell r="F246" t="str">
            <v>Tax Supported/ Dedicated Debt</v>
          </cell>
          <cell r="G246" t="str">
            <v>Tax</v>
          </cell>
          <cell r="H246" t="str">
            <v>Rate</v>
          </cell>
          <cell r="I246" t="str">
            <v>Water</v>
          </cell>
          <cell r="J246" t="str">
            <v>Authority</v>
          </cell>
          <cell r="K246" t="str">
            <v>Individual</v>
          </cell>
          <cell r="L246" t="str">
            <v>Growth</v>
          </cell>
          <cell r="M246" t="str">
            <v>Standing Committee on Enviromental Protection, Water and Waste Management - Rate</v>
          </cell>
          <cell r="N246" t="str">
            <v>Planning, Infrastructure &amp; Economic Development Department</v>
          </cell>
          <cell r="O246" t="str">
            <v>Infrastructure Services</v>
          </cell>
          <cell r="P246" t="str">
            <v>Drinking Water Services</v>
          </cell>
          <cell r="Q246" t="str">
            <v>905992  Manotick Supply Watermain</v>
          </cell>
          <cell r="R246" t="str">
            <v>518013  Transit Debt</v>
          </cell>
          <cell r="S246">
            <v>0</v>
          </cell>
          <cell r="T246">
            <v>359</v>
          </cell>
          <cell r="U246">
            <v>0</v>
          </cell>
          <cell r="V246">
            <v>0</v>
          </cell>
          <cell r="W246">
            <v>0</v>
          </cell>
          <cell r="X246">
            <v>0</v>
          </cell>
          <cell r="Y246">
            <v>0</v>
          </cell>
          <cell r="Z246">
            <v>0</v>
          </cell>
          <cell r="AA246">
            <v>0</v>
          </cell>
          <cell r="AB246">
            <v>0</v>
          </cell>
          <cell r="AC246">
            <v>359</v>
          </cell>
          <cell r="AD246">
            <v>518013</v>
          </cell>
          <cell r="AE246">
            <v>359</v>
          </cell>
          <cell r="AF246">
            <v>21</v>
          </cell>
          <cell r="AG246">
            <v>2019</v>
          </cell>
          <cell r="AH246" t="str">
            <v>Transit Debt</v>
          </cell>
          <cell r="AI246">
            <v>905992</v>
          </cell>
          <cell r="AJ246" t="str">
            <v>Approvisionnement des conduites d’eau principales de Manotick</v>
          </cell>
        </row>
        <row r="247">
          <cell r="B247" t="str">
            <v>905992 Manotick Supply Watermain</v>
          </cell>
          <cell r="C247" t="str">
            <v>DC Debt</v>
          </cell>
          <cell r="D247" t="str">
            <v xml:space="preserve">Debt Funding </v>
          </cell>
          <cell r="E247" t="str">
            <v>Water DC Debt TBA</v>
          </cell>
          <cell r="F247" t="str">
            <v>Develop. Charges Debt</v>
          </cell>
          <cell r="G247" t="str">
            <v>DC</v>
          </cell>
          <cell r="H247" t="str">
            <v>Rate</v>
          </cell>
          <cell r="I247" t="str">
            <v>Water</v>
          </cell>
          <cell r="J247" t="str">
            <v>Authority</v>
          </cell>
          <cell r="K247" t="str">
            <v>Individual</v>
          </cell>
          <cell r="L247" t="str">
            <v>Growth</v>
          </cell>
          <cell r="M247" t="str">
            <v>Standing Committee on Enviromental Protection, Water and Waste Management - Rate</v>
          </cell>
          <cell r="N247" t="str">
            <v>Planning, Infrastructure &amp; Economic Development Department</v>
          </cell>
          <cell r="O247" t="str">
            <v>Infrastructure Services</v>
          </cell>
          <cell r="P247" t="str">
            <v>Drinking Water Services</v>
          </cell>
          <cell r="Q247" t="str">
            <v>905992  Manotick Supply Watermain</v>
          </cell>
          <cell r="R247" t="str">
            <v>518038  Water DC Debt TBA</v>
          </cell>
          <cell r="S247">
            <v>0</v>
          </cell>
          <cell r="T247">
            <v>1545</v>
          </cell>
          <cell r="U247">
            <v>0</v>
          </cell>
          <cell r="V247">
            <v>5930</v>
          </cell>
          <cell r="W247">
            <v>0</v>
          </cell>
          <cell r="X247">
            <v>0</v>
          </cell>
          <cell r="Y247">
            <v>0</v>
          </cell>
          <cell r="Z247">
            <v>0</v>
          </cell>
          <cell r="AA247">
            <v>0</v>
          </cell>
          <cell r="AB247">
            <v>0</v>
          </cell>
          <cell r="AC247">
            <v>7475</v>
          </cell>
          <cell r="AD247">
            <v>518038</v>
          </cell>
          <cell r="AE247">
            <v>7475</v>
          </cell>
          <cell r="AF247">
            <v>21</v>
          </cell>
          <cell r="AG247">
            <v>2019</v>
          </cell>
          <cell r="AH247" t="str">
            <v>Water DC Debt</v>
          </cell>
          <cell r="AI247">
            <v>905992</v>
          </cell>
          <cell r="AJ247" t="str">
            <v>Approvisionnement des conduites d’eau principales de Manotick</v>
          </cell>
        </row>
        <row r="248">
          <cell r="B248" t="str">
            <v>907099 Carp Reservoir Cell</v>
          </cell>
          <cell r="C248" t="str">
            <v>Res</v>
          </cell>
          <cell r="D248" t="str">
            <v xml:space="preserve">Capital Reserve Fund </v>
          </cell>
          <cell r="E248" t="str">
            <v>Water Capital</v>
          </cell>
          <cell r="F248" t="str">
            <v>Rate Supported</v>
          </cell>
          <cell r="G248" t="str">
            <v>Rate</v>
          </cell>
          <cell r="H248" t="str">
            <v>Rate</v>
          </cell>
          <cell r="I248" t="str">
            <v>Water</v>
          </cell>
          <cell r="J248" t="str">
            <v>Authority</v>
          </cell>
          <cell r="K248" t="str">
            <v>Individual</v>
          </cell>
          <cell r="L248" t="str">
            <v>Growth</v>
          </cell>
          <cell r="M248" t="str">
            <v>Standing Committee on Enviromental Protection, Water and Waste Management - Rate</v>
          </cell>
          <cell r="N248" t="str">
            <v>Planning, Infrastructure &amp; Economic Development Department</v>
          </cell>
          <cell r="O248" t="str">
            <v>Infrastructure Services</v>
          </cell>
          <cell r="P248" t="str">
            <v>Drinking Water Services</v>
          </cell>
          <cell r="Q248" t="str">
            <v>907099  Carp Reservoir Cell</v>
          </cell>
          <cell r="R248" t="str">
            <v>516110  Water Capital</v>
          </cell>
          <cell r="S248">
            <v>0</v>
          </cell>
          <cell r="T248">
            <v>0</v>
          </cell>
          <cell r="U248">
            <v>0</v>
          </cell>
          <cell r="V248">
            <v>267</v>
          </cell>
          <cell r="W248">
            <v>0</v>
          </cell>
          <cell r="X248">
            <v>0</v>
          </cell>
          <cell r="Y248">
            <v>0</v>
          </cell>
          <cell r="Z248">
            <v>0</v>
          </cell>
          <cell r="AA248">
            <v>0</v>
          </cell>
          <cell r="AB248">
            <v>0</v>
          </cell>
          <cell r="AC248">
            <v>267</v>
          </cell>
          <cell r="AD248">
            <v>516110</v>
          </cell>
          <cell r="AE248">
            <v>267</v>
          </cell>
          <cell r="AF248">
            <v>5</v>
          </cell>
          <cell r="AG248">
            <v>2025</v>
          </cell>
          <cell r="AH248" t="str">
            <v>Water Capital</v>
          </cell>
          <cell r="AI248">
            <v>907099</v>
          </cell>
          <cell r="AJ248" t="str">
            <v>Compartiment du réservoir de Carp</v>
          </cell>
        </row>
        <row r="249">
          <cell r="B249" t="str">
            <v>907099 Carp Reservoir Cell</v>
          </cell>
          <cell r="C249" t="str">
            <v>Debt</v>
          </cell>
          <cell r="D249" t="str">
            <v xml:space="preserve">Debt Funding </v>
          </cell>
          <cell r="E249" t="str">
            <v>Water Funded Debt</v>
          </cell>
          <cell r="F249" t="str">
            <v>Rate Supported Debt</v>
          </cell>
          <cell r="G249" t="str">
            <v>Rate</v>
          </cell>
          <cell r="H249" t="str">
            <v>Rate</v>
          </cell>
          <cell r="I249" t="str">
            <v>Water</v>
          </cell>
          <cell r="J249" t="str">
            <v>Authority</v>
          </cell>
          <cell r="K249" t="str">
            <v>Individual</v>
          </cell>
          <cell r="L249" t="str">
            <v>Growth</v>
          </cell>
          <cell r="M249" t="str">
            <v>Standing Committee on Enviromental Protection, Water and Waste Management - Rate</v>
          </cell>
          <cell r="N249" t="str">
            <v>Planning, Infrastructure &amp; Economic Development Department</v>
          </cell>
          <cell r="O249" t="str">
            <v>Infrastructure Services</v>
          </cell>
          <cell r="P249" t="str">
            <v>Drinking Water Services</v>
          </cell>
          <cell r="Q249" t="str">
            <v>907099  Carp Reservoir Cell</v>
          </cell>
          <cell r="R249" t="str">
            <v>518011  Water Funded Debt</v>
          </cell>
          <cell r="S249">
            <v>0</v>
          </cell>
          <cell r="T249">
            <v>0</v>
          </cell>
          <cell r="U249">
            <v>0</v>
          </cell>
          <cell r="V249">
            <v>200</v>
          </cell>
          <cell r="W249">
            <v>0</v>
          </cell>
          <cell r="X249">
            <v>0</v>
          </cell>
          <cell r="Y249">
            <v>0</v>
          </cell>
          <cell r="Z249">
            <v>0</v>
          </cell>
          <cell r="AA249">
            <v>0</v>
          </cell>
          <cell r="AB249">
            <v>0</v>
          </cell>
          <cell r="AC249">
            <v>200</v>
          </cell>
          <cell r="AD249">
            <v>518011</v>
          </cell>
          <cell r="AE249">
            <v>200</v>
          </cell>
          <cell r="AF249">
            <v>5</v>
          </cell>
          <cell r="AG249">
            <v>2025</v>
          </cell>
          <cell r="AH249" t="str">
            <v>Water Funded Debt</v>
          </cell>
          <cell r="AI249">
            <v>907099</v>
          </cell>
          <cell r="AJ249" t="str">
            <v>Compartiment du réservoir de Carp</v>
          </cell>
        </row>
        <row r="250">
          <cell r="B250" t="str">
            <v>907101 River Ridge 3C Elevated Tank</v>
          </cell>
          <cell r="C250" t="str">
            <v>Res</v>
          </cell>
          <cell r="D250" t="str">
            <v xml:space="preserve">Capital Reserve Fund </v>
          </cell>
          <cell r="E250" t="str">
            <v>Water Capital</v>
          </cell>
          <cell r="F250" t="str">
            <v>Rate Supported</v>
          </cell>
          <cell r="G250" t="str">
            <v>Rate</v>
          </cell>
          <cell r="H250" t="str">
            <v>Rate</v>
          </cell>
          <cell r="I250" t="str">
            <v>Water</v>
          </cell>
          <cell r="J250" t="str">
            <v>Authority</v>
          </cell>
          <cell r="K250" t="str">
            <v>Individual</v>
          </cell>
          <cell r="L250" t="str">
            <v>Growth</v>
          </cell>
          <cell r="M250" t="str">
            <v>Standing Committee on Enviromental Protection, Water and Waste Management - Rate</v>
          </cell>
          <cell r="N250" t="str">
            <v>Planning, Infrastructure &amp; Economic Development Department</v>
          </cell>
          <cell r="O250" t="str">
            <v>Infrastructure Services</v>
          </cell>
          <cell r="P250" t="str">
            <v>Drinking Water Services</v>
          </cell>
          <cell r="Q250" t="str">
            <v>907101  River Ridge 3C Elevated Tank</v>
          </cell>
          <cell r="R250" t="str">
            <v>516110  Water Capital</v>
          </cell>
          <cell r="S250">
            <v>0</v>
          </cell>
          <cell r="T250">
            <v>0</v>
          </cell>
          <cell r="U250">
            <v>0</v>
          </cell>
          <cell r="V250">
            <v>250</v>
          </cell>
          <cell r="W250">
            <v>0</v>
          </cell>
          <cell r="X250">
            <v>0</v>
          </cell>
          <cell r="Y250">
            <v>0</v>
          </cell>
          <cell r="Z250">
            <v>0</v>
          </cell>
          <cell r="AA250">
            <v>0</v>
          </cell>
          <cell r="AB250">
            <v>0</v>
          </cell>
          <cell r="AC250">
            <v>250</v>
          </cell>
          <cell r="AD250">
            <v>516110</v>
          </cell>
          <cell r="AE250">
            <v>250</v>
          </cell>
          <cell r="AF250" t="str">
            <v>20,22</v>
          </cell>
          <cell r="AG250">
            <v>2020</v>
          </cell>
          <cell r="AH250" t="str">
            <v>Water Capital</v>
          </cell>
          <cell r="AI250">
            <v>907101</v>
          </cell>
          <cell r="AJ250" t="str">
            <v>Château d’eau (3C) du croissant River Ridge</v>
          </cell>
        </row>
        <row r="251">
          <cell r="B251" t="str">
            <v>907101 River Ridge 3C Elevated Tank</v>
          </cell>
          <cell r="C251" t="str">
            <v>DC</v>
          </cell>
          <cell r="D251" t="str">
            <v xml:space="preserve">Development Charges </v>
          </cell>
          <cell r="E251" t="str">
            <v>Water Services (Outside Greenbelt)</v>
          </cell>
          <cell r="F251" t="str">
            <v>Develop. Charges</v>
          </cell>
          <cell r="G251" t="str">
            <v>DC</v>
          </cell>
          <cell r="H251" t="str">
            <v>Rate</v>
          </cell>
          <cell r="I251" t="str">
            <v>Water</v>
          </cell>
          <cell r="J251" t="str">
            <v>Authority</v>
          </cell>
          <cell r="K251" t="str">
            <v>Individual</v>
          </cell>
          <cell r="L251" t="str">
            <v>Growth</v>
          </cell>
          <cell r="M251" t="str">
            <v>Standing Committee on Enviromental Protection, Water and Waste Management - Rate</v>
          </cell>
          <cell r="N251" t="str">
            <v>Planning, Infrastructure &amp; Economic Development Department</v>
          </cell>
          <cell r="O251" t="str">
            <v>Infrastructure Services</v>
          </cell>
          <cell r="P251" t="str">
            <v>Drinking Water Services</v>
          </cell>
          <cell r="Q251" t="str">
            <v>907101  River Ridge 3C Elevated Tank</v>
          </cell>
          <cell r="R251" t="str">
            <v>516252  Water Services (Outside Greenbelt)</v>
          </cell>
          <cell r="S251">
            <v>0</v>
          </cell>
          <cell r="T251">
            <v>0</v>
          </cell>
          <cell r="U251">
            <v>0</v>
          </cell>
          <cell r="V251">
            <v>2750</v>
          </cell>
          <cell r="W251">
            <v>0</v>
          </cell>
          <cell r="X251">
            <v>0</v>
          </cell>
          <cell r="Y251">
            <v>0</v>
          </cell>
          <cell r="Z251">
            <v>0</v>
          </cell>
          <cell r="AA251">
            <v>0</v>
          </cell>
          <cell r="AB251">
            <v>0</v>
          </cell>
          <cell r="AC251">
            <v>2750</v>
          </cell>
          <cell r="AD251">
            <v>516252</v>
          </cell>
          <cell r="AE251">
            <v>2750</v>
          </cell>
          <cell r="AF251" t="str">
            <v>20,22</v>
          </cell>
          <cell r="AG251">
            <v>2020</v>
          </cell>
          <cell r="AH251" t="str">
            <v>Water Services</v>
          </cell>
          <cell r="AI251">
            <v>907101</v>
          </cell>
          <cell r="AJ251" t="str">
            <v>Château d’eau (3C) du croissant River Ridge</v>
          </cell>
        </row>
        <row r="252">
          <cell r="B252" t="str">
            <v>907101 River Ridge 3C Elevated Tank</v>
          </cell>
          <cell r="C252" t="str">
            <v>DC</v>
          </cell>
          <cell r="D252" t="str">
            <v xml:space="preserve">Development Charges </v>
          </cell>
          <cell r="E252" t="str">
            <v>Post Period Capacity Water</v>
          </cell>
          <cell r="F252" t="str">
            <v>Develop. Charges</v>
          </cell>
          <cell r="G252" t="str">
            <v>DC</v>
          </cell>
          <cell r="H252" t="str">
            <v>Rate</v>
          </cell>
          <cell r="I252" t="str">
            <v>Water</v>
          </cell>
          <cell r="J252" t="str">
            <v>Authority</v>
          </cell>
          <cell r="K252" t="str">
            <v>Individual</v>
          </cell>
          <cell r="L252" t="str">
            <v>Growth</v>
          </cell>
          <cell r="M252" t="str">
            <v>Standing Committee on Enviromental Protection, Water and Waste Management - Rate</v>
          </cell>
          <cell r="N252" t="str">
            <v>Planning, Infrastructure &amp; Economic Development Department</v>
          </cell>
          <cell r="O252" t="str">
            <v>Infrastructure Services</v>
          </cell>
          <cell r="P252" t="str">
            <v>Drinking Water Services</v>
          </cell>
          <cell r="Q252" t="str">
            <v>907101  River Ridge 3C Elevated Tank</v>
          </cell>
          <cell r="R252" t="str">
            <v>516391  Post Period Capacity Water</v>
          </cell>
          <cell r="S252">
            <v>0</v>
          </cell>
          <cell r="T252">
            <v>0</v>
          </cell>
          <cell r="U252">
            <v>0</v>
          </cell>
          <cell r="V252">
            <v>306</v>
          </cell>
          <cell r="W252">
            <v>0</v>
          </cell>
          <cell r="X252">
            <v>0</v>
          </cell>
          <cell r="Y252">
            <v>0</v>
          </cell>
          <cell r="Z252">
            <v>0</v>
          </cell>
          <cell r="AA252">
            <v>0</v>
          </cell>
          <cell r="AB252">
            <v>0</v>
          </cell>
          <cell r="AC252">
            <v>306</v>
          </cell>
          <cell r="AD252">
            <v>516391</v>
          </cell>
          <cell r="AE252">
            <v>306</v>
          </cell>
          <cell r="AF252" t="str">
            <v>20,22</v>
          </cell>
          <cell r="AG252">
            <v>2020</v>
          </cell>
          <cell r="AH252" t="str">
            <v>Water Services</v>
          </cell>
          <cell r="AI252">
            <v>907101</v>
          </cell>
          <cell r="AJ252" t="str">
            <v>Château d’eau (3C) du croissant River Ridge</v>
          </cell>
        </row>
        <row r="253">
          <cell r="B253" t="str">
            <v>907101 River Ridge 3C Elevated Tank</v>
          </cell>
          <cell r="C253" t="str">
            <v>Debt</v>
          </cell>
          <cell r="D253" t="str">
            <v xml:space="preserve">Debt Funding </v>
          </cell>
          <cell r="E253" t="str">
            <v>Water Funded Debt</v>
          </cell>
          <cell r="F253" t="str">
            <v>Rate Supported Debt</v>
          </cell>
          <cell r="G253" t="str">
            <v>Rate</v>
          </cell>
          <cell r="H253" t="str">
            <v>Rate</v>
          </cell>
          <cell r="I253" t="str">
            <v>Water</v>
          </cell>
          <cell r="J253" t="str">
            <v>Authority</v>
          </cell>
          <cell r="K253" t="str">
            <v>Individual</v>
          </cell>
          <cell r="L253" t="str">
            <v>Growth</v>
          </cell>
          <cell r="M253" t="str">
            <v>Standing Committee on Enviromental Protection, Water and Waste Management - Rate</v>
          </cell>
          <cell r="N253" t="str">
            <v>Planning, Infrastructure &amp; Economic Development Department</v>
          </cell>
          <cell r="O253" t="str">
            <v>Infrastructure Services</v>
          </cell>
          <cell r="P253" t="str">
            <v>Drinking Water Services</v>
          </cell>
          <cell r="Q253" t="str">
            <v>907101  River Ridge 3C Elevated Tank</v>
          </cell>
          <cell r="R253" t="str">
            <v>518011  Water Funded Debt</v>
          </cell>
          <cell r="S253">
            <v>0</v>
          </cell>
          <cell r="T253">
            <v>0</v>
          </cell>
          <cell r="U253">
            <v>0</v>
          </cell>
          <cell r="V253">
            <v>89</v>
          </cell>
          <cell r="W253">
            <v>0</v>
          </cell>
          <cell r="X253">
            <v>0</v>
          </cell>
          <cell r="Y253">
            <v>0</v>
          </cell>
          <cell r="Z253">
            <v>0</v>
          </cell>
          <cell r="AA253">
            <v>0</v>
          </cell>
          <cell r="AB253">
            <v>0</v>
          </cell>
          <cell r="AC253">
            <v>89</v>
          </cell>
          <cell r="AD253">
            <v>518011</v>
          </cell>
          <cell r="AE253">
            <v>89</v>
          </cell>
          <cell r="AF253" t="str">
            <v>20,22</v>
          </cell>
          <cell r="AG253">
            <v>2020</v>
          </cell>
          <cell r="AH253" t="str">
            <v>Water Funded Debt</v>
          </cell>
          <cell r="AI253">
            <v>907101</v>
          </cell>
          <cell r="AJ253" t="str">
            <v>Château d’eau (3C) du croissant River Ridge</v>
          </cell>
        </row>
        <row r="254">
          <cell r="B254" t="str">
            <v>907453 Britannia WPP Capacity Upgrade</v>
          </cell>
          <cell r="C254" t="str">
            <v>Res</v>
          </cell>
          <cell r="D254" t="str">
            <v xml:space="preserve">Capital Reserve Fund </v>
          </cell>
          <cell r="E254" t="str">
            <v>Water Capital</v>
          </cell>
          <cell r="F254" t="str">
            <v>Rate Supported</v>
          </cell>
          <cell r="G254" t="str">
            <v>Rate</v>
          </cell>
          <cell r="H254" t="str">
            <v>Rate</v>
          </cell>
          <cell r="I254" t="str">
            <v>Water</v>
          </cell>
          <cell r="J254" t="str">
            <v>Authority</v>
          </cell>
          <cell r="K254" t="str">
            <v>Individual</v>
          </cell>
          <cell r="L254" t="str">
            <v>Growth</v>
          </cell>
          <cell r="M254" t="str">
            <v>Standing Committee on Enviromental Protection, Water and Waste Management - Rate</v>
          </cell>
          <cell r="N254" t="str">
            <v>Planning, Infrastructure &amp; Economic Development Department</v>
          </cell>
          <cell r="O254" t="str">
            <v>Infrastructure Services</v>
          </cell>
          <cell r="P254" t="str">
            <v>Drinking Water Services</v>
          </cell>
          <cell r="Q254" t="str">
            <v>907453  Britannia WPP Capacity Upgrade</v>
          </cell>
          <cell r="R254" t="str">
            <v>516110  Water Capital</v>
          </cell>
          <cell r="S254">
            <v>0</v>
          </cell>
          <cell r="T254">
            <v>0</v>
          </cell>
          <cell r="U254">
            <v>286</v>
          </cell>
          <cell r="V254">
            <v>0</v>
          </cell>
          <cell r="W254">
            <v>0</v>
          </cell>
          <cell r="X254">
            <v>0</v>
          </cell>
          <cell r="Y254">
            <v>0</v>
          </cell>
          <cell r="Z254">
            <v>0</v>
          </cell>
          <cell r="AA254">
            <v>0</v>
          </cell>
          <cell r="AB254">
            <v>0</v>
          </cell>
          <cell r="AC254">
            <v>286</v>
          </cell>
          <cell r="AD254">
            <v>516110</v>
          </cell>
          <cell r="AE254">
            <v>286</v>
          </cell>
          <cell r="AF254">
            <v>7</v>
          </cell>
          <cell r="AG254">
            <v>2023</v>
          </cell>
          <cell r="AH254" t="str">
            <v>Water Capital</v>
          </cell>
          <cell r="AI254">
            <v>907453</v>
          </cell>
          <cell r="AJ254" t="str">
            <v>Augmentation de la capacité de l’usine de purification de l’eau de Britannia</v>
          </cell>
        </row>
        <row r="255">
          <cell r="B255" t="str">
            <v>907453 Britannia WPP Capacity Upgrade</v>
          </cell>
          <cell r="C255" t="str">
            <v>DC</v>
          </cell>
          <cell r="D255" t="str">
            <v xml:space="preserve">Development Charges </v>
          </cell>
          <cell r="E255" t="str">
            <v>Water Services (Outside Greenbelt)</v>
          </cell>
          <cell r="F255" t="str">
            <v>Develop. Charges</v>
          </cell>
          <cell r="G255" t="str">
            <v>DC</v>
          </cell>
          <cell r="H255" t="str">
            <v>Rate</v>
          </cell>
          <cell r="I255" t="str">
            <v>Water</v>
          </cell>
          <cell r="J255" t="str">
            <v>Authority</v>
          </cell>
          <cell r="K255" t="str">
            <v>Individual</v>
          </cell>
          <cell r="L255" t="str">
            <v>Growth</v>
          </cell>
          <cell r="M255" t="str">
            <v>Standing Committee on Enviromental Protection, Water and Waste Management - Rate</v>
          </cell>
          <cell r="N255" t="str">
            <v>Planning, Infrastructure &amp; Economic Development Department</v>
          </cell>
          <cell r="O255" t="str">
            <v>Infrastructure Services</v>
          </cell>
          <cell r="P255" t="str">
            <v>Drinking Water Services</v>
          </cell>
          <cell r="Q255" t="str">
            <v>907453  Britannia WPP Capacity Upgrade</v>
          </cell>
          <cell r="R255" t="str">
            <v>516252  Water Services (Outside Greenbelt)</v>
          </cell>
          <cell r="S255">
            <v>0</v>
          </cell>
          <cell r="T255">
            <v>0</v>
          </cell>
          <cell r="U255">
            <v>54.1</v>
          </cell>
          <cell r="V255">
            <v>0</v>
          </cell>
          <cell r="W255">
            <v>0</v>
          </cell>
          <cell r="X255">
            <v>0</v>
          </cell>
          <cell r="Y255">
            <v>0</v>
          </cell>
          <cell r="Z255">
            <v>0</v>
          </cell>
          <cell r="AA255">
            <v>0</v>
          </cell>
          <cell r="AB255">
            <v>0</v>
          </cell>
          <cell r="AC255">
            <v>54.1</v>
          </cell>
          <cell r="AD255">
            <v>516252</v>
          </cell>
          <cell r="AE255">
            <v>54.1</v>
          </cell>
          <cell r="AF255">
            <v>7</v>
          </cell>
          <cell r="AG255">
            <v>2023</v>
          </cell>
          <cell r="AH255" t="str">
            <v>Water Services</v>
          </cell>
          <cell r="AI255">
            <v>907453</v>
          </cell>
          <cell r="AJ255" t="str">
            <v>Augmentation de la capacité de l’usine de purification de l’eau de Britannia</v>
          </cell>
        </row>
        <row r="256">
          <cell r="B256" t="str">
            <v>907453 Britannia WPP Capacity Upgrade</v>
          </cell>
          <cell r="C256" t="str">
            <v>Debt</v>
          </cell>
          <cell r="D256" t="str">
            <v xml:space="preserve">Debt Funding </v>
          </cell>
          <cell r="E256" t="str">
            <v>Water Funded Debt</v>
          </cell>
          <cell r="F256" t="str">
            <v>Rate Supported Debt</v>
          </cell>
          <cell r="G256" t="str">
            <v>Rate</v>
          </cell>
          <cell r="H256" t="str">
            <v>Rate</v>
          </cell>
          <cell r="I256" t="str">
            <v>Water</v>
          </cell>
          <cell r="J256" t="str">
            <v>Authority</v>
          </cell>
          <cell r="K256" t="str">
            <v>Individual</v>
          </cell>
          <cell r="L256" t="str">
            <v>Growth</v>
          </cell>
          <cell r="M256" t="str">
            <v>Standing Committee on Enviromental Protection, Water and Waste Management - Rate</v>
          </cell>
          <cell r="N256" t="str">
            <v>Planning, Infrastructure &amp; Economic Development Department</v>
          </cell>
          <cell r="O256" t="str">
            <v>Infrastructure Services</v>
          </cell>
          <cell r="P256" t="str">
            <v>Drinking Water Services</v>
          </cell>
          <cell r="Q256" t="str">
            <v>907453  Britannia WPP Capacity Upgrade</v>
          </cell>
          <cell r="R256" t="str">
            <v>518011  Water Funded Debt</v>
          </cell>
          <cell r="S256">
            <v>0</v>
          </cell>
          <cell r="T256">
            <v>0</v>
          </cell>
          <cell r="U256">
            <v>200.9</v>
          </cell>
          <cell r="V256">
            <v>0</v>
          </cell>
          <cell r="W256">
            <v>0</v>
          </cell>
          <cell r="X256">
            <v>0</v>
          </cell>
          <cell r="Y256">
            <v>0</v>
          </cell>
          <cell r="Z256">
            <v>0</v>
          </cell>
          <cell r="AA256">
            <v>0</v>
          </cell>
          <cell r="AB256">
            <v>0</v>
          </cell>
          <cell r="AC256">
            <v>200.9</v>
          </cell>
          <cell r="AD256">
            <v>518011</v>
          </cell>
          <cell r="AE256">
            <v>200.9</v>
          </cell>
          <cell r="AF256">
            <v>7</v>
          </cell>
          <cell r="AG256">
            <v>2023</v>
          </cell>
          <cell r="AH256" t="str">
            <v>Water Funded Debt</v>
          </cell>
          <cell r="AI256">
            <v>907453</v>
          </cell>
          <cell r="AJ256" t="str">
            <v>Augmentation de la capacité de l’usine de purification de l’eau de Britannia</v>
          </cell>
        </row>
        <row r="257">
          <cell r="B257" t="str">
            <v>907456 Manotick North Island Link</v>
          </cell>
          <cell r="C257" t="str">
            <v>Res</v>
          </cell>
          <cell r="D257" t="str">
            <v xml:space="preserve">Capital Reserve Fund </v>
          </cell>
          <cell r="E257" t="str">
            <v>Water Capital</v>
          </cell>
          <cell r="F257" t="str">
            <v>Rate Supported</v>
          </cell>
          <cell r="G257" t="str">
            <v>Rate</v>
          </cell>
          <cell r="H257" t="str">
            <v>Rate</v>
          </cell>
          <cell r="I257" t="str">
            <v>Water</v>
          </cell>
          <cell r="J257" t="str">
            <v>Authority</v>
          </cell>
          <cell r="K257" t="str">
            <v>Individual</v>
          </cell>
          <cell r="L257" t="str">
            <v>Growth</v>
          </cell>
          <cell r="M257" t="str">
            <v>Standing Committee on Enviromental Protection, Water and Waste Management - Rate</v>
          </cell>
          <cell r="N257" t="str">
            <v>Planning, Infrastructure &amp; Economic Development Department</v>
          </cell>
          <cell r="O257" t="str">
            <v>Infrastructure Services</v>
          </cell>
          <cell r="P257" t="str">
            <v>Drinking Water Services</v>
          </cell>
          <cell r="Q257" t="str">
            <v>907456  Manotick North Island Link</v>
          </cell>
          <cell r="R257" t="str">
            <v>516110  Water Capital</v>
          </cell>
          <cell r="S257">
            <v>0</v>
          </cell>
          <cell r="T257">
            <v>301.8</v>
          </cell>
          <cell r="U257">
            <v>0</v>
          </cell>
          <cell r="V257">
            <v>0</v>
          </cell>
          <cell r="W257">
            <v>0</v>
          </cell>
          <cell r="X257">
            <v>0</v>
          </cell>
          <cell r="Y257">
            <v>0</v>
          </cell>
          <cell r="Z257">
            <v>0</v>
          </cell>
          <cell r="AA257">
            <v>0</v>
          </cell>
          <cell r="AB257">
            <v>0</v>
          </cell>
          <cell r="AC257">
            <v>301.8</v>
          </cell>
          <cell r="AD257">
            <v>516110</v>
          </cell>
          <cell r="AE257">
            <v>301.8</v>
          </cell>
          <cell r="AF257">
            <v>21</v>
          </cell>
          <cell r="AG257">
            <v>2021</v>
          </cell>
          <cell r="AH257" t="str">
            <v>Water Capital</v>
          </cell>
          <cell r="AI257">
            <v>907456</v>
          </cell>
          <cell r="AJ257" t="str">
            <v>Raccordement North Island à Manotick</v>
          </cell>
        </row>
        <row r="258">
          <cell r="B258" t="str">
            <v>907456 Manotick North Island Link</v>
          </cell>
          <cell r="C258" t="str">
            <v>DC</v>
          </cell>
          <cell r="D258" t="str">
            <v xml:space="preserve">Development Charges </v>
          </cell>
          <cell r="E258" t="str">
            <v>Water Services (Outside Greenbelt)</v>
          </cell>
          <cell r="F258" t="str">
            <v>Develop. Charges</v>
          </cell>
          <cell r="G258" t="str">
            <v>DC</v>
          </cell>
          <cell r="H258" t="str">
            <v>Rate</v>
          </cell>
          <cell r="I258" t="str">
            <v>Water</v>
          </cell>
          <cell r="J258" t="str">
            <v>Authority</v>
          </cell>
          <cell r="K258" t="str">
            <v>Individual</v>
          </cell>
          <cell r="L258" t="str">
            <v>Growth</v>
          </cell>
          <cell r="M258" t="str">
            <v>Standing Committee on Enviromental Protection, Water and Waste Management - Rate</v>
          </cell>
          <cell r="N258" t="str">
            <v>Planning, Infrastructure &amp; Economic Development Department</v>
          </cell>
          <cell r="O258" t="str">
            <v>Infrastructure Services</v>
          </cell>
          <cell r="P258" t="str">
            <v>Drinking Water Services</v>
          </cell>
          <cell r="Q258" t="str">
            <v>907456  Manotick North Island Link</v>
          </cell>
          <cell r="R258" t="str">
            <v>516252  Water Services (Outside Greenbelt)</v>
          </cell>
          <cell r="S258">
            <v>0</v>
          </cell>
          <cell r="T258">
            <v>4874.2</v>
          </cell>
          <cell r="U258">
            <v>0</v>
          </cell>
          <cell r="V258">
            <v>0</v>
          </cell>
          <cell r="W258">
            <v>0</v>
          </cell>
          <cell r="X258">
            <v>0</v>
          </cell>
          <cell r="Y258">
            <v>0</v>
          </cell>
          <cell r="Z258">
            <v>0</v>
          </cell>
          <cell r="AA258">
            <v>0</v>
          </cell>
          <cell r="AB258">
            <v>0</v>
          </cell>
          <cell r="AC258">
            <v>4874.2</v>
          </cell>
          <cell r="AD258">
            <v>516252</v>
          </cell>
          <cell r="AE258">
            <v>4874.2</v>
          </cell>
          <cell r="AF258">
            <v>21</v>
          </cell>
          <cell r="AG258">
            <v>2021</v>
          </cell>
          <cell r="AH258" t="str">
            <v>Water Services</v>
          </cell>
          <cell r="AI258">
            <v>907456</v>
          </cell>
          <cell r="AJ258" t="str">
            <v>Raccordement North Island à Manotick</v>
          </cell>
        </row>
        <row r="259">
          <cell r="B259" t="str">
            <v>907456 Manotick North Island Link</v>
          </cell>
          <cell r="C259" t="str">
            <v>DC</v>
          </cell>
          <cell r="D259" t="str">
            <v xml:space="preserve">Development Charges </v>
          </cell>
          <cell r="E259" t="str">
            <v>Post Period Capacity Water</v>
          </cell>
          <cell r="F259" t="str">
            <v>Develop. Charges</v>
          </cell>
          <cell r="G259" t="str">
            <v>DC</v>
          </cell>
          <cell r="H259" t="str">
            <v>Rate</v>
          </cell>
          <cell r="I259" t="str">
            <v>Water</v>
          </cell>
          <cell r="J259" t="str">
            <v>Authority</v>
          </cell>
          <cell r="K259" t="str">
            <v>Individual</v>
          </cell>
          <cell r="L259" t="str">
            <v>Growth</v>
          </cell>
          <cell r="M259" t="str">
            <v>Standing Committee on Enviromental Protection, Water and Waste Management - Rate</v>
          </cell>
          <cell r="N259" t="str">
            <v>Planning, Infrastructure &amp; Economic Development Department</v>
          </cell>
          <cell r="O259" t="str">
            <v>Infrastructure Services</v>
          </cell>
          <cell r="P259" t="str">
            <v>Drinking Water Services</v>
          </cell>
          <cell r="Q259" t="str">
            <v>907456  Manotick North Island Link</v>
          </cell>
          <cell r="R259" t="str">
            <v>516391  Post Period Capacity Water</v>
          </cell>
          <cell r="S259">
            <v>0</v>
          </cell>
          <cell r="T259">
            <v>542</v>
          </cell>
          <cell r="U259">
            <v>0</v>
          </cell>
          <cell r="V259">
            <v>0</v>
          </cell>
          <cell r="W259">
            <v>0</v>
          </cell>
          <cell r="X259">
            <v>0</v>
          </cell>
          <cell r="Y259">
            <v>0</v>
          </cell>
          <cell r="Z259">
            <v>0</v>
          </cell>
          <cell r="AA259">
            <v>0</v>
          </cell>
          <cell r="AB259">
            <v>0</v>
          </cell>
          <cell r="AC259">
            <v>542</v>
          </cell>
          <cell r="AD259">
            <v>516391</v>
          </cell>
          <cell r="AE259">
            <v>542</v>
          </cell>
          <cell r="AF259">
            <v>21</v>
          </cell>
          <cell r="AG259">
            <v>2021</v>
          </cell>
          <cell r="AH259" t="str">
            <v>Water Services</v>
          </cell>
          <cell r="AI259">
            <v>907456</v>
          </cell>
          <cell r="AJ259" t="str">
            <v>Raccordement North Island à Manotick</v>
          </cell>
        </row>
        <row r="260">
          <cell r="B260" t="str">
            <v>907456 Manotick North Island Link</v>
          </cell>
          <cell r="C260" t="str">
            <v>Debt</v>
          </cell>
          <cell r="D260" t="str">
            <v xml:space="preserve">Debt Funding </v>
          </cell>
          <cell r="E260" t="str">
            <v>Water Funded Debt</v>
          </cell>
          <cell r="F260" t="str">
            <v>Rate Supported Debt</v>
          </cell>
          <cell r="G260" t="str">
            <v>Rate</v>
          </cell>
          <cell r="H260" t="str">
            <v>Rate</v>
          </cell>
          <cell r="I260" t="str">
            <v>Water</v>
          </cell>
          <cell r="J260" t="str">
            <v>Authority</v>
          </cell>
          <cell r="K260" t="str">
            <v>Individual</v>
          </cell>
          <cell r="L260" t="str">
            <v>Growth</v>
          </cell>
          <cell r="M260" t="str">
            <v>Standing Committee on Enviromental Protection, Water and Waste Management - Rate</v>
          </cell>
          <cell r="N260" t="str">
            <v>Planning, Infrastructure &amp; Economic Development Department</v>
          </cell>
          <cell r="O260" t="str">
            <v>Infrastructure Services</v>
          </cell>
          <cell r="P260" t="str">
            <v>Drinking Water Services</v>
          </cell>
          <cell r="Q260" t="str">
            <v>907456  Manotick North Island Link</v>
          </cell>
          <cell r="R260" t="str">
            <v>518011  Water Funded Debt</v>
          </cell>
          <cell r="S260">
            <v>0</v>
          </cell>
          <cell r="T260">
            <v>300</v>
          </cell>
          <cell r="U260">
            <v>0</v>
          </cell>
          <cell r="V260">
            <v>0</v>
          </cell>
          <cell r="W260">
            <v>0</v>
          </cell>
          <cell r="X260">
            <v>0</v>
          </cell>
          <cell r="Y260">
            <v>0</v>
          </cell>
          <cell r="Z260">
            <v>0</v>
          </cell>
          <cell r="AA260">
            <v>0</v>
          </cell>
          <cell r="AB260">
            <v>0</v>
          </cell>
          <cell r="AC260">
            <v>300</v>
          </cell>
          <cell r="AD260">
            <v>518011</v>
          </cell>
          <cell r="AE260">
            <v>300</v>
          </cell>
          <cell r="AF260">
            <v>21</v>
          </cell>
          <cell r="AG260">
            <v>2021</v>
          </cell>
          <cell r="AH260" t="str">
            <v>Water Funded Debt</v>
          </cell>
          <cell r="AI260">
            <v>907456</v>
          </cell>
          <cell r="AJ260" t="str">
            <v>Raccordement North Island à Manotick</v>
          </cell>
        </row>
        <row r="261">
          <cell r="B261" t="str">
            <v>907467 SUC Greenbank</v>
          </cell>
          <cell r="C261" t="str">
            <v>Res</v>
          </cell>
          <cell r="D261" t="str">
            <v xml:space="preserve">Capital Reserve Fund </v>
          </cell>
          <cell r="E261" t="str">
            <v>Water Capital</v>
          </cell>
          <cell r="F261" t="str">
            <v>Rate Supported</v>
          </cell>
          <cell r="G261" t="str">
            <v>Rate</v>
          </cell>
          <cell r="H261" t="str">
            <v>Rate</v>
          </cell>
          <cell r="I261" t="str">
            <v>Water</v>
          </cell>
          <cell r="J261" t="str">
            <v>Authority</v>
          </cell>
          <cell r="K261" t="str">
            <v>Individual</v>
          </cell>
          <cell r="L261" t="str">
            <v>Growth</v>
          </cell>
          <cell r="M261" t="str">
            <v>Standing Committee on Enviromental Protection, Water and Waste Management - Rate</v>
          </cell>
          <cell r="N261" t="str">
            <v>Planning, Infrastructure &amp; Economic Development Department</v>
          </cell>
          <cell r="O261" t="str">
            <v>Infrastructure Services</v>
          </cell>
          <cell r="P261" t="str">
            <v>Drinking Water Services</v>
          </cell>
          <cell r="Q261" t="str">
            <v>907467  SUC Greenbank</v>
          </cell>
          <cell r="R261" t="str">
            <v>516110  Water Capital</v>
          </cell>
          <cell r="S261">
            <v>380</v>
          </cell>
          <cell r="T261">
            <v>0</v>
          </cell>
          <cell r="U261">
            <v>0</v>
          </cell>
          <cell r="V261">
            <v>0</v>
          </cell>
          <cell r="W261">
            <v>0</v>
          </cell>
          <cell r="X261">
            <v>0</v>
          </cell>
          <cell r="Y261">
            <v>0</v>
          </cell>
          <cell r="Z261">
            <v>0</v>
          </cell>
          <cell r="AA261">
            <v>0</v>
          </cell>
          <cell r="AB261">
            <v>0</v>
          </cell>
          <cell r="AC261">
            <v>380</v>
          </cell>
          <cell r="AD261">
            <v>516110</v>
          </cell>
          <cell r="AE261">
            <v>380</v>
          </cell>
          <cell r="AF261">
            <v>3</v>
          </cell>
          <cell r="AG261">
            <v>2022</v>
          </cell>
          <cell r="AH261" t="str">
            <v>Water Capital</v>
          </cell>
          <cell r="AI261">
            <v>907467</v>
          </cell>
          <cell r="AJ261" t="str">
            <v>Collectivité urbaine du Sud – Greenbank</v>
          </cell>
        </row>
        <row r="262">
          <cell r="B262" t="str">
            <v>907467 SUC Greenbank</v>
          </cell>
          <cell r="C262" t="str">
            <v>DC</v>
          </cell>
          <cell r="D262" t="str">
            <v xml:space="preserve">Development Charges </v>
          </cell>
          <cell r="E262" t="str">
            <v>Water Services (Outside Greenbelt)</v>
          </cell>
          <cell r="F262" t="str">
            <v>Develop. Charges</v>
          </cell>
          <cell r="G262" t="str">
            <v>DC</v>
          </cell>
          <cell r="H262" t="str">
            <v>Rate</v>
          </cell>
          <cell r="I262" t="str">
            <v>Water</v>
          </cell>
          <cell r="J262" t="str">
            <v>Authority</v>
          </cell>
          <cell r="K262" t="str">
            <v>Individual</v>
          </cell>
          <cell r="L262" t="str">
            <v>Growth</v>
          </cell>
          <cell r="M262" t="str">
            <v>Standing Committee on Enviromental Protection, Water and Waste Management - Rate</v>
          </cell>
          <cell r="N262" t="str">
            <v>Planning, Infrastructure &amp; Economic Development Department</v>
          </cell>
          <cell r="O262" t="str">
            <v>Infrastructure Services</v>
          </cell>
          <cell r="P262" t="str">
            <v>Drinking Water Services</v>
          </cell>
          <cell r="Q262" t="str">
            <v>907467  SUC Greenbank</v>
          </cell>
          <cell r="R262" t="str">
            <v>516252  Water Services (Outside Greenbelt)</v>
          </cell>
          <cell r="S262">
            <v>3112</v>
          </cell>
          <cell r="T262">
            <v>0</v>
          </cell>
          <cell r="U262">
            <v>0</v>
          </cell>
          <cell r="V262">
            <v>0</v>
          </cell>
          <cell r="W262">
            <v>0</v>
          </cell>
          <cell r="X262">
            <v>0</v>
          </cell>
          <cell r="Y262">
            <v>0</v>
          </cell>
          <cell r="Z262">
            <v>0</v>
          </cell>
          <cell r="AA262">
            <v>0</v>
          </cell>
          <cell r="AB262">
            <v>0</v>
          </cell>
          <cell r="AC262">
            <v>3112</v>
          </cell>
          <cell r="AD262">
            <v>516252</v>
          </cell>
          <cell r="AE262">
            <v>3112</v>
          </cell>
          <cell r="AF262">
            <v>3</v>
          </cell>
          <cell r="AG262">
            <v>2022</v>
          </cell>
          <cell r="AH262" t="str">
            <v>Water Services</v>
          </cell>
          <cell r="AI262">
            <v>907467</v>
          </cell>
          <cell r="AJ262" t="str">
            <v>Collectivité urbaine du Sud – Greenbank</v>
          </cell>
        </row>
        <row r="263">
          <cell r="B263" t="str">
            <v>907467 SUC Greenbank</v>
          </cell>
          <cell r="C263" t="str">
            <v>DC</v>
          </cell>
          <cell r="D263" t="str">
            <v xml:space="preserve">Development Charges </v>
          </cell>
          <cell r="E263" t="str">
            <v>Post Period Capacity Water</v>
          </cell>
          <cell r="F263" t="str">
            <v>Develop. Charges</v>
          </cell>
          <cell r="G263" t="str">
            <v>DC</v>
          </cell>
          <cell r="H263" t="str">
            <v>Rate</v>
          </cell>
          <cell r="I263" t="str">
            <v>Water</v>
          </cell>
          <cell r="J263" t="str">
            <v>Authority</v>
          </cell>
          <cell r="K263" t="str">
            <v>Individual</v>
          </cell>
          <cell r="L263" t="str">
            <v>Growth</v>
          </cell>
          <cell r="M263" t="str">
            <v>Standing Committee on Enviromental Protection, Water and Waste Management - Rate</v>
          </cell>
          <cell r="N263" t="str">
            <v>Planning, Infrastructure &amp; Economic Development Department</v>
          </cell>
          <cell r="O263" t="str">
            <v>Infrastructure Services</v>
          </cell>
          <cell r="P263" t="str">
            <v>Drinking Water Services</v>
          </cell>
          <cell r="Q263" t="str">
            <v>907467  SUC Greenbank</v>
          </cell>
          <cell r="R263" t="str">
            <v>516391  Post Period Capacity Water</v>
          </cell>
          <cell r="S263">
            <v>308</v>
          </cell>
          <cell r="T263">
            <v>0</v>
          </cell>
          <cell r="U263">
            <v>0</v>
          </cell>
          <cell r="V263">
            <v>0</v>
          </cell>
          <cell r="W263">
            <v>0</v>
          </cell>
          <cell r="X263">
            <v>0</v>
          </cell>
          <cell r="Y263">
            <v>0</v>
          </cell>
          <cell r="Z263">
            <v>0</v>
          </cell>
          <cell r="AA263">
            <v>0</v>
          </cell>
          <cell r="AB263">
            <v>0</v>
          </cell>
          <cell r="AC263">
            <v>308</v>
          </cell>
          <cell r="AD263">
            <v>516391</v>
          </cell>
          <cell r="AE263">
            <v>308</v>
          </cell>
          <cell r="AF263">
            <v>3</v>
          </cell>
          <cell r="AG263">
            <v>2022</v>
          </cell>
          <cell r="AH263" t="str">
            <v>Water Services</v>
          </cell>
          <cell r="AI263">
            <v>907467</v>
          </cell>
          <cell r="AJ263" t="str">
            <v>Collectivité urbaine du Sud – Greenbank</v>
          </cell>
        </row>
        <row r="264">
          <cell r="B264" t="str">
            <v>909071 2018 Off Site Reliability Links</v>
          </cell>
          <cell r="C264" t="str">
            <v>Res</v>
          </cell>
          <cell r="D264" t="str">
            <v xml:space="preserve">Capital Reserve Fund </v>
          </cell>
          <cell r="E264" t="str">
            <v>Water Capital</v>
          </cell>
          <cell r="F264" t="str">
            <v>Rate Supported</v>
          </cell>
          <cell r="G264" t="str">
            <v>Rate</v>
          </cell>
          <cell r="H264" t="str">
            <v>Rate</v>
          </cell>
          <cell r="I264" t="str">
            <v>Water</v>
          </cell>
          <cell r="J264" t="str">
            <v>Authority</v>
          </cell>
          <cell r="K264" t="str">
            <v>Individual</v>
          </cell>
          <cell r="L264" t="str">
            <v>Growth</v>
          </cell>
          <cell r="M264" t="str">
            <v>Standing Committee on Enviromental Protection, Water and Waste Management - Rate</v>
          </cell>
          <cell r="N264" t="str">
            <v>Planning, Infrastructure &amp; Economic Development Department</v>
          </cell>
          <cell r="O264" t="str">
            <v>Planning Services</v>
          </cell>
          <cell r="P264" t="str">
            <v>Drinking Water Services</v>
          </cell>
          <cell r="Q264" t="str">
            <v>909071  2018 Off Site Reliability Links</v>
          </cell>
          <cell r="R264" t="str">
            <v>516110  Water Capital</v>
          </cell>
          <cell r="S264">
            <v>0</v>
          </cell>
          <cell r="T264">
            <v>16</v>
          </cell>
          <cell r="U264">
            <v>16</v>
          </cell>
          <cell r="V264">
            <v>16</v>
          </cell>
          <cell r="W264">
            <v>0</v>
          </cell>
          <cell r="X264">
            <v>0</v>
          </cell>
          <cell r="Y264">
            <v>0</v>
          </cell>
          <cell r="Z264">
            <v>0</v>
          </cell>
          <cell r="AA264">
            <v>0</v>
          </cell>
          <cell r="AB264">
            <v>0</v>
          </cell>
          <cell r="AC264">
            <v>48</v>
          </cell>
          <cell r="AD264">
            <v>516110</v>
          </cell>
          <cell r="AE264">
            <v>48</v>
          </cell>
          <cell r="AF264" t="str">
            <v>CW</v>
          </cell>
          <cell r="AG264">
            <v>2020</v>
          </cell>
          <cell r="AH264" t="str">
            <v>Water Capital</v>
          </cell>
          <cell r="AI264">
            <v>909071</v>
          </cell>
          <cell r="AJ264" t="str">
            <v>Raccordements de sûreté hors chantiers 2018</v>
          </cell>
        </row>
        <row r="265">
          <cell r="B265" t="str">
            <v>909071 2018 Off Site Reliability Links</v>
          </cell>
          <cell r="C265" t="str">
            <v>DC</v>
          </cell>
          <cell r="D265" t="str">
            <v xml:space="preserve">Development Charges </v>
          </cell>
          <cell r="E265" t="str">
            <v>Water Services (Outside Greenbelt)</v>
          </cell>
          <cell r="F265" t="str">
            <v>Develop. Charges</v>
          </cell>
          <cell r="G265" t="str">
            <v>DC</v>
          </cell>
          <cell r="H265" t="str">
            <v>Rate</v>
          </cell>
          <cell r="I265" t="str">
            <v>Water</v>
          </cell>
          <cell r="J265" t="str">
            <v>Authority</v>
          </cell>
          <cell r="K265" t="str">
            <v>Individual</v>
          </cell>
          <cell r="L265" t="str">
            <v>Growth</v>
          </cell>
          <cell r="M265" t="str">
            <v>Standing Committee on Enviromental Protection, Water and Waste Management - Rate</v>
          </cell>
          <cell r="N265" t="str">
            <v>Planning, Infrastructure &amp; Economic Development Department</v>
          </cell>
          <cell r="O265" t="str">
            <v>Planning Services</v>
          </cell>
          <cell r="P265" t="str">
            <v>Drinking Water Services</v>
          </cell>
          <cell r="Q265" t="str">
            <v>909071  2018 Off Site Reliability Links</v>
          </cell>
          <cell r="R265" t="str">
            <v>516252  Water Services (Outside Greenbelt)</v>
          </cell>
          <cell r="S265">
            <v>136</v>
          </cell>
          <cell r="T265">
            <v>126</v>
          </cell>
          <cell r="U265">
            <v>129</v>
          </cell>
          <cell r="V265">
            <v>131</v>
          </cell>
          <cell r="W265">
            <v>0</v>
          </cell>
          <cell r="X265">
            <v>0</v>
          </cell>
          <cell r="Y265">
            <v>0</v>
          </cell>
          <cell r="Z265">
            <v>0</v>
          </cell>
          <cell r="AA265">
            <v>0</v>
          </cell>
          <cell r="AB265">
            <v>0</v>
          </cell>
          <cell r="AC265">
            <v>522</v>
          </cell>
          <cell r="AD265">
            <v>516252</v>
          </cell>
          <cell r="AE265">
            <v>522</v>
          </cell>
          <cell r="AF265" t="str">
            <v>CW</v>
          </cell>
          <cell r="AG265">
            <v>2020</v>
          </cell>
          <cell r="AH265" t="str">
            <v>Water Services</v>
          </cell>
          <cell r="AI265">
            <v>909071</v>
          </cell>
          <cell r="AJ265" t="str">
            <v>Raccordements de sûreté hors chantiers 2018</v>
          </cell>
        </row>
        <row r="266">
          <cell r="B266" t="str">
            <v>909071 2018 Off Site Reliability Links</v>
          </cell>
          <cell r="C266" t="str">
            <v>DC</v>
          </cell>
          <cell r="D266" t="str">
            <v xml:space="preserve">Development Charges </v>
          </cell>
          <cell r="E266" t="str">
            <v>Post Period Capacity Water</v>
          </cell>
          <cell r="F266" t="str">
            <v>Develop. Charges</v>
          </cell>
          <cell r="G266" t="str">
            <v>DC</v>
          </cell>
          <cell r="H266" t="str">
            <v>Rate</v>
          </cell>
          <cell r="I266" t="str">
            <v>Water</v>
          </cell>
          <cell r="J266" t="str">
            <v>Authority</v>
          </cell>
          <cell r="K266" t="str">
            <v>Individual</v>
          </cell>
          <cell r="L266" t="str">
            <v>Growth</v>
          </cell>
          <cell r="M266" t="str">
            <v>Standing Committee on Enviromental Protection, Water and Waste Management - Rate</v>
          </cell>
          <cell r="N266" t="str">
            <v>Planning, Infrastructure &amp; Economic Development Department</v>
          </cell>
          <cell r="O266" t="str">
            <v>Planning Services</v>
          </cell>
          <cell r="P266" t="str">
            <v>Drinking Water Services</v>
          </cell>
          <cell r="Q266" t="str">
            <v>909071  2018 Off Site Reliability Links</v>
          </cell>
          <cell r="R266" t="str">
            <v>516391  Post Period Capacity Water</v>
          </cell>
          <cell r="S266">
            <v>17</v>
          </cell>
          <cell r="T266">
            <v>14</v>
          </cell>
          <cell r="U266">
            <v>14</v>
          </cell>
          <cell r="V266">
            <v>15</v>
          </cell>
          <cell r="W266">
            <v>0</v>
          </cell>
          <cell r="X266">
            <v>0</v>
          </cell>
          <cell r="Y266">
            <v>0</v>
          </cell>
          <cell r="Z266">
            <v>0</v>
          </cell>
          <cell r="AA266">
            <v>0</v>
          </cell>
          <cell r="AB266">
            <v>0</v>
          </cell>
          <cell r="AC266">
            <v>60</v>
          </cell>
          <cell r="AD266">
            <v>516391</v>
          </cell>
          <cell r="AE266">
            <v>60</v>
          </cell>
          <cell r="AF266" t="str">
            <v>CW</v>
          </cell>
          <cell r="AG266">
            <v>2020</v>
          </cell>
          <cell r="AH266" t="str">
            <v>Water Services</v>
          </cell>
          <cell r="AI266">
            <v>909071</v>
          </cell>
          <cell r="AJ266" t="str">
            <v>Raccordements de sûreté hors chantiers 2018</v>
          </cell>
        </row>
        <row r="267">
          <cell r="B267" t="str">
            <v>909352 2019 Groundwater Studies</v>
          </cell>
          <cell r="C267" t="str">
            <v>Res</v>
          </cell>
          <cell r="D267" t="str">
            <v xml:space="preserve">Capital Reserve Fund </v>
          </cell>
          <cell r="E267" t="str">
            <v>Water Capital</v>
          </cell>
          <cell r="F267" t="str">
            <v>Rate Supported</v>
          </cell>
          <cell r="G267" t="str">
            <v>Rate</v>
          </cell>
          <cell r="H267" t="str">
            <v>Rate</v>
          </cell>
          <cell r="I267" t="str">
            <v>Water</v>
          </cell>
          <cell r="J267" t="str">
            <v>Authority</v>
          </cell>
          <cell r="K267" t="str">
            <v>Individual</v>
          </cell>
          <cell r="L267" t="str">
            <v>Growth</v>
          </cell>
          <cell r="M267" t="str">
            <v>Standing Committee on Enviromental Protection, Water and Waste Management - Rate</v>
          </cell>
          <cell r="N267" t="str">
            <v>Planning, Infrastructure &amp; Economic Development Department</v>
          </cell>
          <cell r="O267" t="str">
            <v>Infrastructure Services</v>
          </cell>
          <cell r="P267" t="str">
            <v>Drinking Water Services</v>
          </cell>
          <cell r="Q267" t="str">
            <v>909352  2019 Groundwater Studies</v>
          </cell>
          <cell r="R267" t="str">
            <v>516110  Water Capital</v>
          </cell>
          <cell r="S267">
            <v>311.5</v>
          </cell>
          <cell r="T267">
            <v>163.315</v>
          </cell>
          <cell r="U267">
            <v>166.43</v>
          </cell>
          <cell r="V267">
            <v>75.650000000000006</v>
          </cell>
          <cell r="W267">
            <v>0</v>
          </cell>
          <cell r="X267">
            <v>0</v>
          </cell>
          <cell r="Y267">
            <v>0</v>
          </cell>
          <cell r="Z267">
            <v>0</v>
          </cell>
          <cell r="AA267">
            <v>0</v>
          </cell>
          <cell r="AB267">
            <v>0</v>
          </cell>
          <cell r="AC267">
            <v>716.89499999999998</v>
          </cell>
          <cell r="AD267">
            <v>516110</v>
          </cell>
          <cell r="AE267">
            <v>716.89499999999998</v>
          </cell>
          <cell r="AF267" t="str">
            <v>CW</v>
          </cell>
          <cell r="AG267">
            <v>2021</v>
          </cell>
          <cell r="AH267" t="str">
            <v>Water Capital</v>
          </cell>
          <cell r="AI267">
            <v>909352</v>
          </cell>
          <cell r="AJ267" t="str">
            <v>Études sur l'eau souterraine 2019</v>
          </cell>
        </row>
        <row r="268">
          <cell r="B268" t="str">
            <v>909352 2019 Groundwater Studies</v>
          </cell>
          <cell r="C268" t="str">
            <v>Res</v>
          </cell>
          <cell r="D268" t="str">
            <v xml:space="preserve">Capital Reserve Fund </v>
          </cell>
          <cell r="E268" t="str">
            <v>Sewer Capital</v>
          </cell>
          <cell r="F268" t="str">
            <v>Rate Supported</v>
          </cell>
          <cell r="G268" t="str">
            <v>Rate</v>
          </cell>
          <cell r="H268" t="str">
            <v>Rate</v>
          </cell>
          <cell r="I268" t="str">
            <v>Water</v>
          </cell>
          <cell r="J268" t="str">
            <v>Authority</v>
          </cell>
          <cell r="K268" t="str">
            <v>Individual</v>
          </cell>
          <cell r="L268" t="str">
            <v>Growth</v>
          </cell>
          <cell r="M268" t="str">
            <v>Standing Committee on Enviromental Protection, Water and Waste Management - Rate</v>
          </cell>
          <cell r="N268" t="str">
            <v>Planning, Infrastructure &amp; Economic Development Department</v>
          </cell>
          <cell r="O268" t="str">
            <v>Infrastructure Services</v>
          </cell>
          <cell r="P268" t="str">
            <v>Drinking Water Services</v>
          </cell>
          <cell r="Q268" t="str">
            <v>909352  2019 Groundwater Studies</v>
          </cell>
          <cell r="R268" t="str">
            <v>516112  Sewer Capital</v>
          </cell>
          <cell r="S268">
            <v>311.5</v>
          </cell>
          <cell r="T268">
            <v>163.315</v>
          </cell>
          <cell r="U268">
            <v>166.43</v>
          </cell>
          <cell r="V268">
            <v>75.650000000000006</v>
          </cell>
          <cell r="W268">
            <v>0</v>
          </cell>
          <cell r="X268">
            <v>0</v>
          </cell>
          <cell r="Y268">
            <v>0</v>
          </cell>
          <cell r="Z268">
            <v>0</v>
          </cell>
          <cell r="AA268">
            <v>0</v>
          </cell>
          <cell r="AB268">
            <v>0</v>
          </cell>
          <cell r="AC268">
            <v>716.89499999999998</v>
          </cell>
          <cell r="AD268">
            <v>516112</v>
          </cell>
          <cell r="AE268">
            <v>716.89499999999998</v>
          </cell>
          <cell r="AF268" t="str">
            <v>CW</v>
          </cell>
          <cell r="AG268">
            <v>2021</v>
          </cell>
          <cell r="AH268" t="str">
            <v xml:space="preserve">Sewer Capital </v>
          </cell>
          <cell r="AI268">
            <v>909352</v>
          </cell>
          <cell r="AJ268" t="str">
            <v>Études sur l'eau souterraine 2019</v>
          </cell>
        </row>
        <row r="269">
          <cell r="B269" t="str">
            <v>909352 2019 Groundwater Studies</v>
          </cell>
          <cell r="C269" t="str">
            <v>DC</v>
          </cell>
          <cell r="D269" t="str">
            <v xml:space="preserve">Development Charges </v>
          </cell>
          <cell r="E269" t="str">
            <v>Future DC Funding</v>
          </cell>
          <cell r="F269" t="str">
            <v>Develop. Charges</v>
          </cell>
          <cell r="G269" t="str">
            <v>DC</v>
          </cell>
          <cell r="H269" t="str">
            <v>Rate</v>
          </cell>
          <cell r="I269" t="str">
            <v>Water</v>
          </cell>
          <cell r="J269" t="str">
            <v>Authority</v>
          </cell>
          <cell r="K269" t="str">
            <v>Individual</v>
          </cell>
          <cell r="L269" t="str">
            <v>Growth</v>
          </cell>
          <cell r="M269" t="str">
            <v>Standing Committee on Enviromental Protection, Water and Waste Management - Rate</v>
          </cell>
          <cell r="N269" t="str">
            <v>Planning, Infrastructure &amp; Economic Development Department</v>
          </cell>
          <cell r="O269" t="str">
            <v>Infrastructure Services</v>
          </cell>
          <cell r="P269" t="str">
            <v>Drinking Water Services</v>
          </cell>
          <cell r="Q269" t="str">
            <v>909352  2019 Groundwater Studies</v>
          </cell>
          <cell r="R269" t="str">
            <v>516298  Future DC Funding</v>
          </cell>
          <cell r="S269">
            <v>0</v>
          </cell>
          <cell r="T269">
            <v>0</v>
          </cell>
          <cell r="U269">
            <v>26.14</v>
          </cell>
          <cell r="V269">
            <v>18.7</v>
          </cell>
          <cell r="W269">
            <v>0</v>
          </cell>
          <cell r="X269">
            <v>0</v>
          </cell>
          <cell r="Y269">
            <v>0</v>
          </cell>
          <cell r="Z269">
            <v>0</v>
          </cell>
          <cell r="AA269">
            <v>0</v>
          </cell>
          <cell r="AB269">
            <v>0</v>
          </cell>
          <cell r="AC269">
            <v>44.84</v>
          </cell>
          <cell r="AD269">
            <v>516298</v>
          </cell>
          <cell r="AE269">
            <v>44.84</v>
          </cell>
          <cell r="AF269" t="str">
            <v>CW</v>
          </cell>
          <cell r="AG269">
            <v>2021</v>
          </cell>
          <cell r="AH269" t="str">
            <v xml:space="preserve">Check </v>
          </cell>
          <cell r="AI269">
            <v>909352</v>
          </cell>
          <cell r="AJ269" t="str">
            <v>Études sur l'eau souterraine 2019</v>
          </cell>
        </row>
        <row r="270">
          <cell r="B270" t="str">
            <v>909352 2019 Groundwater Studies</v>
          </cell>
          <cell r="C270" t="str">
            <v>DC</v>
          </cell>
          <cell r="D270" t="str">
            <v xml:space="preserve">Development Charges </v>
          </cell>
          <cell r="E270" t="str">
            <v>Water Services (Rural)</v>
          </cell>
          <cell r="F270" t="str">
            <v>Develop. Charges</v>
          </cell>
          <cell r="G270" t="str">
            <v>DC</v>
          </cell>
          <cell r="H270" t="str">
            <v>Rate</v>
          </cell>
          <cell r="I270" t="str">
            <v>Water</v>
          </cell>
          <cell r="J270" t="str">
            <v>Authority</v>
          </cell>
          <cell r="K270" t="str">
            <v>Individual</v>
          </cell>
          <cell r="L270" t="str">
            <v>Growth</v>
          </cell>
          <cell r="M270" t="str">
            <v>Standing Committee on Enviromental Protection, Water and Waste Management - Rate</v>
          </cell>
          <cell r="N270" t="str">
            <v>Planning, Infrastructure &amp; Economic Development Department</v>
          </cell>
          <cell r="O270" t="str">
            <v>Infrastructure Services</v>
          </cell>
          <cell r="P270" t="str">
            <v>Drinking Water Services</v>
          </cell>
          <cell r="Q270" t="str">
            <v>909352  2019 Groundwater Studies</v>
          </cell>
          <cell r="R270" t="str">
            <v>516324  D/C - Water Services (Rural)</v>
          </cell>
          <cell r="S270">
            <v>77</v>
          </cell>
          <cell r="T270">
            <v>40.369999999999997</v>
          </cell>
          <cell r="U270">
            <v>15</v>
          </cell>
          <cell r="V270">
            <v>0</v>
          </cell>
          <cell r="W270">
            <v>0</v>
          </cell>
          <cell r="X270">
            <v>0</v>
          </cell>
          <cell r="Y270">
            <v>0</v>
          </cell>
          <cell r="Z270">
            <v>0</v>
          </cell>
          <cell r="AA270">
            <v>0</v>
          </cell>
          <cell r="AB270">
            <v>0</v>
          </cell>
          <cell r="AC270">
            <v>132.37</v>
          </cell>
          <cell r="AD270">
            <v>516324</v>
          </cell>
          <cell r="AE270">
            <v>132.37</v>
          </cell>
          <cell r="AF270" t="str">
            <v>CW</v>
          </cell>
          <cell r="AG270">
            <v>2021</v>
          </cell>
          <cell r="AH270" t="str">
            <v>Water Services</v>
          </cell>
          <cell r="AI270">
            <v>909352</v>
          </cell>
          <cell r="AJ270" t="str">
            <v>Études sur l'eau souterraine 2019</v>
          </cell>
        </row>
        <row r="271">
          <cell r="B271" t="str">
            <v>909353 2019 Rural Servicing Strategy</v>
          </cell>
          <cell r="C271" t="str">
            <v>Res</v>
          </cell>
          <cell r="D271" t="str">
            <v xml:space="preserve">Capital Reserve Fund </v>
          </cell>
          <cell r="E271" t="str">
            <v>Water Capital</v>
          </cell>
          <cell r="F271" t="str">
            <v>Rate Supported</v>
          </cell>
          <cell r="G271" t="str">
            <v>Rate</v>
          </cell>
          <cell r="H271" t="str">
            <v>Rate</v>
          </cell>
          <cell r="I271" t="str">
            <v>Water</v>
          </cell>
          <cell r="J271" t="str">
            <v>Authority</v>
          </cell>
          <cell r="K271" t="str">
            <v>Individual</v>
          </cell>
          <cell r="L271" t="str">
            <v>Growth</v>
          </cell>
          <cell r="M271" t="str">
            <v>Standing Committee on Enviromental Protection, Water and Waste Management - Rate</v>
          </cell>
          <cell r="N271" t="str">
            <v>Planning, Infrastructure &amp; Economic Development Department</v>
          </cell>
          <cell r="O271" t="str">
            <v>Infrastructure Services</v>
          </cell>
          <cell r="P271" t="str">
            <v>Drinking Water Services</v>
          </cell>
          <cell r="Q271" t="str">
            <v>909353  2019 Rural Servicing Strategy</v>
          </cell>
          <cell r="R271" t="str">
            <v>516110  Water Capital</v>
          </cell>
          <cell r="S271">
            <v>87.5</v>
          </cell>
          <cell r="T271">
            <v>89.25</v>
          </cell>
          <cell r="U271">
            <v>76.3</v>
          </cell>
          <cell r="V271">
            <v>78.05</v>
          </cell>
          <cell r="W271">
            <v>0</v>
          </cell>
          <cell r="X271">
            <v>0</v>
          </cell>
          <cell r="Y271">
            <v>0</v>
          </cell>
          <cell r="Z271">
            <v>0</v>
          </cell>
          <cell r="AA271">
            <v>0</v>
          </cell>
          <cell r="AB271">
            <v>0</v>
          </cell>
          <cell r="AC271">
            <v>331.1</v>
          </cell>
          <cell r="AD271">
            <v>516110</v>
          </cell>
          <cell r="AE271">
            <v>331.1</v>
          </cell>
          <cell r="AF271" t="str">
            <v>CW</v>
          </cell>
          <cell r="AG271">
            <v>2021</v>
          </cell>
          <cell r="AH271" t="str">
            <v>Water Capital</v>
          </cell>
          <cell r="AI271">
            <v>909353</v>
          </cell>
          <cell r="AJ271" t="str">
            <v>Stratégie de viabilisation rurale 2019</v>
          </cell>
        </row>
        <row r="272">
          <cell r="B272" t="str">
            <v>909353 2019 Rural Servicing Strategy</v>
          </cell>
          <cell r="C272" t="str">
            <v>Res</v>
          </cell>
          <cell r="D272" t="str">
            <v xml:space="preserve">Capital Reserve Fund </v>
          </cell>
          <cell r="E272" t="str">
            <v>Sewer Capital</v>
          </cell>
          <cell r="F272" t="str">
            <v>Rate Supported</v>
          </cell>
          <cell r="G272" t="str">
            <v>Rate</v>
          </cell>
          <cell r="H272" t="str">
            <v>Rate</v>
          </cell>
          <cell r="I272" t="str">
            <v>Water</v>
          </cell>
          <cell r="J272" t="str">
            <v>Authority</v>
          </cell>
          <cell r="K272" t="str">
            <v>Individual</v>
          </cell>
          <cell r="L272" t="str">
            <v>Growth</v>
          </cell>
          <cell r="M272" t="str">
            <v>Standing Committee on Enviromental Protection, Water and Waste Management - Rate</v>
          </cell>
          <cell r="N272" t="str">
            <v>Planning, Infrastructure &amp; Economic Development Department</v>
          </cell>
          <cell r="O272" t="str">
            <v>Infrastructure Services</v>
          </cell>
          <cell r="P272" t="str">
            <v>Drinking Water Services</v>
          </cell>
          <cell r="Q272" t="str">
            <v>909353  2019 Rural Servicing Strategy</v>
          </cell>
          <cell r="R272" t="str">
            <v>516112  Sewer Capital</v>
          </cell>
          <cell r="S272">
            <v>87.5</v>
          </cell>
          <cell r="T272">
            <v>89.25</v>
          </cell>
          <cell r="U272">
            <v>76.3</v>
          </cell>
          <cell r="V272">
            <v>78.05</v>
          </cell>
          <cell r="W272">
            <v>0</v>
          </cell>
          <cell r="X272">
            <v>0</v>
          </cell>
          <cell r="Y272">
            <v>0</v>
          </cell>
          <cell r="Z272">
            <v>0</v>
          </cell>
          <cell r="AA272">
            <v>0</v>
          </cell>
          <cell r="AB272">
            <v>0</v>
          </cell>
          <cell r="AC272">
            <v>331.1</v>
          </cell>
          <cell r="AD272">
            <v>516112</v>
          </cell>
          <cell r="AE272">
            <v>331.1</v>
          </cell>
          <cell r="AF272" t="str">
            <v>CW</v>
          </cell>
          <cell r="AG272">
            <v>2021</v>
          </cell>
          <cell r="AH272" t="str">
            <v xml:space="preserve">Sewer Capital </v>
          </cell>
          <cell r="AI272">
            <v>909353</v>
          </cell>
          <cell r="AJ272" t="str">
            <v>Stratégie de viabilisation rurale 2019</v>
          </cell>
        </row>
        <row r="273">
          <cell r="B273" t="str">
            <v>909353 2019 Rural Servicing Strategy</v>
          </cell>
          <cell r="C273" t="str">
            <v>DC</v>
          </cell>
          <cell r="D273" t="str">
            <v xml:space="preserve">Development Charges </v>
          </cell>
          <cell r="E273" t="str">
            <v>Studies2021Rural</v>
          </cell>
          <cell r="F273" t="str">
            <v>Develop. Charges</v>
          </cell>
          <cell r="G273" t="str">
            <v>DC</v>
          </cell>
          <cell r="H273" t="str">
            <v>Rate</v>
          </cell>
          <cell r="I273" t="str">
            <v>Water</v>
          </cell>
          <cell r="J273" t="str">
            <v>Authority</v>
          </cell>
          <cell r="K273" t="str">
            <v>Individual</v>
          </cell>
          <cell r="L273" t="str">
            <v>Growth</v>
          </cell>
          <cell r="M273" t="str">
            <v>Standing Committee on Enviromental Protection, Water and Waste Management - Rate</v>
          </cell>
          <cell r="N273" t="str">
            <v>Planning, Infrastructure &amp; Economic Development Department</v>
          </cell>
          <cell r="O273" t="str">
            <v>Infrastructure Services</v>
          </cell>
          <cell r="P273" t="str">
            <v>Drinking Water Services</v>
          </cell>
          <cell r="Q273" t="str">
            <v>909353  2019 Rural Servicing Strategy</v>
          </cell>
          <cell r="R273" t="str">
            <v>516282  D/C Studies2021Rural</v>
          </cell>
          <cell r="S273">
            <v>75</v>
          </cell>
          <cell r="T273">
            <v>76.5</v>
          </cell>
          <cell r="U273">
            <v>65.400000000000006</v>
          </cell>
          <cell r="V273">
            <v>66.900000000000006</v>
          </cell>
          <cell r="W273">
            <v>0</v>
          </cell>
          <cell r="X273">
            <v>0</v>
          </cell>
          <cell r="Y273">
            <v>0</v>
          </cell>
          <cell r="Z273">
            <v>0</v>
          </cell>
          <cell r="AA273">
            <v>0</v>
          </cell>
          <cell r="AB273">
            <v>0</v>
          </cell>
          <cell r="AC273">
            <v>283.8</v>
          </cell>
          <cell r="AD273">
            <v>516282</v>
          </cell>
          <cell r="AE273">
            <v>283.8</v>
          </cell>
          <cell r="AF273" t="str">
            <v>CW</v>
          </cell>
          <cell r="AG273">
            <v>2021</v>
          </cell>
          <cell r="AH273" t="str">
            <v>Studies</v>
          </cell>
          <cell r="AI273">
            <v>909353</v>
          </cell>
          <cell r="AJ273" t="str">
            <v>Stratégie de viabilisation rurale 2019</v>
          </cell>
        </row>
        <row r="274">
          <cell r="B274" t="str">
            <v>909354 2019 Water &amp; Wastewater EA Studies</v>
          </cell>
          <cell r="C274" t="str">
            <v>Res</v>
          </cell>
          <cell r="D274" t="str">
            <v xml:space="preserve">Capital Reserve Fund </v>
          </cell>
          <cell r="E274" t="str">
            <v>Water Capital</v>
          </cell>
          <cell r="F274" t="str">
            <v>Rate Supported</v>
          </cell>
          <cell r="G274" t="str">
            <v>Rate</v>
          </cell>
          <cell r="H274" t="str">
            <v>Rate</v>
          </cell>
          <cell r="I274" t="str">
            <v>Water</v>
          </cell>
          <cell r="J274" t="str">
            <v>Authority</v>
          </cell>
          <cell r="K274" t="str">
            <v>Individual</v>
          </cell>
          <cell r="L274" t="str">
            <v>Growth</v>
          </cell>
          <cell r="M274" t="str">
            <v>Standing Committee on Enviromental Protection, Water and Waste Management - Rate</v>
          </cell>
          <cell r="N274" t="str">
            <v>Planning, Infrastructure &amp; Economic Development Department</v>
          </cell>
          <cell r="O274" t="str">
            <v>Infrastructure Services</v>
          </cell>
          <cell r="P274" t="str">
            <v>Drinking Water Services</v>
          </cell>
          <cell r="Q274" t="str">
            <v>909354  2019 Water &amp; Wastewater EA Studies</v>
          </cell>
          <cell r="R274" t="str">
            <v>516110  Water Capital</v>
          </cell>
          <cell r="S274">
            <v>26</v>
          </cell>
          <cell r="T274">
            <v>26.5</v>
          </cell>
          <cell r="U274">
            <v>27</v>
          </cell>
          <cell r="V274">
            <v>27.6</v>
          </cell>
          <cell r="W274">
            <v>0</v>
          </cell>
          <cell r="X274">
            <v>0</v>
          </cell>
          <cell r="Y274">
            <v>0</v>
          </cell>
          <cell r="Z274">
            <v>0</v>
          </cell>
          <cell r="AA274">
            <v>0</v>
          </cell>
          <cell r="AB274">
            <v>0</v>
          </cell>
          <cell r="AC274">
            <v>107.1</v>
          </cell>
          <cell r="AD274">
            <v>516110</v>
          </cell>
          <cell r="AE274">
            <v>107.1</v>
          </cell>
          <cell r="AF274" t="str">
            <v>CW</v>
          </cell>
          <cell r="AG274">
            <v>2021</v>
          </cell>
          <cell r="AH274" t="str">
            <v>Water Capital</v>
          </cell>
          <cell r="AI274">
            <v>909354</v>
          </cell>
          <cell r="AJ274" t="str">
            <v>Études d'ÉE - Eau et eaux usées 2019</v>
          </cell>
        </row>
        <row r="275">
          <cell r="B275" t="str">
            <v>909354 2019 Water &amp; Wastewater EA Studies</v>
          </cell>
          <cell r="C275" t="str">
            <v>Res</v>
          </cell>
          <cell r="D275" t="str">
            <v xml:space="preserve">Capital Reserve Fund </v>
          </cell>
          <cell r="E275" t="str">
            <v>Sewer Capital</v>
          </cell>
          <cell r="F275" t="str">
            <v>Rate Supported</v>
          </cell>
          <cell r="G275" t="str">
            <v>Rate</v>
          </cell>
          <cell r="H275" t="str">
            <v>Rate</v>
          </cell>
          <cell r="I275" t="str">
            <v>Water</v>
          </cell>
          <cell r="J275" t="str">
            <v>Authority</v>
          </cell>
          <cell r="K275" t="str">
            <v>Individual</v>
          </cell>
          <cell r="L275" t="str">
            <v>Growth</v>
          </cell>
          <cell r="M275" t="str">
            <v>Standing Committee on Enviromental Protection, Water and Waste Management - Rate</v>
          </cell>
          <cell r="N275" t="str">
            <v>Planning, Infrastructure &amp; Economic Development Department</v>
          </cell>
          <cell r="O275" t="str">
            <v>Infrastructure Services</v>
          </cell>
          <cell r="P275" t="str">
            <v>Drinking Water Services</v>
          </cell>
          <cell r="Q275" t="str">
            <v>909354  2019 Water &amp; Wastewater EA Studies</v>
          </cell>
          <cell r="R275" t="str">
            <v>516112  Sewer Capital</v>
          </cell>
          <cell r="S275">
            <v>26</v>
          </cell>
          <cell r="T275">
            <v>26.5</v>
          </cell>
          <cell r="U275">
            <v>27</v>
          </cell>
          <cell r="V275">
            <v>27.6</v>
          </cell>
          <cell r="W275">
            <v>0</v>
          </cell>
          <cell r="X275">
            <v>0</v>
          </cell>
          <cell r="Y275">
            <v>0</v>
          </cell>
          <cell r="Z275">
            <v>0</v>
          </cell>
          <cell r="AA275">
            <v>0</v>
          </cell>
          <cell r="AB275">
            <v>0</v>
          </cell>
          <cell r="AC275">
            <v>107.1</v>
          </cell>
          <cell r="AD275">
            <v>516112</v>
          </cell>
          <cell r="AE275">
            <v>107.1</v>
          </cell>
          <cell r="AF275" t="str">
            <v>CW</v>
          </cell>
          <cell r="AG275">
            <v>2021</v>
          </cell>
          <cell r="AH275" t="str">
            <v xml:space="preserve">Sewer Capital </v>
          </cell>
          <cell r="AI275">
            <v>909354</v>
          </cell>
          <cell r="AJ275" t="str">
            <v>Études d'ÉE - Eau et eaux usées 2019</v>
          </cell>
        </row>
        <row r="276">
          <cell r="B276" t="str">
            <v>909354 2019 Water &amp; Wastewater EA Studies</v>
          </cell>
          <cell r="C276" t="str">
            <v>DC</v>
          </cell>
          <cell r="D276" t="str">
            <v xml:space="preserve">Development Charges </v>
          </cell>
          <cell r="E276" t="str">
            <v>Studies-2021-CW</v>
          </cell>
          <cell r="F276" t="str">
            <v>Develop. Charges</v>
          </cell>
          <cell r="G276" t="str">
            <v>DC</v>
          </cell>
          <cell r="H276" t="str">
            <v>Rate</v>
          </cell>
          <cell r="I276" t="str">
            <v>Water</v>
          </cell>
          <cell r="J276" t="str">
            <v>Authority</v>
          </cell>
          <cell r="K276" t="str">
            <v>Individual</v>
          </cell>
          <cell r="L276" t="str">
            <v>Growth</v>
          </cell>
          <cell r="M276" t="str">
            <v>Standing Committee on Enviromental Protection, Water and Waste Management - Rate</v>
          </cell>
          <cell r="N276" t="str">
            <v>Planning, Infrastructure &amp; Economic Development Department</v>
          </cell>
          <cell r="O276" t="str">
            <v>Infrastructure Services</v>
          </cell>
          <cell r="P276" t="str">
            <v>Drinking Water Services</v>
          </cell>
          <cell r="Q276" t="str">
            <v>909354  2019 Water &amp; Wastewater EA Studies</v>
          </cell>
          <cell r="R276" t="str">
            <v>516279  D/C Studies-2021-CW</v>
          </cell>
          <cell r="S276">
            <v>208</v>
          </cell>
          <cell r="T276">
            <v>212</v>
          </cell>
          <cell r="U276">
            <v>216</v>
          </cell>
          <cell r="V276">
            <v>220.8</v>
          </cell>
          <cell r="W276">
            <v>0</v>
          </cell>
          <cell r="X276">
            <v>0</v>
          </cell>
          <cell r="Y276">
            <v>0</v>
          </cell>
          <cell r="Z276">
            <v>0</v>
          </cell>
          <cell r="AA276">
            <v>0</v>
          </cell>
          <cell r="AB276">
            <v>0</v>
          </cell>
          <cell r="AC276">
            <v>856.8</v>
          </cell>
          <cell r="AD276">
            <v>516279</v>
          </cell>
          <cell r="AE276">
            <v>856.8</v>
          </cell>
          <cell r="AF276" t="str">
            <v>CW</v>
          </cell>
          <cell r="AG276">
            <v>2021</v>
          </cell>
          <cell r="AH276" t="str">
            <v>Studies</v>
          </cell>
          <cell r="AI276">
            <v>909354</v>
          </cell>
          <cell r="AJ276" t="str">
            <v>Études d'ÉE - Eau et eaux usées 2019</v>
          </cell>
        </row>
        <row r="277">
          <cell r="B277" t="str">
            <v>907008 Treatment Plant Process Expansion</v>
          </cell>
          <cell r="C277" t="str">
            <v>Res</v>
          </cell>
          <cell r="D277" t="str">
            <v xml:space="preserve">Capital Reserve Fund </v>
          </cell>
          <cell r="E277" t="str">
            <v>Water Capital</v>
          </cell>
          <cell r="F277" t="str">
            <v>Rate Supported</v>
          </cell>
          <cell r="G277" t="str">
            <v>Rate</v>
          </cell>
          <cell r="H277" t="str">
            <v>Rate</v>
          </cell>
          <cell r="I277" t="str">
            <v>Water</v>
          </cell>
          <cell r="J277" t="str">
            <v>Authority</v>
          </cell>
          <cell r="K277" t="str">
            <v>Individual</v>
          </cell>
          <cell r="L277" t="str">
            <v>Growth</v>
          </cell>
          <cell r="M277" t="str">
            <v>Standing Committee on Enviromental Protection, Water and Waste Management - Rate</v>
          </cell>
          <cell r="N277" t="str">
            <v>Public Works &amp; Environmental Services Department</v>
          </cell>
          <cell r="O277" t="str">
            <v>Water Services</v>
          </cell>
          <cell r="P277" t="str">
            <v>Drinking Water Services</v>
          </cell>
          <cell r="Q277" t="str">
            <v>907008  Treatment Plant Process Expansion</v>
          </cell>
          <cell r="R277" t="str">
            <v>516110  Water Capital</v>
          </cell>
          <cell r="S277">
            <v>0</v>
          </cell>
          <cell r="T277">
            <v>0</v>
          </cell>
          <cell r="U277">
            <v>0</v>
          </cell>
          <cell r="V277">
            <v>0</v>
          </cell>
          <cell r="W277">
            <v>1243</v>
          </cell>
          <cell r="X277">
            <v>11684</v>
          </cell>
          <cell r="Y277">
            <v>0</v>
          </cell>
          <cell r="Z277">
            <v>0</v>
          </cell>
          <cell r="AA277">
            <v>0</v>
          </cell>
          <cell r="AB277">
            <v>0</v>
          </cell>
          <cell r="AC277">
            <v>12927</v>
          </cell>
          <cell r="AD277">
            <v>516110</v>
          </cell>
          <cell r="AE277">
            <v>0</v>
          </cell>
          <cell r="AF277" t="str">
            <v>CW</v>
          </cell>
          <cell r="AG277">
            <v>2022</v>
          </cell>
          <cell r="AH277" t="str">
            <v>Water Capital</v>
          </cell>
          <cell r="AI277">
            <v>907008</v>
          </cell>
          <cell r="AJ277" t="str">
            <v>Croissance des processus d’usines de traitement</v>
          </cell>
        </row>
        <row r="278">
          <cell r="B278" t="str">
            <v>907008 Treatment Plant Process Expansion</v>
          </cell>
          <cell r="C278" t="str">
            <v>DC</v>
          </cell>
          <cell r="D278" t="str">
            <v xml:space="preserve">Development Charges </v>
          </cell>
          <cell r="E278" t="str">
            <v>Water Services (City Wide)</v>
          </cell>
          <cell r="F278" t="str">
            <v>Develop. Charges</v>
          </cell>
          <cell r="G278" t="str">
            <v>DC</v>
          </cell>
          <cell r="H278" t="str">
            <v>Rate</v>
          </cell>
          <cell r="I278" t="str">
            <v>Water</v>
          </cell>
          <cell r="J278" t="str">
            <v>Authority</v>
          </cell>
          <cell r="K278" t="str">
            <v>Individual</v>
          </cell>
          <cell r="L278" t="str">
            <v>Growth</v>
          </cell>
          <cell r="M278" t="str">
            <v>Standing Committee on Enviromental Protection, Water and Waste Management - Rate</v>
          </cell>
          <cell r="N278" t="str">
            <v>Public Works &amp; Environmental Services Department</v>
          </cell>
          <cell r="O278" t="str">
            <v>Water Services</v>
          </cell>
          <cell r="P278" t="str">
            <v>Drinking Water Services</v>
          </cell>
          <cell r="Q278" t="str">
            <v>907008  Treatment Plant Process Expansion</v>
          </cell>
          <cell r="R278" t="str">
            <v>516250  Water Services (City Wide)</v>
          </cell>
          <cell r="S278">
            <v>0</v>
          </cell>
          <cell r="T278">
            <v>0</v>
          </cell>
          <cell r="U278">
            <v>0</v>
          </cell>
          <cell r="V278">
            <v>0</v>
          </cell>
          <cell r="W278">
            <v>607</v>
          </cell>
          <cell r="X278">
            <v>5706</v>
          </cell>
          <cell r="Y278">
            <v>0</v>
          </cell>
          <cell r="Z278">
            <v>0</v>
          </cell>
          <cell r="AA278">
            <v>0</v>
          </cell>
          <cell r="AB278">
            <v>0</v>
          </cell>
          <cell r="AC278">
            <v>6313</v>
          </cell>
          <cell r="AD278">
            <v>516250</v>
          </cell>
          <cell r="AE278">
            <v>0</v>
          </cell>
          <cell r="AF278" t="str">
            <v>CW</v>
          </cell>
          <cell r="AG278">
            <v>2022</v>
          </cell>
          <cell r="AH278" t="str">
            <v>Water Services</v>
          </cell>
          <cell r="AI278">
            <v>907008</v>
          </cell>
          <cell r="AJ278" t="str">
            <v>Croissance des processus d’usines de traitement</v>
          </cell>
        </row>
        <row r="279">
          <cell r="B279" t="str">
            <v>907008 Treatment Plant Process Expansion</v>
          </cell>
          <cell r="C279" t="str">
            <v>DC</v>
          </cell>
          <cell r="D279" t="str">
            <v xml:space="preserve">Development Charges </v>
          </cell>
          <cell r="E279" t="str">
            <v>Post Period Capacity Water</v>
          </cell>
          <cell r="F279" t="str">
            <v>Develop. Charges</v>
          </cell>
          <cell r="G279" t="str">
            <v>DC</v>
          </cell>
          <cell r="H279" t="str">
            <v>Rate</v>
          </cell>
          <cell r="I279" t="str">
            <v>Water</v>
          </cell>
          <cell r="J279" t="str">
            <v>Authority</v>
          </cell>
          <cell r="K279" t="str">
            <v>Individual</v>
          </cell>
          <cell r="L279" t="str">
            <v>Growth</v>
          </cell>
          <cell r="M279" t="str">
            <v>Standing Committee on Enviromental Protection, Water and Waste Management - Rate</v>
          </cell>
          <cell r="N279" t="str">
            <v>Public Works &amp; Environmental Services Department</v>
          </cell>
          <cell r="O279" t="str">
            <v>Water Services</v>
          </cell>
          <cell r="P279" t="str">
            <v>Drinking Water Services</v>
          </cell>
          <cell r="Q279" t="str">
            <v>907008  Treatment Plant Process Expansion</v>
          </cell>
          <cell r="R279" t="str">
            <v>516391  Post Period Capacity Water</v>
          </cell>
          <cell r="S279">
            <v>0</v>
          </cell>
          <cell r="T279">
            <v>0</v>
          </cell>
          <cell r="U279">
            <v>0</v>
          </cell>
          <cell r="V279">
            <v>0</v>
          </cell>
          <cell r="W279">
            <v>3150</v>
          </cell>
          <cell r="X279">
            <v>29610</v>
          </cell>
          <cell r="Y279">
            <v>0</v>
          </cell>
          <cell r="Z279">
            <v>0</v>
          </cell>
          <cell r="AA279">
            <v>0</v>
          </cell>
          <cell r="AB279">
            <v>0</v>
          </cell>
          <cell r="AC279">
            <v>32760</v>
          </cell>
          <cell r="AD279">
            <v>516391</v>
          </cell>
          <cell r="AE279">
            <v>0</v>
          </cell>
          <cell r="AF279" t="str">
            <v>CW</v>
          </cell>
          <cell r="AG279">
            <v>2022</v>
          </cell>
          <cell r="AH279" t="str">
            <v>Water Services</v>
          </cell>
          <cell r="AI279">
            <v>907008</v>
          </cell>
          <cell r="AJ279" t="str">
            <v>Croissance des processus d’usines de traitement</v>
          </cell>
        </row>
        <row r="280">
          <cell r="B280" t="str">
            <v>908434 Water Efficiency - 2017</v>
          </cell>
          <cell r="C280" t="str">
            <v>Res</v>
          </cell>
          <cell r="D280" t="str">
            <v xml:space="preserve">Capital Reserve Fund </v>
          </cell>
          <cell r="E280" t="str">
            <v>Water Capital</v>
          </cell>
          <cell r="F280" t="str">
            <v>Rate Supported</v>
          </cell>
          <cell r="G280" t="str">
            <v>Rate</v>
          </cell>
          <cell r="H280" t="str">
            <v>Rate</v>
          </cell>
          <cell r="I280" t="str">
            <v>Water</v>
          </cell>
          <cell r="J280" t="str">
            <v>Authority</v>
          </cell>
          <cell r="K280" t="str">
            <v>Water Systems General-Regulatory</v>
          </cell>
          <cell r="L280" t="str">
            <v>Regulatory</v>
          </cell>
          <cell r="M280" t="str">
            <v>Standing Committee on Enviromental Protection, Water and Waste Management - Rate</v>
          </cell>
          <cell r="N280" t="str">
            <v>Public Works &amp; Environmental Services Department</v>
          </cell>
          <cell r="O280" t="str">
            <v>Water Services</v>
          </cell>
          <cell r="P280" t="str">
            <v>Drinking Water Services</v>
          </cell>
          <cell r="Q280" t="str">
            <v>908434  Water Efficiency - 2017</v>
          </cell>
          <cell r="R280" t="str">
            <v>516110  Water Capital</v>
          </cell>
          <cell r="S280">
            <v>0</v>
          </cell>
          <cell r="T280">
            <v>400</v>
          </cell>
          <cell r="U280">
            <v>400</v>
          </cell>
          <cell r="V280">
            <v>400</v>
          </cell>
          <cell r="W280">
            <v>400</v>
          </cell>
          <cell r="X280">
            <v>400</v>
          </cell>
          <cell r="Y280">
            <v>400</v>
          </cell>
          <cell r="Z280">
            <v>400</v>
          </cell>
          <cell r="AA280">
            <v>400</v>
          </cell>
          <cell r="AB280">
            <v>400</v>
          </cell>
          <cell r="AC280">
            <v>3600</v>
          </cell>
          <cell r="AD280">
            <v>516110</v>
          </cell>
          <cell r="AE280">
            <v>1200</v>
          </cell>
          <cell r="AF280" t="str">
            <v>CW</v>
          </cell>
          <cell r="AG280">
            <v>2020</v>
          </cell>
          <cell r="AH280" t="str">
            <v>Water Capital</v>
          </cell>
          <cell r="AI280">
            <v>908434</v>
          </cell>
          <cell r="AJ280" t="str">
            <v>Valorisation de l’eau</v>
          </cell>
        </row>
        <row r="281">
          <cell r="B281" t="str">
            <v>909516 LiDAR Topography Update - CW</v>
          </cell>
          <cell r="C281" t="str">
            <v>Res</v>
          </cell>
          <cell r="D281" t="str">
            <v xml:space="preserve">Capital Reserve Fund </v>
          </cell>
          <cell r="E281" t="str">
            <v>Sewer Capital</v>
          </cell>
          <cell r="F281" t="str">
            <v>Rate Supported</v>
          </cell>
          <cell r="G281" t="str">
            <v>Rate</v>
          </cell>
          <cell r="H281" t="str">
            <v>Rate</v>
          </cell>
          <cell r="I281" t="str">
            <v>Sewer</v>
          </cell>
          <cell r="J281" t="str">
            <v>Authority</v>
          </cell>
          <cell r="K281" t="str">
            <v>Individual</v>
          </cell>
          <cell r="L281" t="str">
            <v>Renewal of City Assets</v>
          </cell>
          <cell r="M281" t="str">
            <v>Standing Committee on Enviromental Protection, Water and Waste Management - Rate</v>
          </cell>
          <cell r="N281" t="str">
            <v>Planning, Infrastructure &amp; Economic Development Department</v>
          </cell>
          <cell r="O281" t="str">
            <v>Infrastructure Services</v>
          </cell>
          <cell r="P281" t="str">
            <v>Wastewater Services</v>
          </cell>
          <cell r="Q281" t="str">
            <v>909516  LiDAR Topography Update - CW</v>
          </cell>
          <cell r="R281" t="str">
            <v>516112  Sewer Capital</v>
          </cell>
          <cell r="S281">
            <v>300</v>
          </cell>
          <cell r="T281">
            <v>0</v>
          </cell>
          <cell r="U281">
            <v>0</v>
          </cell>
          <cell r="V281">
            <v>0</v>
          </cell>
          <cell r="W281">
            <v>0</v>
          </cell>
          <cell r="X281">
            <v>0</v>
          </cell>
          <cell r="Y281">
            <v>0</v>
          </cell>
          <cell r="Z281">
            <v>0</v>
          </cell>
          <cell r="AA281">
            <v>0</v>
          </cell>
          <cell r="AB281">
            <v>0</v>
          </cell>
          <cell r="AC281">
            <v>300</v>
          </cell>
          <cell r="AD281">
            <v>516112</v>
          </cell>
          <cell r="AE281">
            <v>300</v>
          </cell>
          <cell r="AF281" t="str">
            <v>CW</v>
          </cell>
          <cell r="AG281">
            <v>2021</v>
          </cell>
          <cell r="AH281" t="str">
            <v xml:space="preserve">Sewer Capital </v>
          </cell>
          <cell r="AI281">
            <v>909516</v>
          </cell>
          <cell r="AJ281" t="str">
            <v>LiDAR - Mise à jour de la topographie - À l'échelle de la ville</v>
          </cell>
        </row>
        <row r="282">
          <cell r="B282" t="str">
            <v>908250 Infrastructure Planning Information Mgmt</v>
          </cell>
          <cell r="C282" t="str">
            <v>Res</v>
          </cell>
          <cell r="D282" t="str">
            <v xml:space="preserve">Capital Reserve Fund </v>
          </cell>
          <cell r="E282" t="str">
            <v>Water Capital</v>
          </cell>
          <cell r="F282" t="str">
            <v>Rate Supported</v>
          </cell>
          <cell r="G282" t="str">
            <v>Rate</v>
          </cell>
          <cell r="H282" t="str">
            <v>Rate</v>
          </cell>
          <cell r="I282" t="str">
            <v>Sewer</v>
          </cell>
          <cell r="J282" t="str">
            <v>Authority</v>
          </cell>
          <cell r="K282" t="str">
            <v>Individual</v>
          </cell>
          <cell r="L282" t="str">
            <v>Renewal of City Assets</v>
          </cell>
          <cell r="M282" t="str">
            <v>Standing Committee on Enviromental Protection, Water and Waste Management - Rate</v>
          </cell>
          <cell r="N282" t="str">
            <v>Planning, Infrastructure &amp; Economic Development Department</v>
          </cell>
          <cell r="O282" t="str">
            <v>Infrastructure Services</v>
          </cell>
          <cell r="P282" t="str">
            <v>Wastewater Services</v>
          </cell>
          <cell r="Q282" t="str">
            <v>908250  Infrastructure Planning Information Mgmt</v>
          </cell>
          <cell r="R282" t="str">
            <v>516110  Water Capital</v>
          </cell>
          <cell r="S282">
            <v>0</v>
          </cell>
          <cell r="T282">
            <v>51</v>
          </cell>
          <cell r="U282">
            <v>104</v>
          </cell>
          <cell r="V282">
            <v>106</v>
          </cell>
          <cell r="W282">
            <v>0</v>
          </cell>
          <cell r="X282">
            <v>0</v>
          </cell>
          <cell r="Y282">
            <v>0</v>
          </cell>
          <cell r="Z282">
            <v>0</v>
          </cell>
          <cell r="AA282">
            <v>0</v>
          </cell>
          <cell r="AB282">
            <v>0</v>
          </cell>
          <cell r="AC282">
            <v>261</v>
          </cell>
          <cell r="AD282">
            <v>516110</v>
          </cell>
          <cell r="AE282">
            <v>261</v>
          </cell>
          <cell r="AF282" t="str">
            <v>CW</v>
          </cell>
          <cell r="AG282">
            <v>2020</v>
          </cell>
          <cell r="AH282" t="str">
            <v>Water Capital</v>
          </cell>
          <cell r="AI282">
            <v>908250</v>
          </cell>
          <cell r="AJ282" t="str">
            <v>Gestion de l'information sur la planification des infrastructures</v>
          </cell>
        </row>
        <row r="283">
          <cell r="B283" t="str">
            <v>908250 Infrastructure Planning Information Mgmt</v>
          </cell>
          <cell r="C283" t="str">
            <v>Res</v>
          </cell>
          <cell r="D283" t="str">
            <v xml:space="preserve">Capital Reserve Fund </v>
          </cell>
          <cell r="E283" t="str">
            <v>Sewer Capital</v>
          </cell>
          <cell r="F283" t="str">
            <v>Rate Supported</v>
          </cell>
          <cell r="G283" t="str">
            <v>Rate</v>
          </cell>
          <cell r="H283" t="str">
            <v>Rate</v>
          </cell>
          <cell r="I283" t="str">
            <v>Sewer</v>
          </cell>
          <cell r="J283" t="str">
            <v>Authority</v>
          </cell>
          <cell r="K283" t="str">
            <v>Individual</v>
          </cell>
          <cell r="L283" t="str">
            <v>Renewal of City Assets</v>
          </cell>
          <cell r="M283" t="str">
            <v>Standing Committee on Enviromental Protection, Water and Waste Management - Rate</v>
          </cell>
          <cell r="N283" t="str">
            <v>Planning, Infrastructure &amp; Economic Development Department</v>
          </cell>
          <cell r="O283" t="str">
            <v>Infrastructure Services</v>
          </cell>
          <cell r="P283" t="str">
            <v>Wastewater Services</v>
          </cell>
          <cell r="Q283" t="str">
            <v>908250  Infrastructure Planning Information Mgmt</v>
          </cell>
          <cell r="R283" t="str">
            <v>516112  Sewer Capital</v>
          </cell>
          <cell r="S283">
            <v>0</v>
          </cell>
          <cell r="T283">
            <v>51</v>
          </cell>
          <cell r="U283">
            <v>104</v>
          </cell>
          <cell r="V283">
            <v>106</v>
          </cell>
          <cell r="W283">
            <v>0</v>
          </cell>
          <cell r="X283">
            <v>0</v>
          </cell>
          <cell r="Y283">
            <v>0</v>
          </cell>
          <cell r="Z283">
            <v>0</v>
          </cell>
          <cell r="AA283">
            <v>0</v>
          </cell>
          <cell r="AB283">
            <v>0</v>
          </cell>
          <cell r="AC283">
            <v>261</v>
          </cell>
          <cell r="AD283">
            <v>516112</v>
          </cell>
          <cell r="AE283">
            <v>261</v>
          </cell>
          <cell r="AF283" t="str">
            <v>CW</v>
          </cell>
          <cell r="AG283">
            <v>2020</v>
          </cell>
          <cell r="AH283" t="str">
            <v xml:space="preserve">Sewer Capital </v>
          </cell>
          <cell r="AI283">
            <v>908250</v>
          </cell>
          <cell r="AJ283" t="str">
            <v>Gestion de l'information sur la planification des infrastructures</v>
          </cell>
        </row>
        <row r="284">
          <cell r="B284" t="str">
            <v>908250 Infrastructure Planning Information Mgmt</v>
          </cell>
          <cell r="C284" t="str">
            <v>Res</v>
          </cell>
          <cell r="D284" t="str">
            <v xml:space="preserve">Capital Reserve Fund </v>
          </cell>
          <cell r="E284" t="str">
            <v>Stormwater Reserve</v>
          </cell>
          <cell r="F284" t="str">
            <v>Rate Supported</v>
          </cell>
          <cell r="G284" t="str">
            <v>Rate</v>
          </cell>
          <cell r="H284" t="str">
            <v>Rate</v>
          </cell>
          <cell r="I284" t="str">
            <v>Sewer</v>
          </cell>
          <cell r="J284" t="str">
            <v>Authority</v>
          </cell>
          <cell r="K284" t="str">
            <v>Individual</v>
          </cell>
          <cell r="L284" t="str">
            <v>Renewal of City Assets</v>
          </cell>
          <cell r="M284" t="str">
            <v>Standing Committee on Enviromental Protection, Water and Waste Management - Rate</v>
          </cell>
          <cell r="N284" t="str">
            <v>Planning, Infrastructure &amp; Economic Development Department</v>
          </cell>
          <cell r="O284" t="str">
            <v>Infrastructure Services</v>
          </cell>
          <cell r="P284" t="str">
            <v>Wastewater Services</v>
          </cell>
          <cell r="Q284" t="str">
            <v>908250  Infrastructure Planning Information Mgmt</v>
          </cell>
          <cell r="R284" t="str">
            <v>516180  Stormwater Reserve Capital</v>
          </cell>
          <cell r="S284">
            <v>0</v>
          </cell>
          <cell r="T284">
            <v>51</v>
          </cell>
          <cell r="U284">
            <v>104</v>
          </cell>
          <cell r="V284">
            <v>106</v>
          </cell>
          <cell r="W284">
            <v>0</v>
          </cell>
          <cell r="X284">
            <v>0</v>
          </cell>
          <cell r="Y284">
            <v>0</v>
          </cell>
          <cell r="Z284">
            <v>0</v>
          </cell>
          <cell r="AA284">
            <v>0</v>
          </cell>
          <cell r="AB284">
            <v>0</v>
          </cell>
          <cell r="AC284">
            <v>261</v>
          </cell>
          <cell r="AD284">
            <v>516180</v>
          </cell>
          <cell r="AE284">
            <v>261</v>
          </cell>
          <cell r="AF284" t="str">
            <v>CW</v>
          </cell>
          <cell r="AG284">
            <v>2020</v>
          </cell>
          <cell r="AH284" t="str">
            <v>Stormwater</v>
          </cell>
          <cell r="AI284">
            <v>908250</v>
          </cell>
          <cell r="AJ284" t="str">
            <v>Gestion de l'information sur la planification des infrastructures</v>
          </cell>
        </row>
        <row r="285">
          <cell r="B285" t="str">
            <v>909393 2019 ORAP Wet Weather IMP</v>
          </cell>
          <cell r="C285" t="str">
            <v>Res</v>
          </cell>
          <cell r="D285" t="str">
            <v xml:space="preserve">Capital Reserve Fund </v>
          </cell>
          <cell r="E285" t="str">
            <v>Sewer Capital</v>
          </cell>
          <cell r="F285" t="str">
            <v>Rate Supported</v>
          </cell>
          <cell r="G285" t="str">
            <v>Rate</v>
          </cell>
          <cell r="H285" t="str">
            <v>Rate</v>
          </cell>
          <cell r="I285" t="str">
            <v>Sewer</v>
          </cell>
          <cell r="J285" t="str">
            <v>Authority</v>
          </cell>
          <cell r="K285" t="str">
            <v xml:space="preserve">Wet Weather Program </v>
          </cell>
          <cell r="L285" t="str">
            <v>Renewal of City Assets</v>
          </cell>
          <cell r="M285" t="str">
            <v>Standing Committee on Enviromental Protection, Water and Waste Management - Rate</v>
          </cell>
          <cell r="N285" t="str">
            <v>Planning, Infrastructure &amp; Economic Development Department</v>
          </cell>
          <cell r="O285" t="str">
            <v>Infrastructure Services</v>
          </cell>
          <cell r="P285" t="str">
            <v>Wastewater Services</v>
          </cell>
          <cell r="Q285" t="str">
            <v>909393  2019 ORAP Wet Weather IMP</v>
          </cell>
          <cell r="R285" t="str">
            <v>516112  Sewer Capital</v>
          </cell>
          <cell r="S285">
            <v>1131</v>
          </cell>
          <cell r="T285">
            <v>1740</v>
          </cell>
          <cell r="U285">
            <v>1740</v>
          </cell>
          <cell r="V285">
            <v>1740</v>
          </cell>
          <cell r="W285">
            <v>1740</v>
          </cell>
          <cell r="X285">
            <v>2610</v>
          </cell>
          <cell r="Y285">
            <v>2610</v>
          </cell>
          <cell r="Z285">
            <v>2610</v>
          </cell>
          <cell r="AA285">
            <v>2610</v>
          </cell>
          <cell r="AB285">
            <v>2610</v>
          </cell>
          <cell r="AC285">
            <v>21141</v>
          </cell>
          <cell r="AD285">
            <v>516112</v>
          </cell>
          <cell r="AE285">
            <v>6351</v>
          </cell>
          <cell r="AF285" t="str">
            <v>CW</v>
          </cell>
          <cell r="AG285">
            <v>2021</v>
          </cell>
          <cell r="AH285" t="str">
            <v xml:space="preserve">Sewer Capital </v>
          </cell>
          <cell r="AI285">
            <v>909393</v>
          </cell>
          <cell r="AJ285" t="str">
            <v>PARO 2019 - Plan de gestion des infrastructures en période de précipitation</v>
          </cell>
        </row>
        <row r="286">
          <cell r="B286" t="str">
            <v>909393 2019 ORAP Wet Weather IMP</v>
          </cell>
          <cell r="C286" t="str">
            <v>DC</v>
          </cell>
          <cell r="D286" t="str">
            <v xml:space="preserve">Development Charges </v>
          </cell>
          <cell r="E286" t="str">
            <v>Sanitary Wastewater (City Wide)</v>
          </cell>
          <cell r="F286" t="str">
            <v>Develop. Charges</v>
          </cell>
          <cell r="G286" t="str">
            <v>DC</v>
          </cell>
          <cell r="H286" t="str">
            <v>Rate</v>
          </cell>
          <cell r="I286" t="str">
            <v>Sewer</v>
          </cell>
          <cell r="J286" t="str">
            <v>Authority</v>
          </cell>
          <cell r="K286" t="str">
            <v xml:space="preserve">Wet Weather Program </v>
          </cell>
          <cell r="L286" t="str">
            <v>Renewal of City Assets</v>
          </cell>
          <cell r="M286" t="str">
            <v>Standing Committee on Enviromental Protection, Water and Waste Management - Rate</v>
          </cell>
          <cell r="N286" t="str">
            <v>Planning, Infrastructure &amp; Economic Development Department</v>
          </cell>
          <cell r="O286" t="str">
            <v>Infrastructure Services</v>
          </cell>
          <cell r="P286" t="str">
            <v>Wastewater Services</v>
          </cell>
          <cell r="Q286" t="str">
            <v>909393  2019 ORAP Wet Weather IMP</v>
          </cell>
          <cell r="R286" t="str">
            <v>516231  Sanitary Wastewater (City Wide)</v>
          </cell>
          <cell r="S286">
            <v>169</v>
          </cell>
          <cell r="T286">
            <v>260</v>
          </cell>
          <cell r="U286">
            <v>260</v>
          </cell>
          <cell r="V286">
            <v>260</v>
          </cell>
          <cell r="W286">
            <v>260</v>
          </cell>
          <cell r="X286">
            <v>91</v>
          </cell>
          <cell r="Y286">
            <v>0</v>
          </cell>
          <cell r="Z286">
            <v>0</v>
          </cell>
          <cell r="AA286">
            <v>0</v>
          </cell>
          <cell r="AB286">
            <v>0</v>
          </cell>
          <cell r="AC286">
            <v>1300</v>
          </cell>
          <cell r="AD286">
            <v>516231</v>
          </cell>
          <cell r="AE286">
            <v>949</v>
          </cell>
          <cell r="AF286" t="str">
            <v>CW</v>
          </cell>
          <cell r="AG286">
            <v>2021</v>
          </cell>
          <cell r="AH286" t="str">
            <v>Sanitary Wastewater</v>
          </cell>
          <cell r="AI286">
            <v>909393</v>
          </cell>
          <cell r="AJ286" t="str">
            <v>PARO 2019 - Plan de gestion des infrastructures en période de précipitation</v>
          </cell>
        </row>
        <row r="287">
          <cell r="B287" t="str">
            <v>909393 2019 ORAP Wet Weather IMP</v>
          </cell>
          <cell r="C287" t="str">
            <v>DC</v>
          </cell>
          <cell r="D287" t="str">
            <v xml:space="preserve">Development Charges </v>
          </cell>
          <cell r="E287" t="str">
            <v>Future DC Funding</v>
          </cell>
          <cell r="F287" t="str">
            <v>Develop. Charges</v>
          </cell>
          <cell r="G287" t="str">
            <v>DC</v>
          </cell>
          <cell r="H287" t="str">
            <v>Rate</v>
          </cell>
          <cell r="I287" t="str">
            <v>Sewer</v>
          </cell>
          <cell r="J287" t="str">
            <v>Authority</v>
          </cell>
          <cell r="K287" t="str">
            <v xml:space="preserve">Wet Weather Program </v>
          </cell>
          <cell r="L287" t="str">
            <v>Renewal of City Assets</v>
          </cell>
          <cell r="M287" t="str">
            <v>Standing Committee on Enviromental Protection, Water and Waste Management - Rate</v>
          </cell>
          <cell r="N287" t="str">
            <v>Planning, Infrastructure &amp; Economic Development Department</v>
          </cell>
          <cell r="O287" t="str">
            <v>Infrastructure Services</v>
          </cell>
          <cell r="P287" t="str">
            <v>Wastewater Services</v>
          </cell>
          <cell r="Q287" t="str">
            <v>909393  2019 ORAP Wet Weather IMP</v>
          </cell>
          <cell r="R287" t="str">
            <v>516298  Future DC Funding</v>
          </cell>
          <cell r="S287">
            <v>0</v>
          </cell>
          <cell r="T287">
            <v>0</v>
          </cell>
          <cell r="U287">
            <v>0</v>
          </cell>
          <cell r="V287">
            <v>0</v>
          </cell>
          <cell r="W287">
            <v>0</v>
          </cell>
          <cell r="X287">
            <v>299</v>
          </cell>
          <cell r="Y287">
            <v>390</v>
          </cell>
          <cell r="Z287">
            <v>390</v>
          </cell>
          <cell r="AA287">
            <v>390</v>
          </cell>
          <cell r="AB287">
            <v>390</v>
          </cell>
          <cell r="AC287">
            <v>1859</v>
          </cell>
          <cell r="AD287">
            <v>516298</v>
          </cell>
          <cell r="AE287">
            <v>0</v>
          </cell>
          <cell r="AF287" t="str">
            <v>CW</v>
          </cell>
          <cell r="AG287">
            <v>2021</v>
          </cell>
          <cell r="AH287" t="str">
            <v xml:space="preserve">Check </v>
          </cell>
          <cell r="AI287">
            <v>909393</v>
          </cell>
          <cell r="AJ287" t="str">
            <v>PARO 2019 - Plan de gestion des infrastructures en période de précipitation</v>
          </cell>
        </row>
        <row r="288">
          <cell r="B288" t="str">
            <v>907675 New Vehicles Waste Water - 2016</v>
          </cell>
          <cell r="C288" t="str">
            <v>Res</v>
          </cell>
          <cell r="D288" t="str">
            <v xml:space="preserve">Capital Reserve Fund </v>
          </cell>
          <cell r="E288" t="str">
            <v>Sewer Capital</v>
          </cell>
          <cell r="F288" t="str">
            <v>Rate Supported</v>
          </cell>
          <cell r="G288" t="str">
            <v>Rate</v>
          </cell>
          <cell r="H288" t="str">
            <v>Rate</v>
          </cell>
          <cell r="I288" t="str">
            <v>Sewer</v>
          </cell>
          <cell r="J288" t="str">
            <v>Authority</v>
          </cell>
          <cell r="K288" t="str">
            <v>Individual</v>
          </cell>
          <cell r="L288" t="str">
            <v>Renewal of City Assets</v>
          </cell>
          <cell r="M288" t="str">
            <v>Standing Committee on Enviromental Protection, Water and Waste Management - Rate</v>
          </cell>
          <cell r="N288" t="str">
            <v>Public Works &amp; Environmental Services Department</v>
          </cell>
          <cell r="O288" t="str">
            <v>Water Services</v>
          </cell>
          <cell r="P288" t="str">
            <v>Wastewater Services</v>
          </cell>
          <cell r="Q288" t="str">
            <v>907675  New Vehicles Waste Water - 2016</v>
          </cell>
          <cell r="R288" t="str">
            <v>516112  Sewer Capital</v>
          </cell>
          <cell r="S288">
            <v>0</v>
          </cell>
          <cell r="T288">
            <v>100</v>
          </cell>
          <cell r="U288">
            <v>100</v>
          </cell>
          <cell r="V288">
            <v>100</v>
          </cell>
          <cell r="W288">
            <v>100</v>
          </cell>
          <cell r="X288">
            <v>100</v>
          </cell>
          <cell r="Y288">
            <v>100</v>
          </cell>
          <cell r="Z288">
            <v>100</v>
          </cell>
          <cell r="AA288">
            <v>100</v>
          </cell>
          <cell r="AB288">
            <v>100</v>
          </cell>
          <cell r="AC288">
            <v>900</v>
          </cell>
          <cell r="AD288">
            <v>516112</v>
          </cell>
          <cell r="AE288">
            <v>300</v>
          </cell>
          <cell r="AF288">
            <v>18</v>
          </cell>
          <cell r="AG288">
            <v>2020</v>
          </cell>
          <cell r="AH288" t="str">
            <v xml:space="preserve">Sewer Capital </v>
          </cell>
          <cell r="AI288">
            <v>907675</v>
          </cell>
          <cell r="AJ288" t="str">
            <v>Nouveaux véhicules pour les services de gestion des eaux usées 2016</v>
          </cell>
        </row>
        <row r="289">
          <cell r="B289" t="str">
            <v>908445 Wastewater Drainage Roofing 2019</v>
          </cell>
          <cell r="C289" t="str">
            <v>Res</v>
          </cell>
          <cell r="D289" t="str">
            <v xml:space="preserve">Capital Reserve Fund </v>
          </cell>
          <cell r="E289" t="str">
            <v>Sewer Capital</v>
          </cell>
          <cell r="F289" t="str">
            <v>Rate Supported</v>
          </cell>
          <cell r="G289" t="str">
            <v>Rate</v>
          </cell>
          <cell r="H289" t="str">
            <v>Rate</v>
          </cell>
          <cell r="I289" t="str">
            <v>Sewer</v>
          </cell>
          <cell r="J289" t="str">
            <v>Authority</v>
          </cell>
          <cell r="K289" t="str">
            <v>Wastewater Services General-Renewal</v>
          </cell>
          <cell r="L289" t="str">
            <v>Renewal of City Assets</v>
          </cell>
          <cell r="M289" t="str">
            <v>Standing Committee on Enviromental Protection, Water and Waste Management - Rate</v>
          </cell>
          <cell r="N289" t="str">
            <v>Public Works &amp; Environmental Services Department</v>
          </cell>
          <cell r="O289" t="str">
            <v>Water Services</v>
          </cell>
          <cell r="P289" t="str">
            <v>Wastewater Services</v>
          </cell>
          <cell r="Q289" t="str">
            <v>908445  Wastewater Drainage Roofing 2019</v>
          </cell>
          <cell r="R289" t="str">
            <v>516112  Sewer Capital</v>
          </cell>
          <cell r="S289">
            <v>180</v>
          </cell>
          <cell r="T289">
            <v>110</v>
          </cell>
          <cell r="U289">
            <v>80</v>
          </cell>
          <cell r="V289">
            <v>50</v>
          </cell>
          <cell r="W289">
            <v>80</v>
          </cell>
          <cell r="X289">
            <v>30</v>
          </cell>
          <cell r="Y289">
            <v>35</v>
          </cell>
          <cell r="Z289">
            <v>20</v>
          </cell>
          <cell r="AA289">
            <v>80</v>
          </cell>
          <cell r="AB289">
            <v>80</v>
          </cell>
          <cell r="AC289">
            <v>745</v>
          </cell>
          <cell r="AD289">
            <v>516112</v>
          </cell>
          <cell r="AE289">
            <v>420</v>
          </cell>
          <cell r="AF289" t="str">
            <v>CW</v>
          </cell>
          <cell r="AG289">
            <v>2021</v>
          </cell>
          <cell r="AH289" t="str">
            <v xml:space="preserve">Sewer Capital </v>
          </cell>
          <cell r="AI289">
            <v>908445</v>
          </cell>
          <cell r="AJ289" t="str">
            <v>Toiture des installations du drainage et des eaux usées – 2019</v>
          </cell>
        </row>
        <row r="290">
          <cell r="B290" t="str">
            <v>908092 Flow Monitoring System Rehab. 2019</v>
          </cell>
          <cell r="C290" t="str">
            <v>Res</v>
          </cell>
          <cell r="D290" t="str">
            <v xml:space="preserve">Capital Reserve Fund </v>
          </cell>
          <cell r="E290" t="str">
            <v>Sewer Capital</v>
          </cell>
          <cell r="F290" t="str">
            <v>Rate Supported</v>
          </cell>
          <cell r="G290" t="str">
            <v>Rate</v>
          </cell>
          <cell r="H290" t="str">
            <v>Rate</v>
          </cell>
          <cell r="I290" t="str">
            <v>Sewer</v>
          </cell>
          <cell r="J290" t="str">
            <v>Authority</v>
          </cell>
          <cell r="K290" t="str">
            <v>Wastewater &amp; Stormwater Collection</v>
          </cell>
          <cell r="L290" t="str">
            <v>Renewal of City Assets</v>
          </cell>
          <cell r="M290" t="str">
            <v>Standing Committee on Enviromental Protection, Water and Waste Management - Rate</v>
          </cell>
          <cell r="N290" t="str">
            <v>Public Works &amp; Environmental Services Department</v>
          </cell>
          <cell r="O290" t="str">
            <v>Water Services</v>
          </cell>
          <cell r="P290" t="str">
            <v>Wastewater Services</v>
          </cell>
          <cell r="Q290" t="str">
            <v>908092  Flow Monitoring System Rehab. 2019</v>
          </cell>
          <cell r="R290" t="str">
            <v>516112  Sewer Capital</v>
          </cell>
          <cell r="S290">
            <v>400</v>
          </cell>
          <cell r="T290">
            <v>200</v>
          </cell>
          <cell r="U290">
            <v>200</v>
          </cell>
          <cell r="V290">
            <v>200</v>
          </cell>
          <cell r="W290">
            <v>200</v>
          </cell>
          <cell r="X290">
            <v>200</v>
          </cell>
          <cell r="Y290">
            <v>200</v>
          </cell>
          <cell r="Z290">
            <v>200</v>
          </cell>
          <cell r="AA290">
            <v>200</v>
          </cell>
          <cell r="AB290">
            <v>200</v>
          </cell>
          <cell r="AC290">
            <v>2200</v>
          </cell>
          <cell r="AD290">
            <v>516112</v>
          </cell>
          <cell r="AE290">
            <v>1000</v>
          </cell>
          <cell r="AF290" t="str">
            <v>CW</v>
          </cell>
          <cell r="AG290">
            <v>2021</v>
          </cell>
          <cell r="AH290" t="str">
            <v xml:space="preserve">Sewer Capital </v>
          </cell>
          <cell r="AI290">
            <v>908092</v>
          </cell>
          <cell r="AJ290" t="str">
            <v>Réfection du réseau de surveillance du débit – 2019</v>
          </cell>
        </row>
        <row r="291">
          <cell r="B291" t="str">
            <v>908446 Collection System Condition Assess.</v>
          </cell>
          <cell r="C291" t="str">
            <v>Res</v>
          </cell>
          <cell r="D291" t="str">
            <v xml:space="preserve">Capital Reserve Fund </v>
          </cell>
          <cell r="E291" t="str">
            <v>Sewer Capital</v>
          </cell>
          <cell r="F291" t="str">
            <v>Rate Supported</v>
          </cell>
          <cell r="G291" t="str">
            <v>Rate</v>
          </cell>
          <cell r="H291" t="str">
            <v>Rate</v>
          </cell>
          <cell r="I291" t="str">
            <v>Sewer</v>
          </cell>
          <cell r="J291" t="str">
            <v>Authority</v>
          </cell>
          <cell r="K291" t="str">
            <v>Individual</v>
          </cell>
          <cell r="L291" t="str">
            <v>Renewal of City Assets</v>
          </cell>
          <cell r="M291" t="str">
            <v>Standing Committee on Enviromental Protection, Water and Waste Management - Rate</v>
          </cell>
          <cell r="N291" t="str">
            <v>Public Works &amp; Environmental Services Department</v>
          </cell>
          <cell r="O291" t="str">
            <v>Water Services</v>
          </cell>
          <cell r="P291" t="str">
            <v>Wastewater Services</v>
          </cell>
          <cell r="Q291" t="str">
            <v>908446  Collection System Condition Assess.</v>
          </cell>
          <cell r="R291" t="str">
            <v>516112  Sewer Capital</v>
          </cell>
          <cell r="S291">
            <v>0</v>
          </cell>
          <cell r="T291">
            <v>1160</v>
          </cell>
          <cell r="U291">
            <v>1160</v>
          </cell>
          <cell r="V291">
            <v>1160</v>
          </cell>
          <cell r="W291">
            <v>1165</v>
          </cell>
          <cell r="X291">
            <v>1165</v>
          </cell>
          <cell r="Y291">
            <v>1165</v>
          </cell>
          <cell r="Z291">
            <v>1170</v>
          </cell>
          <cell r="AA291">
            <v>1170</v>
          </cell>
          <cell r="AB291">
            <v>1170</v>
          </cell>
          <cell r="AC291">
            <v>10485</v>
          </cell>
          <cell r="AD291">
            <v>516112</v>
          </cell>
          <cell r="AE291">
            <v>3480</v>
          </cell>
          <cell r="AF291" t="str">
            <v>CW</v>
          </cell>
          <cell r="AG291">
            <v>2019</v>
          </cell>
          <cell r="AH291" t="str">
            <v xml:space="preserve">Sewer Capital </v>
          </cell>
          <cell r="AI291">
            <v>908446</v>
          </cell>
          <cell r="AJ291" t="str">
            <v xml:space="preserve">Évaluation de l’état du réseau de collecte </v>
          </cell>
        </row>
        <row r="292">
          <cell r="B292" t="str">
            <v>909030 SCADA Rehab &amp; Upgrades-Remote Sewer 2018</v>
          </cell>
          <cell r="C292" t="str">
            <v>Res</v>
          </cell>
          <cell r="D292" t="str">
            <v xml:space="preserve">Capital Reserve Fund </v>
          </cell>
          <cell r="E292" t="str">
            <v>Sewer Capital</v>
          </cell>
          <cell r="F292" t="str">
            <v>Rate Supported</v>
          </cell>
          <cell r="G292" t="str">
            <v>Rate</v>
          </cell>
          <cell r="H292" t="str">
            <v>Rate</v>
          </cell>
          <cell r="I292" t="str">
            <v>Sewer</v>
          </cell>
          <cell r="J292" t="str">
            <v>Authority</v>
          </cell>
          <cell r="K292" t="str">
            <v>Individual</v>
          </cell>
          <cell r="L292" t="str">
            <v>Renewal of City Assets</v>
          </cell>
          <cell r="M292" t="str">
            <v>Standing Committee on Enviromental Protection, Water and Waste Management - Rate</v>
          </cell>
          <cell r="N292" t="str">
            <v>Public Works &amp; Environmental Services Department</v>
          </cell>
          <cell r="O292" t="str">
            <v>Water Services</v>
          </cell>
          <cell r="P292" t="str">
            <v>Wastewater Services</v>
          </cell>
          <cell r="Q292" t="str">
            <v>909030  SCADA Rehab &amp; Upgrades-Remote Sewer 2018</v>
          </cell>
          <cell r="R292" t="str">
            <v>516112  Sewer Capital</v>
          </cell>
          <cell r="S292">
            <v>0</v>
          </cell>
          <cell r="T292">
            <v>1838</v>
          </cell>
          <cell r="U292">
            <v>1559</v>
          </cell>
          <cell r="V292">
            <v>1559</v>
          </cell>
          <cell r="W292">
            <v>1313</v>
          </cell>
          <cell r="X292">
            <v>1313</v>
          </cell>
          <cell r="Y292">
            <v>1313</v>
          </cell>
          <cell r="Z292">
            <v>1313</v>
          </cell>
          <cell r="AA292">
            <v>1313</v>
          </cell>
          <cell r="AB292">
            <v>1313</v>
          </cell>
          <cell r="AC292">
            <v>12834</v>
          </cell>
          <cell r="AD292">
            <v>516112</v>
          </cell>
          <cell r="AE292">
            <v>4956</v>
          </cell>
          <cell r="AF292" t="str">
            <v>CW</v>
          </cell>
          <cell r="AG292">
            <v>2019</v>
          </cell>
          <cell r="AH292" t="str">
            <v xml:space="preserve">Sewer Capital </v>
          </cell>
          <cell r="AI292">
            <v>909030</v>
          </cell>
          <cell r="AJ292" t="str">
            <v>Réfection et mises à jour du système SCADA – installations d’égouts satellites – 2018</v>
          </cell>
        </row>
        <row r="293">
          <cell r="B293" t="str">
            <v>909313 Linear Sewage System Improve. Prog. 2019</v>
          </cell>
          <cell r="C293" t="str">
            <v>Res</v>
          </cell>
          <cell r="D293" t="str">
            <v xml:space="preserve">Capital Reserve Fund </v>
          </cell>
          <cell r="E293" t="str">
            <v>Sewer Capital</v>
          </cell>
          <cell r="F293" t="str">
            <v>Rate Supported</v>
          </cell>
          <cell r="G293" t="str">
            <v>Rate</v>
          </cell>
          <cell r="H293" t="str">
            <v>Rate</v>
          </cell>
          <cell r="I293" t="str">
            <v>Sewer</v>
          </cell>
          <cell r="J293" t="str">
            <v>Authority</v>
          </cell>
          <cell r="K293" t="str">
            <v>Wastewater &amp; Stormwater Collection</v>
          </cell>
          <cell r="L293" t="str">
            <v>Renewal of City Assets</v>
          </cell>
          <cell r="M293" t="str">
            <v>Standing Committee on Enviromental Protection, Water and Waste Management - Rate</v>
          </cell>
          <cell r="N293" t="str">
            <v>Public Works &amp; Environmental Services Department</v>
          </cell>
          <cell r="O293" t="str">
            <v>Water Services</v>
          </cell>
          <cell r="P293" t="str">
            <v>Wastewater Services</v>
          </cell>
          <cell r="Q293" t="str">
            <v>909313  Linear Sewage System Improve. Prog. 2019</v>
          </cell>
          <cell r="R293" t="str">
            <v>516112  Sewer Capital</v>
          </cell>
          <cell r="S293">
            <v>2000</v>
          </cell>
          <cell r="T293">
            <v>2000</v>
          </cell>
          <cell r="U293">
            <v>2000</v>
          </cell>
          <cell r="V293">
            <v>2000</v>
          </cell>
          <cell r="W293">
            <v>2000</v>
          </cell>
          <cell r="X293">
            <v>2000</v>
          </cell>
          <cell r="Y293">
            <v>2000</v>
          </cell>
          <cell r="Z293">
            <v>2000</v>
          </cell>
          <cell r="AA293">
            <v>2000</v>
          </cell>
          <cell r="AB293">
            <v>2000</v>
          </cell>
          <cell r="AC293">
            <v>20000</v>
          </cell>
          <cell r="AD293">
            <v>516112</v>
          </cell>
          <cell r="AE293">
            <v>8000</v>
          </cell>
          <cell r="AF293" t="str">
            <v>CW</v>
          </cell>
          <cell r="AG293">
            <v>2021</v>
          </cell>
          <cell r="AH293" t="str">
            <v xml:space="preserve">Sewer Capital </v>
          </cell>
          <cell r="AI293">
            <v>909313</v>
          </cell>
          <cell r="AJ293" t="str">
            <v>Programme d’amélioration du réseau d’égouts linéaires 2019</v>
          </cell>
        </row>
        <row r="294">
          <cell r="B294" t="str">
            <v>909330 Sewer Lateral Repairs 2019</v>
          </cell>
          <cell r="C294" t="str">
            <v>Res</v>
          </cell>
          <cell r="D294" t="str">
            <v xml:space="preserve">Capital Reserve Fund </v>
          </cell>
          <cell r="E294" t="str">
            <v>Sewer Capital</v>
          </cell>
          <cell r="F294" t="str">
            <v>Rate Supported</v>
          </cell>
          <cell r="G294" t="str">
            <v>Rate</v>
          </cell>
          <cell r="H294" t="str">
            <v>Rate</v>
          </cell>
          <cell r="I294" t="str">
            <v>Sewer</v>
          </cell>
          <cell r="J294" t="str">
            <v>Authority</v>
          </cell>
          <cell r="K294" t="str">
            <v>Wastewater &amp; Stormwater Collection</v>
          </cell>
          <cell r="L294" t="str">
            <v>Renewal of City Assets</v>
          </cell>
          <cell r="M294" t="str">
            <v>Standing Committee on Enviromental Protection, Water and Waste Management - Rate</v>
          </cell>
          <cell r="N294" t="str">
            <v>Public Works &amp; Environmental Services Department</v>
          </cell>
          <cell r="O294" t="str">
            <v>Water Services</v>
          </cell>
          <cell r="P294" t="str">
            <v>Wastewater Services</v>
          </cell>
          <cell r="Q294" t="str">
            <v>909330  Sewer Lateral Repairs 2019</v>
          </cell>
          <cell r="R294" t="str">
            <v>516112  Sewer Capital</v>
          </cell>
          <cell r="S294">
            <v>500</v>
          </cell>
          <cell r="T294">
            <v>0</v>
          </cell>
          <cell r="U294">
            <v>0</v>
          </cell>
          <cell r="V294">
            <v>0</v>
          </cell>
          <cell r="W294">
            <v>2000</v>
          </cell>
          <cell r="X294">
            <v>2000</v>
          </cell>
          <cell r="Y294">
            <v>2000</v>
          </cell>
          <cell r="Z294">
            <v>2000</v>
          </cell>
          <cell r="AA294">
            <v>2000</v>
          </cell>
          <cell r="AB294">
            <v>2000</v>
          </cell>
          <cell r="AC294">
            <v>12500</v>
          </cell>
          <cell r="AD294">
            <v>516112</v>
          </cell>
          <cell r="AE294">
            <v>500</v>
          </cell>
          <cell r="AF294" t="str">
            <v>CW</v>
          </cell>
          <cell r="AG294">
            <v>2021</v>
          </cell>
          <cell r="AH294" t="str">
            <v xml:space="preserve">Sewer Capital </v>
          </cell>
          <cell r="AI294">
            <v>909330</v>
          </cell>
          <cell r="AJ294" t="str">
            <v>Réparations aux conduites d’égout latérales – 2019</v>
          </cell>
        </row>
        <row r="295">
          <cell r="B295" t="str">
            <v>909330 Sewer Lateral Repairs 2019</v>
          </cell>
          <cell r="C295" t="str">
            <v>Debt</v>
          </cell>
          <cell r="D295" t="str">
            <v xml:space="preserve">Debt Funding </v>
          </cell>
          <cell r="E295" t="str">
            <v>Sewer Funded Debt</v>
          </cell>
          <cell r="F295" t="str">
            <v>Rate Supported Debt</v>
          </cell>
          <cell r="G295" t="str">
            <v>Rate</v>
          </cell>
          <cell r="H295" t="str">
            <v>Rate</v>
          </cell>
          <cell r="I295" t="str">
            <v>Sewer</v>
          </cell>
          <cell r="J295" t="str">
            <v>Authority</v>
          </cell>
          <cell r="K295" t="str">
            <v>Wastewater &amp; Stormwater Collection</v>
          </cell>
          <cell r="L295" t="str">
            <v>Renewal of City Assets</v>
          </cell>
          <cell r="M295" t="str">
            <v>Standing Committee on Enviromental Protection, Water and Waste Management - Rate</v>
          </cell>
          <cell r="N295" t="str">
            <v>Public Works &amp; Environmental Services Department</v>
          </cell>
          <cell r="O295" t="str">
            <v>Water Services</v>
          </cell>
          <cell r="P295" t="str">
            <v>Wastewater Services</v>
          </cell>
          <cell r="Q295" t="str">
            <v>909330  Sewer Lateral Repairs 2019</v>
          </cell>
          <cell r="R295" t="str">
            <v>518007  Sewer Funded Debt</v>
          </cell>
          <cell r="S295">
            <v>500</v>
          </cell>
          <cell r="T295">
            <v>4500</v>
          </cell>
          <cell r="U295">
            <v>4500</v>
          </cell>
          <cell r="V295">
            <v>4500</v>
          </cell>
          <cell r="W295">
            <v>2500</v>
          </cell>
          <cell r="X295">
            <v>2500</v>
          </cell>
          <cell r="Y295">
            <v>2500</v>
          </cell>
          <cell r="Z295">
            <v>2500</v>
          </cell>
          <cell r="AA295">
            <v>2500</v>
          </cell>
          <cell r="AB295">
            <v>2500</v>
          </cell>
          <cell r="AC295">
            <v>29000</v>
          </cell>
          <cell r="AD295">
            <v>518007</v>
          </cell>
          <cell r="AE295">
            <v>14000</v>
          </cell>
          <cell r="AF295" t="str">
            <v>CW</v>
          </cell>
          <cell r="AG295">
            <v>2021</v>
          </cell>
          <cell r="AH295" t="str">
            <v>Sewer Funded Debt</v>
          </cell>
          <cell r="AI295">
            <v>909330</v>
          </cell>
          <cell r="AJ295" t="str">
            <v>Réparations aux conduites d’égout latérales – 2019</v>
          </cell>
        </row>
        <row r="296">
          <cell r="B296" t="str">
            <v>908029 South End Remote Facil. Corrosion/Odour</v>
          </cell>
          <cell r="C296" t="str">
            <v>Res</v>
          </cell>
          <cell r="D296" t="str">
            <v xml:space="preserve">Capital Reserve Fund </v>
          </cell>
          <cell r="E296" t="str">
            <v>Sewer Capital</v>
          </cell>
          <cell r="F296" t="str">
            <v>Rate Supported</v>
          </cell>
          <cell r="G296" t="str">
            <v>Rate</v>
          </cell>
          <cell r="H296" t="str">
            <v>Rate</v>
          </cell>
          <cell r="I296" t="str">
            <v>Sewer</v>
          </cell>
          <cell r="J296" t="str">
            <v>Authority</v>
          </cell>
          <cell r="K296" t="str">
            <v>Wastewater Collection Pumping Station Program</v>
          </cell>
          <cell r="L296" t="str">
            <v>Renewal of City Assets</v>
          </cell>
          <cell r="M296" t="str">
            <v>Standing Committee on Enviromental Protection, Water and Waste Management - Rate</v>
          </cell>
          <cell r="N296" t="str">
            <v>Public Works &amp; Environmental Services Department</v>
          </cell>
          <cell r="O296" t="str">
            <v>Water Services</v>
          </cell>
          <cell r="P296" t="str">
            <v>Wastewater Services</v>
          </cell>
          <cell r="Q296" t="str">
            <v>908029  South End Remote Facil. Corrosion/Odour</v>
          </cell>
          <cell r="R296" t="str">
            <v>516112  Sewer Capital</v>
          </cell>
          <cell r="S296">
            <v>0</v>
          </cell>
          <cell r="T296">
            <v>2500</v>
          </cell>
          <cell r="U296">
            <v>0</v>
          </cell>
          <cell r="V296">
            <v>0</v>
          </cell>
          <cell r="W296">
            <v>0</v>
          </cell>
          <cell r="X296">
            <v>0</v>
          </cell>
          <cell r="Y296">
            <v>0</v>
          </cell>
          <cell r="Z296">
            <v>0</v>
          </cell>
          <cell r="AA296">
            <v>0</v>
          </cell>
          <cell r="AB296">
            <v>0</v>
          </cell>
          <cell r="AC296">
            <v>2500</v>
          </cell>
          <cell r="AD296">
            <v>516112</v>
          </cell>
          <cell r="AE296">
            <v>2500</v>
          </cell>
          <cell r="AF296">
            <v>18</v>
          </cell>
          <cell r="AG296">
            <v>2020</v>
          </cell>
          <cell r="AH296" t="str">
            <v xml:space="preserve">Sewer Capital </v>
          </cell>
          <cell r="AI296">
            <v>908029</v>
          </cell>
          <cell r="AJ296" t="str">
            <v>Installation périphérique à l'ouest d’Ottawa Corrosion/odeur</v>
          </cell>
        </row>
        <row r="297">
          <cell r="B297" t="str">
            <v>909331 Sewage Pumping Station Rehab Prog 2019</v>
          </cell>
          <cell r="C297" t="str">
            <v>Res</v>
          </cell>
          <cell r="D297" t="str">
            <v xml:space="preserve">Capital Reserve Fund </v>
          </cell>
          <cell r="E297" t="str">
            <v>Sewer Capital</v>
          </cell>
          <cell r="F297" t="str">
            <v>Rate Supported</v>
          </cell>
          <cell r="G297" t="str">
            <v>Rate</v>
          </cell>
          <cell r="H297" t="str">
            <v>Rate</v>
          </cell>
          <cell r="I297" t="str">
            <v>Sewer</v>
          </cell>
          <cell r="J297" t="str">
            <v>Authority</v>
          </cell>
          <cell r="K297" t="str">
            <v>Wastewater Collection Pump Stn</v>
          </cell>
          <cell r="L297" t="str">
            <v>Renewal of City Assets</v>
          </cell>
          <cell r="M297" t="str">
            <v>Standing Committee on Enviromental Protection, Water and Waste Management - Rate</v>
          </cell>
          <cell r="N297" t="str">
            <v>Public Works &amp; Environmental Services Department</v>
          </cell>
          <cell r="O297" t="str">
            <v>Water Services</v>
          </cell>
          <cell r="P297" t="str">
            <v>Wastewater Services</v>
          </cell>
          <cell r="Q297" t="str">
            <v>909331  Sewage Pumping Station Rehab Prog 2019</v>
          </cell>
          <cell r="R297" t="str">
            <v>516112  Sewer Capital</v>
          </cell>
          <cell r="S297">
            <v>19100</v>
          </cell>
          <cell r="T297">
            <v>5530</v>
          </cell>
          <cell r="U297">
            <v>9135</v>
          </cell>
          <cell r="V297">
            <v>9135</v>
          </cell>
          <cell r="W297">
            <v>9135</v>
          </cell>
          <cell r="X297">
            <v>19635</v>
          </cell>
          <cell r="Y297">
            <v>9135</v>
          </cell>
          <cell r="Z297">
            <v>9135</v>
          </cell>
          <cell r="AA297">
            <v>9135</v>
          </cell>
          <cell r="AB297">
            <v>9135</v>
          </cell>
          <cell r="AC297">
            <v>108210</v>
          </cell>
          <cell r="AD297">
            <v>516112</v>
          </cell>
          <cell r="AE297">
            <v>42900</v>
          </cell>
          <cell r="AF297" t="str">
            <v>CW</v>
          </cell>
          <cell r="AG297">
            <v>2021</v>
          </cell>
          <cell r="AH297" t="str">
            <v xml:space="preserve">Sewer Capital </v>
          </cell>
          <cell r="AI297">
            <v>909331</v>
          </cell>
          <cell r="AJ297" t="str">
            <v>Programme de réfection des stations de pompage d’égouts – 2019</v>
          </cell>
        </row>
        <row r="298">
          <cell r="B298" t="str">
            <v>906648 ROPEC - Digester Gas Utilization</v>
          </cell>
          <cell r="C298" t="str">
            <v>Debt</v>
          </cell>
          <cell r="D298" t="str">
            <v xml:space="preserve">Debt Funding </v>
          </cell>
          <cell r="E298" t="str">
            <v>Sewer Funded Debt</v>
          </cell>
          <cell r="F298" t="str">
            <v>Rate Supported Debt</v>
          </cell>
          <cell r="G298" t="str">
            <v>Rate</v>
          </cell>
          <cell r="H298" t="str">
            <v>Rate</v>
          </cell>
          <cell r="I298" t="str">
            <v>Sewer</v>
          </cell>
          <cell r="J298" t="str">
            <v>Authority</v>
          </cell>
          <cell r="K298" t="str">
            <v>Wastewater Treatment-Renewal</v>
          </cell>
          <cell r="L298" t="str">
            <v>Renewal of City Assets</v>
          </cell>
          <cell r="M298" t="str">
            <v>Standing Committee on Enviromental Protection, Water and Waste Management - Rate</v>
          </cell>
          <cell r="N298" t="str">
            <v>Public Works &amp; Environmental Services Department</v>
          </cell>
          <cell r="O298" t="str">
            <v>Water Services</v>
          </cell>
          <cell r="P298" t="str">
            <v>Wastewater Services</v>
          </cell>
          <cell r="Q298" t="str">
            <v>906648  ROPEC - Digester Gas Utilization</v>
          </cell>
          <cell r="R298" t="str">
            <v>518007  Sewer Funded Debt</v>
          </cell>
          <cell r="S298">
            <v>7412</v>
          </cell>
          <cell r="T298">
            <v>0</v>
          </cell>
          <cell r="U298">
            <v>0</v>
          </cell>
          <cell r="V298">
            <v>0</v>
          </cell>
          <cell r="W298">
            <v>0</v>
          </cell>
          <cell r="X298">
            <v>0</v>
          </cell>
          <cell r="Y298">
            <v>0</v>
          </cell>
          <cell r="Z298">
            <v>0</v>
          </cell>
          <cell r="AA298">
            <v>0</v>
          </cell>
          <cell r="AB298">
            <v>0</v>
          </cell>
          <cell r="AC298">
            <v>7412</v>
          </cell>
          <cell r="AD298">
            <v>518007</v>
          </cell>
          <cell r="AE298">
            <v>7412</v>
          </cell>
          <cell r="AF298" t="str">
            <v>CW</v>
          </cell>
          <cell r="AG298">
            <v>2018</v>
          </cell>
          <cell r="AH298" t="str">
            <v>Sewer Funded Debt</v>
          </cell>
          <cell r="AI298">
            <v>906648</v>
          </cell>
          <cell r="AJ298" t="str">
            <v>CEROP – Utilisation des gaz du digesteur</v>
          </cell>
        </row>
        <row r="299">
          <cell r="B299" t="str">
            <v>907060 ROPEC Secondary Clarifier Upgrades</v>
          </cell>
          <cell r="C299" t="str">
            <v>Debt</v>
          </cell>
          <cell r="D299" t="str">
            <v xml:space="preserve">Debt Funding </v>
          </cell>
          <cell r="E299" t="str">
            <v>Sewer Funded Debt</v>
          </cell>
          <cell r="F299" t="str">
            <v>Rate Supported Debt</v>
          </cell>
          <cell r="G299" t="str">
            <v>Rate</v>
          </cell>
          <cell r="H299" t="str">
            <v>Rate</v>
          </cell>
          <cell r="I299" t="str">
            <v>Sewer</v>
          </cell>
          <cell r="J299" t="str">
            <v>Authority</v>
          </cell>
          <cell r="K299" t="str">
            <v>Individual</v>
          </cell>
          <cell r="L299" t="str">
            <v>Renewal of City Assets</v>
          </cell>
          <cell r="M299" t="str">
            <v>Standing Committee on Enviromental Protection, Water and Waste Management - Rate</v>
          </cell>
          <cell r="N299" t="str">
            <v>Public Works &amp; Environmental Services Department</v>
          </cell>
          <cell r="O299" t="str">
            <v>Water Services</v>
          </cell>
          <cell r="P299" t="str">
            <v>Wastewater Services</v>
          </cell>
          <cell r="Q299" t="str">
            <v>907060  ROPEC Secondary Clarifier Upgrades</v>
          </cell>
          <cell r="R299" t="str">
            <v>518007  Sewer Funded Debt</v>
          </cell>
          <cell r="S299">
            <v>0</v>
          </cell>
          <cell r="T299">
            <v>0</v>
          </cell>
          <cell r="U299">
            <v>4054</v>
          </cell>
          <cell r="V299">
            <v>3468</v>
          </cell>
          <cell r="W299">
            <v>0</v>
          </cell>
          <cell r="X299">
            <v>0</v>
          </cell>
          <cell r="Y299">
            <v>0</v>
          </cell>
          <cell r="Z299">
            <v>0</v>
          </cell>
          <cell r="AA299">
            <v>0</v>
          </cell>
          <cell r="AB299">
            <v>0</v>
          </cell>
          <cell r="AC299">
            <v>7522</v>
          </cell>
          <cell r="AD299">
            <v>518007</v>
          </cell>
          <cell r="AE299">
            <v>7522</v>
          </cell>
          <cell r="AF299" t="str">
            <v>CW</v>
          </cell>
          <cell r="AG299">
            <v>2019</v>
          </cell>
          <cell r="AH299" t="str">
            <v>Sewer Funded Debt</v>
          </cell>
          <cell r="AI299">
            <v>907060</v>
          </cell>
          <cell r="AJ299" t="str">
            <v>CEROP – Modernisation du décanteur secondaire</v>
          </cell>
        </row>
        <row r="300">
          <cell r="B300" t="str">
            <v>907382 ROPEC Aeration Blower Expansion</v>
          </cell>
          <cell r="C300" t="str">
            <v>Res</v>
          </cell>
          <cell r="D300" t="str">
            <v xml:space="preserve">Capital Reserve Fund </v>
          </cell>
          <cell r="E300" t="str">
            <v>Sewer Capital</v>
          </cell>
          <cell r="F300" t="str">
            <v>Rate Supported</v>
          </cell>
          <cell r="G300" t="str">
            <v>Rate</v>
          </cell>
          <cell r="H300" t="str">
            <v>Rate</v>
          </cell>
          <cell r="I300" t="str">
            <v>Sewer</v>
          </cell>
          <cell r="J300" t="str">
            <v>Authority</v>
          </cell>
          <cell r="K300" t="str">
            <v>Individual</v>
          </cell>
          <cell r="L300" t="str">
            <v>Renewal of City Assets</v>
          </cell>
          <cell r="M300" t="str">
            <v>Standing Committee on Enviromental Protection, Water and Waste Management - Rate</v>
          </cell>
          <cell r="N300" t="str">
            <v>Public Works &amp; Environmental Services Department</v>
          </cell>
          <cell r="O300" t="str">
            <v>Water Services</v>
          </cell>
          <cell r="P300" t="str">
            <v>Wastewater Services</v>
          </cell>
          <cell r="Q300" t="str">
            <v>907382  ROPEC Aeration Blower Expansion</v>
          </cell>
          <cell r="R300" t="str">
            <v>516112  Sewer Capital</v>
          </cell>
          <cell r="S300">
            <v>0</v>
          </cell>
          <cell r="T300">
            <v>0</v>
          </cell>
          <cell r="U300">
            <v>58</v>
          </cell>
          <cell r="V300">
            <v>67</v>
          </cell>
          <cell r="W300">
            <v>0</v>
          </cell>
          <cell r="X300">
            <v>0</v>
          </cell>
          <cell r="Y300">
            <v>0</v>
          </cell>
          <cell r="Z300">
            <v>0</v>
          </cell>
          <cell r="AA300">
            <v>0</v>
          </cell>
          <cell r="AB300">
            <v>0</v>
          </cell>
          <cell r="AC300">
            <v>125</v>
          </cell>
          <cell r="AD300">
            <v>516112</v>
          </cell>
          <cell r="AE300">
            <v>125</v>
          </cell>
          <cell r="AF300" t="str">
            <v>CW</v>
          </cell>
          <cell r="AG300">
            <v>2018</v>
          </cell>
          <cell r="AH300" t="str">
            <v xml:space="preserve">Sewer Capital </v>
          </cell>
          <cell r="AI300">
            <v>907382</v>
          </cell>
          <cell r="AJ300" t="str">
            <v>CEROP – Amélioration du ventilateur d’aération</v>
          </cell>
        </row>
        <row r="301">
          <cell r="B301" t="str">
            <v>907382 ROPEC Aeration Blower Expansion</v>
          </cell>
          <cell r="C301" t="str">
            <v>DC</v>
          </cell>
          <cell r="D301" t="str">
            <v xml:space="preserve">Development Charges </v>
          </cell>
          <cell r="E301" t="str">
            <v>Sanitary Wastewater (City Wide)</v>
          </cell>
          <cell r="F301" t="str">
            <v>Develop. Charges</v>
          </cell>
          <cell r="G301" t="str">
            <v>DC</v>
          </cell>
          <cell r="H301" t="str">
            <v>Rate</v>
          </cell>
          <cell r="I301" t="str">
            <v>Sewer</v>
          </cell>
          <cell r="J301" t="str">
            <v>Authority</v>
          </cell>
          <cell r="K301" t="str">
            <v>Individual</v>
          </cell>
          <cell r="L301" t="str">
            <v>Renewal of City Assets</v>
          </cell>
          <cell r="M301" t="str">
            <v>Standing Committee on Enviromental Protection, Water and Waste Management - Rate</v>
          </cell>
          <cell r="N301" t="str">
            <v>Public Works &amp; Environmental Services Department</v>
          </cell>
          <cell r="O301" t="str">
            <v>Water Services</v>
          </cell>
          <cell r="P301" t="str">
            <v>Wastewater Services</v>
          </cell>
          <cell r="Q301" t="str">
            <v>907382  ROPEC Aeration Blower Expansion</v>
          </cell>
          <cell r="R301" t="str">
            <v>516231  Sanitary Wastewater (City Wide)</v>
          </cell>
          <cell r="S301">
            <v>0</v>
          </cell>
          <cell r="T301">
            <v>1233</v>
          </cell>
          <cell r="U301">
            <v>2766</v>
          </cell>
          <cell r="V301">
            <v>0</v>
          </cell>
          <cell r="W301">
            <v>0</v>
          </cell>
          <cell r="X301">
            <v>0</v>
          </cell>
          <cell r="Y301">
            <v>0</v>
          </cell>
          <cell r="Z301">
            <v>0</v>
          </cell>
          <cell r="AA301">
            <v>0</v>
          </cell>
          <cell r="AB301">
            <v>0</v>
          </cell>
          <cell r="AC301">
            <v>3999</v>
          </cell>
          <cell r="AD301">
            <v>516231</v>
          </cell>
          <cell r="AE301">
            <v>3999</v>
          </cell>
          <cell r="AF301" t="str">
            <v>CW</v>
          </cell>
          <cell r="AG301">
            <v>2018</v>
          </cell>
          <cell r="AH301" t="str">
            <v>Sanitary Wastewater</v>
          </cell>
          <cell r="AI301">
            <v>907382</v>
          </cell>
          <cell r="AJ301" t="str">
            <v>CEROP – Amélioration du ventilateur d’aération</v>
          </cell>
        </row>
        <row r="302">
          <cell r="B302" t="str">
            <v>907382 ROPEC Aeration Blower Expansion</v>
          </cell>
          <cell r="C302" t="str">
            <v>DC</v>
          </cell>
          <cell r="D302" t="str">
            <v xml:space="preserve">Development Charges </v>
          </cell>
          <cell r="E302" t="str">
            <v>Post Period Capacity Sewer</v>
          </cell>
          <cell r="F302" t="str">
            <v>Develop. Charges</v>
          </cell>
          <cell r="G302" t="str">
            <v>DC</v>
          </cell>
          <cell r="H302" t="str">
            <v>Rate</v>
          </cell>
          <cell r="I302" t="str">
            <v>Sewer</v>
          </cell>
          <cell r="J302" t="str">
            <v>Authority</v>
          </cell>
          <cell r="K302" t="str">
            <v>Individual</v>
          </cell>
          <cell r="L302" t="str">
            <v>Renewal of City Assets</v>
          </cell>
          <cell r="M302" t="str">
            <v>Standing Committee on Enviromental Protection, Water and Waste Management - Rate</v>
          </cell>
          <cell r="N302" t="str">
            <v>Public Works &amp; Environmental Services Department</v>
          </cell>
          <cell r="O302" t="str">
            <v>Water Services</v>
          </cell>
          <cell r="P302" t="str">
            <v>Wastewater Services</v>
          </cell>
          <cell r="Q302" t="str">
            <v>907382  ROPEC Aeration Blower Expansion</v>
          </cell>
          <cell r="R302" t="str">
            <v>516392  Post Period Capacity Sewer</v>
          </cell>
          <cell r="S302">
            <v>0</v>
          </cell>
          <cell r="T302">
            <v>66</v>
          </cell>
          <cell r="U302">
            <v>153</v>
          </cell>
          <cell r="V302">
            <v>0</v>
          </cell>
          <cell r="W302">
            <v>0</v>
          </cell>
          <cell r="X302">
            <v>0</v>
          </cell>
          <cell r="Y302">
            <v>0</v>
          </cell>
          <cell r="Z302">
            <v>0</v>
          </cell>
          <cell r="AA302">
            <v>0</v>
          </cell>
          <cell r="AB302">
            <v>0</v>
          </cell>
          <cell r="AC302">
            <v>219</v>
          </cell>
          <cell r="AD302">
            <v>516392</v>
          </cell>
          <cell r="AE302">
            <v>219</v>
          </cell>
          <cell r="AF302" t="str">
            <v>CW</v>
          </cell>
          <cell r="AG302">
            <v>2018</v>
          </cell>
          <cell r="AH302" t="str">
            <v>Sanitary Wastewater</v>
          </cell>
          <cell r="AI302">
            <v>907382</v>
          </cell>
          <cell r="AJ302" t="str">
            <v>CEROP – Amélioration du ventilateur d’aération</v>
          </cell>
        </row>
        <row r="303">
          <cell r="B303" t="str">
            <v>907382 ROPEC Aeration Blower Expansion</v>
          </cell>
          <cell r="C303" t="str">
            <v>Debt</v>
          </cell>
          <cell r="D303" t="str">
            <v xml:space="preserve">Debt Funding </v>
          </cell>
          <cell r="E303" t="str">
            <v>Sewer Funded Debt</v>
          </cell>
          <cell r="F303" t="str">
            <v>Rate Supported Debt</v>
          </cell>
          <cell r="G303" t="str">
            <v>Rate</v>
          </cell>
          <cell r="H303" t="str">
            <v>Rate</v>
          </cell>
          <cell r="I303" t="str">
            <v>Sewer</v>
          </cell>
          <cell r="J303" t="str">
            <v>Authority</v>
          </cell>
          <cell r="K303" t="str">
            <v>Individual</v>
          </cell>
          <cell r="L303" t="str">
            <v>Renewal of City Assets</v>
          </cell>
          <cell r="M303" t="str">
            <v>Standing Committee on Enviromental Protection, Water and Waste Management - Rate</v>
          </cell>
          <cell r="N303" t="str">
            <v>Public Works &amp; Environmental Services Department</v>
          </cell>
          <cell r="O303" t="str">
            <v>Water Services</v>
          </cell>
          <cell r="P303" t="str">
            <v>Wastewater Services</v>
          </cell>
          <cell r="Q303" t="str">
            <v>907382  ROPEC Aeration Blower Expansion</v>
          </cell>
          <cell r="R303" t="str">
            <v>518007  Sewer Funded Debt</v>
          </cell>
          <cell r="S303">
            <v>0</v>
          </cell>
          <cell r="T303">
            <v>1</v>
          </cell>
          <cell r="U303">
            <v>100</v>
          </cell>
          <cell r="V303">
            <v>0</v>
          </cell>
          <cell r="W303">
            <v>0</v>
          </cell>
          <cell r="X303">
            <v>0</v>
          </cell>
          <cell r="Y303">
            <v>0</v>
          </cell>
          <cell r="Z303">
            <v>0</v>
          </cell>
          <cell r="AA303">
            <v>0</v>
          </cell>
          <cell r="AB303">
            <v>0</v>
          </cell>
          <cell r="AC303">
            <v>101</v>
          </cell>
          <cell r="AD303">
            <v>518007</v>
          </cell>
          <cell r="AE303">
            <v>101</v>
          </cell>
          <cell r="AF303" t="str">
            <v>CW</v>
          </cell>
          <cell r="AG303">
            <v>2018</v>
          </cell>
          <cell r="AH303" t="str">
            <v>Sewer Funded Debt</v>
          </cell>
          <cell r="AI303">
            <v>907382</v>
          </cell>
          <cell r="AJ303" t="str">
            <v>CEROP – Amélioration du ventilateur d’aération</v>
          </cell>
        </row>
        <row r="304">
          <cell r="B304" t="str">
            <v>907382 ROPEC Aeration Blower Expansion</v>
          </cell>
          <cell r="C304" t="str">
            <v>DC Debt</v>
          </cell>
          <cell r="D304" t="str">
            <v xml:space="preserve">Debt Funding </v>
          </cell>
          <cell r="E304" t="str">
            <v>San Sewer DC Debt TBA</v>
          </cell>
          <cell r="F304" t="str">
            <v>Develop. Charges Debt</v>
          </cell>
          <cell r="G304" t="str">
            <v>DC</v>
          </cell>
          <cell r="H304" t="str">
            <v>Rate</v>
          </cell>
          <cell r="I304" t="str">
            <v>Sewer</v>
          </cell>
          <cell r="J304" t="str">
            <v>Authority</v>
          </cell>
          <cell r="K304" t="str">
            <v>Individual</v>
          </cell>
          <cell r="L304" t="str">
            <v>Renewal of City Assets</v>
          </cell>
          <cell r="M304" t="str">
            <v>Standing Committee on Enviromental Protection, Water and Waste Management - Rate</v>
          </cell>
          <cell r="N304" t="str">
            <v>Public Works &amp; Environmental Services Department</v>
          </cell>
          <cell r="O304" t="str">
            <v>Water Services</v>
          </cell>
          <cell r="P304" t="str">
            <v>Wastewater Services</v>
          </cell>
          <cell r="Q304" t="str">
            <v>907382  ROPEC Aeration Blower Expansion</v>
          </cell>
          <cell r="R304" t="str">
            <v>518039  Sanitary Sewer DC Debt TBA</v>
          </cell>
          <cell r="S304">
            <v>0</v>
          </cell>
          <cell r="T304">
            <v>0</v>
          </cell>
          <cell r="U304">
            <v>2923</v>
          </cell>
          <cell r="V304">
            <v>1233</v>
          </cell>
          <cell r="W304">
            <v>0</v>
          </cell>
          <cell r="X304">
            <v>0</v>
          </cell>
          <cell r="Y304">
            <v>0</v>
          </cell>
          <cell r="Z304">
            <v>0</v>
          </cell>
          <cell r="AA304">
            <v>0</v>
          </cell>
          <cell r="AB304">
            <v>0</v>
          </cell>
          <cell r="AC304">
            <v>4156</v>
          </cell>
          <cell r="AD304">
            <v>518039</v>
          </cell>
          <cell r="AE304">
            <v>4156</v>
          </cell>
          <cell r="AF304" t="str">
            <v>CW</v>
          </cell>
          <cell r="AG304">
            <v>2018</v>
          </cell>
          <cell r="AH304" t="str">
            <v>Sanitary Sewer DC Debt</v>
          </cell>
          <cell r="AI304">
            <v>907382</v>
          </cell>
          <cell r="AJ304" t="str">
            <v>CEROP – Amélioration du ventilateur d’aération</v>
          </cell>
        </row>
        <row r="305">
          <cell r="B305" t="str">
            <v>907383 ROPEC Digester Flare Expansion</v>
          </cell>
          <cell r="C305" t="str">
            <v>Res</v>
          </cell>
          <cell r="D305" t="str">
            <v xml:space="preserve">Capital Reserve Fund </v>
          </cell>
          <cell r="E305" t="str">
            <v>Sewer Capital</v>
          </cell>
          <cell r="F305" t="str">
            <v>Rate Supported</v>
          </cell>
          <cell r="G305" t="str">
            <v>Rate</v>
          </cell>
          <cell r="H305" t="str">
            <v>Rate</v>
          </cell>
          <cell r="I305" t="str">
            <v>Sewer</v>
          </cell>
          <cell r="J305" t="str">
            <v>Authority</v>
          </cell>
          <cell r="K305" t="str">
            <v>Wastewater Treatment-Renewal</v>
          </cell>
          <cell r="L305" t="str">
            <v>Renewal of City Assets</v>
          </cell>
          <cell r="M305" t="str">
            <v>Standing Committee on Enviromental Protection, Water and Waste Management - Rate</v>
          </cell>
          <cell r="N305" t="str">
            <v>Public Works &amp; Environmental Services Department</v>
          </cell>
          <cell r="O305" t="str">
            <v>Water Services</v>
          </cell>
          <cell r="P305" t="str">
            <v>Wastewater Services</v>
          </cell>
          <cell r="Q305" t="str">
            <v>907383  ROPEC Digester Flare Expansion</v>
          </cell>
          <cell r="R305" t="str">
            <v>516112  Sewer Capital</v>
          </cell>
          <cell r="S305">
            <v>6</v>
          </cell>
          <cell r="T305">
            <v>0</v>
          </cell>
          <cell r="U305">
            <v>0</v>
          </cell>
          <cell r="V305">
            <v>0</v>
          </cell>
          <cell r="W305">
            <v>0</v>
          </cell>
          <cell r="X305">
            <v>0</v>
          </cell>
          <cell r="Y305">
            <v>0</v>
          </cell>
          <cell r="Z305">
            <v>0</v>
          </cell>
          <cell r="AA305">
            <v>0</v>
          </cell>
          <cell r="AB305">
            <v>0</v>
          </cell>
          <cell r="AC305">
            <v>6</v>
          </cell>
          <cell r="AD305">
            <v>516112</v>
          </cell>
          <cell r="AE305">
            <v>6</v>
          </cell>
          <cell r="AF305" t="str">
            <v>CW</v>
          </cell>
          <cell r="AG305">
            <v>2019</v>
          </cell>
          <cell r="AH305" t="str">
            <v xml:space="preserve">Sewer Capital </v>
          </cell>
          <cell r="AI305">
            <v>907383</v>
          </cell>
          <cell r="AJ305" t="str">
            <v>CEROP – Amélioration de la torche du digesteur</v>
          </cell>
        </row>
        <row r="306">
          <cell r="B306" t="str">
            <v>907383 ROPEC Digester Flare Expansion</v>
          </cell>
          <cell r="C306" t="str">
            <v>DC</v>
          </cell>
          <cell r="D306" t="str">
            <v xml:space="preserve">Development Charges </v>
          </cell>
          <cell r="E306" t="str">
            <v>Sanitary Wastewater (City Wide)</v>
          </cell>
          <cell r="F306" t="str">
            <v>Develop. Charges</v>
          </cell>
          <cell r="G306" t="str">
            <v>DC</v>
          </cell>
          <cell r="H306" t="str">
            <v>Rate</v>
          </cell>
          <cell r="I306" t="str">
            <v>Sewer</v>
          </cell>
          <cell r="J306" t="str">
            <v>Authority</v>
          </cell>
          <cell r="K306" t="str">
            <v>Wastewater Treatment-Renewal</v>
          </cell>
          <cell r="L306" t="str">
            <v>Renewal of City Assets</v>
          </cell>
          <cell r="M306" t="str">
            <v>Standing Committee on Enviromental Protection, Water and Waste Management - Rate</v>
          </cell>
          <cell r="N306" t="str">
            <v>Public Works &amp; Environmental Services Department</v>
          </cell>
          <cell r="O306" t="str">
            <v>Water Services</v>
          </cell>
          <cell r="P306" t="str">
            <v>Wastewater Services</v>
          </cell>
          <cell r="Q306" t="str">
            <v>907383  ROPEC Digester Flare Expansion</v>
          </cell>
          <cell r="R306" t="str">
            <v>516231  Sanitary Wastewater (City Wide)</v>
          </cell>
          <cell r="S306">
            <v>56</v>
          </cell>
          <cell r="T306">
            <v>0</v>
          </cell>
          <cell r="U306">
            <v>0</v>
          </cell>
          <cell r="V306">
            <v>0</v>
          </cell>
          <cell r="W306">
            <v>0</v>
          </cell>
          <cell r="X306">
            <v>0</v>
          </cell>
          <cell r="Y306">
            <v>0</v>
          </cell>
          <cell r="Z306">
            <v>0</v>
          </cell>
          <cell r="AA306">
            <v>0</v>
          </cell>
          <cell r="AB306">
            <v>0</v>
          </cell>
          <cell r="AC306">
            <v>56</v>
          </cell>
          <cell r="AD306">
            <v>516231</v>
          </cell>
          <cell r="AE306">
            <v>56</v>
          </cell>
          <cell r="AF306" t="str">
            <v>CW</v>
          </cell>
          <cell r="AG306">
            <v>2019</v>
          </cell>
          <cell r="AH306" t="str">
            <v>Sanitary Wastewater</v>
          </cell>
          <cell r="AI306">
            <v>907383</v>
          </cell>
          <cell r="AJ306" t="str">
            <v>CEROP – Amélioration de la torche du digesteur</v>
          </cell>
        </row>
        <row r="307">
          <cell r="B307" t="str">
            <v>907383 ROPEC Digester Flare Expansion</v>
          </cell>
          <cell r="C307" t="str">
            <v>Debt</v>
          </cell>
          <cell r="D307" t="str">
            <v xml:space="preserve">Debt Funding </v>
          </cell>
          <cell r="E307" t="str">
            <v>Sewer Funded Debt</v>
          </cell>
          <cell r="F307" t="str">
            <v>Rate Supported Debt</v>
          </cell>
          <cell r="G307" t="str">
            <v>Rate</v>
          </cell>
          <cell r="H307" t="str">
            <v>Rate</v>
          </cell>
          <cell r="I307" t="str">
            <v>Sewer</v>
          </cell>
          <cell r="J307" t="str">
            <v>Authority</v>
          </cell>
          <cell r="K307" t="str">
            <v>Wastewater Treatment-Renewal</v>
          </cell>
          <cell r="L307" t="str">
            <v>Renewal of City Assets</v>
          </cell>
          <cell r="M307" t="str">
            <v>Standing Committee on Enviromental Protection, Water and Waste Management - Rate</v>
          </cell>
          <cell r="N307" t="str">
            <v>Public Works &amp; Environmental Services Department</v>
          </cell>
          <cell r="O307" t="str">
            <v>Water Services</v>
          </cell>
          <cell r="P307" t="str">
            <v>Wastewater Services</v>
          </cell>
          <cell r="Q307" t="str">
            <v>907383  ROPEC Digester Flare Expansion</v>
          </cell>
          <cell r="R307" t="str">
            <v>518007  Sewer Funded Debt</v>
          </cell>
          <cell r="S307">
            <v>50</v>
          </cell>
          <cell r="T307">
            <v>0</v>
          </cell>
          <cell r="U307">
            <v>0</v>
          </cell>
          <cell r="V307">
            <v>0</v>
          </cell>
          <cell r="W307">
            <v>0</v>
          </cell>
          <cell r="X307">
            <v>0</v>
          </cell>
          <cell r="Y307">
            <v>0</v>
          </cell>
          <cell r="Z307">
            <v>0</v>
          </cell>
          <cell r="AA307">
            <v>0</v>
          </cell>
          <cell r="AB307">
            <v>0</v>
          </cell>
          <cell r="AC307">
            <v>50</v>
          </cell>
          <cell r="AD307">
            <v>518007</v>
          </cell>
          <cell r="AE307">
            <v>50</v>
          </cell>
          <cell r="AF307" t="str">
            <v>CW</v>
          </cell>
          <cell r="AG307">
            <v>2019</v>
          </cell>
          <cell r="AH307" t="str">
            <v>Sewer Funded Debt</v>
          </cell>
          <cell r="AI307">
            <v>907383</v>
          </cell>
          <cell r="AJ307" t="str">
            <v>CEROP – Amélioration de la torche du digesteur</v>
          </cell>
        </row>
        <row r="308">
          <cell r="B308" t="str">
            <v>907384 ROPEC Sludge Thickening Centrifuge Expan</v>
          </cell>
          <cell r="C308" t="str">
            <v>DC</v>
          </cell>
          <cell r="D308" t="str">
            <v xml:space="preserve">Development Charges </v>
          </cell>
          <cell r="E308" t="str">
            <v>Sanitary Wastewater (City Wide)</v>
          </cell>
          <cell r="F308" t="str">
            <v>Develop. Charges</v>
          </cell>
          <cell r="G308" t="str">
            <v>DC</v>
          </cell>
          <cell r="H308" t="str">
            <v>Rate</v>
          </cell>
          <cell r="I308" t="str">
            <v>Sewer</v>
          </cell>
          <cell r="J308" t="str">
            <v>Authority</v>
          </cell>
          <cell r="K308" t="str">
            <v>Individual</v>
          </cell>
          <cell r="L308" t="str">
            <v>Renewal of City Assets</v>
          </cell>
          <cell r="M308" t="str">
            <v>Standing Committee on Enviromental Protection, Water and Waste Management - Rate</v>
          </cell>
          <cell r="N308" t="str">
            <v>Public Works &amp; Environmental Services Department</v>
          </cell>
          <cell r="O308" t="str">
            <v>Water Services</v>
          </cell>
          <cell r="P308" t="str">
            <v>Wastewater Services</v>
          </cell>
          <cell r="Q308" t="str">
            <v>907384  ROPEC Sludge Thickening Centrifuge Expan</v>
          </cell>
          <cell r="R308" t="str">
            <v>516231  Sanitary Wastewater (City Wide)</v>
          </cell>
          <cell r="S308">
            <v>0</v>
          </cell>
          <cell r="T308">
            <v>0</v>
          </cell>
          <cell r="U308">
            <v>0</v>
          </cell>
          <cell r="V308">
            <v>1640</v>
          </cell>
          <cell r="W308">
            <v>9792</v>
          </cell>
          <cell r="X308">
            <v>2098</v>
          </cell>
          <cell r="Y308">
            <v>0</v>
          </cell>
          <cell r="Z308">
            <v>0</v>
          </cell>
          <cell r="AA308">
            <v>0</v>
          </cell>
          <cell r="AB308">
            <v>0</v>
          </cell>
          <cell r="AC308">
            <v>13530</v>
          </cell>
          <cell r="AD308">
            <v>516231</v>
          </cell>
          <cell r="AE308">
            <v>1640</v>
          </cell>
          <cell r="AF308" t="str">
            <v>CW</v>
          </cell>
          <cell r="AG308">
            <v>2018</v>
          </cell>
          <cell r="AH308" t="str">
            <v>Sanitary Wastewater</v>
          </cell>
          <cell r="AI308">
            <v>907384</v>
          </cell>
          <cell r="AJ308" t="str">
            <v>CEROP – Agrandissement de la centrifugeuse d’épaississement des boues</v>
          </cell>
        </row>
        <row r="309">
          <cell r="B309" t="str">
            <v>907384 ROPEC Sludge Thickening Centrifuge Expan</v>
          </cell>
          <cell r="C309" t="str">
            <v>DC</v>
          </cell>
          <cell r="D309" t="str">
            <v xml:space="preserve">Development Charges </v>
          </cell>
          <cell r="E309" t="str">
            <v>Post Period Capacity Sewer</v>
          </cell>
          <cell r="F309" t="str">
            <v>Develop. Charges</v>
          </cell>
          <cell r="G309" t="str">
            <v>DC</v>
          </cell>
          <cell r="H309" t="str">
            <v>Rate</v>
          </cell>
          <cell r="I309" t="str">
            <v>Sewer</v>
          </cell>
          <cell r="J309" t="str">
            <v>Authority</v>
          </cell>
          <cell r="K309" t="str">
            <v>Individual</v>
          </cell>
          <cell r="L309" t="str">
            <v>Renewal of City Assets</v>
          </cell>
          <cell r="M309" t="str">
            <v>Standing Committee on Enviromental Protection, Water and Waste Management - Rate</v>
          </cell>
          <cell r="N309" t="str">
            <v>Public Works &amp; Environmental Services Department</v>
          </cell>
          <cell r="O309" t="str">
            <v>Water Services</v>
          </cell>
          <cell r="P309" t="str">
            <v>Wastewater Services</v>
          </cell>
          <cell r="Q309" t="str">
            <v>907384  ROPEC Sludge Thickening Centrifuge Expan</v>
          </cell>
          <cell r="R309" t="str">
            <v>516392  Post Period Capacity Sewer</v>
          </cell>
          <cell r="S309">
            <v>0</v>
          </cell>
          <cell r="T309">
            <v>0</v>
          </cell>
          <cell r="U309">
            <v>0</v>
          </cell>
          <cell r="V309">
            <v>148</v>
          </cell>
          <cell r="W309">
            <v>886</v>
          </cell>
          <cell r="X309">
            <v>190</v>
          </cell>
          <cell r="Y309">
            <v>0</v>
          </cell>
          <cell r="Z309">
            <v>0</v>
          </cell>
          <cell r="AA309">
            <v>0</v>
          </cell>
          <cell r="AB309">
            <v>0</v>
          </cell>
          <cell r="AC309">
            <v>1224</v>
          </cell>
          <cell r="AD309">
            <v>516392</v>
          </cell>
          <cell r="AE309">
            <v>148</v>
          </cell>
          <cell r="AF309" t="str">
            <v>CW</v>
          </cell>
          <cell r="AG309">
            <v>2018</v>
          </cell>
          <cell r="AH309" t="str">
            <v>Sanitary Wastewater</v>
          </cell>
          <cell r="AI309">
            <v>907384</v>
          </cell>
          <cell r="AJ309" t="str">
            <v>CEROP – Agrandissement de la centrifugeuse d’épaississement des boues</v>
          </cell>
        </row>
        <row r="310">
          <cell r="B310" t="str">
            <v>907386 ROPEC Chlorine Contact Tank Expansion</v>
          </cell>
          <cell r="C310" t="str">
            <v>Res</v>
          </cell>
          <cell r="D310" t="str">
            <v xml:space="preserve">Capital Reserve Fund </v>
          </cell>
          <cell r="E310" t="str">
            <v>Sewer Capital</v>
          </cell>
          <cell r="F310" t="str">
            <v>Rate Supported</v>
          </cell>
          <cell r="G310" t="str">
            <v>Rate</v>
          </cell>
          <cell r="H310" t="str">
            <v>Rate</v>
          </cell>
          <cell r="I310" t="str">
            <v>Sewer</v>
          </cell>
          <cell r="J310" t="str">
            <v>Authority</v>
          </cell>
          <cell r="K310" t="str">
            <v>Individual</v>
          </cell>
          <cell r="L310" t="str">
            <v>Renewal of City Assets</v>
          </cell>
          <cell r="M310" t="str">
            <v>Standing Committee on Enviromental Protection, Water and Waste Management - Rate</v>
          </cell>
          <cell r="N310" t="str">
            <v>Public Works &amp; Environmental Services Department</v>
          </cell>
          <cell r="O310" t="str">
            <v>Water Services</v>
          </cell>
          <cell r="P310" t="str">
            <v>Wastewater Services</v>
          </cell>
          <cell r="Q310" t="str">
            <v>907386  ROPEC Chlorine Contact Tank Expansion</v>
          </cell>
          <cell r="R310" t="str">
            <v>516112  Sewer Capital</v>
          </cell>
          <cell r="S310">
            <v>0</v>
          </cell>
          <cell r="T310">
            <v>0</v>
          </cell>
          <cell r="U310">
            <v>0</v>
          </cell>
          <cell r="V310">
            <v>0</v>
          </cell>
          <cell r="W310">
            <v>279</v>
          </cell>
          <cell r="X310">
            <v>639</v>
          </cell>
          <cell r="Y310">
            <v>281</v>
          </cell>
          <cell r="Z310">
            <v>0</v>
          </cell>
          <cell r="AA310">
            <v>0</v>
          </cell>
          <cell r="AB310">
            <v>0</v>
          </cell>
          <cell r="AC310">
            <v>1199</v>
          </cell>
          <cell r="AD310">
            <v>516112</v>
          </cell>
          <cell r="AE310">
            <v>0</v>
          </cell>
          <cell r="AF310">
            <v>18</v>
          </cell>
          <cell r="AG310">
            <v>2025</v>
          </cell>
          <cell r="AH310" t="str">
            <v xml:space="preserve">Sewer Capital </v>
          </cell>
          <cell r="AI310">
            <v>907386</v>
          </cell>
          <cell r="AJ310" t="str">
            <v xml:space="preserve">CEROP – Agrandissement des bassins de chloration </v>
          </cell>
        </row>
        <row r="311">
          <cell r="B311" t="str">
            <v>907386 ROPEC Chlorine Contact Tank Expansion</v>
          </cell>
          <cell r="C311" t="str">
            <v>Debt</v>
          </cell>
          <cell r="D311" t="str">
            <v xml:space="preserve">Debt Funding </v>
          </cell>
          <cell r="E311" t="str">
            <v>Sewer Funded Debt</v>
          </cell>
          <cell r="F311" t="str">
            <v>Rate Supported Debt</v>
          </cell>
          <cell r="G311" t="str">
            <v>Rate</v>
          </cell>
          <cell r="H311" t="str">
            <v>Rate</v>
          </cell>
          <cell r="I311" t="str">
            <v>Sewer</v>
          </cell>
          <cell r="J311" t="str">
            <v>Authority</v>
          </cell>
          <cell r="K311" t="str">
            <v>Individual</v>
          </cell>
          <cell r="L311" t="str">
            <v>Renewal of City Assets</v>
          </cell>
          <cell r="M311" t="str">
            <v>Standing Committee on Enviromental Protection, Water and Waste Management - Rate</v>
          </cell>
          <cell r="N311" t="str">
            <v>Public Works &amp; Environmental Services Department</v>
          </cell>
          <cell r="O311" t="str">
            <v>Water Services</v>
          </cell>
          <cell r="P311" t="str">
            <v>Wastewater Services</v>
          </cell>
          <cell r="Q311" t="str">
            <v>907386  ROPEC Chlorine Contact Tank Expansion</v>
          </cell>
          <cell r="R311" t="str">
            <v>518007  Sewer Funded Debt</v>
          </cell>
          <cell r="S311">
            <v>0</v>
          </cell>
          <cell r="T311">
            <v>0</v>
          </cell>
          <cell r="U311">
            <v>0</v>
          </cell>
          <cell r="V311">
            <v>0</v>
          </cell>
          <cell r="W311">
            <v>2000</v>
          </cell>
          <cell r="X311">
            <v>10000</v>
          </cell>
          <cell r="Y311">
            <v>2000</v>
          </cell>
          <cell r="Z311">
            <v>0</v>
          </cell>
          <cell r="AA311">
            <v>0</v>
          </cell>
          <cell r="AB311">
            <v>0</v>
          </cell>
          <cell r="AC311">
            <v>14000</v>
          </cell>
          <cell r="AD311">
            <v>518007</v>
          </cell>
          <cell r="AE311">
            <v>0</v>
          </cell>
          <cell r="AF311">
            <v>18</v>
          </cell>
          <cell r="AG311">
            <v>2025</v>
          </cell>
          <cell r="AH311" t="str">
            <v>Sewer Funded Debt</v>
          </cell>
          <cell r="AI311">
            <v>907386</v>
          </cell>
          <cell r="AJ311" t="str">
            <v xml:space="preserve">CEROP – Agrandissement des bassins de chloration </v>
          </cell>
        </row>
        <row r="312">
          <cell r="B312" t="str">
            <v>907387 ROPEC Raw Sewage Pumping Station Expan.</v>
          </cell>
          <cell r="C312" t="str">
            <v>DC</v>
          </cell>
          <cell r="D312" t="str">
            <v xml:space="preserve">Development Charges </v>
          </cell>
          <cell r="E312" t="str">
            <v>Sanitary Wastewater (City Wide)</v>
          </cell>
          <cell r="F312" t="str">
            <v>Develop. Charges</v>
          </cell>
          <cell r="G312" t="str">
            <v>DC</v>
          </cell>
          <cell r="H312" t="str">
            <v>Rate</v>
          </cell>
          <cell r="I312" t="str">
            <v>Sewer</v>
          </cell>
          <cell r="J312" t="str">
            <v>Authority</v>
          </cell>
          <cell r="K312" t="str">
            <v>Individual</v>
          </cell>
          <cell r="L312" t="str">
            <v>Renewal of City Assets</v>
          </cell>
          <cell r="M312" t="str">
            <v>Standing Committee on Enviromental Protection, Water and Waste Management - Rate</v>
          </cell>
          <cell r="N312" t="str">
            <v>Public Works &amp; Environmental Services Department</v>
          </cell>
          <cell r="O312" t="str">
            <v>Water Services</v>
          </cell>
          <cell r="P312" t="str">
            <v>Wastewater Services</v>
          </cell>
          <cell r="Q312" t="str">
            <v>907387  ROPEC Raw Sewage Pumping Station Expan.</v>
          </cell>
          <cell r="R312" t="str">
            <v>516231  Sanitary Wastewater (City Wide)</v>
          </cell>
          <cell r="S312">
            <v>0</v>
          </cell>
          <cell r="T312">
            <v>0</v>
          </cell>
          <cell r="U312">
            <v>732</v>
          </cell>
          <cell r="V312">
            <v>3660</v>
          </cell>
          <cell r="W312">
            <v>732</v>
          </cell>
          <cell r="X312">
            <v>0</v>
          </cell>
          <cell r="Y312">
            <v>0</v>
          </cell>
          <cell r="Z312">
            <v>0</v>
          </cell>
          <cell r="AA312">
            <v>0</v>
          </cell>
          <cell r="AB312">
            <v>0</v>
          </cell>
          <cell r="AC312">
            <v>5124</v>
          </cell>
          <cell r="AD312">
            <v>516231</v>
          </cell>
          <cell r="AE312">
            <v>4392</v>
          </cell>
          <cell r="AF312">
            <v>18</v>
          </cell>
          <cell r="AG312">
            <v>2026</v>
          </cell>
          <cell r="AH312" t="str">
            <v>Sanitary Wastewater</v>
          </cell>
          <cell r="AI312">
            <v>907387</v>
          </cell>
          <cell r="AJ312" t="str">
            <v>CEROP – Agrandissement de la station de pompage des eaux d’égout</v>
          </cell>
        </row>
        <row r="313">
          <cell r="B313" t="str">
            <v>907387 ROPEC Raw Sewage Pumping Station Expan.</v>
          </cell>
          <cell r="C313" t="str">
            <v>DC</v>
          </cell>
          <cell r="D313" t="str">
            <v xml:space="preserve">Development Charges </v>
          </cell>
          <cell r="E313" t="str">
            <v>Post Period Capacity Sewer</v>
          </cell>
          <cell r="F313" t="str">
            <v>Develop. Charges</v>
          </cell>
          <cell r="G313" t="str">
            <v>DC</v>
          </cell>
          <cell r="H313" t="str">
            <v>Rate</v>
          </cell>
          <cell r="I313" t="str">
            <v>Sewer</v>
          </cell>
          <cell r="J313" t="str">
            <v>Authority</v>
          </cell>
          <cell r="K313" t="str">
            <v>Individual</v>
          </cell>
          <cell r="L313" t="str">
            <v>Renewal of City Assets</v>
          </cell>
          <cell r="M313" t="str">
            <v>Standing Committee on Enviromental Protection, Water and Waste Management - Rate</v>
          </cell>
          <cell r="N313" t="str">
            <v>Public Works &amp; Environmental Services Department</v>
          </cell>
          <cell r="O313" t="str">
            <v>Water Services</v>
          </cell>
          <cell r="P313" t="str">
            <v>Wastewater Services</v>
          </cell>
          <cell r="Q313" t="str">
            <v>907387  ROPEC Raw Sewage Pumping Station Expan.</v>
          </cell>
          <cell r="R313" t="str">
            <v>516392  Post Period Capacity Sewer</v>
          </cell>
          <cell r="S313">
            <v>0</v>
          </cell>
          <cell r="T313">
            <v>0</v>
          </cell>
          <cell r="U313">
            <v>267</v>
          </cell>
          <cell r="V313">
            <v>1340</v>
          </cell>
          <cell r="W313">
            <v>268</v>
          </cell>
          <cell r="X313">
            <v>0</v>
          </cell>
          <cell r="Y313">
            <v>0</v>
          </cell>
          <cell r="Z313">
            <v>0</v>
          </cell>
          <cell r="AA313">
            <v>0</v>
          </cell>
          <cell r="AB313">
            <v>0</v>
          </cell>
          <cell r="AC313">
            <v>1875</v>
          </cell>
          <cell r="AD313">
            <v>516392</v>
          </cell>
          <cell r="AE313">
            <v>1607</v>
          </cell>
          <cell r="AF313">
            <v>18</v>
          </cell>
          <cell r="AG313">
            <v>2026</v>
          </cell>
          <cell r="AH313" t="str">
            <v>Sanitary Wastewater</v>
          </cell>
          <cell r="AI313">
            <v>907387</v>
          </cell>
          <cell r="AJ313" t="str">
            <v>CEROP – Agrandissement de la station de pompage des eaux d’égout</v>
          </cell>
        </row>
        <row r="314">
          <cell r="B314" t="str">
            <v>907387 ROPEC Raw Sewage Pumping Station Expan.</v>
          </cell>
          <cell r="C314" t="str">
            <v>Debt</v>
          </cell>
          <cell r="D314" t="str">
            <v xml:space="preserve">Debt Funding </v>
          </cell>
          <cell r="E314" t="str">
            <v>Sewer Funded Debt</v>
          </cell>
          <cell r="F314" t="str">
            <v>Rate Supported Debt</v>
          </cell>
          <cell r="G314" t="str">
            <v>Rate</v>
          </cell>
          <cell r="H314" t="str">
            <v>Rate</v>
          </cell>
          <cell r="I314" t="str">
            <v>Sewer</v>
          </cell>
          <cell r="J314" t="str">
            <v>Authority</v>
          </cell>
          <cell r="K314" t="str">
            <v>Individual</v>
          </cell>
          <cell r="L314" t="str">
            <v>Renewal of City Assets</v>
          </cell>
          <cell r="M314" t="str">
            <v>Standing Committee on Enviromental Protection, Water and Waste Management - Rate</v>
          </cell>
          <cell r="N314" t="str">
            <v>Public Works &amp; Environmental Services Department</v>
          </cell>
          <cell r="O314" t="str">
            <v>Water Services</v>
          </cell>
          <cell r="P314" t="str">
            <v>Wastewater Services</v>
          </cell>
          <cell r="Q314" t="str">
            <v>907387  ROPEC Raw Sewage Pumping Station Expan.</v>
          </cell>
          <cell r="R314" t="str">
            <v>518007  Sewer Funded Debt</v>
          </cell>
          <cell r="S314">
            <v>0</v>
          </cell>
          <cell r="T314">
            <v>0</v>
          </cell>
          <cell r="U314">
            <v>1</v>
          </cell>
          <cell r="V314">
            <v>0</v>
          </cell>
          <cell r="W314">
            <v>0</v>
          </cell>
          <cell r="X314">
            <v>0</v>
          </cell>
          <cell r="Y314">
            <v>0</v>
          </cell>
          <cell r="Z314">
            <v>0</v>
          </cell>
          <cell r="AA314">
            <v>0</v>
          </cell>
          <cell r="AB314">
            <v>0</v>
          </cell>
          <cell r="AC314">
            <v>1</v>
          </cell>
          <cell r="AD314">
            <v>518007</v>
          </cell>
          <cell r="AE314">
            <v>1</v>
          </cell>
          <cell r="AF314">
            <v>18</v>
          </cell>
          <cell r="AG314">
            <v>2026</v>
          </cell>
          <cell r="AH314" t="str">
            <v>Sewer Funded Debt</v>
          </cell>
          <cell r="AI314">
            <v>907387</v>
          </cell>
          <cell r="AJ314" t="str">
            <v>CEROP – Agrandissement de la station de pompage des eaux d’égout</v>
          </cell>
        </row>
        <row r="315">
          <cell r="B315" t="str">
            <v>907388 ROPEC Disinfection Expansion</v>
          </cell>
          <cell r="C315" t="str">
            <v>Res</v>
          </cell>
          <cell r="D315" t="str">
            <v xml:space="preserve">Capital Reserve Fund </v>
          </cell>
          <cell r="E315" t="str">
            <v>Sewer Capital</v>
          </cell>
          <cell r="F315" t="str">
            <v>Rate Supported</v>
          </cell>
          <cell r="G315" t="str">
            <v>Rate</v>
          </cell>
          <cell r="H315" t="str">
            <v>Rate</v>
          </cell>
          <cell r="I315" t="str">
            <v>Sewer</v>
          </cell>
          <cell r="J315" t="str">
            <v>Authority</v>
          </cell>
          <cell r="K315" t="str">
            <v>Individual</v>
          </cell>
          <cell r="L315" t="str">
            <v>Renewal of City Assets</v>
          </cell>
          <cell r="M315" t="str">
            <v>Standing Committee on Enviromental Protection, Water and Waste Management - Rate</v>
          </cell>
          <cell r="N315" t="str">
            <v>Public Works &amp; Environmental Services Department</v>
          </cell>
          <cell r="O315" t="str">
            <v>Water Services</v>
          </cell>
          <cell r="P315" t="str">
            <v>Wastewater Services</v>
          </cell>
          <cell r="Q315" t="str">
            <v>907388  ROPEC Disinfection Expansion</v>
          </cell>
          <cell r="R315" t="str">
            <v>516112  Sewer Capital</v>
          </cell>
          <cell r="S315">
            <v>0</v>
          </cell>
          <cell r="T315">
            <v>0</v>
          </cell>
          <cell r="U315">
            <v>0</v>
          </cell>
          <cell r="V315">
            <v>0</v>
          </cell>
          <cell r="W315">
            <v>0</v>
          </cell>
          <cell r="X315">
            <v>162</v>
          </cell>
          <cell r="Y315">
            <v>689</v>
          </cell>
          <cell r="Z315">
            <v>162</v>
          </cell>
          <cell r="AA315">
            <v>0</v>
          </cell>
          <cell r="AB315">
            <v>0</v>
          </cell>
          <cell r="AC315">
            <v>1013</v>
          </cell>
          <cell r="AD315">
            <v>516112</v>
          </cell>
          <cell r="AE315">
            <v>0</v>
          </cell>
          <cell r="AF315">
            <v>18</v>
          </cell>
          <cell r="AG315">
            <v>2026</v>
          </cell>
          <cell r="AH315" t="str">
            <v xml:space="preserve">Sewer Capital </v>
          </cell>
          <cell r="AI315">
            <v>907388</v>
          </cell>
          <cell r="AJ315" t="str">
            <v>CEROP – Amélioration de la désinfection</v>
          </cell>
        </row>
        <row r="316">
          <cell r="B316" t="str">
            <v>907388 ROPEC Disinfection Expansion</v>
          </cell>
          <cell r="C316" t="str">
            <v>Debt</v>
          </cell>
          <cell r="D316" t="str">
            <v xml:space="preserve">Debt Funding </v>
          </cell>
          <cell r="E316" t="str">
            <v>Sewer Funded Debt</v>
          </cell>
          <cell r="F316" t="str">
            <v>Rate Supported Debt</v>
          </cell>
          <cell r="G316" t="str">
            <v>Rate</v>
          </cell>
          <cell r="H316" t="str">
            <v>Rate</v>
          </cell>
          <cell r="I316" t="str">
            <v>Sewer</v>
          </cell>
          <cell r="J316" t="str">
            <v>Authority</v>
          </cell>
          <cell r="K316" t="str">
            <v>Individual</v>
          </cell>
          <cell r="L316" t="str">
            <v>Renewal of City Assets</v>
          </cell>
          <cell r="M316" t="str">
            <v>Standing Committee on Enviromental Protection, Water and Waste Management - Rate</v>
          </cell>
          <cell r="N316" t="str">
            <v>Public Works &amp; Environmental Services Department</v>
          </cell>
          <cell r="O316" t="str">
            <v>Water Services</v>
          </cell>
          <cell r="P316" t="str">
            <v>Wastewater Services</v>
          </cell>
          <cell r="Q316" t="str">
            <v>907388  ROPEC Disinfection Expansion</v>
          </cell>
          <cell r="R316" t="str">
            <v>518007  Sewer Funded Debt</v>
          </cell>
          <cell r="S316">
            <v>0</v>
          </cell>
          <cell r="T316">
            <v>0</v>
          </cell>
          <cell r="U316">
            <v>0</v>
          </cell>
          <cell r="V316">
            <v>0</v>
          </cell>
          <cell r="W316">
            <v>0</v>
          </cell>
          <cell r="X316">
            <v>200</v>
          </cell>
          <cell r="Y316">
            <v>1000</v>
          </cell>
          <cell r="Z316">
            <v>200</v>
          </cell>
          <cell r="AA316">
            <v>0</v>
          </cell>
          <cell r="AB316">
            <v>0</v>
          </cell>
          <cell r="AC316">
            <v>1400</v>
          </cell>
          <cell r="AD316">
            <v>518007</v>
          </cell>
          <cell r="AE316">
            <v>0</v>
          </cell>
          <cell r="AF316">
            <v>18</v>
          </cell>
          <cell r="AG316">
            <v>2026</v>
          </cell>
          <cell r="AH316" t="str">
            <v>Sewer Funded Debt</v>
          </cell>
          <cell r="AI316">
            <v>907388</v>
          </cell>
          <cell r="AJ316" t="str">
            <v>CEROP – Amélioration de la désinfection</v>
          </cell>
        </row>
        <row r="317">
          <cell r="B317" t="str">
            <v>908097 ROPEC - Concrete Rehab &amp; Repairs 2019</v>
          </cell>
          <cell r="C317" t="str">
            <v>Res</v>
          </cell>
          <cell r="D317" t="str">
            <v xml:space="preserve">Capital Reserve Fund </v>
          </cell>
          <cell r="E317" t="str">
            <v>Sewer Capital</v>
          </cell>
          <cell r="F317" t="str">
            <v>Rate Supported</v>
          </cell>
          <cell r="G317" t="str">
            <v>Rate</v>
          </cell>
          <cell r="H317" t="str">
            <v>Rate</v>
          </cell>
          <cell r="I317" t="str">
            <v>Sewer</v>
          </cell>
          <cell r="J317" t="str">
            <v>Authority</v>
          </cell>
          <cell r="K317" t="str">
            <v>Individual</v>
          </cell>
          <cell r="L317" t="str">
            <v>Renewal of City Assets</v>
          </cell>
          <cell r="M317" t="str">
            <v>Standing Committee on Enviromental Protection, Water and Waste Management - Rate</v>
          </cell>
          <cell r="N317" t="str">
            <v>Public Works &amp; Environmental Services Department</v>
          </cell>
          <cell r="O317" t="str">
            <v>Water Services</v>
          </cell>
          <cell r="P317" t="str">
            <v>Wastewater Services</v>
          </cell>
          <cell r="Q317" t="str">
            <v>908097  ROPEC - Concrete Rehab &amp; Repairs 2019</v>
          </cell>
          <cell r="R317" t="str">
            <v>516112  Sewer Capital</v>
          </cell>
          <cell r="S317">
            <v>0</v>
          </cell>
          <cell r="T317">
            <v>0</v>
          </cell>
          <cell r="U317">
            <v>0</v>
          </cell>
          <cell r="V317">
            <v>0</v>
          </cell>
          <cell r="W317">
            <v>200</v>
          </cell>
          <cell r="X317">
            <v>200</v>
          </cell>
          <cell r="Y317">
            <v>200</v>
          </cell>
          <cell r="Z317">
            <v>200</v>
          </cell>
          <cell r="AA317">
            <v>200</v>
          </cell>
          <cell r="AB317">
            <v>200</v>
          </cell>
          <cell r="AC317">
            <v>1200</v>
          </cell>
          <cell r="AD317">
            <v>516112</v>
          </cell>
          <cell r="AE317">
            <v>0</v>
          </cell>
          <cell r="AF317" t="str">
            <v>CW</v>
          </cell>
          <cell r="AG317">
            <v>2021</v>
          </cell>
          <cell r="AH317" t="str">
            <v xml:space="preserve">Sewer Capital </v>
          </cell>
          <cell r="AI317">
            <v>908097</v>
          </cell>
          <cell r="AJ317" t="str">
            <v>CEROP – réfection et réparations du béton – 2019</v>
          </cell>
        </row>
        <row r="318">
          <cell r="B318" t="str">
            <v>908097 ROPEC - Concrete Rehab &amp; Repairs 2019</v>
          </cell>
          <cell r="C318" t="str">
            <v>Debt</v>
          </cell>
          <cell r="D318" t="str">
            <v xml:space="preserve">Debt Funding </v>
          </cell>
          <cell r="E318" t="str">
            <v>Sewer Funded Debt</v>
          </cell>
          <cell r="F318" t="str">
            <v>Rate Supported Debt</v>
          </cell>
          <cell r="G318" t="str">
            <v>Rate</v>
          </cell>
          <cell r="H318" t="str">
            <v>Rate</v>
          </cell>
          <cell r="I318" t="str">
            <v>Sewer</v>
          </cell>
          <cell r="J318" t="str">
            <v>Authority</v>
          </cell>
          <cell r="K318" t="str">
            <v>Individual</v>
          </cell>
          <cell r="L318" t="str">
            <v>Renewal of City Assets</v>
          </cell>
          <cell r="M318" t="str">
            <v>Standing Committee on Enviromental Protection, Water and Waste Management - Rate</v>
          </cell>
          <cell r="N318" t="str">
            <v>Public Works &amp; Environmental Services Department</v>
          </cell>
          <cell r="O318" t="str">
            <v>Water Services</v>
          </cell>
          <cell r="P318" t="str">
            <v>Wastewater Services</v>
          </cell>
          <cell r="Q318" t="str">
            <v>908097  ROPEC - Concrete Rehab &amp; Repairs 2019</v>
          </cell>
          <cell r="R318" t="str">
            <v>518007  Sewer Funded Debt</v>
          </cell>
          <cell r="S318">
            <v>0</v>
          </cell>
          <cell r="T318">
            <v>1000</v>
          </cell>
          <cell r="U318">
            <v>1000</v>
          </cell>
          <cell r="V318">
            <v>1000</v>
          </cell>
          <cell r="W318">
            <v>800</v>
          </cell>
          <cell r="X318">
            <v>800</v>
          </cell>
          <cell r="Y318">
            <v>800</v>
          </cell>
          <cell r="Z318">
            <v>800</v>
          </cell>
          <cell r="AA318">
            <v>800</v>
          </cell>
          <cell r="AB318">
            <v>800</v>
          </cell>
          <cell r="AC318">
            <v>7800</v>
          </cell>
          <cell r="AD318">
            <v>518007</v>
          </cell>
          <cell r="AE318">
            <v>3000</v>
          </cell>
          <cell r="AF318" t="str">
            <v>CW</v>
          </cell>
          <cell r="AG318">
            <v>2021</v>
          </cell>
          <cell r="AH318" t="str">
            <v>Sewer Funded Debt</v>
          </cell>
          <cell r="AI318">
            <v>908097</v>
          </cell>
          <cell r="AJ318" t="str">
            <v>CEROP – réfection et réparations du béton – 2019</v>
          </cell>
        </row>
        <row r="319">
          <cell r="B319" t="str">
            <v>908102 Wastewater Facilities Upgrade</v>
          </cell>
          <cell r="C319" t="str">
            <v>Res</v>
          </cell>
          <cell r="D319" t="str">
            <v xml:space="preserve">Capital Reserve Fund </v>
          </cell>
          <cell r="E319" t="str">
            <v>Sewer Capital</v>
          </cell>
          <cell r="F319" t="str">
            <v>Rate Supported</v>
          </cell>
          <cell r="G319" t="str">
            <v>Rate</v>
          </cell>
          <cell r="H319" t="str">
            <v>Rate</v>
          </cell>
          <cell r="I319" t="str">
            <v>Sewer</v>
          </cell>
          <cell r="J319" t="str">
            <v>Authority</v>
          </cell>
          <cell r="K319" t="str">
            <v>Individual</v>
          </cell>
          <cell r="L319" t="str">
            <v>Renewal of City Assets</v>
          </cell>
          <cell r="M319" t="str">
            <v>Standing Committee on Enviromental Protection, Water and Waste Management - Rate</v>
          </cell>
          <cell r="N319" t="str">
            <v>Public Works &amp; Environmental Services Department</v>
          </cell>
          <cell r="O319" t="str">
            <v>Water Services</v>
          </cell>
          <cell r="P319" t="str">
            <v>Wastewater Services</v>
          </cell>
          <cell r="Q319" t="str">
            <v>908102  Wastewater Facilities Upgrade</v>
          </cell>
          <cell r="R319" t="str">
            <v>516112  Sewer Capital</v>
          </cell>
          <cell r="S319">
            <v>0</v>
          </cell>
          <cell r="T319">
            <v>505</v>
          </cell>
          <cell r="U319">
            <v>510</v>
          </cell>
          <cell r="V319">
            <v>510</v>
          </cell>
          <cell r="W319">
            <v>510</v>
          </cell>
          <cell r="X319">
            <v>515</v>
          </cell>
          <cell r="Y319">
            <v>515</v>
          </cell>
          <cell r="Z319">
            <v>515</v>
          </cell>
          <cell r="AA319">
            <v>515</v>
          </cell>
          <cell r="AB319">
            <v>515</v>
          </cell>
          <cell r="AC319">
            <v>4610</v>
          </cell>
          <cell r="AD319">
            <v>516112</v>
          </cell>
          <cell r="AE319">
            <v>1525</v>
          </cell>
          <cell r="AF319">
            <v>18</v>
          </cell>
          <cell r="AG319">
            <v>2021</v>
          </cell>
          <cell r="AH319" t="str">
            <v xml:space="preserve">Sewer Capital </v>
          </cell>
          <cell r="AI319">
            <v>908102</v>
          </cell>
          <cell r="AJ319" t="str">
            <v>Modernisation des installations de traitement des eaux usées</v>
          </cell>
        </row>
        <row r="320">
          <cell r="B320" t="str">
            <v>908451 Lab Equipment Purchase/Replacement 2018</v>
          </cell>
          <cell r="C320" t="str">
            <v>Res</v>
          </cell>
          <cell r="D320" t="str">
            <v xml:space="preserve">Capital Reserve Fund </v>
          </cell>
          <cell r="E320" t="str">
            <v>Sewer Capital</v>
          </cell>
          <cell r="F320" t="str">
            <v>Rate Supported</v>
          </cell>
          <cell r="G320" t="str">
            <v>Rate</v>
          </cell>
          <cell r="H320" t="str">
            <v>Rate</v>
          </cell>
          <cell r="I320" t="str">
            <v>Sewer</v>
          </cell>
          <cell r="J320" t="str">
            <v>Authority</v>
          </cell>
          <cell r="K320" t="str">
            <v>Individual</v>
          </cell>
          <cell r="L320" t="str">
            <v>Renewal of City Assets</v>
          </cell>
          <cell r="M320" t="str">
            <v>Standing Committee on Enviromental Protection, Water and Waste Management - Rate</v>
          </cell>
          <cell r="N320" t="str">
            <v>Public Works &amp; Environmental Services Department</v>
          </cell>
          <cell r="O320" t="str">
            <v>Water Services</v>
          </cell>
          <cell r="P320" t="str">
            <v>Wastewater Services</v>
          </cell>
          <cell r="Q320" t="str">
            <v>908451  Lab Equipment Purchase/Replacement 2018</v>
          </cell>
          <cell r="R320" t="str">
            <v>516112  Sewer Capital</v>
          </cell>
          <cell r="S320">
            <v>0</v>
          </cell>
          <cell r="T320">
            <v>325</v>
          </cell>
          <cell r="U320">
            <v>325</v>
          </cell>
          <cell r="V320">
            <v>350</v>
          </cell>
          <cell r="W320">
            <v>350</v>
          </cell>
          <cell r="X320">
            <v>350</v>
          </cell>
          <cell r="Y320">
            <v>350</v>
          </cell>
          <cell r="Z320">
            <v>350</v>
          </cell>
          <cell r="AA320">
            <v>350</v>
          </cell>
          <cell r="AB320">
            <v>350</v>
          </cell>
          <cell r="AC320">
            <v>3100</v>
          </cell>
          <cell r="AD320">
            <v>516112</v>
          </cell>
          <cell r="AE320">
            <v>1000</v>
          </cell>
          <cell r="AF320">
            <v>11</v>
          </cell>
          <cell r="AG320">
            <v>2019</v>
          </cell>
          <cell r="AH320" t="str">
            <v xml:space="preserve">Sewer Capital </v>
          </cell>
          <cell r="AI320">
            <v>908451</v>
          </cell>
          <cell r="AJ320" t="str">
            <v>Achat et remplacement de l’équipement de laboratoire – 2018</v>
          </cell>
        </row>
        <row r="321">
          <cell r="B321" t="str">
            <v>908454 ROPEC Ops &amp; Technical Bldg Space Upgrade</v>
          </cell>
          <cell r="C321" t="str">
            <v>Res</v>
          </cell>
          <cell r="D321" t="str">
            <v xml:space="preserve">Capital Reserve Fund </v>
          </cell>
          <cell r="E321" t="str">
            <v>Sewer Capital</v>
          </cell>
          <cell r="F321" t="str">
            <v>Rate Supported</v>
          </cell>
          <cell r="G321" t="str">
            <v>Rate</v>
          </cell>
          <cell r="H321" t="str">
            <v>Rate</v>
          </cell>
          <cell r="I321" t="str">
            <v>Sewer</v>
          </cell>
          <cell r="J321" t="str">
            <v>Authority</v>
          </cell>
          <cell r="K321" t="str">
            <v>Individual</v>
          </cell>
          <cell r="L321" t="str">
            <v>Renewal of City Assets</v>
          </cell>
          <cell r="M321" t="str">
            <v>Standing Committee on Enviromental Protection, Water and Waste Management - Rate</v>
          </cell>
          <cell r="N321" t="str">
            <v>Public Works &amp; Environmental Services Department</v>
          </cell>
          <cell r="O321" t="str">
            <v>Water Services</v>
          </cell>
          <cell r="P321" t="str">
            <v>Wastewater Services</v>
          </cell>
          <cell r="Q321" t="str">
            <v>908454  ROPEC Ops &amp; Technical Bldg Space Upgrade</v>
          </cell>
          <cell r="R321" t="str">
            <v>516112  Sewer Capital</v>
          </cell>
          <cell r="S321">
            <v>0</v>
          </cell>
          <cell r="T321">
            <v>0</v>
          </cell>
          <cell r="U321">
            <v>0</v>
          </cell>
          <cell r="V321">
            <v>0</v>
          </cell>
          <cell r="W321">
            <v>0</v>
          </cell>
          <cell r="X321">
            <v>4000</v>
          </cell>
          <cell r="Y321">
            <v>0</v>
          </cell>
          <cell r="Z321">
            <v>0</v>
          </cell>
          <cell r="AA321">
            <v>0</v>
          </cell>
          <cell r="AB321">
            <v>0</v>
          </cell>
          <cell r="AC321">
            <v>4000</v>
          </cell>
          <cell r="AD321">
            <v>516112</v>
          </cell>
          <cell r="AE321">
            <v>0</v>
          </cell>
          <cell r="AF321">
            <v>11</v>
          </cell>
          <cell r="AG321">
            <v>2019</v>
          </cell>
          <cell r="AH321" t="str">
            <v xml:space="preserve">Sewer Capital </v>
          </cell>
          <cell r="AI321">
            <v>908454</v>
          </cell>
          <cell r="AJ321" t="str">
            <v>Mise à niveau des espaces dans les édifices techniques et opérationnels du CEROP – 2017</v>
          </cell>
        </row>
        <row r="322">
          <cell r="B322" t="str">
            <v>908455 ROPEC Process Facil - Enviro Sys Upgrade</v>
          </cell>
          <cell r="C322" t="str">
            <v>Res</v>
          </cell>
          <cell r="D322" t="str">
            <v xml:space="preserve">Capital Reserve Fund </v>
          </cell>
          <cell r="E322" t="str">
            <v>Sewer Capital</v>
          </cell>
          <cell r="F322" t="str">
            <v>Rate Supported</v>
          </cell>
          <cell r="G322" t="str">
            <v>Rate</v>
          </cell>
          <cell r="H322" t="str">
            <v>Rate</v>
          </cell>
          <cell r="I322" t="str">
            <v>Sewer</v>
          </cell>
          <cell r="J322" t="str">
            <v>Authority</v>
          </cell>
          <cell r="K322" t="str">
            <v>Individual</v>
          </cell>
          <cell r="L322" t="str">
            <v>Renewal of City Assets</v>
          </cell>
          <cell r="M322" t="str">
            <v>Standing Committee on Enviromental Protection, Water and Waste Management - Rate</v>
          </cell>
          <cell r="N322" t="str">
            <v>Public Works &amp; Environmental Services Department</v>
          </cell>
          <cell r="O322" t="str">
            <v>Water Services</v>
          </cell>
          <cell r="P322" t="str">
            <v>Wastewater Services</v>
          </cell>
          <cell r="Q322" t="str">
            <v>908455  ROPEC Process Facil - Enviro Sys Upgrade</v>
          </cell>
          <cell r="R322" t="str">
            <v>516112  Sewer Capital</v>
          </cell>
          <cell r="S322">
            <v>0</v>
          </cell>
          <cell r="T322">
            <v>0</v>
          </cell>
          <cell r="U322">
            <v>0</v>
          </cell>
          <cell r="V322">
            <v>0</v>
          </cell>
          <cell r="W322">
            <v>4000</v>
          </cell>
          <cell r="X322">
            <v>0</v>
          </cell>
          <cell r="Y322">
            <v>0</v>
          </cell>
          <cell r="Z322">
            <v>0</v>
          </cell>
          <cell r="AA322">
            <v>0</v>
          </cell>
          <cell r="AB322">
            <v>0</v>
          </cell>
          <cell r="AC322">
            <v>4000</v>
          </cell>
          <cell r="AD322">
            <v>516112</v>
          </cell>
          <cell r="AE322">
            <v>0</v>
          </cell>
          <cell r="AF322">
            <v>11</v>
          </cell>
          <cell r="AG322">
            <v>2019</v>
          </cell>
          <cell r="AH322" t="str">
            <v xml:space="preserve">Sewer Capital </v>
          </cell>
          <cell r="AI322">
            <v>908455</v>
          </cell>
          <cell r="AJ322" t="str">
            <v>Installation de traitement du CEROP – Mise à niveau des systèmes environnementaux – 2018</v>
          </cell>
        </row>
        <row r="323">
          <cell r="B323" t="str">
            <v>908455 ROPEC Process Facil - Enviro Sys Upgrade</v>
          </cell>
          <cell r="C323" t="str">
            <v>Debt</v>
          </cell>
          <cell r="D323" t="str">
            <v xml:space="preserve">Debt Funding </v>
          </cell>
          <cell r="E323" t="str">
            <v>Sewer Funded Debt</v>
          </cell>
          <cell r="F323" t="str">
            <v>Rate Supported Debt</v>
          </cell>
          <cell r="G323" t="str">
            <v>Rate</v>
          </cell>
          <cell r="H323" t="str">
            <v>Rate</v>
          </cell>
          <cell r="I323" t="str">
            <v>Sewer</v>
          </cell>
          <cell r="J323" t="str">
            <v>Authority</v>
          </cell>
          <cell r="K323" t="str">
            <v>Individual</v>
          </cell>
          <cell r="L323" t="str">
            <v>Renewal of City Assets</v>
          </cell>
          <cell r="M323" t="str">
            <v>Standing Committee on Enviromental Protection, Water and Waste Management - Rate</v>
          </cell>
          <cell r="N323" t="str">
            <v>Public Works &amp; Environmental Services Department</v>
          </cell>
          <cell r="O323" t="str">
            <v>Water Services</v>
          </cell>
          <cell r="P323" t="str">
            <v>Wastewater Services</v>
          </cell>
          <cell r="Q323" t="str">
            <v>908455  ROPEC Process Facil - Enviro Sys Upgrade</v>
          </cell>
          <cell r="R323" t="str">
            <v>518007  Sewer Funded Debt</v>
          </cell>
          <cell r="S323">
            <v>0</v>
          </cell>
          <cell r="T323">
            <v>0</v>
          </cell>
          <cell r="U323">
            <v>0</v>
          </cell>
          <cell r="V323">
            <v>0</v>
          </cell>
          <cell r="W323">
            <v>2000</v>
          </cell>
          <cell r="X323">
            <v>0</v>
          </cell>
          <cell r="Y323">
            <v>0</v>
          </cell>
          <cell r="Z323">
            <v>0</v>
          </cell>
          <cell r="AA323">
            <v>0</v>
          </cell>
          <cell r="AB323">
            <v>0</v>
          </cell>
          <cell r="AC323">
            <v>2000</v>
          </cell>
          <cell r="AD323">
            <v>518007</v>
          </cell>
          <cell r="AE323">
            <v>0</v>
          </cell>
          <cell r="AF323">
            <v>11</v>
          </cell>
          <cell r="AG323">
            <v>2019</v>
          </cell>
          <cell r="AH323" t="str">
            <v>Sewer Funded Debt</v>
          </cell>
          <cell r="AI323">
            <v>908455</v>
          </cell>
          <cell r="AJ323" t="str">
            <v>Installation de traitement du CEROP – Mise à niveau des systèmes environnementaux – 2018</v>
          </cell>
        </row>
        <row r="324">
          <cell r="B324" t="str">
            <v>908659 ROPEC Amonia Removal</v>
          </cell>
          <cell r="C324" t="str">
            <v>Res</v>
          </cell>
          <cell r="D324" t="str">
            <v xml:space="preserve">Capital Reserve Fund </v>
          </cell>
          <cell r="E324" t="str">
            <v>Sewer Capital</v>
          </cell>
          <cell r="F324" t="str">
            <v>Rate Supported</v>
          </cell>
          <cell r="G324" t="str">
            <v>Rate</v>
          </cell>
          <cell r="H324" t="str">
            <v>Rate</v>
          </cell>
          <cell r="I324" t="str">
            <v>Sewer</v>
          </cell>
          <cell r="J324" t="str">
            <v>Authority</v>
          </cell>
          <cell r="K324" t="str">
            <v>Individual</v>
          </cell>
          <cell r="L324" t="str">
            <v>Renewal of City Assets</v>
          </cell>
          <cell r="M324" t="str">
            <v>Standing Committee on Enviromental Protection, Water and Waste Management - Rate</v>
          </cell>
          <cell r="N324" t="str">
            <v>Public Works &amp; Environmental Services Department</v>
          </cell>
          <cell r="O324" t="str">
            <v>Water Services</v>
          </cell>
          <cell r="P324" t="str">
            <v>Wastewater Services</v>
          </cell>
          <cell r="Q324" t="str">
            <v>908659  ROPEC Amonia Removal</v>
          </cell>
          <cell r="R324" t="str">
            <v>516112  Sewer Capital</v>
          </cell>
          <cell r="S324">
            <v>0</v>
          </cell>
          <cell r="T324">
            <v>0</v>
          </cell>
          <cell r="U324">
            <v>0</v>
          </cell>
          <cell r="V324">
            <v>0</v>
          </cell>
          <cell r="W324">
            <v>0</v>
          </cell>
          <cell r="X324">
            <v>2000</v>
          </cell>
          <cell r="Y324">
            <v>11000</v>
          </cell>
          <cell r="Z324">
            <v>2000</v>
          </cell>
          <cell r="AA324">
            <v>0</v>
          </cell>
          <cell r="AB324">
            <v>0</v>
          </cell>
          <cell r="AC324">
            <v>15000</v>
          </cell>
          <cell r="AD324">
            <v>516112</v>
          </cell>
          <cell r="AE324">
            <v>0</v>
          </cell>
          <cell r="AF324">
            <v>18</v>
          </cell>
          <cell r="AG324">
            <v>2024</v>
          </cell>
          <cell r="AH324" t="str">
            <v xml:space="preserve">Sewer Capital </v>
          </cell>
          <cell r="AI324">
            <v>908659</v>
          </cell>
          <cell r="AJ324" t="str">
            <v xml:space="preserve">Enlèvement d’ammoniac au CEROP </v>
          </cell>
        </row>
        <row r="325">
          <cell r="B325" t="str">
            <v>908683 Old Digester Decommissioning</v>
          </cell>
          <cell r="C325" t="str">
            <v>Res</v>
          </cell>
          <cell r="D325" t="str">
            <v xml:space="preserve">Capital Reserve Fund </v>
          </cell>
          <cell r="E325" t="str">
            <v>Sewer Capital</v>
          </cell>
          <cell r="F325" t="str">
            <v>Rate Supported</v>
          </cell>
          <cell r="G325" t="str">
            <v>Rate</v>
          </cell>
          <cell r="H325" t="str">
            <v>Rate</v>
          </cell>
          <cell r="I325" t="str">
            <v>Sewer</v>
          </cell>
          <cell r="J325" t="str">
            <v>Authority</v>
          </cell>
          <cell r="K325" t="str">
            <v>Individual</v>
          </cell>
          <cell r="L325" t="str">
            <v>Renewal of City Assets</v>
          </cell>
          <cell r="M325" t="str">
            <v>Standing Committee on Enviromental Protection, Water and Waste Management - Rate</v>
          </cell>
          <cell r="N325" t="str">
            <v>Public Works &amp; Environmental Services Department</v>
          </cell>
          <cell r="O325" t="str">
            <v>Water Services</v>
          </cell>
          <cell r="P325" t="str">
            <v>Wastewater Services</v>
          </cell>
          <cell r="Q325" t="str">
            <v>908683  Old Digester Decommissioning</v>
          </cell>
          <cell r="R325" t="str">
            <v>516112  Sewer Capital</v>
          </cell>
          <cell r="S325">
            <v>0</v>
          </cell>
          <cell r="T325">
            <v>0</v>
          </cell>
          <cell r="U325">
            <v>0</v>
          </cell>
          <cell r="V325">
            <v>0</v>
          </cell>
          <cell r="W325">
            <v>0</v>
          </cell>
          <cell r="X325">
            <v>0</v>
          </cell>
          <cell r="Y325">
            <v>4200</v>
          </cell>
          <cell r="Z325">
            <v>0</v>
          </cell>
          <cell r="AA325">
            <v>0</v>
          </cell>
          <cell r="AB325">
            <v>0</v>
          </cell>
          <cell r="AC325">
            <v>4200</v>
          </cell>
          <cell r="AD325">
            <v>516112</v>
          </cell>
          <cell r="AE325">
            <v>0</v>
          </cell>
          <cell r="AF325" t="str">
            <v>18</v>
          </cell>
          <cell r="AG325">
            <v>2021</v>
          </cell>
          <cell r="AH325" t="str">
            <v xml:space="preserve">Sewer Capital </v>
          </cell>
          <cell r="AI325">
            <v>908683</v>
          </cell>
          <cell r="AJ325" t="str">
            <v>Déclassement du vieux digesteur au centre CEROP</v>
          </cell>
        </row>
        <row r="326">
          <cell r="B326" t="str">
            <v>909032 ROPEC - SCADA Rehab. &amp; Upgrades 2018</v>
          </cell>
          <cell r="C326" t="str">
            <v>Res</v>
          </cell>
          <cell r="D326" t="str">
            <v xml:space="preserve">Capital Reserve Fund </v>
          </cell>
          <cell r="E326" t="str">
            <v>Sewer Capital</v>
          </cell>
          <cell r="F326" t="str">
            <v>Rate Supported</v>
          </cell>
          <cell r="G326" t="str">
            <v>Rate</v>
          </cell>
          <cell r="H326" t="str">
            <v>Rate</v>
          </cell>
          <cell r="I326" t="str">
            <v>Sewer</v>
          </cell>
          <cell r="J326" t="str">
            <v>Authority</v>
          </cell>
          <cell r="K326" t="str">
            <v>Individual</v>
          </cell>
          <cell r="L326" t="str">
            <v>Renewal of City Assets</v>
          </cell>
          <cell r="M326" t="str">
            <v>Standing Committee on Enviromental Protection, Water and Waste Management - Rate</v>
          </cell>
          <cell r="N326" t="str">
            <v>Public Works &amp; Environmental Services Department</v>
          </cell>
          <cell r="O326" t="str">
            <v>Water Services</v>
          </cell>
          <cell r="P326" t="str">
            <v>Wastewater Services</v>
          </cell>
          <cell r="Q326" t="str">
            <v>909032  ROPEC - SCADA Rehab. &amp; Upgrades 2018</v>
          </cell>
          <cell r="R326" t="str">
            <v>516112  Sewer Capital</v>
          </cell>
          <cell r="S326">
            <v>0</v>
          </cell>
          <cell r="T326">
            <v>2100</v>
          </cell>
          <cell r="U326">
            <v>2100</v>
          </cell>
          <cell r="V326">
            <v>2100</v>
          </cell>
          <cell r="W326">
            <v>1000</v>
          </cell>
          <cell r="X326">
            <v>1000</v>
          </cell>
          <cell r="Y326">
            <v>1000</v>
          </cell>
          <cell r="Z326">
            <v>1000</v>
          </cell>
          <cell r="AA326">
            <v>1000</v>
          </cell>
          <cell r="AB326">
            <v>1000</v>
          </cell>
          <cell r="AC326">
            <v>12300</v>
          </cell>
          <cell r="AD326">
            <v>516112</v>
          </cell>
          <cell r="AE326">
            <v>6300</v>
          </cell>
          <cell r="AF326" t="str">
            <v>CW</v>
          </cell>
          <cell r="AG326">
            <v>2019</v>
          </cell>
          <cell r="AH326" t="str">
            <v xml:space="preserve">Sewer Capital </v>
          </cell>
          <cell r="AI326">
            <v>909032</v>
          </cell>
          <cell r="AJ326" t="str">
            <v>CEROP – réfection et mises à niveau du système SCADA 2018</v>
          </cell>
        </row>
        <row r="327">
          <cell r="B327" t="str">
            <v>909334 ROPEC - Sewage Treatment Rehab Prog 2019</v>
          </cell>
          <cell r="C327" t="str">
            <v>Res</v>
          </cell>
          <cell r="D327" t="str">
            <v xml:space="preserve">Capital Reserve Fund </v>
          </cell>
          <cell r="E327" t="str">
            <v>Sewer Capital</v>
          </cell>
          <cell r="F327" t="str">
            <v>Rate Supported</v>
          </cell>
          <cell r="G327" t="str">
            <v>Rate</v>
          </cell>
          <cell r="H327" t="str">
            <v>Rate</v>
          </cell>
          <cell r="I327" t="str">
            <v>Sewer</v>
          </cell>
          <cell r="J327" t="str">
            <v>Authority</v>
          </cell>
          <cell r="K327" t="str">
            <v>Wastewater Treatment-Renewal</v>
          </cell>
          <cell r="L327" t="str">
            <v>Renewal of City Assets</v>
          </cell>
          <cell r="M327" t="str">
            <v>Standing Committee on Enviromental Protection, Water and Waste Management - Rate</v>
          </cell>
          <cell r="N327" t="str">
            <v>Public Works &amp; Environmental Services Department</v>
          </cell>
          <cell r="O327" t="str">
            <v>Water Services</v>
          </cell>
          <cell r="P327" t="str">
            <v>Wastewater Services</v>
          </cell>
          <cell r="Q327" t="str">
            <v>909334  ROPEC - Sewage Treatment Rehab Prog 2019</v>
          </cell>
          <cell r="R327" t="str">
            <v>516112  Sewer Capital</v>
          </cell>
          <cell r="S327">
            <v>1500</v>
          </cell>
          <cell r="T327">
            <v>0</v>
          </cell>
          <cell r="U327">
            <v>0</v>
          </cell>
          <cell r="V327">
            <v>0</v>
          </cell>
          <cell r="W327">
            <v>6235</v>
          </cell>
          <cell r="X327">
            <v>1235</v>
          </cell>
          <cell r="Y327">
            <v>1235</v>
          </cell>
          <cell r="Z327">
            <v>1235</v>
          </cell>
          <cell r="AA327">
            <v>1235</v>
          </cell>
          <cell r="AB327">
            <v>1235</v>
          </cell>
          <cell r="AC327">
            <v>13910</v>
          </cell>
          <cell r="AD327">
            <v>516112</v>
          </cell>
          <cell r="AE327">
            <v>1500</v>
          </cell>
          <cell r="AF327">
            <v>11</v>
          </cell>
          <cell r="AG327">
            <v>2021</v>
          </cell>
          <cell r="AH327" t="str">
            <v xml:space="preserve">Sewer Capital </v>
          </cell>
          <cell r="AI327">
            <v>909334</v>
          </cell>
          <cell r="AJ327" t="str">
            <v>CEROP – Programme de modernisation des installations du traitement des eaux usées 2019</v>
          </cell>
        </row>
        <row r="328">
          <cell r="B328" t="str">
            <v>909334 ROPEC - Sewage Treatment Rehab Prog 2019</v>
          </cell>
          <cell r="C328" t="str">
            <v>Debt</v>
          </cell>
          <cell r="D328" t="str">
            <v xml:space="preserve">Debt Funding </v>
          </cell>
          <cell r="E328" t="str">
            <v>Sewer Funded Debt</v>
          </cell>
          <cell r="F328" t="str">
            <v>Rate Supported Debt</v>
          </cell>
          <cell r="G328" t="str">
            <v>Rate</v>
          </cell>
          <cell r="H328" t="str">
            <v>Rate</v>
          </cell>
          <cell r="I328" t="str">
            <v>Sewer</v>
          </cell>
          <cell r="J328" t="str">
            <v>Authority</v>
          </cell>
          <cell r="K328" t="str">
            <v>Wastewater Treatment-Renewal</v>
          </cell>
          <cell r="L328" t="str">
            <v>Renewal of City Assets</v>
          </cell>
          <cell r="M328" t="str">
            <v>Standing Committee on Enviromental Protection, Water and Waste Management - Rate</v>
          </cell>
          <cell r="N328" t="str">
            <v>Public Works &amp; Environmental Services Department</v>
          </cell>
          <cell r="O328" t="str">
            <v>Water Services</v>
          </cell>
          <cell r="P328" t="str">
            <v>Wastewater Services</v>
          </cell>
          <cell r="Q328" t="str">
            <v>909334  ROPEC - Sewage Treatment Rehab Prog 2019</v>
          </cell>
          <cell r="R328" t="str">
            <v>518007  Sewer Funded Debt</v>
          </cell>
          <cell r="S328">
            <v>5000</v>
          </cell>
          <cell r="T328">
            <v>11000</v>
          </cell>
          <cell r="U328">
            <v>17235</v>
          </cell>
          <cell r="V328">
            <v>21235</v>
          </cell>
          <cell r="W328">
            <v>10000</v>
          </cell>
          <cell r="X328">
            <v>10000</v>
          </cell>
          <cell r="Y328">
            <v>10000</v>
          </cell>
          <cell r="Z328">
            <v>10000</v>
          </cell>
          <cell r="AA328">
            <v>10000</v>
          </cell>
          <cell r="AB328">
            <v>10000</v>
          </cell>
          <cell r="AC328">
            <v>114470</v>
          </cell>
          <cell r="AD328">
            <v>518007</v>
          </cell>
          <cell r="AE328">
            <v>54470</v>
          </cell>
          <cell r="AF328">
            <v>11</v>
          </cell>
          <cell r="AG328">
            <v>2021</v>
          </cell>
          <cell r="AH328" t="str">
            <v>Sewer Funded Debt</v>
          </cell>
          <cell r="AI328">
            <v>909334</v>
          </cell>
          <cell r="AJ328" t="str">
            <v>CEROP – Programme de modernisation des installations du traitement des eaux usées 2019</v>
          </cell>
        </row>
        <row r="329">
          <cell r="B329" t="str">
            <v>909336 Sewer Use Program Short Term Initiatives</v>
          </cell>
          <cell r="C329" t="str">
            <v>Res</v>
          </cell>
          <cell r="D329" t="str">
            <v xml:space="preserve">Capital Reserve Fund </v>
          </cell>
          <cell r="E329" t="str">
            <v>Sewer Capital</v>
          </cell>
          <cell r="F329" t="str">
            <v>Rate Supported</v>
          </cell>
          <cell r="G329" t="str">
            <v>Rate</v>
          </cell>
          <cell r="H329" t="str">
            <v>Rate</v>
          </cell>
          <cell r="I329" t="str">
            <v>Sewer</v>
          </cell>
          <cell r="J329" t="str">
            <v>Authority</v>
          </cell>
          <cell r="K329" t="str">
            <v>Wastewater Treatment-Renewal</v>
          </cell>
          <cell r="L329" t="str">
            <v>Renewal of City Assets</v>
          </cell>
          <cell r="M329" t="str">
            <v>Standing Committee on Enviromental Protection, Water and Waste Management - Rate</v>
          </cell>
          <cell r="N329" t="str">
            <v>Public Works &amp; Environmental Services Department</v>
          </cell>
          <cell r="O329" t="str">
            <v>Water Services</v>
          </cell>
          <cell r="P329" t="str">
            <v>Wastewater Services</v>
          </cell>
          <cell r="Q329" t="str">
            <v>909336  Sewer Use Program Short Term Initiatives</v>
          </cell>
          <cell r="R329" t="str">
            <v>516112  Sewer Capital</v>
          </cell>
          <cell r="S329">
            <v>50</v>
          </cell>
          <cell r="T329">
            <v>50</v>
          </cell>
          <cell r="U329">
            <v>50</v>
          </cell>
          <cell r="V329">
            <v>50</v>
          </cell>
          <cell r="W329">
            <v>50</v>
          </cell>
          <cell r="X329">
            <v>50</v>
          </cell>
          <cell r="Y329">
            <v>50</v>
          </cell>
          <cell r="Z329">
            <v>50</v>
          </cell>
          <cell r="AA329">
            <v>50</v>
          </cell>
          <cell r="AB329">
            <v>50</v>
          </cell>
          <cell r="AC329">
            <v>500</v>
          </cell>
          <cell r="AD329">
            <v>516112</v>
          </cell>
          <cell r="AE329">
            <v>200</v>
          </cell>
          <cell r="AF329" t="str">
            <v>CW</v>
          </cell>
          <cell r="AG329">
            <v>2021</v>
          </cell>
          <cell r="AH329" t="str">
            <v xml:space="preserve">Sewer Capital </v>
          </cell>
          <cell r="AI329">
            <v>909336</v>
          </cell>
          <cell r="AJ329" t="str">
            <v>Utilisation de égouts : Initiatives à court terme - 2019</v>
          </cell>
        </row>
        <row r="330">
          <cell r="B330" t="str">
            <v>908181 2019 Wastewater Improvements</v>
          </cell>
          <cell r="C330" t="str">
            <v>Res</v>
          </cell>
          <cell r="D330" t="str">
            <v xml:space="preserve">Capital Reserve Fund </v>
          </cell>
          <cell r="E330" t="str">
            <v>Sewer Capital</v>
          </cell>
          <cell r="F330" t="str">
            <v>Rate Supported</v>
          </cell>
          <cell r="G330" t="str">
            <v>Rate</v>
          </cell>
          <cell r="H330" t="str">
            <v>Rate</v>
          </cell>
          <cell r="I330" t="str">
            <v>Sewer</v>
          </cell>
          <cell r="J330" t="str">
            <v>Authority</v>
          </cell>
          <cell r="K330" t="str">
            <v xml:space="preserve">Sanitary Sewer Rehabilitation </v>
          </cell>
          <cell r="L330" t="str">
            <v>Renewal of City Assets</v>
          </cell>
          <cell r="M330" t="str">
            <v>Standing Committee on Enviromental Protection, Water and Waste Management - Rate</v>
          </cell>
          <cell r="N330" t="str">
            <v>Planning, Infrastructure &amp; Economic Development Department</v>
          </cell>
          <cell r="O330" t="str">
            <v>Infrastructure Services</v>
          </cell>
          <cell r="P330" t="str">
            <v>Wastewater Services</v>
          </cell>
          <cell r="Q330" t="str">
            <v>908181  2019 Wastewater Improvements</v>
          </cell>
          <cell r="R330" t="str">
            <v>516112  Sewer Capital</v>
          </cell>
          <cell r="S330">
            <v>900</v>
          </cell>
          <cell r="T330">
            <v>4000</v>
          </cell>
          <cell r="U330">
            <v>4000</v>
          </cell>
          <cell r="V330">
            <v>3110</v>
          </cell>
          <cell r="W330">
            <v>5805</v>
          </cell>
          <cell r="X330">
            <v>8230</v>
          </cell>
          <cell r="Y330">
            <v>7310</v>
          </cell>
          <cell r="Z330">
            <v>7300</v>
          </cell>
          <cell r="AA330">
            <v>7310</v>
          </cell>
          <cell r="AB330">
            <v>7721</v>
          </cell>
          <cell r="AC330">
            <v>55686</v>
          </cell>
          <cell r="AD330">
            <v>516112</v>
          </cell>
          <cell r="AE330">
            <v>12010</v>
          </cell>
          <cell r="AF330" t="str">
            <v>CW</v>
          </cell>
          <cell r="AG330">
            <v>2021</v>
          </cell>
          <cell r="AH330" t="str">
            <v xml:space="preserve">Sewer Capital </v>
          </cell>
          <cell r="AI330">
            <v>908181</v>
          </cell>
          <cell r="AJ330" t="str">
            <v>Activités conjointes de remise en état par les offices de protection de la nature et la Ville - 2016</v>
          </cell>
        </row>
        <row r="331">
          <cell r="B331" t="str">
            <v>909156 Wastewater LRFP V Recovery</v>
          </cell>
          <cell r="C331" t="str">
            <v>Res</v>
          </cell>
          <cell r="D331" t="str">
            <v xml:space="preserve">Capital Reserve Fund </v>
          </cell>
          <cell r="E331" t="str">
            <v>Sewer Capital</v>
          </cell>
          <cell r="F331" t="str">
            <v>Rate Supported</v>
          </cell>
          <cell r="G331" t="str">
            <v>Rate</v>
          </cell>
          <cell r="H331" t="str">
            <v>Rate</v>
          </cell>
          <cell r="I331" t="str">
            <v>Sewer</v>
          </cell>
          <cell r="J331" t="str">
            <v>Authority</v>
          </cell>
          <cell r="K331" t="str">
            <v>Individual</v>
          </cell>
          <cell r="L331" t="str">
            <v>Renewal of City Assets</v>
          </cell>
          <cell r="M331" t="str">
            <v>Standing Committee on Enviromental Protection, Water and Waste Management - Rate</v>
          </cell>
          <cell r="N331" t="str">
            <v>Planning, Infrastructure &amp; Economic Development Department</v>
          </cell>
          <cell r="O331" t="str">
            <v>Infrastructure Services</v>
          </cell>
          <cell r="P331" t="str">
            <v>Integrated Roads, Water &amp; Wastewater</v>
          </cell>
          <cell r="Q331" t="str">
            <v>909156  Wastewater LRFP V Recovery</v>
          </cell>
          <cell r="R331" t="str">
            <v>516112  Sewer Capital</v>
          </cell>
          <cell r="S331">
            <v>0</v>
          </cell>
          <cell r="T331">
            <v>-4100</v>
          </cell>
          <cell r="U331">
            <v>0</v>
          </cell>
          <cell r="V331">
            <v>0</v>
          </cell>
          <cell r="W331">
            <v>0</v>
          </cell>
          <cell r="X331">
            <v>0</v>
          </cell>
          <cell r="Y331">
            <v>0</v>
          </cell>
          <cell r="Z331">
            <v>0</v>
          </cell>
          <cell r="AA331">
            <v>0</v>
          </cell>
          <cell r="AB331">
            <v>0</v>
          </cell>
          <cell r="AC331">
            <v>-4100</v>
          </cell>
          <cell r="AD331">
            <v>516112</v>
          </cell>
          <cell r="AE331">
            <v>-4100</v>
          </cell>
          <cell r="AF331" t="str">
            <v>CW</v>
          </cell>
          <cell r="AG331">
            <v>2021</v>
          </cell>
          <cell r="AH331" t="str">
            <v xml:space="preserve">Sewer Capital </v>
          </cell>
          <cell r="AI331">
            <v>909156</v>
          </cell>
          <cell r="AJ331" t="str">
            <v>Recouvrement des services d'eaux usées - PFLT V</v>
          </cell>
        </row>
        <row r="332">
          <cell r="B332" t="str">
            <v>909156 Wastewater LRFP V Recovery</v>
          </cell>
          <cell r="C332" t="str">
            <v>Debt</v>
          </cell>
          <cell r="D332" t="str">
            <v xml:space="preserve">Debt Funding </v>
          </cell>
          <cell r="E332" t="str">
            <v>Sewer Funded Debt</v>
          </cell>
          <cell r="F332" t="str">
            <v>Rate Supported Debt</v>
          </cell>
          <cell r="G332" t="str">
            <v>Rate</v>
          </cell>
          <cell r="H332" t="str">
            <v>Rate</v>
          </cell>
          <cell r="I332" t="str">
            <v>Sewer</v>
          </cell>
          <cell r="J332" t="str">
            <v>Authority</v>
          </cell>
          <cell r="K332" t="str">
            <v>Individual</v>
          </cell>
          <cell r="L332" t="str">
            <v>Renewal of City Assets</v>
          </cell>
          <cell r="M332" t="str">
            <v>Standing Committee on Enviromental Protection, Water and Waste Management - Rate</v>
          </cell>
          <cell r="N332" t="str">
            <v>Planning, Infrastructure &amp; Economic Development Department</v>
          </cell>
          <cell r="O332" t="str">
            <v>Infrastructure Services</v>
          </cell>
          <cell r="P332" t="str">
            <v>Integrated Roads, Water &amp; Wastewater</v>
          </cell>
          <cell r="Q332" t="str">
            <v>909156  Wastewater LRFP V Recovery</v>
          </cell>
          <cell r="R332" t="str">
            <v>518007  Sewer Funded Debt</v>
          </cell>
          <cell r="S332">
            <v>0</v>
          </cell>
          <cell r="T332">
            <v>-23800</v>
          </cell>
          <cell r="U332">
            <v>0</v>
          </cell>
          <cell r="V332">
            <v>-36600</v>
          </cell>
          <cell r="W332">
            <v>0</v>
          </cell>
          <cell r="X332">
            <v>0</v>
          </cell>
          <cell r="Y332">
            <v>0</v>
          </cell>
          <cell r="Z332">
            <v>0</v>
          </cell>
          <cell r="AA332">
            <v>0</v>
          </cell>
          <cell r="AB332">
            <v>0</v>
          </cell>
          <cell r="AC332">
            <v>-60400</v>
          </cell>
          <cell r="AD332">
            <v>518007</v>
          </cell>
          <cell r="AE332">
            <v>-60400</v>
          </cell>
          <cell r="AF332" t="str">
            <v>CW</v>
          </cell>
          <cell r="AG332">
            <v>2021</v>
          </cell>
          <cell r="AH332" t="str">
            <v>Sewer Funded Debt</v>
          </cell>
          <cell r="AI332">
            <v>909156</v>
          </cell>
          <cell r="AJ332" t="str">
            <v>Recouvrement des services d'eaux usées - PFLT V</v>
          </cell>
        </row>
        <row r="333">
          <cell r="B333" t="str">
            <v>909542 DCA-O/S Half Moon Bay N San Sewer</v>
          </cell>
          <cell r="C333" t="str">
            <v>DC</v>
          </cell>
          <cell r="D333" t="str">
            <v xml:space="preserve">Development Charges </v>
          </cell>
          <cell r="E333" t="str">
            <v>SUC Nepean</v>
          </cell>
          <cell r="F333" t="str">
            <v>Develop. Charges</v>
          </cell>
          <cell r="G333" t="str">
            <v>DC</v>
          </cell>
          <cell r="H333" t="str">
            <v>Rate</v>
          </cell>
          <cell r="I333" t="str">
            <v>Sewer</v>
          </cell>
          <cell r="J333" t="str">
            <v>Authority</v>
          </cell>
          <cell r="K333" t="str">
            <v>Individual</v>
          </cell>
          <cell r="L333" t="str">
            <v>Growth</v>
          </cell>
          <cell r="M333" t="str">
            <v>Standing Committee on Enviromental Protection, Water and Waste Management - Rate</v>
          </cell>
          <cell r="N333" t="str">
            <v>Planning, Infrastructure &amp; Economic Development Department</v>
          </cell>
          <cell r="O333">
            <v>0</v>
          </cell>
          <cell r="P333" t="str">
            <v>Wastewater Services</v>
          </cell>
          <cell r="Q333" t="str">
            <v>909542  DCA-O/S Half Moon Bay N San Sewer</v>
          </cell>
          <cell r="R333" t="str">
            <v>516285  SUC Nepean</v>
          </cell>
          <cell r="S333">
            <v>404.488</v>
          </cell>
          <cell r="T333">
            <v>0</v>
          </cell>
          <cell r="U333">
            <v>0</v>
          </cell>
          <cell r="V333">
            <v>0</v>
          </cell>
          <cell r="W333">
            <v>0</v>
          </cell>
          <cell r="X333">
            <v>0</v>
          </cell>
          <cell r="Y333">
            <v>0</v>
          </cell>
          <cell r="Z333">
            <v>0</v>
          </cell>
          <cell r="AA333">
            <v>0</v>
          </cell>
          <cell r="AB333">
            <v>0</v>
          </cell>
          <cell r="AC333">
            <v>404.488</v>
          </cell>
          <cell r="AD333">
            <v>516285</v>
          </cell>
          <cell r="AE333">
            <v>404.488</v>
          </cell>
          <cell r="AF333">
            <v>3</v>
          </cell>
          <cell r="AG333">
            <v>2022</v>
          </cell>
          <cell r="AH333" t="str">
            <v>Stormwater Management Ponds</v>
          </cell>
          <cell r="AI333">
            <v>909542</v>
          </cell>
          <cell r="AJ333" t="str">
            <v>ERA - Surdimensionnement de l'égout sanitaire de Half Moon Bay Nord</v>
          </cell>
        </row>
        <row r="334">
          <cell r="B334" t="str">
            <v>904986 Tri-Township/March Ridge Replacement</v>
          </cell>
          <cell r="C334" t="str">
            <v>DC</v>
          </cell>
          <cell r="D334" t="str">
            <v xml:space="preserve">Development Charges </v>
          </cell>
          <cell r="E334" t="str">
            <v>Sanitary Wastewater (Outside Gree</v>
          </cell>
          <cell r="F334" t="str">
            <v>Develop. Charges</v>
          </cell>
          <cell r="G334" t="str">
            <v>DC</v>
          </cell>
          <cell r="H334" t="str">
            <v>Rate</v>
          </cell>
          <cell r="I334" t="str">
            <v>Sewer</v>
          </cell>
          <cell r="J334" t="str">
            <v>Authority</v>
          </cell>
          <cell r="K334" t="str">
            <v>Individual</v>
          </cell>
          <cell r="L334" t="str">
            <v>Growth</v>
          </cell>
          <cell r="M334" t="str">
            <v>Standing Committee on Enviromental Protection, Water and Waste Management - Rate</v>
          </cell>
          <cell r="N334" t="str">
            <v>Planning, Infrastructure &amp; Economic Development Department</v>
          </cell>
          <cell r="O334" t="str">
            <v>Infrastructure Services</v>
          </cell>
          <cell r="P334" t="str">
            <v>Wastewater Services</v>
          </cell>
          <cell r="Q334" t="str">
            <v>904986  Tri-Township/March Ridge Replacement</v>
          </cell>
          <cell r="R334" t="str">
            <v>516233  Sanitary Wastewater (Outside Gree</v>
          </cell>
          <cell r="S334">
            <v>1303</v>
          </cell>
          <cell r="T334">
            <v>0</v>
          </cell>
          <cell r="U334">
            <v>0</v>
          </cell>
          <cell r="V334">
            <v>0</v>
          </cell>
          <cell r="W334">
            <v>0</v>
          </cell>
          <cell r="X334">
            <v>0</v>
          </cell>
          <cell r="Y334">
            <v>0</v>
          </cell>
          <cell r="Z334">
            <v>0</v>
          </cell>
          <cell r="AA334">
            <v>0</v>
          </cell>
          <cell r="AB334">
            <v>0</v>
          </cell>
          <cell r="AC334">
            <v>1303</v>
          </cell>
          <cell r="AD334">
            <v>516233</v>
          </cell>
          <cell r="AE334">
            <v>1303</v>
          </cell>
          <cell r="AF334">
            <v>7</v>
          </cell>
          <cell r="AG334">
            <v>2019</v>
          </cell>
          <cell r="AH334" t="str">
            <v>Sanitary Wastewater</v>
          </cell>
          <cell r="AI334">
            <v>904986</v>
          </cell>
          <cell r="AJ334" t="str">
            <v>Remplacement du collecteur Trois cantons / March Ridge</v>
          </cell>
        </row>
        <row r="335">
          <cell r="B335" t="str">
            <v>904986 Tri-Township/March Ridge Replacement</v>
          </cell>
          <cell r="C335" t="str">
            <v>Debt</v>
          </cell>
          <cell r="D335" t="str">
            <v xml:space="preserve">Debt Funding </v>
          </cell>
          <cell r="E335" t="str">
            <v>Sewer Funded Debt</v>
          </cell>
          <cell r="F335" t="str">
            <v>Rate Supported Debt</v>
          </cell>
          <cell r="G335" t="str">
            <v>Rate</v>
          </cell>
          <cell r="H335" t="str">
            <v>Rate</v>
          </cell>
          <cell r="I335" t="str">
            <v>Sewer</v>
          </cell>
          <cell r="J335" t="str">
            <v>Authority</v>
          </cell>
          <cell r="K335" t="str">
            <v>Individual</v>
          </cell>
          <cell r="L335" t="str">
            <v>Growth</v>
          </cell>
          <cell r="M335" t="str">
            <v>Standing Committee on Enviromental Protection, Water and Waste Management - Rate</v>
          </cell>
          <cell r="N335" t="str">
            <v>Planning, Infrastructure &amp; Economic Development Department</v>
          </cell>
          <cell r="O335" t="str">
            <v>Infrastructure Services</v>
          </cell>
          <cell r="P335" t="str">
            <v>Wastewater Services</v>
          </cell>
          <cell r="Q335" t="str">
            <v>904986  Tri-Township/March Ridge Replacement</v>
          </cell>
          <cell r="R335" t="str">
            <v>518007  Sewer Funded Debt</v>
          </cell>
          <cell r="S335">
            <v>8024</v>
          </cell>
          <cell r="T335">
            <v>0</v>
          </cell>
          <cell r="U335">
            <v>0</v>
          </cell>
          <cell r="V335">
            <v>0</v>
          </cell>
          <cell r="W335">
            <v>0</v>
          </cell>
          <cell r="X335">
            <v>0</v>
          </cell>
          <cell r="Y335">
            <v>0</v>
          </cell>
          <cell r="Z335">
            <v>0</v>
          </cell>
          <cell r="AA335">
            <v>0</v>
          </cell>
          <cell r="AB335">
            <v>0</v>
          </cell>
          <cell r="AC335">
            <v>8024</v>
          </cell>
          <cell r="AD335">
            <v>518007</v>
          </cell>
          <cell r="AE335">
            <v>8024</v>
          </cell>
          <cell r="AF335">
            <v>7</v>
          </cell>
          <cell r="AG335">
            <v>2019</v>
          </cell>
          <cell r="AH335" t="str">
            <v>Sewer Funded Debt</v>
          </cell>
          <cell r="AI335">
            <v>904986</v>
          </cell>
          <cell r="AJ335" t="str">
            <v>Remplacement du collecteur Trois cantons / March Ridge</v>
          </cell>
        </row>
        <row r="336">
          <cell r="B336" t="str">
            <v>904986 Tri-Township/March Ridge Replacement</v>
          </cell>
          <cell r="C336" t="str">
            <v>DC Debt</v>
          </cell>
          <cell r="D336" t="str">
            <v xml:space="preserve">Debt Funding </v>
          </cell>
          <cell r="E336" t="str">
            <v>San Sewer DC Debt TBA</v>
          </cell>
          <cell r="F336" t="str">
            <v>Develop. Charges Debt</v>
          </cell>
          <cell r="G336" t="str">
            <v>DC</v>
          </cell>
          <cell r="H336" t="str">
            <v>Rate</v>
          </cell>
          <cell r="I336" t="str">
            <v>Sewer</v>
          </cell>
          <cell r="J336" t="str">
            <v>Authority</v>
          </cell>
          <cell r="K336" t="str">
            <v>Individual</v>
          </cell>
          <cell r="L336" t="str">
            <v>Growth</v>
          </cell>
          <cell r="M336" t="str">
            <v>Standing Committee on Enviromental Protection, Water and Waste Management - Rate</v>
          </cell>
          <cell r="N336" t="str">
            <v>Planning, Infrastructure &amp; Economic Development Department</v>
          </cell>
          <cell r="O336" t="str">
            <v>Infrastructure Services</v>
          </cell>
          <cell r="P336" t="str">
            <v>Wastewater Services</v>
          </cell>
          <cell r="Q336" t="str">
            <v>904986  Tri-Township/March Ridge Replacement</v>
          </cell>
          <cell r="R336" t="str">
            <v>518039  Sanitary Sewer DC Debt TBA</v>
          </cell>
          <cell r="S336">
            <v>4273</v>
          </cell>
          <cell r="T336">
            <v>0</v>
          </cell>
          <cell r="U336">
            <v>0</v>
          </cell>
          <cell r="V336">
            <v>0</v>
          </cell>
          <cell r="W336">
            <v>0</v>
          </cell>
          <cell r="X336">
            <v>0</v>
          </cell>
          <cell r="Y336">
            <v>0</v>
          </cell>
          <cell r="Z336">
            <v>0</v>
          </cell>
          <cell r="AA336">
            <v>0</v>
          </cell>
          <cell r="AB336">
            <v>0</v>
          </cell>
          <cell r="AC336">
            <v>4273</v>
          </cell>
          <cell r="AD336">
            <v>518039</v>
          </cell>
          <cell r="AE336">
            <v>4273</v>
          </cell>
          <cell r="AF336">
            <v>7</v>
          </cell>
          <cell r="AG336">
            <v>2019</v>
          </cell>
          <cell r="AH336" t="str">
            <v>Sanitary Sewer DC Debt</v>
          </cell>
          <cell r="AI336">
            <v>904986</v>
          </cell>
          <cell r="AJ336" t="str">
            <v>Remplacement du collecteur Trois cantons / March Ridge</v>
          </cell>
        </row>
        <row r="337">
          <cell r="B337" t="str">
            <v>904988 March PS Conversion</v>
          </cell>
          <cell r="C337" t="str">
            <v>Res</v>
          </cell>
          <cell r="D337" t="str">
            <v xml:space="preserve">Capital Reserve Fund </v>
          </cell>
          <cell r="E337" t="str">
            <v>Sewer Capital</v>
          </cell>
          <cell r="F337" t="str">
            <v>Rate Supported</v>
          </cell>
          <cell r="G337" t="str">
            <v>Rate</v>
          </cell>
          <cell r="H337" t="str">
            <v>Rate</v>
          </cell>
          <cell r="I337" t="str">
            <v>Sewer</v>
          </cell>
          <cell r="J337" t="str">
            <v>Authority</v>
          </cell>
          <cell r="K337" t="str">
            <v>Individual</v>
          </cell>
          <cell r="L337" t="str">
            <v>Growth</v>
          </cell>
          <cell r="M337" t="str">
            <v>Standing Committee on Enviromental Protection, Water and Waste Management - Rate</v>
          </cell>
          <cell r="N337" t="str">
            <v>Planning, Infrastructure &amp; Economic Development Department</v>
          </cell>
          <cell r="O337" t="str">
            <v>Infrastructure Services</v>
          </cell>
          <cell r="P337" t="str">
            <v>Wastewater Services</v>
          </cell>
          <cell r="Q337" t="str">
            <v>904988  March PS Conversion</v>
          </cell>
          <cell r="R337" t="str">
            <v>516112  Sewer Capital</v>
          </cell>
          <cell r="S337">
            <v>5936</v>
          </cell>
          <cell r="T337">
            <v>0</v>
          </cell>
          <cell r="U337">
            <v>0</v>
          </cell>
          <cell r="V337">
            <v>0</v>
          </cell>
          <cell r="W337">
            <v>0</v>
          </cell>
          <cell r="X337">
            <v>0</v>
          </cell>
          <cell r="Y337">
            <v>0</v>
          </cell>
          <cell r="Z337">
            <v>0</v>
          </cell>
          <cell r="AA337">
            <v>0</v>
          </cell>
          <cell r="AB337">
            <v>0</v>
          </cell>
          <cell r="AC337">
            <v>5936</v>
          </cell>
          <cell r="AD337">
            <v>516112</v>
          </cell>
          <cell r="AE337">
            <v>5936</v>
          </cell>
          <cell r="AF337">
            <v>4</v>
          </cell>
          <cell r="AG337">
            <v>2021</v>
          </cell>
          <cell r="AH337" t="str">
            <v xml:space="preserve">Sewer Capital </v>
          </cell>
          <cell r="AI337">
            <v>904988</v>
          </cell>
          <cell r="AJ337" t="str">
            <v>Conversion de la station de pompage du chemin March</v>
          </cell>
        </row>
        <row r="338">
          <cell r="B338" t="str">
            <v>904988 March PS Conversion</v>
          </cell>
          <cell r="C338" t="str">
            <v>DC</v>
          </cell>
          <cell r="D338" t="str">
            <v xml:space="preserve">Development Charges </v>
          </cell>
          <cell r="E338" t="str">
            <v>Sanitary Wastewater (Outside Gree</v>
          </cell>
          <cell r="F338" t="str">
            <v>Develop. Charges</v>
          </cell>
          <cell r="G338" t="str">
            <v>DC</v>
          </cell>
          <cell r="H338" t="str">
            <v>Rate</v>
          </cell>
          <cell r="I338" t="str">
            <v>Sewer</v>
          </cell>
          <cell r="J338" t="str">
            <v>Authority</v>
          </cell>
          <cell r="K338" t="str">
            <v>Individual</v>
          </cell>
          <cell r="L338" t="str">
            <v>Growth</v>
          </cell>
          <cell r="M338" t="str">
            <v>Standing Committee on Enviromental Protection, Water and Waste Management - Rate</v>
          </cell>
          <cell r="N338" t="str">
            <v>Planning, Infrastructure &amp; Economic Development Department</v>
          </cell>
          <cell r="O338" t="str">
            <v>Infrastructure Services</v>
          </cell>
          <cell r="P338" t="str">
            <v>Wastewater Services</v>
          </cell>
          <cell r="Q338" t="str">
            <v>904988  March PS Conversion</v>
          </cell>
          <cell r="R338" t="str">
            <v>516233  Sanitary Wastewater (Outside Gree</v>
          </cell>
          <cell r="S338">
            <v>1392</v>
          </cell>
          <cell r="T338">
            <v>0</v>
          </cell>
          <cell r="U338">
            <v>0</v>
          </cell>
          <cell r="V338">
            <v>0</v>
          </cell>
          <cell r="W338">
            <v>0</v>
          </cell>
          <cell r="X338">
            <v>0</v>
          </cell>
          <cell r="Y338">
            <v>0</v>
          </cell>
          <cell r="Z338">
            <v>0</v>
          </cell>
          <cell r="AA338">
            <v>0</v>
          </cell>
          <cell r="AB338">
            <v>0</v>
          </cell>
          <cell r="AC338">
            <v>1392</v>
          </cell>
          <cell r="AD338">
            <v>516233</v>
          </cell>
          <cell r="AE338">
            <v>1392</v>
          </cell>
          <cell r="AF338">
            <v>4</v>
          </cell>
          <cell r="AG338">
            <v>2021</v>
          </cell>
          <cell r="AH338" t="str">
            <v>Sanitary Wastewater</v>
          </cell>
          <cell r="AI338">
            <v>904988</v>
          </cell>
          <cell r="AJ338" t="str">
            <v>Conversion de la station de pompage du chemin March</v>
          </cell>
        </row>
        <row r="339">
          <cell r="B339" t="str">
            <v>904988 March PS Conversion</v>
          </cell>
          <cell r="C339" t="str">
            <v>DC Debt</v>
          </cell>
          <cell r="D339" t="str">
            <v xml:space="preserve">Debt Funding </v>
          </cell>
          <cell r="E339" t="str">
            <v>San Sewer DC Debt TBA</v>
          </cell>
          <cell r="F339" t="str">
            <v>Develop. Charges Debt</v>
          </cell>
          <cell r="G339" t="str">
            <v>DC</v>
          </cell>
          <cell r="H339" t="str">
            <v>Rate</v>
          </cell>
          <cell r="I339" t="str">
            <v>Sewer</v>
          </cell>
          <cell r="J339" t="str">
            <v>Authority</v>
          </cell>
          <cell r="K339" t="str">
            <v>Individual</v>
          </cell>
          <cell r="L339" t="str">
            <v>Growth</v>
          </cell>
          <cell r="M339" t="str">
            <v>Standing Committee on Enviromental Protection, Water and Waste Management - Rate</v>
          </cell>
          <cell r="N339" t="str">
            <v>Planning, Infrastructure &amp; Economic Development Department</v>
          </cell>
          <cell r="O339" t="str">
            <v>Infrastructure Services</v>
          </cell>
          <cell r="P339" t="str">
            <v>Wastewater Services</v>
          </cell>
          <cell r="Q339" t="str">
            <v>904988  March PS Conversion</v>
          </cell>
          <cell r="R339" t="str">
            <v>518039  Sanitary Sewer DC Debt TBA</v>
          </cell>
          <cell r="S339">
            <v>3872</v>
          </cell>
          <cell r="T339">
            <v>0</v>
          </cell>
          <cell r="U339">
            <v>0</v>
          </cell>
          <cell r="V339">
            <v>0</v>
          </cell>
          <cell r="W339">
            <v>0</v>
          </cell>
          <cell r="X339">
            <v>0</v>
          </cell>
          <cell r="Y339">
            <v>0</v>
          </cell>
          <cell r="Z339">
            <v>0</v>
          </cell>
          <cell r="AA339">
            <v>0</v>
          </cell>
          <cell r="AB339">
            <v>0</v>
          </cell>
          <cell r="AC339">
            <v>3872</v>
          </cell>
          <cell r="AD339">
            <v>518039</v>
          </cell>
          <cell r="AE339">
            <v>3872</v>
          </cell>
          <cell r="AF339">
            <v>4</v>
          </cell>
          <cell r="AG339">
            <v>2021</v>
          </cell>
          <cell r="AH339" t="str">
            <v>Sanitary Sewer DC Debt</v>
          </cell>
          <cell r="AI339">
            <v>904988</v>
          </cell>
          <cell r="AJ339" t="str">
            <v>Conversion de la station de pompage du chemin March</v>
          </cell>
        </row>
        <row r="340">
          <cell r="B340" t="str">
            <v>907107 Acres Road PS Upgrade</v>
          </cell>
          <cell r="C340" t="str">
            <v>DC</v>
          </cell>
          <cell r="D340" t="str">
            <v xml:space="preserve">Development Charges </v>
          </cell>
          <cell r="E340" t="str">
            <v>Sanitary Wastewater (Outside Gree</v>
          </cell>
          <cell r="F340" t="str">
            <v>Develop. Charges</v>
          </cell>
          <cell r="G340" t="str">
            <v>DC</v>
          </cell>
          <cell r="H340" t="str">
            <v>Rate</v>
          </cell>
          <cell r="I340" t="str">
            <v>Sewer</v>
          </cell>
          <cell r="J340" t="str">
            <v>Authority</v>
          </cell>
          <cell r="K340" t="str">
            <v>Individual</v>
          </cell>
          <cell r="L340" t="str">
            <v>Growth</v>
          </cell>
          <cell r="M340" t="str">
            <v>Standing Committee on Enviromental Protection, Water and Waste Management - Rate</v>
          </cell>
          <cell r="N340" t="str">
            <v>Planning, Infrastructure &amp; Economic Development Department</v>
          </cell>
          <cell r="O340" t="str">
            <v>Infrastructure Services</v>
          </cell>
          <cell r="P340" t="str">
            <v>Wastewater Services</v>
          </cell>
          <cell r="Q340" t="str">
            <v>907107  Acres Road PS Upgrade</v>
          </cell>
          <cell r="R340" t="str">
            <v>516233  Sanitary Wastewater (Outside Gree</v>
          </cell>
          <cell r="S340">
            <v>700</v>
          </cell>
          <cell r="T340">
            <v>3570</v>
          </cell>
          <cell r="U340">
            <v>0</v>
          </cell>
          <cell r="V340">
            <v>0</v>
          </cell>
          <cell r="W340">
            <v>0</v>
          </cell>
          <cell r="X340">
            <v>0</v>
          </cell>
          <cell r="Y340">
            <v>0</v>
          </cell>
          <cell r="Z340">
            <v>0</v>
          </cell>
          <cell r="AA340">
            <v>0</v>
          </cell>
          <cell r="AB340">
            <v>0</v>
          </cell>
          <cell r="AC340">
            <v>4270</v>
          </cell>
          <cell r="AD340">
            <v>516233</v>
          </cell>
          <cell r="AE340">
            <v>4270</v>
          </cell>
          <cell r="AF340">
            <v>7</v>
          </cell>
          <cell r="AG340">
            <v>2021</v>
          </cell>
          <cell r="AH340" t="str">
            <v>Sanitary Wastewater</v>
          </cell>
          <cell r="AI340">
            <v>907107</v>
          </cell>
          <cell r="AJ340" t="str">
            <v>Modernisation de la station de pompage du chemin Acres</v>
          </cell>
        </row>
        <row r="341">
          <cell r="B341" t="str">
            <v>907462 Pump Stations Capacity Increase</v>
          </cell>
          <cell r="C341" t="str">
            <v>DC</v>
          </cell>
          <cell r="D341" t="str">
            <v xml:space="preserve">Development Charges </v>
          </cell>
          <cell r="E341" t="str">
            <v>Sanitary Wastewater (Outside Gree</v>
          </cell>
          <cell r="F341" t="str">
            <v>Develop. Charges</v>
          </cell>
          <cell r="G341" t="str">
            <v>DC</v>
          </cell>
          <cell r="H341" t="str">
            <v>Rate</v>
          </cell>
          <cell r="I341" t="str">
            <v>Sewer</v>
          </cell>
          <cell r="J341" t="str">
            <v>Authority</v>
          </cell>
          <cell r="K341" t="str">
            <v>Individual</v>
          </cell>
          <cell r="L341" t="str">
            <v>Growth</v>
          </cell>
          <cell r="M341" t="str">
            <v>Standing Committee on Enviromental Protection, Water and Waste Management - Rate</v>
          </cell>
          <cell r="N341" t="str">
            <v>Planning, Infrastructure &amp; Economic Development Department</v>
          </cell>
          <cell r="O341" t="str">
            <v>Infrastructure Services</v>
          </cell>
          <cell r="P341" t="str">
            <v>Wastewater Services</v>
          </cell>
          <cell r="Q341" t="str">
            <v>907462  Pump Stations Capacity Increase</v>
          </cell>
          <cell r="R341" t="str">
            <v>516233  Sanitary Wastewater (Outside Gree</v>
          </cell>
          <cell r="S341">
            <v>300</v>
          </cell>
          <cell r="T341">
            <v>337</v>
          </cell>
          <cell r="U341">
            <v>468</v>
          </cell>
          <cell r="V341">
            <v>395</v>
          </cell>
          <cell r="W341">
            <v>0</v>
          </cell>
          <cell r="X341">
            <v>0</v>
          </cell>
          <cell r="Y341">
            <v>0</v>
          </cell>
          <cell r="Z341">
            <v>0</v>
          </cell>
          <cell r="AA341">
            <v>0</v>
          </cell>
          <cell r="AB341">
            <v>0</v>
          </cell>
          <cell r="AC341">
            <v>1500</v>
          </cell>
          <cell r="AD341">
            <v>516233</v>
          </cell>
          <cell r="AE341">
            <v>1500</v>
          </cell>
          <cell r="AF341" t="str">
            <v>2,4,19,21</v>
          </cell>
          <cell r="AG341">
            <v>2028</v>
          </cell>
          <cell r="AH341" t="str">
            <v>Sanitary Wastewater</v>
          </cell>
          <cell r="AI341">
            <v>907462</v>
          </cell>
          <cell r="AJ341" t="str">
            <v>Augmentation de la capacité des stations de pompage</v>
          </cell>
        </row>
        <row r="342">
          <cell r="B342" t="str">
            <v>907462 Pump Stations Capacity Increase</v>
          </cell>
          <cell r="C342" t="str">
            <v>DC Debt</v>
          </cell>
          <cell r="D342" t="str">
            <v xml:space="preserve">Debt Funding </v>
          </cell>
          <cell r="E342" t="str">
            <v>San Sewer DC Debt TBA</v>
          </cell>
          <cell r="F342" t="str">
            <v>Develop. Charges Debt</v>
          </cell>
          <cell r="G342" t="str">
            <v>DC</v>
          </cell>
          <cell r="H342" t="str">
            <v>Rate</v>
          </cell>
          <cell r="I342" t="str">
            <v>Sewer</v>
          </cell>
          <cell r="J342" t="str">
            <v>Authority</v>
          </cell>
          <cell r="K342" t="str">
            <v>Individual</v>
          </cell>
          <cell r="L342" t="str">
            <v>Growth</v>
          </cell>
          <cell r="M342" t="str">
            <v>Standing Committee on Enviromental Protection, Water and Waste Management - Rate</v>
          </cell>
          <cell r="N342" t="str">
            <v>Planning, Infrastructure &amp; Economic Development Department</v>
          </cell>
          <cell r="O342" t="str">
            <v>Infrastructure Services</v>
          </cell>
          <cell r="P342" t="str">
            <v>Wastewater Services</v>
          </cell>
          <cell r="Q342" t="str">
            <v>907462  Pump Stations Capacity Increase</v>
          </cell>
          <cell r="R342" t="str">
            <v>518039  Sanitary Sewer DC Debt TBA</v>
          </cell>
          <cell r="S342">
            <v>0</v>
          </cell>
          <cell r="T342">
            <v>0</v>
          </cell>
          <cell r="U342">
            <v>0</v>
          </cell>
          <cell r="V342">
            <v>82</v>
          </cell>
          <cell r="W342">
            <v>0</v>
          </cell>
          <cell r="X342">
            <v>0</v>
          </cell>
          <cell r="Y342">
            <v>0</v>
          </cell>
          <cell r="Z342">
            <v>0</v>
          </cell>
          <cell r="AA342">
            <v>0</v>
          </cell>
          <cell r="AB342">
            <v>0</v>
          </cell>
          <cell r="AC342">
            <v>82</v>
          </cell>
          <cell r="AD342">
            <v>518039</v>
          </cell>
          <cell r="AE342">
            <v>82</v>
          </cell>
          <cell r="AF342" t="str">
            <v>2,4,19,21</v>
          </cell>
          <cell r="AG342">
            <v>2028</v>
          </cell>
          <cell r="AH342" t="str">
            <v>Sanitary Sewer DC Debt</v>
          </cell>
          <cell r="AI342">
            <v>907462</v>
          </cell>
          <cell r="AJ342" t="str">
            <v>Augmentation de la capacité des stations de pompage</v>
          </cell>
        </row>
        <row r="343">
          <cell r="B343" t="str">
            <v>908247 Richmond PS &amp; Forcemain Expans</v>
          </cell>
          <cell r="C343" t="str">
            <v>Res</v>
          </cell>
          <cell r="D343" t="str">
            <v xml:space="preserve">Capital Reserve Fund </v>
          </cell>
          <cell r="E343" t="str">
            <v>Sewer Capital</v>
          </cell>
          <cell r="F343" t="str">
            <v>Rate Supported</v>
          </cell>
          <cell r="G343" t="str">
            <v>Rate</v>
          </cell>
          <cell r="H343" t="str">
            <v>Rate</v>
          </cell>
          <cell r="I343" t="str">
            <v>Sewer</v>
          </cell>
          <cell r="J343" t="str">
            <v>Authority</v>
          </cell>
          <cell r="K343" t="str">
            <v>Individual</v>
          </cell>
          <cell r="L343" t="str">
            <v>Growth</v>
          </cell>
          <cell r="M343" t="str">
            <v>Standing Committee on Enviromental Protection, Water and Waste Management - Rate</v>
          </cell>
          <cell r="N343" t="str">
            <v>Planning, Infrastructure &amp; Economic Development Department</v>
          </cell>
          <cell r="O343" t="str">
            <v>Infrastructure Services</v>
          </cell>
          <cell r="P343" t="str">
            <v>Wastewater Services</v>
          </cell>
          <cell r="Q343" t="str">
            <v>908247  Richmond PS &amp; Forcemain Expans</v>
          </cell>
          <cell r="R343" t="str">
            <v>516112  Sewer Capital</v>
          </cell>
          <cell r="S343">
            <v>250</v>
          </cell>
          <cell r="T343">
            <v>2167.5</v>
          </cell>
          <cell r="U343">
            <v>0</v>
          </cell>
          <cell r="V343">
            <v>0</v>
          </cell>
          <cell r="W343">
            <v>0</v>
          </cell>
          <cell r="X343">
            <v>0</v>
          </cell>
          <cell r="Y343">
            <v>0</v>
          </cell>
          <cell r="Z343">
            <v>0</v>
          </cell>
          <cell r="AA343">
            <v>0</v>
          </cell>
          <cell r="AB343">
            <v>0</v>
          </cell>
          <cell r="AC343">
            <v>2417.5</v>
          </cell>
          <cell r="AD343">
            <v>516112</v>
          </cell>
          <cell r="AE343">
            <v>2417.5</v>
          </cell>
          <cell r="AF343">
            <v>21</v>
          </cell>
          <cell r="AG343">
            <v>2023</v>
          </cell>
          <cell r="AH343" t="str">
            <v xml:space="preserve">Sewer Capital </v>
          </cell>
          <cell r="AI343">
            <v>908247</v>
          </cell>
          <cell r="AJ343" t="str">
            <v>Agrandissement de la station de pompage et de la conduite de refoulement de Richmond</v>
          </cell>
        </row>
        <row r="344">
          <cell r="B344" t="str">
            <v>908247 Richmond PS &amp; Forcemain Expans</v>
          </cell>
          <cell r="C344" t="str">
            <v>DC</v>
          </cell>
          <cell r="D344" t="str">
            <v xml:space="preserve">Development Charges </v>
          </cell>
          <cell r="E344" t="str">
            <v>Richmond Sanitary Sewer Area Specific 2014</v>
          </cell>
          <cell r="F344" t="str">
            <v>Develop. Charges</v>
          </cell>
          <cell r="G344" t="str">
            <v>DC</v>
          </cell>
          <cell r="H344" t="str">
            <v>Rate</v>
          </cell>
          <cell r="I344" t="str">
            <v>Sewer</v>
          </cell>
          <cell r="J344" t="str">
            <v>Authority</v>
          </cell>
          <cell r="K344" t="str">
            <v>Individual</v>
          </cell>
          <cell r="L344" t="str">
            <v>Growth</v>
          </cell>
          <cell r="M344" t="str">
            <v>Standing Committee on Enviromental Protection, Water and Waste Management - Rate</v>
          </cell>
          <cell r="N344" t="str">
            <v>Planning, Infrastructure &amp; Economic Development Department</v>
          </cell>
          <cell r="O344" t="str">
            <v>Infrastructure Services</v>
          </cell>
          <cell r="P344" t="str">
            <v>Wastewater Services</v>
          </cell>
          <cell r="Q344" t="str">
            <v>908247  Richmond PS &amp; Forcemain Expans</v>
          </cell>
          <cell r="R344" t="str">
            <v>516332  D/C - Richmond Sanitary Sewer Area Speci</v>
          </cell>
          <cell r="S344">
            <v>750</v>
          </cell>
          <cell r="T344">
            <v>6502.5</v>
          </cell>
          <cell r="U344">
            <v>0</v>
          </cell>
          <cell r="V344">
            <v>0</v>
          </cell>
          <cell r="W344">
            <v>0</v>
          </cell>
          <cell r="X344">
            <v>0</v>
          </cell>
          <cell r="Y344">
            <v>0</v>
          </cell>
          <cell r="Z344">
            <v>0</v>
          </cell>
          <cell r="AA344">
            <v>0</v>
          </cell>
          <cell r="AB344">
            <v>0</v>
          </cell>
          <cell r="AC344">
            <v>7252.5</v>
          </cell>
          <cell r="AD344">
            <v>516332</v>
          </cell>
          <cell r="AE344">
            <v>7252.5</v>
          </cell>
          <cell r="AF344">
            <v>21</v>
          </cell>
          <cell r="AG344">
            <v>2023</v>
          </cell>
          <cell r="AH344" t="str">
            <v>Sanitary Wastewater Services</v>
          </cell>
          <cell r="AI344">
            <v>908247</v>
          </cell>
          <cell r="AJ344" t="str">
            <v>Agrandissement de la station de pompage et de la conduite de refoulement de Richmond</v>
          </cell>
        </row>
        <row r="345">
          <cell r="B345" t="str">
            <v>908555 Richmond PS &amp; Forcemain ExpPh3</v>
          </cell>
          <cell r="C345" t="str">
            <v>Res</v>
          </cell>
          <cell r="D345" t="str">
            <v xml:space="preserve">Capital Reserve Fund </v>
          </cell>
          <cell r="E345" t="str">
            <v>Sewer Capital</v>
          </cell>
          <cell r="F345" t="str">
            <v>Rate Supported</v>
          </cell>
          <cell r="G345" t="str">
            <v>Rate</v>
          </cell>
          <cell r="H345" t="str">
            <v>Rate</v>
          </cell>
          <cell r="I345" t="str">
            <v>Sewer</v>
          </cell>
          <cell r="J345" t="str">
            <v>Authority</v>
          </cell>
          <cell r="K345" t="str">
            <v>Individual</v>
          </cell>
          <cell r="L345" t="str">
            <v>Growth</v>
          </cell>
          <cell r="M345" t="str">
            <v>Standing Committee on Enviromental Protection, Water and Waste Management - Rate</v>
          </cell>
          <cell r="N345" t="str">
            <v>Planning, Infrastructure &amp; Economic Development Department</v>
          </cell>
          <cell r="O345" t="str">
            <v>Infrastructure Services</v>
          </cell>
          <cell r="P345" t="str">
            <v>Wastewater Services</v>
          </cell>
          <cell r="Q345" t="str">
            <v>908555  Richmond PS &amp; Forcemain ExpPh3</v>
          </cell>
          <cell r="R345" t="str">
            <v>516112  Sewer Capital</v>
          </cell>
          <cell r="S345">
            <v>0</v>
          </cell>
          <cell r="T345">
            <v>0</v>
          </cell>
          <cell r="U345">
            <v>0</v>
          </cell>
          <cell r="V345">
            <v>641.85</v>
          </cell>
          <cell r="W345">
            <v>0</v>
          </cell>
          <cell r="X345">
            <v>0</v>
          </cell>
          <cell r="Y345">
            <v>0</v>
          </cell>
          <cell r="Z345">
            <v>0</v>
          </cell>
          <cell r="AA345">
            <v>0</v>
          </cell>
          <cell r="AB345">
            <v>0</v>
          </cell>
          <cell r="AC345">
            <v>641.85</v>
          </cell>
          <cell r="AD345">
            <v>516112</v>
          </cell>
          <cell r="AE345">
            <v>641.85</v>
          </cell>
          <cell r="AF345">
            <v>21</v>
          </cell>
          <cell r="AG345">
            <v>2026</v>
          </cell>
          <cell r="AH345" t="str">
            <v xml:space="preserve">Sewer Capital </v>
          </cell>
          <cell r="AI345">
            <v>908555</v>
          </cell>
          <cell r="AJ345" t="str">
            <v>Agrandissement de la station de pompage et de la conduite de refoulement de Richmond</v>
          </cell>
        </row>
        <row r="346">
          <cell r="B346" t="str">
            <v>908555 Richmond PS &amp; Forcemain ExpPh3</v>
          </cell>
          <cell r="C346" t="str">
            <v>DC</v>
          </cell>
          <cell r="D346" t="str">
            <v xml:space="preserve">Development Charges </v>
          </cell>
          <cell r="E346" t="str">
            <v>Richmond Sanitary Sewer Area Specific 2014</v>
          </cell>
          <cell r="F346" t="str">
            <v>Develop. Charges</v>
          </cell>
          <cell r="G346" t="str">
            <v>DC</v>
          </cell>
          <cell r="H346" t="str">
            <v>Rate</v>
          </cell>
          <cell r="I346" t="str">
            <v>Sewer</v>
          </cell>
          <cell r="J346" t="str">
            <v>Authority</v>
          </cell>
          <cell r="K346" t="str">
            <v>Individual</v>
          </cell>
          <cell r="L346" t="str">
            <v>Growth</v>
          </cell>
          <cell r="M346" t="str">
            <v>Standing Committee on Enviromental Protection, Water and Waste Management - Rate</v>
          </cell>
          <cell r="N346" t="str">
            <v>Planning, Infrastructure &amp; Economic Development Department</v>
          </cell>
          <cell r="O346" t="str">
            <v>Infrastructure Services</v>
          </cell>
          <cell r="P346" t="str">
            <v>Wastewater Services</v>
          </cell>
          <cell r="Q346" t="str">
            <v>908555  Richmond PS &amp; Forcemain ExpPh3</v>
          </cell>
          <cell r="R346" t="str">
            <v>516332  D/C - Richmond Sanitary Sewer Area Speci</v>
          </cell>
          <cell r="S346">
            <v>0</v>
          </cell>
          <cell r="T346">
            <v>0</v>
          </cell>
          <cell r="U346">
            <v>0</v>
          </cell>
          <cell r="V346">
            <v>525.15</v>
          </cell>
          <cell r="W346">
            <v>0</v>
          </cell>
          <cell r="X346">
            <v>0</v>
          </cell>
          <cell r="Y346">
            <v>0</v>
          </cell>
          <cell r="Z346">
            <v>0</v>
          </cell>
          <cell r="AA346">
            <v>0</v>
          </cell>
          <cell r="AB346">
            <v>0</v>
          </cell>
          <cell r="AC346">
            <v>525.15</v>
          </cell>
          <cell r="AD346">
            <v>516332</v>
          </cell>
          <cell r="AE346">
            <v>525.15</v>
          </cell>
          <cell r="AF346">
            <v>21</v>
          </cell>
          <cell r="AG346">
            <v>2026</v>
          </cell>
          <cell r="AH346" t="str">
            <v>Sanitary Wastewater Services</v>
          </cell>
          <cell r="AI346">
            <v>908555</v>
          </cell>
          <cell r="AJ346" t="str">
            <v>Agrandissement de la station de pompage et de la conduite de refoulement de Richmond</v>
          </cell>
        </row>
        <row r="347">
          <cell r="B347" t="str">
            <v>908624 2017 Infrastructure Master Plan (Sewer)</v>
          </cell>
          <cell r="C347" t="str">
            <v>Res</v>
          </cell>
          <cell r="D347" t="str">
            <v xml:space="preserve">Capital Reserve Fund </v>
          </cell>
          <cell r="E347" t="str">
            <v>Sewer Capital</v>
          </cell>
          <cell r="F347" t="str">
            <v>Rate Supported</v>
          </cell>
          <cell r="G347" t="str">
            <v>Rate</v>
          </cell>
          <cell r="H347" t="str">
            <v>Rate</v>
          </cell>
          <cell r="I347" t="str">
            <v>Sewer</v>
          </cell>
          <cell r="J347" t="str">
            <v>Authority</v>
          </cell>
          <cell r="K347" t="str">
            <v>Individual</v>
          </cell>
          <cell r="L347" t="str">
            <v>Growth</v>
          </cell>
          <cell r="M347" t="str">
            <v>Standing Committee on Enviromental Protection, Water and Waste Management - Rate</v>
          </cell>
          <cell r="N347" t="str">
            <v>Planning, Infrastructure &amp; Economic Development Department</v>
          </cell>
          <cell r="O347" t="str">
            <v>Infrastructure Services</v>
          </cell>
          <cell r="P347" t="str">
            <v>Wastewater Services</v>
          </cell>
          <cell r="Q347" t="str">
            <v>908624  2017 Infrastructure Master Plan (Sewer)</v>
          </cell>
          <cell r="R347" t="str">
            <v>516112  Sewer Capital</v>
          </cell>
          <cell r="S347">
            <v>0</v>
          </cell>
          <cell r="T347">
            <v>235.85</v>
          </cell>
          <cell r="U347">
            <v>240.3</v>
          </cell>
          <cell r="V347">
            <v>0</v>
          </cell>
          <cell r="W347">
            <v>0</v>
          </cell>
          <cell r="X347">
            <v>0</v>
          </cell>
          <cell r="Y347">
            <v>0</v>
          </cell>
          <cell r="Z347">
            <v>0</v>
          </cell>
          <cell r="AA347">
            <v>0</v>
          </cell>
          <cell r="AB347">
            <v>0</v>
          </cell>
          <cell r="AC347">
            <v>476.15</v>
          </cell>
          <cell r="AD347">
            <v>516112</v>
          </cell>
          <cell r="AE347">
            <v>476.15</v>
          </cell>
          <cell r="AF347" t="str">
            <v>CW</v>
          </cell>
          <cell r="AG347">
            <v>2020</v>
          </cell>
          <cell r="AH347" t="str">
            <v xml:space="preserve">Sewer Capital </v>
          </cell>
          <cell r="AI347">
            <v>908624</v>
          </cell>
          <cell r="AJ347" t="str">
            <v>Plan directeur de l'infrastructure 2017 (égout)</v>
          </cell>
        </row>
        <row r="348">
          <cell r="B348" t="str">
            <v>908624 2017 Infrastructure Master Plan (Sewer)</v>
          </cell>
          <cell r="C348" t="str">
            <v>DC</v>
          </cell>
          <cell r="D348" t="str">
            <v xml:space="preserve">Development Charges </v>
          </cell>
          <cell r="E348" t="str">
            <v>Studies-2021-CW</v>
          </cell>
          <cell r="F348" t="str">
            <v>Develop. Charges</v>
          </cell>
          <cell r="G348" t="str">
            <v>DC</v>
          </cell>
          <cell r="H348" t="str">
            <v>Rate</v>
          </cell>
          <cell r="I348" t="str">
            <v>Sewer</v>
          </cell>
          <cell r="J348" t="str">
            <v>Authority</v>
          </cell>
          <cell r="K348" t="str">
            <v>Individual</v>
          </cell>
          <cell r="L348" t="str">
            <v>Growth</v>
          </cell>
          <cell r="M348" t="str">
            <v>Standing Committee on Enviromental Protection, Water and Waste Management - Rate</v>
          </cell>
          <cell r="N348" t="str">
            <v>Planning, Infrastructure &amp; Economic Development Department</v>
          </cell>
          <cell r="O348" t="str">
            <v>Infrastructure Services</v>
          </cell>
          <cell r="P348" t="str">
            <v>Wastewater Services</v>
          </cell>
          <cell r="Q348" t="str">
            <v>908624  2017 Infrastructure Master Plan (Sewer)</v>
          </cell>
          <cell r="R348" t="str">
            <v>516279  D/C Studies-2021-CW</v>
          </cell>
          <cell r="S348">
            <v>0</v>
          </cell>
          <cell r="T348">
            <v>29.15</v>
          </cell>
          <cell r="U348">
            <v>29.7</v>
          </cell>
          <cell r="V348">
            <v>0</v>
          </cell>
          <cell r="W348">
            <v>0</v>
          </cell>
          <cell r="X348">
            <v>0</v>
          </cell>
          <cell r="Y348">
            <v>0</v>
          </cell>
          <cell r="Z348">
            <v>0</v>
          </cell>
          <cell r="AA348">
            <v>0</v>
          </cell>
          <cell r="AB348">
            <v>0</v>
          </cell>
          <cell r="AC348">
            <v>58.849999999999994</v>
          </cell>
          <cell r="AD348">
            <v>516279</v>
          </cell>
          <cell r="AE348">
            <v>58.849999999999994</v>
          </cell>
          <cell r="AF348" t="str">
            <v>CW</v>
          </cell>
          <cell r="AG348">
            <v>2020</v>
          </cell>
          <cell r="AH348" t="str">
            <v>Studies</v>
          </cell>
          <cell r="AI348">
            <v>908624</v>
          </cell>
          <cell r="AJ348" t="str">
            <v>Plan directeur de l'infrastructure 2017 (égout)</v>
          </cell>
        </row>
        <row r="349">
          <cell r="B349" t="str">
            <v>909072 Leitrim Sanitary Pump Station Expansion</v>
          </cell>
          <cell r="C349" t="str">
            <v>DC</v>
          </cell>
          <cell r="D349" t="str">
            <v xml:space="preserve">Development Charges </v>
          </cell>
          <cell r="E349" t="str">
            <v>Sanitary Wastewater (Outside Gree</v>
          </cell>
          <cell r="F349" t="str">
            <v>Develop. Charges</v>
          </cell>
          <cell r="G349" t="str">
            <v>DC</v>
          </cell>
          <cell r="H349" t="str">
            <v>Rate</v>
          </cell>
          <cell r="I349" t="str">
            <v>Sewer</v>
          </cell>
          <cell r="J349" t="str">
            <v>Authority</v>
          </cell>
          <cell r="K349" t="str">
            <v>Individual</v>
          </cell>
          <cell r="L349" t="str">
            <v>Growth</v>
          </cell>
          <cell r="M349" t="str">
            <v>Standing Committee on Enviromental Protection, Water and Waste Management - Rate</v>
          </cell>
          <cell r="N349" t="str">
            <v>Planning, Infrastructure &amp; Economic Development Department</v>
          </cell>
          <cell r="O349" t="str">
            <v>Planning Services</v>
          </cell>
          <cell r="P349" t="str">
            <v>Wastewater Services</v>
          </cell>
          <cell r="Q349" t="str">
            <v>909072  Leitrim Sanitary Pump Station Expansion</v>
          </cell>
          <cell r="R349" t="str">
            <v>516233  Sanitary Wastewater (Outside Gree</v>
          </cell>
          <cell r="S349">
            <v>0</v>
          </cell>
          <cell r="T349">
            <v>184</v>
          </cell>
          <cell r="U349">
            <v>0</v>
          </cell>
          <cell r="V349">
            <v>0</v>
          </cell>
          <cell r="W349">
            <v>0</v>
          </cell>
          <cell r="X349">
            <v>0</v>
          </cell>
          <cell r="Y349">
            <v>0</v>
          </cell>
          <cell r="Z349">
            <v>0</v>
          </cell>
          <cell r="AA349">
            <v>0</v>
          </cell>
          <cell r="AB349">
            <v>0</v>
          </cell>
          <cell r="AC349">
            <v>184</v>
          </cell>
          <cell r="AD349">
            <v>516233</v>
          </cell>
          <cell r="AE349">
            <v>184</v>
          </cell>
          <cell r="AF349">
            <v>22</v>
          </cell>
          <cell r="AG349">
            <v>2022</v>
          </cell>
          <cell r="AH349" t="str">
            <v>Sanitary Wastewater</v>
          </cell>
          <cell r="AI349">
            <v>909072</v>
          </cell>
          <cell r="AJ349" t="str">
            <v>Agrandissement de la station de pompage sanitaire du chemin Leitrim</v>
          </cell>
        </row>
        <row r="350">
          <cell r="B350" t="str">
            <v>909357 South Nepean Collector Ph3</v>
          </cell>
          <cell r="C350" t="str">
            <v>DC</v>
          </cell>
          <cell r="D350" t="str">
            <v xml:space="preserve">Development Charges </v>
          </cell>
          <cell r="E350" t="str">
            <v>Sanitary Wastewater (Outside Gree</v>
          </cell>
          <cell r="F350" t="str">
            <v>Develop. Charges</v>
          </cell>
          <cell r="G350" t="str">
            <v>DC</v>
          </cell>
          <cell r="H350" t="str">
            <v>Rate</v>
          </cell>
          <cell r="I350" t="str">
            <v>Sewer</v>
          </cell>
          <cell r="J350" t="str">
            <v>Authority</v>
          </cell>
          <cell r="K350" t="str">
            <v>Individual</v>
          </cell>
          <cell r="L350" t="str">
            <v>Growth</v>
          </cell>
          <cell r="M350" t="str">
            <v>Standing Committee on Enviromental Protection, Water and Waste Management - Rate</v>
          </cell>
          <cell r="N350" t="str">
            <v>Planning, Infrastructure &amp; Economic Development Department</v>
          </cell>
          <cell r="O350" t="str">
            <v>Infrastructure Services</v>
          </cell>
          <cell r="P350" t="str">
            <v>Wastewater Services</v>
          </cell>
          <cell r="Q350" t="str">
            <v>909357  South Nepean Collector Ph3</v>
          </cell>
          <cell r="R350" t="str">
            <v>516233  Sanitary Wastewater (Outside Gree</v>
          </cell>
          <cell r="S350">
            <v>7502</v>
          </cell>
          <cell r="T350">
            <v>0</v>
          </cell>
          <cell r="U350">
            <v>0</v>
          </cell>
          <cell r="V350">
            <v>0</v>
          </cell>
          <cell r="W350">
            <v>0</v>
          </cell>
          <cell r="X350">
            <v>0</v>
          </cell>
          <cell r="Y350">
            <v>0</v>
          </cell>
          <cell r="Z350">
            <v>0</v>
          </cell>
          <cell r="AA350">
            <v>0</v>
          </cell>
          <cell r="AB350">
            <v>0</v>
          </cell>
          <cell r="AC350">
            <v>7502</v>
          </cell>
          <cell r="AD350">
            <v>516233</v>
          </cell>
          <cell r="AE350">
            <v>7502</v>
          </cell>
          <cell r="AF350">
            <v>3</v>
          </cell>
          <cell r="AG350">
            <v>2023</v>
          </cell>
          <cell r="AH350" t="str">
            <v>Sanitary Wastewater</v>
          </cell>
          <cell r="AI350">
            <v>909357</v>
          </cell>
          <cell r="AJ350" t="str">
            <v>Égout collecteur de Nepean-Sud - Étape 3</v>
          </cell>
        </row>
        <row r="351">
          <cell r="B351" t="str">
            <v>909357 South Nepean Collector Ph3</v>
          </cell>
          <cell r="C351" t="str">
            <v>DC Debt</v>
          </cell>
          <cell r="D351" t="str">
            <v xml:space="preserve">Debt Funding </v>
          </cell>
          <cell r="E351" t="str">
            <v>San Sewer DC Debt TBA</v>
          </cell>
          <cell r="F351" t="str">
            <v>Develop. Charges Debt</v>
          </cell>
          <cell r="G351" t="str">
            <v>DC</v>
          </cell>
          <cell r="H351" t="str">
            <v>Rate</v>
          </cell>
          <cell r="I351" t="str">
            <v>Sewer</v>
          </cell>
          <cell r="J351" t="str">
            <v>Authority</v>
          </cell>
          <cell r="K351" t="str">
            <v>Individual</v>
          </cell>
          <cell r="L351" t="str">
            <v>Growth</v>
          </cell>
          <cell r="M351" t="str">
            <v>Standing Committee on Enviromental Protection, Water and Waste Management - Rate</v>
          </cell>
          <cell r="N351" t="str">
            <v>Planning, Infrastructure &amp; Economic Development Department</v>
          </cell>
          <cell r="O351" t="str">
            <v>Infrastructure Services</v>
          </cell>
          <cell r="P351" t="str">
            <v>Wastewater Services</v>
          </cell>
          <cell r="Q351" t="str">
            <v>909357  South Nepean Collector Ph3</v>
          </cell>
          <cell r="R351" t="str">
            <v>518039  Sanitary Sewer DC Debt TBA</v>
          </cell>
          <cell r="S351">
            <v>698</v>
          </cell>
          <cell r="T351">
            <v>0</v>
          </cell>
          <cell r="U351">
            <v>0</v>
          </cell>
          <cell r="V351">
            <v>0</v>
          </cell>
          <cell r="W351">
            <v>0</v>
          </cell>
          <cell r="X351">
            <v>0</v>
          </cell>
          <cell r="Y351">
            <v>0</v>
          </cell>
          <cell r="Z351">
            <v>0</v>
          </cell>
          <cell r="AA351">
            <v>0</v>
          </cell>
          <cell r="AB351">
            <v>0</v>
          </cell>
          <cell r="AC351">
            <v>698</v>
          </cell>
          <cell r="AD351">
            <v>518039</v>
          </cell>
          <cell r="AE351">
            <v>698</v>
          </cell>
          <cell r="AF351">
            <v>3</v>
          </cell>
          <cell r="AG351">
            <v>2023</v>
          </cell>
          <cell r="AH351" t="str">
            <v>Sanitary Sewer DC Debt</v>
          </cell>
          <cell r="AI351">
            <v>909357</v>
          </cell>
          <cell r="AJ351" t="str">
            <v>Égout collecteur de Nepean-Sud - Étape 3</v>
          </cell>
        </row>
        <row r="352">
          <cell r="B352" t="str">
            <v>907390 ROPEC Primary Clarifier Expansion</v>
          </cell>
          <cell r="C352" t="str">
            <v>Res</v>
          </cell>
          <cell r="D352" t="str">
            <v xml:space="preserve">Capital Reserve Fund </v>
          </cell>
          <cell r="E352" t="str">
            <v>Sewer Capital</v>
          </cell>
          <cell r="F352" t="str">
            <v>Rate Supported</v>
          </cell>
          <cell r="G352" t="str">
            <v>Rate</v>
          </cell>
          <cell r="H352" t="str">
            <v>Rate</v>
          </cell>
          <cell r="I352" t="str">
            <v>Sewer</v>
          </cell>
          <cell r="J352" t="str">
            <v>Authority</v>
          </cell>
          <cell r="K352" t="str">
            <v>Wastewater Treatment-Growth</v>
          </cell>
          <cell r="L352" t="str">
            <v>Growth</v>
          </cell>
          <cell r="M352" t="str">
            <v>Standing Committee on Enviromental Protection, Water and Waste Management - Rate</v>
          </cell>
          <cell r="N352" t="str">
            <v>Public Works &amp; Environmental Services Department</v>
          </cell>
          <cell r="O352" t="str">
            <v>Water Services</v>
          </cell>
          <cell r="P352" t="str">
            <v>Wastewater Services</v>
          </cell>
          <cell r="Q352" t="str">
            <v>907390  ROPEC Primary Clarifier Expansion</v>
          </cell>
          <cell r="R352" t="str">
            <v>516112  Sewer Capital</v>
          </cell>
          <cell r="S352">
            <v>0</v>
          </cell>
          <cell r="T352">
            <v>0</v>
          </cell>
          <cell r="U352">
            <v>0</v>
          </cell>
          <cell r="V352">
            <v>0</v>
          </cell>
          <cell r="W352">
            <v>0</v>
          </cell>
          <cell r="X352">
            <v>16</v>
          </cell>
          <cell r="Y352">
            <v>0</v>
          </cell>
          <cell r="Z352">
            <v>0</v>
          </cell>
          <cell r="AA352">
            <v>0</v>
          </cell>
          <cell r="AB352">
            <v>0</v>
          </cell>
          <cell r="AC352">
            <v>16</v>
          </cell>
          <cell r="AD352">
            <v>516112</v>
          </cell>
          <cell r="AE352">
            <v>0</v>
          </cell>
          <cell r="AF352">
            <v>18</v>
          </cell>
          <cell r="AG352">
            <v>2024</v>
          </cell>
          <cell r="AH352" t="str">
            <v xml:space="preserve">Sewer Capital </v>
          </cell>
          <cell r="AI352">
            <v>907390</v>
          </cell>
          <cell r="AJ352" t="str">
            <v>CEROP – Agrandissement du décanteur primaire</v>
          </cell>
        </row>
        <row r="353">
          <cell r="B353" t="str">
            <v>907390 ROPEC Primary Clarifier Expansion</v>
          </cell>
          <cell r="C353" t="str">
            <v>DC</v>
          </cell>
          <cell r="D353" t="str">
            <v xml:space="preserve">Development Charges </v>
          </cell>
          <cell r="E353" t="str">
            <v>Sanitary Wastewater (City Wide)</v>
          </cell>
          <cell r="F353" t="str">
            <v>Develop. Charges</v>
          </cell>
          <cell r="G353" t="str">
            <v>DC</v>
          </cell>
          <cell r="H353" t="str">
            <v>Rate</v>
          </cell>
          <cell r="I353" t="str">
            <v>Sewer</v>
          </cell>
          <cell r="J353" t="str">
            <v>Authority</v>
          </cell>
          <cell r="K353" t="str">
            <v>Wastewater Treatment-Growth</v>
          </cell>
          <cell r="L353" t="str">
            <v>Growth</v>
          </cell>
          <cell r="M353" t="str">
            <v>Standing Committee on Enviromental Protection, Water and Waste Management - Rate</v>
          </cell>
          <cell r="N353" t="str">
            <v>Public Works &amp; Environmental Services Department</v>
          </cell>
          <cell r="O353" t="str">
            <v>Water Services</v>
          </cell>
          <cell r="P353" t="str">
            <v>Wastewater Services</v>
          </cell>
          <cell r="Q353" t="str">
            <v>907390  ROPEC Primary Clarifier Expansion</v>
          </cell>
          <cell r="R353" t="str">
            <v>516231  Sanitary Wastewater (City Wide)</v>
          </cell>
          <cell r="S353">
            <v>0</v>
          </cell>
          <cell r="T353">
            <v>0</v>
          </cell>
          <cell r="U353">
            <v>0</v>
          </cell>
          <cell r="V353">
            <v>7459</v>
          </cell>
          <cell r="W353">
            <v>34840</v>
          </cell>
          <cell r="X353">
            <v>6926</v>
          </cell>
          <cell r="Y353">
            <v>0</v>
          </cell>
          <cell r="Z353">
            <v>0</v>
          </cell>
          <cell r="AA353">
            <v>0</v>
          </cell>
          <cell r="AB353">
            <v>0</v>
          </cell>
          <cell r="AC353">
            <v>49225</v>
          </cell>
          <cell r="AD353">
            <v>516231</v>
          </cell>
          <cell r="AE353">
            <v>7459</v>
          </cell>
          <cell r="AF353">
            <v>18</v>
          </cell>
          <cell r="AG353">
            <v>2024</v>
          </cell>
          <cell r="AH353" t="str">
            <v>Sanitary Wastewater</v>
          </cell>
          <cell r="AI353">
            <v>907390</v>
          </cell>
          <cell r="AJ353" t="str">
            <v>CEROP – Agrandissement du décanteur primaire</v>
          </cell>
        </row>
        <row r="354">
          <cell r="B354" t="str">
            <v>907390 ROPEC Primary Clarifier Expansion</v>
          </cell>
          <cell r="C354" t="str">
            <v>DC</v>
          </cell>
          <cell r="D354" t="str">
            <v xml:space="preserve">Development Charges </v>
          </cell>
          <cell r="E354" t="str">
            <v>Post Period Capacity Sewer</v>
          </cell>
          <cell r="F354" t="str">
            <v>Develop. Charges</v>
          </cell>
          <cell r="G354" t="str">
            <v>DC</v>
          </cell>
          <cell r="H354" t="str">
            <v>Rate</v>
          </cell>
          <cell r="I354" t="str">
            <v>Sewer</v>
          </cell>
          <cell r="J354" t="str">
            <v>Authority</v>
          </cell>
          <cell r="K354" t="str">
            <v>Wastewater Treatment-Growth</v>
          </cell>
          <cell r="L354" t="str">
            <v>Growth</v>
          </cell>
          <cell r="M354" t="str">
            <v>Standing Committee on Enviromental Protection, Water and Waste Management - Rate</v>
          </cell>
          <cell r="N354" t="str">
            <v>Public Works &amp; Environmental Services Department</v>
          </cell>
          <cell r="O354" t="str">
            <v>Water Services</v>
          </cell>
          <cell r="P354" t="str">
            <v>Wastewater Services</v>
          </cell>
          <cell r="Q354" t="str">
            <v>907390  ROPEC Primary Clarifier Expansion</v>
          </cell>
          <cell r="R354" t="str">
            <v>516392  Post Period Capacity Sewer</v>
          </cell>
          <cell r="S354">
            <v>0</v>
          </cell>
          <cell r="T354">
            <v>0</v>
          </cell>
          <cell r="U354">
            <v>0</v>
          </cell>
          <cell r="V354">
            <v>1203</v>
          </cell>
          <cell r="W354">
            <v>5625</v>
          </cell>
          <cell r="X354">
            <v>1118</v>
          </cell>
          <cell r="Y354">
            <v>0</v>
          </cell>
          <cell r="Z354">
            <v>0</v>
          </cell>
          <cell r="AA354">
            <v>0</v>
          </cell>
          <cell r="AB354">
            <v>0</v>
          </cell>
          <cell r="AC354">
            <v>7946</v>
          </cell>
          <cell r="AD354">
            <v>516392</v>
          </cell>
          <cell r="AE354">
            <v>1203</v>
          </cell>
          <cell r="AF354">
            <v>18</v>
          </cell>
          <cell r="AG354">
            <v>2024</v>
          </cell>
          <cell r="AH354" t="str">
            <v>Sanitary Wastewater</v>
          </cell>
          <cell r="AI354">
            <v>907390</v>
          </cell>
          <cell r="AJ354" t="str">
            <v>CEROP – Agrandissement du décanteur primaire</v>
          </cell>
        </row>
        <row r="355">
          <cell r="B355" t="str">
            <v>907390 ROPEC Primary Clarifier Expansion</v>
          </cell>
          <cell r="C355" t="str">
            <v>Debt</v>
          </cell>
          <cell r="D355" t="str">
            <v xml:space="preserve">Debt Funding </v>
          </cell>
          <cell r="E355" t="str">
            <v>Sewer Funded Debt</v>
          </cell>
          <cell r="F355" t="str">
            <v>Rate Supported Debt</v>
          </cell>
          <cell r="G355" t="str">
            <v>Rate</v>
          </cell>
          <cell r="H355" t="str">
            <v>Rate</v>
          </cell>
          <cell r="I355" t="str">
            <v>Sewer</v>
          </cell>
          <cell r="J355" t="str">
            <v>Authority</v>
          </cell>
          <cell r="K355" t="str">
            <v>Wastewater Treatment-Growth</v>
          </cell>
          <cell r="L355" t="str">
            <v>Growth</v>
          </cell>
          <cell r="M355" t="str">
            <v>Standing Committee on Enviromental Protection, Water and Waste Management - Rate</v>
          </cell>
          <cell r="N355" t="str">
            <v>Public Works &amp; Environmental Services Department</v>
          </cell>
          <cell r="O355" t="str">
            <v>Water Services</v>
          </cell>
          <cell r="P355" t="str">
            <v>Wastewater Services</v>
          </cell>
          <cell r="Q355" t="str">
            <v>907390  ROPEC Primary Clarifier Expansion</v>
          </cell>
          <cell r="R355" t="str">
            <v>518007  Sewer Funded Debt</v>
          </cell>
          <cell r="S355">
            <v>0</v>
          </cell>
          <cell r="T355">
            <v>0</v>
          </cell>
          <cell r="U355">
            <v>0</v>
          </cell>
          <cell r="V355">
            <v>1</v>
          </cell>
          <cell r="W355">
            <v>0</v>
          </cell>
          <cell r="X355">
            <v>75</v>
          </cell>
          <cell r="Y355">
            <v>0</v>
          </cell>
          <cell r="Z355">
            <v>0</v>
          </cell>
          <cell r="AA355">
            <v>0</v>
          </cell>
          <cell r="AB355">
            <v>0</v>
          </cell>
          <cell r="AC355">
            <v>76</v>
          </cell>
          <cell r="AD355">
            <v>518007</v>
          </cell>
          <cell r="AE355">
            <v>1</v>
          </cell>
          <cell r="AF355">
            <v>18</v>
          </cell>
          <cell r="AG355">
            <v>2024</v>
          </cell>
          <cell r="AH355" t="str">
            <v>Sewer Funded Debt</v>
          </cell>
          <cell r="AI355">
            <v>907390</v>
          </cell>
          <cell r="AJ355" t="str">
            <v>CEROP – Agrandissement du décanteur primaire</v>
          </cell>
        </row>
        <row r="356">
          <cell r="B356" t="str">
            <v>907390 ROPEC Primary Clarifier Expansion</v>
          </cell>
          <cell r="C356" t="str">
            <v>DC Debt</v>
          </cell>
          <cell r="D356" t="str">
            <v xml:space="preserve">Debt Funding </v>
          </cell>
          <cell r="E356" t="str">
            <v>San Sewer DC Debt TBA</v>
          </cell>
          <cell r="F356" t="str">
            <v>Develop. Charges Debt</v>
          </cell>
          <cell r="G356" t="str">
            <v>DC</v>
          </cell>
          <cell r="H356" t="str">
            <v>Rate</v>
          </cell>
          <cell r="I356" t="str">
            <v>Sewer</v>
          </cell>
          <cell r="J356" t="str">
            <v>Authority</v>
          </cell>
          <cell r="K356" t="str">
            <v>Wastewater Treatment-Growth</v>
          </cell>
          <cell r="L356" t="str">
            <v>Growth</v>
          </cell>
          <cell r="M356" t="str">
            <v>Standing Committee on Enviromental Protection, Water and Waste Management - Rate</v>
          </cell>
          <cell r="N356" t="str">
            <v>Public Works &amp; Environmental Services Department</v>
          </cell>
          <cell r="O356" t="str">
            <v>Water Services</v>
          </cell>
          <cell r="P356" t="str">
            <v>Wastewater Services</v>
          </cell>
          <cell r="Q356" t="str">
            <v>907390  ROPEC Primary Clarifier Expansion</v>
          </cell>
          <cell r="R356" t="str">
            <v>518039  Sanitary Sewer DC Debt TBA</v>
          </cell>
          <cell r="S356">
            <v>0</v>
          </cell>
          <cell r="T356">
            <v>0</v>
          </cell>
          <cell r="U356">
            <v>0</v>
          </cell>
          <cell r="V356">
            <v>0</v>
          </cell>
          <cell r="W356">
            <v>0</v>
          </cell>
          <cell r="X356">
            <v>539</v>
          </cell>
          <cell r="Y356">
            <v>0</v>
          </cell>
          <cell r="Z356">
            <v>0</v>
          </cell>
          <cell r="AA356">
            <v>0</v>
          </cell>
          <cell r="AB356">
            <v>0</v>
          </cell>
          <cell r="AC356">
            <v>539</v>
          </cell>
          <cell r="AD356">
            <v>518039</v>
          </cell>
          <cell r="AE356">
            <v>0</v>
          </cell>
          <cell r="AF356">
            <v>18</v>
          </cell>
          <cell r="AG356">
            <v>2024</v>
          </cell>
          <cell r="AH356" t="str">
            <v>Sanitary Sewer DC Debt</v>
          </cell>
          <cell r="AI356">
            <v>907390</v>
          </cell>
          <cell r="AJ356" t="str">
            <v>CEROP – Agrandissement du décanteur primaire</v>
          </cell>
        </row>
        <row r="357">
          <cell r="B357" t="str">
            <v>909029 Protective Plumbing Program 2018</v>
          </cell>
          <cell r="C357" t="str">
            <v>Res</v>
          </cell>
          <cell r="D357" t="str">
            <v xml:space="preserve">Capital Reserve Fund </v>
          </cell>
          <cell r="E357" t="str">
            <v>Sewer Capital</v>
          </cell>
          <cell r="F357" t="str">
            <v>Rate Supported</v>
          </cell>
          <cell r="G357" t="str">
            <v>Rate</v>
          </cell>
          <cell r="H357" t="str">
            <v>Rate</v>
          </cell>
          <cell r="I357" t="str">
            <v>Sewer</v>
          </cell>
          <cell r="J357" t="str">
            <v>Authority</v>
          </cell>
          <cell r="K357" t="str">
            <v>Wastewater Services General-Regulatory</v>
          </cell>
          <cell r="L357" t="str">
            <v>Service Enhancement</v>
          </cell>
          <cell r="M357" t="str">
            <v>Standing Committee on Enviromental Protection, Water and Waste Management - Rate</v>
          </cell>
          <cell r="N357" t="str">
            <v>Public Works &amp; Environmental Services Department</v>
          </cell>
          <cell r="O357" t="str">
            <v>Water Services</v>
          </cell>
          <cell r="P357" t="str">
            <v>Wastewater Services</v>
          </cell>
          <cell r="Q357" t="str">
            <v>909029  Protective Plumbing Program 2018</v>
          </cell>
          <cell r="R357" t="str">
            <v>516112  Sewer Capital</v>
          </cell>
          <cell r="S357">
            <v>0</v>
          </cell>
          <cell r="T357">
            <v>1000</v>
          </cell>
          <cell r="U357">
            <v>1000</v>
          </cell>
          <cell r="V357">
            <v>1000</v>
          </cell>
          <cell r="W357">
            <v>1000</v>
          </cell>
          <cell r="X357">
            <v>1000</v>
          </cell>
          <cell r="Y357">
            <v>1000</v>
          </cell>
          <cell r="Z357">
            <v>1000</v>
          </cell>
          <cell r="AA357">
            <v>1000</v>
          </cell>
          <cell r="AB357">
            <v>1000</v>
          </cell>
          <cell r="AC357">
            <v>9000</v>
          </cell>
          <cell r="AD357">
            <v>516112</v>
          </cell>
          <cell r="AE357">
            <v>3000</v>
          </cell>
          <cell r="AF357" t="str">
            <v>CW</v>
          </cell>
          <cell r="AG357">
            <v>2019</v>
          </cell>
          <cell r="AH357" t="str">
            <v xml:space="preserve">Sewer Capital </v>
          </cell>
          <cell r="AI357">
            <v>909029</v>
          </cell>
          <cell r="AJ357" t="str">
            <v>Programme d’installation de dispositifs protecteurs sanitaires – 2018</v>
          </cell>
        </row>
        <row r="358">
          <cell r="B358" t="str">
            <v>909312 Water Env Protec Short Term Initiat 2019</v>
          </cell>
          <cell r="C358" t="str">
            <v>Res</v>
          </cell>
          <cell r="D358" t="str">
            <v xml:space="preserve">Capital Reserve Fund </v>
          </cell>
          <cell r="E358" t="str">
            <v>Sewer Capital</v>
          </cell>
          <cell r="F358" t="str">
            <v>Rate Supported</v>
          </cell>
          <cell r="G358" t="str">
            <v>Rate</v>
          </cell>
          <cell r="H358" t="str">
            <v>Rate</v>
          </cell>
          <cell r="I358" t="str">
            <v>Sewer</v>
          </cell>
          <cell r="J358" t="str">
            <v>Authority</v>
          </cell>
          <cell r="K358" t="str">
            <v>Wastewater Services General-Renewal</v>
          </cell>
          <cell r="L358" t="str">
            <v>Renewal of City Assets</v>
          </cell>
          <cell r="M358" t="str">
            <v>Standing Committee on Enviromental Protection, Water and Waste Management - Rate</v>
          </cell>
          <cell r="N358" t="str">
            <v>Public Works &amp; Environmental Services Department</v>
          </cell>
          <cell r="O358" t="str">
            <v>Water Services</v>
          </cell>
          <cell r="P358" t="str">
            <v>Wastewater Services</v>
          </cell>
          <cell r="Q358" t="str">
            <v>909312  Water Env Protec Short Term Initiat 2019</v>
          </cell>
          <cell r="R358" t="str">
            <v>516112  Sewer Capital</v>
          </cell>
          <cell r="S358">
            <v>150</v>
          </cell>
          <cell r="T358">
            <v>150</v>
          </cell>
          <cell r="U358">
            <v>150</v>
          </cell>
          <cell r="V358">
            <v>150</v>
          </cell>
          <cell r="W358">
            <v>150</v>
          </cell>
          <cell r="X358">
            <v>150</v>
          </cell>
          <cell r="Y358">
            <v>150</v>
          </cell>
          <cell r="Z358">
            <v>150</v>
          </cell>
          <cell r="AA358">
            <v>150</v>
          </cell>
          <cell r="AB358">
            <v>150</v>
          </cell>
          <cell r="AC358">
            <v>1500</v>
          </cell>
          <cell r="AD358">
            <v>516112</v>
          </cell>
          <cell r="AE358">
            <v>600</v>
          </cell>
          <cell r="AF358">
            <v>11</v>
          </cell>
          <cell r="AG358">
            <v>2021</v>
          </cell>
          <cell r="AH358" t="str">
            <v xml:space="preserve">Sewer Capital </v>
          </cell>
          <cell r="AI358">
            <v>909312</v>
          </cell>
          <cell r="AJ358" t="str">
            <v>Protection de l’environnement l’eau : Initiatives à court terme - 2019</v>
          </cell>
        </row>
        <row r="359">
          <cell r="B359" t="str">
            <v>903324 Kennedy Burnett SW Pond</v>
          </cell>
          <cell r="C359" t="str">
            <v>Res</v>
          </cell>
          <cell r="D359" t="str">
            <v xml:space="preserve">Capital Reserve Fund </v>
          </cell>
          <cell r="E359" t="str">
            <v>Stormwater Reserve</v>
          </cell>
          <cell r="F359" t="str">
            <v>Rate Supported</v>
          </cell>
          <cell r="G359" t="str">
            <v>Rate</v>
          </cell>
          <cell r="H359" t="str">
            <v>Rate</v>
          </cell>
          <cell r="I359" t="str">
            <v>Stormwater</v>
          </cell>
          <cell r="J359" t="str">
            <v>Authority</v>
          </cell>
          <cell r="K359" t="str">
            <v>Individual</v>
          </cell>
          <cell r="L359" t="str">
            <v>Renewal of City Assets</v>
          </cell>
          <cell r="M359" t="str">
            <v>Standing Committee on Enviromental Protection, Water and Waste Management - Rate</v>
          </cell>
          <cell r="N359" t="str">
            <v>Planning, Infrastructure &amp; Economic Development Department</v>
          </cell>
          <cell r="O359" t="str">
            <v>Infrastructure Services</v>
          </cell>
          <cell r="P359" t="str">
            <v>Stormwater Services</v>
          </cell>
          <cell r="Q359" t="str">
            <v>903324  Kennedy Burnett SW Pond</v>
          </cell>
          <cell r="R359" t="str">
            <v>516180  Stormwater Reserve Capital</v>
          </cell>
          <cell r="S359">
            <v>7875</v>
          </cell>
          <cell r="T359">
            <v>0</v>
          </cell>
          <cell r="U359">
            <v>0</v>
          </cell>
          <cell r="V359">
            <v>0</v>
          </cell>
          <cell r="W359">
            <v>0</v>
          </cell>
          <cell r="X359">
            <v>0</v>
          </cell>
          <cell r="Y359">
            <v>0</v>
          </cell>
          <cell r="Z359">
            <v>0</v>
          </cell>
          <cell r="AA359">
            <v>0</v>
          </cell>
          <cell r="AB359">
            <v>0</v>
          </cell>
          <cell r="AC359">
            <v>7875</v>
          </cell>
          <cell r="AD359">
            <v>516180</v>
          </cell>
          <cell r="AE359">
            <v>7875</v>
          </cell>
          <cell r="AF359">
            <v>3</v>
          </cell>
          <cell r="AG359">
            <v>2019</v>
          </cell>
          <cell r="AH359" t="str">
            <v>Stormwater</v>
          </cell>
          <cell r="AI359">
            <v>903324</v>
          </cell>
          <cell r="AJ359" t="str">
            <v xml:space="preserve">Bassin de rétention des eaux pluviales Kennedy-Burnett </v>
          </cell>
        </row>
        <row r="360">
          <cell r="B360" t="str">
            <v>903324 Kennedy Burnett SW Pond</v>
          </cell>
          <cell r="C360" t="str">
            <v>DC</v>
          </cell>
          <cell r="D360" t="str">
            <v xml:space="preserve">Development Charges </v>
          </cell>
          <cell r="E360" t="str">
            <v>SUC Nepean</v>
          </cell>
          <cell r="F360" t="str">
            <v>Develop. Charges</v>
          </cell>
          <cell r="G360" t="str">
            <v>DC</v>
          </cell>
          <cell r="H360" t="str">
            <v>Rate</v>
          </cell>
          <cell r="I360" t="str">
            <v>Stormwater</v>
          </cell>
          <cell r="J360" t="str">
            <v>Authority</v>
          </cell>
          <cell r="K360" t="str">
            <v>Individual</v>
          </cell>
          <cell r="L360" t="str">
            <v>Renewal of City Assets</v>
          </cell>
          <cell r="M360" t="str">
            <v>Standing Committee on Enviromental Protection, Water and Waste Management - Rate</v>
          </cell>
          <cell r="N360" t="str">
            <v>Planning, Infrastructure &amp; Economic Development Department</v>
          </cell>
          <cell r="O360" t="str">
            <v>Infrastructure Services</v>
          </cell>
          <cell r="P360" t="str">
            <v>Stormwater Services</v>
          </cell>
          <cell r="Q360" t="str">
            <v>903324  Kennedy Burnett SW Pond</v>
          </cell>
          <cell r="R360" t="str">
            <v>516285 SUC Nepean</v>
          </cell>
          <cell r="S360">
            <v>4625</v>
          </cell>
          <cell r="T360">
            <v>0</v>
          </cell>
          <cell r="U360">
            <v>0</v>
          </cell>
          <cell r="V360">
            <v>0</v>
          </cell>
          <cell r="W360">
            <v>0</v>
          </cell>
          <cell r="X360">
            <v>0</v>
          </cell>
          <cell r="Y360">
            <v>0</v>
          </cell>
          <cell r="Z360">
            <v>0</v>
          </cell>
          <cell r="AA360">
            <v>0</v>
          </cell>
          <cell r="AB360">
            <v>0</v>
          </cell>
          <cell r="AC360">
            <v>4625</v>
          </cell>
          <cell r="AD360">
            <v>516285</v>
          </cell>
          <cell r="AE360">
            <v>4625</v>
          </cell>
          <cell r="AF360">
            <v>3</v>
          </cell>
          <cell r="AG360">
            <v>2019</v>
          </cell>
          <cell r="AH360" t="str">
            <v>Stormwater Management Ponds</v>
          </cell>
          <cell r="AI360">
            <v>903324</v>
          </cell>
          <cell r="AJ360" t="str">
            <v xml:space="preserve">Bassin de rétention des eaux pluviales Kennedy-Burnett </v>
          </cell>
        </row>
        <row r="361">
          <cell r="B361" t="str">
            <v>908252 Stormwater Mgmt Retrofit Master Plan</v>
          </cell>
          <cell r="C361" t="str">
            <v>Res</v>
          </cell>
          <cell r="D361" t="str">
            <v xml:space="preserve">Capital Reserve Fund </v>
          </cell>
          <cell r="E361" t="str">
            <v>Stormwater Reserve</v>
          </cell>
          <cell r="F361" t="str">
            <v>Rate Supported</v>
          </cell>
          <cell r="G361" t="str">
            <v>Rate</v>
          </cell>
          <cell r="H361" t="str">
            <v>Rate</v>
          </cell>
          <cell r="I361" t="str">
            <v>Stormwater</v>
          </cell>
          <cell r="J361" t="str">
            <v>Authority</v>
          </cell>
          <cell r="K361" t="str">
            <v>Individual</v>
          </cell>
          <cell r="L361" t="str">
            <v>Renewal of City Assets</v>
          </cell>
          <cell r="M361" t="str">
            <v>Standing Committee on Enviromental Protection, Water and Waste Management - Rate</v>
          </cell>
          <cell r="N361" t="str">
            <v>Planning, Infrastructure &amp; Economic Development Department</v>
          </cell>
          <cell r="O361" t="str">
            <v>Infrastructure Services</v>
          </cell>
          <cell r="P361" t="str">
            <v>Stormwater Services</v>
          </cell>
          <cell r="Q361" t="str">
            <v>908252  Stormwater Mgmt Retrofit Master Plan</v>
          </cell>
          <cell r="R361" t="str">
            <v>516180  Stormwater Reserve Capital</v>
          </cell>
          <cell r="S361">
            <v>100</v>
          </cell>
          <cell r="T361">
            <v>510</v>
          </cell>
          <cell r="U361">
            <v>0</v>
          </cell>
          <cell r="V361">
            <v>0</v>
          </cell>
          <cell r="W361">
            <v>0</v>
          </cell>
          <cell r="X361">
            <v>0</v>
          </cell>
          <cell r="Y361">
            <v>0</v>
          </cell>
          <cell r="Z361">
            <v>0</v>
          </cell>
          <cell r="AA361">
            <v>0</v>
          </cell>
          <cell r="AB361">
            <v>0</v>
          </cell>
          <cell r="AC361">
            <v>610</v>
          </cell>
          <cell r="AD361">
            <v>516180</v>
          </cell>
          <cell r="AE361">
            <v>610</v>
          </cell>
          <cell r="AF361" t="str">
            <v>CW</v>
          </cell>
          <cell r="AG361">
            <v>2020</v>
          </cell>
          <cell r="AH361" t="str">
            <v>Stormwater</v>
          </cell>
          <cell r="AI361">
            <v>908252</v>
          </cell>
          <cell r="AJ361" t="str">
            <v>Plan directeur de modernisation du système de gestion des eaux pluviales</v>
          </cell>
        </row>
        <row r="362">
          <cell r="B362" t="str">
            <v>909355 2019 Flood Plain Mapping</v>
          </cell>
          <cell r="C362" t="str">
            <v>Res</v>
          </cell>
          <cell r="D362" t="str">
            <v xml:space="preserve">Capital Reserve Fund </v>
          </cell>
          <cell r="E362" t="str">
            <v>Stormwater Reserve</v>
          </cell>
          <cell r="F362" t="str">
            <v>Rate Supported</v>
          </cell>
          <cell r="G362" t="str">
            <v>Rate</v>
          </cell>
          <cell r="H362" t="str">
            <v>Rate</v>
          </cell>
          <cell r="I362" t="str">
            <v>Stormwater</v>
          </cell>
          <cell r="J362" t="str">
            <v>Authority</v>
          </cell>
          <cell r="K362" t="str">
            <v>Individual</v>
          </cell>
          <cell r="L362" t="str">
            <v>Renewal of City Assets</v>
          </cell>
          <cell r="M362" t="str">
            <v>Standing Committee on Enviromental Protection, Water and Waste Management - Rate</v>
          </cell>
          <cell r="N362" t="str">
            <v>Planning, Infrastructure &amp; Economic Development Department</v>
          </cell>
          <cell r="O362" t="str">
            <v>Infrastructure Services</v>
          </cell>
          <cell r="P362" t="str">
            <v>Stormwater Services</v>
          </cell>
          <cell r="Q362" t="str">
            <v>909355  2019 Flood Plain Mapping</v>
          </cell>
          <cell r="R362" t="str">
            <v>516180  Stormwater Reserve Capital</v>
          </cell>
          <cell r="S362">
            <v>175</v>
          </cell>
          <cell r="T362">
            <v>255</v>
          </cell>
          <cell r="U362">
            <v>208</v>
          </cell>
          <cell r="V362">
            <v>133</v>
          </cell>
          <cell r="W362">
            <v>0</v>
          </cell>
          <cell r="X362">
            <v>0</v>
          </cell>
          <cell r="Y362">
            <v>0</v>
          </cell>
          <cell r="Z362">
            <v>0</v>
          </cell>
          <cell r="AA362">
            <v>0</v>
          </cell>
          <cell r="AB362">
            <v>0</v>
          </cell>
          <cell r="AC362">
            <v>771</v>
          </cell>
          <cell r="AD362">
            <v>516180</v>
          </cell>
          <cell r="AE362">
            <v>771</v>
          </cell>
          <cell r="AF362" t="str">
            <v>CW</v>
          </cell>
          <cell r="AG362">
            <v>2021</v>
          </cell>
          <cell r="AH362" t="str">
            <v>Stormwater</v>
          </cell>
          <cell r="AI362">
            <v>909355</v>
          </cell>
          <cell r="AJ362" t="str">
            <v>Cartographie des plaines inondables 2019</v>
          </cell>
        </row>
        <row r="363">
          <cell r="B363" t="str">
            <v>909356 2020 Stormwater Management Retrofit</v>
          </cell>
          <cell r="C363" t="str">
            <v>Res</v>
          </cell>
          <cell r="D363" t="str">
            <v xml:space="preserve">Capital Reserve Fund </v>
          </cell>
          <cell r="E363" t="str">
            <v>Stormwater Reserve</v>
          </cell>
          <cell r="F363" t="str">
            <v>Rate Supported</v>
          </cell>
          <cell r="G363" t="str">
            <v>Rate</v>
          </cell>
          <cell r="H363" t="str">
            <v>Rate</v>
          </cell>
          <cell r="I363" t="str">
            <v>Stormwater</v>
          </cell>
          <cell r="J363" t="str">
            <v>Authority</v>
          </cell>
          <cell r="K363" t="str">
            <v>Individual</v>
          </cell>
          <cell r="L363" t="str">
            <v>Renewal of City Assets</v>
          </cell>
          <cell r="M363" t="str">
            <v>Standing Committee on Enviromental Protection, Water and Waste Management - Rate</v>
          </cell>
          <cell r="N363" t="str">
            <v>Planning, Infrastructure &amp; Economic Development Department</v>
          </cell>
          <cell r="O363" t="str">
            <v>Infrastructure Services</v>
          </cell>
          <cell r="P363" t="str">
            <v>Stormwater Services</v>
          </cell>
          <cell r="Q363" t="str">
            <v>909356  2020 Stormwater Management Retrofit</v>
          </cell>
          <cell r="R363" t="str">
            <v>516180  Stormwater Reserve Capital</v>
          </cell>
          <cell r="S363">
            <v>0</v>
          </cell>
          <cell r="T363">
            <v>0</v>
          </cell>
          <cell r="U363">
            <v>1500</v>
          </cell>
          <cell r="V363">
            <v>2500</v>
          </cell>
          <cell r="W363">
            <v>0</v>
          </cell>
          <cell r="X363">
            <v>0</v>
          </cell>
          <cell r="Y363">
            <v>0</v>
          </cell>
          <cell r="Z363">
            <v>0</v>
          </cell>
          <cell r="AA363">
            <v>0</v>
          </cell>
          <cell r="AB363">
            <v>0</v>
          </cell>
          <cell r="AC363">
            <v>4000</v>
          </cell>
          <cell r="AD363">
            <v>516180</v>
          </cell>
          <cell r="AE363">
            <v>4000</v>
          </cell>
          <cell r="AF363" t="str">
            <v>CW</v>
          </cell>
          <cell r="AG363">
            <v>2021</v>
          </cell>
          <cell r="AH363" t="str">
            <v>Stormwater</v>
          </cell>
          <cell r="AI363">
            <v>909356</v>
          </cell>
          <cell r="AJ363" t="str">
            <v>Modernisation de la gestion des eaux pluviales 2020</v>
          </cell>
        </row>
        <row r="364">
          <cell r="B364" t="str">
            <v>909356 2020 Stormwater Management Retrofit</v>
          </cell>
          <cell r="C364" t="str">
            <v>Debt</v>
          </cell>
          <cell r="D364" t="str">
            <v xml:space="preserve">Debt Funding </v>
          </cell>
          <cell r="E364" t="str">
            <v>Stormwater Res Debt</v>
          </cell>
          <cell r="F364" t="str">
            <v>Rate Supported Debt</v>
          </cell>
          <cell r="G364" t="str">
            <v>Rate</v>
          </cell>
          <cell r="H364" t="str">
            <v>Rate</v>
          </cell>
          <cell r="I364" t="str">
            <v>Stormwater</v>
          </cell>
          <cell r="J364" t="str">
            <v>Authority</v>
          </cell>
          <cell r="K364" t="str">
            <v>Individual</v>
          </cell>
          <cell r="L364" t="str">
            <v>Renewal of City Assets</v>
          </cell>
          <cell r="M364" t="str">
            <v>Standing Committee on Enviromental Protection, Water and Waste Management - Rate</v>
          </cell>
          <cell r="N364" t="str">
            <v>Planning, Infrastructure &amp; Economic Development Department</v>
          </cell>
          <cell r="O364" t="str">
            <v>Infrastructure Services</v>
          </cell>
          <cell r="P364" t="str">
            <v>Stormwater Services</v>
          </cell>
          <cell r="Q364" t="str">
            <v>909356  2020 Stormwater Management Retrofit</v>
          </cell>
          <cell r="R364" t="str">
            <v>518056  Stormwater Reserve Capital Debt</v>
          </cell>
          <cell r="S364">
            <v>0</v>
          </cell>
          <cell r="T364">
            <v>2040</v>
          </cell>
          <cell r="U364">
            <v>580</v>
          </cell>
          <cell r="V364">
            <v>683</v>
          </cell>
          <cell r="W364">
            <v>0</v>
          </cell>
          <cell r="X364">
            <v>0</v>
          </cell>
          <cell r="Y364">
            <v>0</v>
          </cell>
          <cell r="Z364">
            <v>0</v>
          </cell>
          <cell r="AA364">
            <v>0</v>
          </cell>
          <cell r="AB364">
            <v>0</v>
          </cell>
          <cell r="AC364">
            <v>3303</v>
          </cell>
          <cell r="AD364">
            <v>518056</v>
          </cell>
          <cell r="AE364">
            <v>3303</v>
          </cell>
          <cell r="AF364" t="str">
            <v>CW</v>
          </cell>
          <cell r="AG364">
            <v>2021</v>
          </cell>
          <cell r="AH364" t="e">
            <v>#N/A</v>
          </cell>
          <cell r="AI364">
            <v>909356</v>
          </cell>
          <cell r="AJ364" t="str">
            <v>Modernisation de la gestion des eaux pluviales 2020</v>
          </cell>
        </row>
        <row r="365">
          <cell r="B365" t="str">
            <v>909017 LRT2 C1 Hwy 174 Culverts</v>
          </cell>
          <cell r="C365" t="str">
            <v>Res</v>
          </cell>
          <cell r="D365" t="str">
            <v xml:space="preserve">Capital Reserve Fund </v>
          </cell>
          <cell r="E365" t="str">
            <v>Stormwater Reserve</v>
          </cell>
          <cell r="F365" t="str">
            <v>Rate Supported</v>
          </cell>
          <cell r="G365" t="str">
            <v>Rate</v>
          </cell>
          <cell r="H365" t="str">
            <v>Rate</v>
          </cell>
          <cell r="I365" t="str">
            <v>Stormwater</v>
          </cell>
          <cell r="J365" t="str">
            <v>Authority</v>
          </cell>
          <cell r="K365" t="str">
            <v>Structures-Stormwater</v>
          </cell>
          <cell r="L365" t="str">
            <v>Renewal of City Assets</v>
          </cell>
          <cell r="M365" t="str">
            <v>Standing Committee on Enviromental Protection, Water and Waste Management - Rate</v>
          </cell>
          <cell r="N365" t="str">
            <v>Planning, Infrastructure &amp; Economic Development Department</v>
          </cell>
          <cell r="O365" t="str">
            <v>Infrastructure Services</v>
          </cell>
          <cell r="P365" t="str">
            <v>Stormwater Services</v>
          </cell>
          <cell r="Q365" t="str">
            <v>909017  LRT2 C1 Hwy 174 Culverts</v>
          </cell>
          <cell r="R365" t="str">
            <v>516180  Stormwater Reserve Capital</v>
          </cell>
          <cell r="S365">
            <v>510</v>
          </cell>
          <cell r="T365">
            <v>0</v>
          </cell>
          <cell r="U365">
            <v>1010</v>
          </cell>
          <cell r="V365">
            <v>0</v>
          </cell>
          <cell r="W365">
            <v>0</v>
          </cell>
          <cell r="X365">
            <v>0</v>
          </cell>
          <cell r="Y365">
            <v>0</v>
          </cell>
          <cell r="Z365">
            <v>0</v>
          </cell>
          <cell r="AA365">
            <v>0</v>
          </cell>
          <cell r="AB365">
            <v>0</v>
          </cell>
          <cell r="AC365">
            <v>1520</v>
          </cell>
          <cell r="AD365">
            <v>516180</v>
          </cell>
          <cell r="AE365">
            <v>1520</v>
          </cell>
          <cell r="AF365" t="str">
            <v>CW</v>
          </cell>
          <cell r="AG365">
            <v>2021</v>
          </cell>
          <cell r="AH365" t="str">
            <v>Stormwater</v>
          </cell>
          <cell r="AI365">
            <v>909017</v>
          </cell>
          <cell r="AJ365" t="str">
            <v>TLR2 Ponceaux de l’autoroute 174 zone C1</v>
          </cell>
        </row>
        <row r="366">
          <cell r="B366" t="str">
            <v>909017 LRT2 C1 Hwy 174 Culverts</v>
          </cell>
          <cell r="C366" t="str">
            <v>Debt</v>
          </cell>
          <cell r="D366" t="str">
            <v xml:space="preserve">Debt Funding </v>
          </cell>
          <cell r="E366" t="str">
            <v>Stormwater Res Debt</v>
          </cell>
          <cell r="F366" t="str">
            <v>Rate Supported Debt</v>
          </cell>
          <cell r="G366" t="str">
            <v>Rate</v>
          </cell>
          <cell r="H366" t="str">
            <v>Rate</v>
          </cell>
          <cell r="I366" t="str">
            <v>Stormwater</v>
          </cell>
          <cell r="J366" t="str">
            <v>Authority</v>
          </cell>
          <cell r="K366" t="str">
            <v>Structures-Stormwater</v>
          </cell>
          <cell r="L366" t="str">
            <v>Renewal of City Assets</v>
          </cell>
          <cell r="M366" t="str">
            <v>Standing Committee on Enviromental Protection, Water and Waste Management - Rate</v>
          </cell>
          <cell r="N366" t="str">
            <v>Planning, Infrastructure &amp; Economic Development Department</v>
          </cell>
          <cell r="O366" t="str">
            <v>Infrastructure Services</v>
          </cell>
          <cell r="P366" t="str">
            <v>Stormwater Services</v>
          </cell>
          <cell r="Q366" t="str">
            <v>909017  LRT2 C1 Hwy 174 Culverts</v>
          </cell>
          <cell r="R366" t="str">
            <v>518056  Stormwater Reserve Capital Debt</v>
          </cell>
          <cell r="S366">
            <v>1500</v>
          </cell>
          <cell r="T366">
            <v>4019</v>
          </cell>
          <cell r="U366">
            <v>1000</v>
          </cell>
          <cell r="V366">
            <v>0</v>
          </cell>
          <cell r="W366">
            <v>0</v>
          </cell>
          <cell r="X366">
            <v>0</v>
          </cell>
          <cell r="Y366">
            <v>0</v>
          </cell>
          <cell r="Z366">
            <v>0</v>
          </cell>
          <cell r="AA366">
            <v>0</v>
          </cell>
          <cell r="AB366">
            <v>0</v>
          </cell>
          <cell r="AC366">
            <v>6519</v>
          </cell>
          <cell r="AD366">
            <v>518056</v>
          </cell>
          <cell r="AE366">
            <v>6519</v>
          </cell>
          <cell r="AF366" t="str">
            <v>CW</v>
          </cell>
          <cell r="AG366">
            <v>2021</v>
          </cell>
          <cell r="AH366" t="e">
            <v>#N/A</v>
          </cell>
          <cell r="AI366">
            <v>909017</v>
          </cell>
          <cell r="AJ366" t="str">
            <v>TLR2 Ponceaux de l’autoroute 174 zone C1</v>
          </cell>
        </row>
        <row r="367">
          <cell r="B367" t="str">
            <v>909383 2019 Culverts Scoping Pre/Post Eng.</v>
          </cell>
          <cell r="C367" t="str">
            <v>Res</v>
          </cell>
          <cell r="D367" t="str">
            <v xml:space="preserve">Capital Reserve Fund </v>
          </cell>
          <cell r="E367" t="str">
            <v>Sewer Capital</v>
          </cell>
          <cell r="F367" t="str">
            <v>Rate Supported</v>
          </cell>
          <cell r="G367" t="str">
            <v>Rate</v>
          </cell>
          <cell r="H367" t="str">
            <v>Rate</v>
          </cell>
          <cell r="I367" t="str">
            <v>Stormwater</v>
          </cell>
          <cell r="J367" t="str">
            <v>Authority</v>
          </cell>
          <cell r="K367" t="str">
            <v>Structures-Stormwater</v>
          </cell>
          <cell r="L367" t="str">
            <v>Renewal of City Assets</v>
          </cell>
          <cell r="M367" t="str">
            <v>Standing Committee on Enviromental Protection, Water and Waste Management - Rate</v>
          </cell>
          <cell r="N367" t="str">
            <v>Planning, Infrastructure &amp; Economic Development Department</v>
          </cell>
          <cell r="O367" t="str">
            <v>Infrastructure Services</v>
          </cell>
          <cell r="P367" t="str">
            <v>Stormwater Services</v>
          </cell>
          <cell r="Q367" t="str">
            <v>909383  2019 Culverts Scoping Pre/Post Eng.</v>
          </cell>
          <cell r="R367" t="str">
            <v>516112  Sewer Capital</v>
          </cell>
          <cell r="S367">
            <v>0</v>
          </cell>
          <cell r="T367">
            <v>0</v>
          </cell>
          <cell r="U367">
            <v>0</v>
          </cell>
          <cell r="V367">
            <v>0</v>
          </cell>
          <cell r="W367">
            <v>1000</v>
          </cell>
          <cell r="X367">
            <v>1000</v>
          </cell>
          <cell r="Y367">
            <v>1000</v>
          </cell>
          <cell r="Z367">
            <v>1000</v>
          </cell>
          <cell r="AA367">
            <v>1000</v>
          </cell>
          <cell r="AB367">
            <v>1000</v>
          </cell>
          <cell r="AC367">
            <v>6000</v>
          </cell>
          <cell r="AD367">
            <v>516112</v>
          </cell>
          <cell r="AE367">
            <v>0</v>
          </cell>
          <cell r="AF367" t="str">
            <v>CW</v>
          </cell>
          <cell r="AG367">
            <v>2021</v>
          </cell>
          <cell r="AH367" t="str">
            <v xml:space="preserve">Sewer Capital </v>
          </cell>
          <cell r="AI367">
            <v>909383</v>
          </cell>
          <cell r="AJ367" t="str">
            <v>Délimitations préalable et subséquente des travaux d'ingénierie des ponceaux 2019</v>
          </cell>
        </row>
        <row r="368">
          <cell r="B368" t="str">
            <v>909383 2019 Culverts Scoping Pre/Post Eng.</v>
          </cell>
          <cell r="C368" t="str">
            <v>Res</v>
          </cell>
          <cell r="D368" t="str">
            <v xml:space="preserve">Capital Reserve Fund </v>
          </cell>
          <cell r="E368" t="str">
            <v>Stormwater Reserve</v>
          </cell>
          <cell r="F368" t="str">
            <v>Rate Supported</v>
          </cell>
          <cell r="G368" t="str">
            <v>Rate</v>
          </cell>
          <cell r="H368" t="str">
            <v>Rate</v>
          </cell>
          <cell r="I368" t="str">
            <v>Stormwater</v>
          </cell>
          <cell r="J368" t="str">
            <v>Authority</v>
          </cell>
          <cell r="K368" t="str">
            <v>Structures-Stormwater</v>
          </cell>
          <cell r="L368" t="str">
            <v>Renewal of City Assets</v>
          </cell>
          <cell r="M368" t="str">
            <v>Standing Committee on Enviromental Protection, Water and Waste Management - Rate</v>
          </cell>
          <cell r="N368" t="str">
            <v>Planning, Infrastructure &amp; Economic Development Department</v>
          </cell>
          <cell r="O368" t="str">
            <v>Infrastructure Services</v>
          </cell>
          <cell r="P368" t="str">
            <v>Stormwater Services</v>
          </cell>
          <cell r="Q368" t="str">
            <v>909383  2019 Culverts Scoping Pre/Post Eng.</v>
          </cell>
          <cell r="R368" t="str">
            <v>516180  Stormwater Reserve Capital</v>
          </cell>
          <cell r="S368">
            <v>510</v>
          </cell>
          <cell r="T368">
            <v>600</v>
          </cell>
          <cell r="U368">
            <v>600</v>
          </cell>
          <cell r="V368">
            <v>600</v>
          </cell>
          <cell r="W368">
            <v>0</v>
          </cell>
          <cell r="X368">
            <v>0</v>
          </cell>
          <cell r="Y368">
            <v>0</v>
          </cell>
          <cell r="Z368">
            <v>0</v>
          </cell>
          <cell r="AA368">
            <v>0</v>
          </cell>
          <cell r="AB368">
            <v>0</v>
          </cell>
          <cell r="AC368">
            <v>2310</v>
          </cell>
          <cell r="AD368">
            <v>516180</v>
          </cell>
          <cell r="AE368">
            <v>2310</v>
          </cell>
          <cell r="AF368" t="str">
            <v>CW</v>
          </cell>
          <cell r="AG368">
            <v>2021</v>
          </cell>
          <cell r="AH368" t="str">
            <v>Stormwater</v>
          </cell>
          <cell r="AI368">
            <v>909383</v>
          </cell>
          <cell r="AJ368" t="str">
            <v>Délimitations préalable et subséquente des travaux d'ingénierie des ponceaux 2019</v>
          </cell>
        </row>
        <row r="369">
          <cell r="B369" t="str">
            <v>909384 2019 Drainage Culverts - Site-Specific</v>
          </cell>
          <cell r="C369" t="str">
            <v>Res</v>
          </cell>
          <cell r="D369" t="str">
            <v xml:space="preserve">Capital Reserve Fund </v>
          </cell>
          <cell r="E369" t="str">
            <v>Sewer Capital</v>
          </cell>
          <cell r="F369" t="str">
            <v>Rate Supported</v>
          </cell>
          <cell r="G369" t="str">
            <v>Rate</v>
          </cell>
          <cell r="H369" t="str">
            <v>Rate</v>
          </cell>
          <cell r="I369" t="str">
            <v>Stormwater</v>
          </cell>
          <cell r="J369" t="str">
            <v>Authority</v>
          </cell>
          <cell r="K369" t="str">
            <v>Structures-Stormwater</v>
          </cell>
          <cell r="L369" t="str">
            <v>Renewal of City Assets</v>
          </cell>
          <cell r="M369" t="str">
            <v>Standing Committee on Enviromental Protection, Water and Waste Management - Rate</v>
          </cell>
          <cell r="N369" t="str">
            <v>Planning, Infrastructure &amp; Economic Development Department</v>
          </cell>
          <cell r="O369" t="str">
            <v>Infrastructure Services</v>
          </cell>
          <cell r="P369" t="str">
            <v>Stormwater Services</v>
          </cell>
          <cell r="Q369" t="str">
            <v>909384  2019 Drainage Culverts - Site-Specific</v>
          </cell>
          <cell r="R369" t="str">
            <v>516112  Sewer Capital</v>
          </cell>
          <cell r="S369">
            <v>0</v>
          </cell>
          <cell r="T369">
            <v>0</v>
          </cell>
          <cell r="U369">
            <v>0</v>
          </cell>
          <cell r="V369">
            <v>0</v>
          </cell>
          <cell r="W369">
            <v>500</v>
          </cell>
          <cell r="X369">
            <v>500</v>
          </cell>
          <cell r="Y369">
            <v>500</v>
          </cell>
          <cell r="Z369">
            <v>500</v>
          </cell>
          <cell r="AA369">
            <v>500</v>
          </cell>
          <cell r="AB369">
            <v>500</v>
          </cell>
          <cell r="AC369">
            <v>3000</v>
          </cell>
          <cell r="AD369">
            <v>516112</v>
          </cell>
          <cell r="AE369">
            <v>0</v>
          </cell>
          <cell r="AF369" t="str">
            <v>CW</v>
          </cell>
          <cell r="AG369">
            <v>2021</v>
          </cell>
          <cell r="AH369" t="str">
            <v xml:space="preserve">Sewer Capital </v>
          </cell>
          <cell r="AI369">
            <v>909384</v>
          </cell>
          <cell r="AJ369" t="str">
            <v>Ponceaux de drainage 2019 - Propres à un emplacement</v>
          </cell>
        </row>
        <row r="370">
          <cell r="B370" t="str">
            <v>909384 2019 Drainage Culverts - Site-Specific</v>
          </cell>
          <cell r="C370" t="str">
            <v>Res</v>
          </cell>
          <cell r="D370" t="str">
            <v xml:space="preserve">Capital Reserve Fund </v>
          </cell>
          <cell r="E370" t="str">
            <v>Stormwater Reserve</v>
          </cell>
          <cell r="F370" t="str">
            <v>Rate Supported</v>
          </cell>
          <cell r="G370" t="str">
            <v>Rate</v>
          </cell>
          <cell r="H370" t="str">
            <v>Rate</v>
          </cell>
          <cell r="I370" t="str">
            <v>Stormwater</v>
          </cell>
          <cell r="J370" t="str">
            <v>Authority</v>
          </cell>
          <cell r="K370" t="str">
            <v>Structures-Stormwater</v>
          </cell>
          <cell r="L370" t="str">
            <v>Renewal of City Assets</v>
          </cell>
          <cell r="M370" t="str">
            <v>Standing Committee on Enviromental Protection, Water and Waste Management - Rate</v>
          </cell>
          <cell r="N370" t="str">
            <v>Planning, Infrastructure &amp; Economic Development Department</v>
          </cell>
          <cell r="O370" t="str">
            <v>Infrastructure Services</v>
          </cell>
          <cell r="P370" t="str">
            <v>Stormwater Services</v>
          </cell>
          <cell r="Q370" t="str">
            <v>909384  2019 Drainage Culverts - Site-Specific</v>
          </cell>
          <cell r="R370" t="str">
            <v>516180  Stormwater Reserve Capital</v>
          </cell>
          <cell r="S370">
            <v>300</v>
          </cell>
          <cell r="T370">
            <v>600</v>
          </cell>
          <cell r="U370">
            <v>1300</v>
          </cell>
          <cell r="V370">
            <v>1100</v>
          </cell>
          <cell r="W370">
            <v>0</v>
          </cell>
          <cell r="X370">
            <v>0</v>
          </cell>
          <cell r="Y370">
            <v>0</v>
          </cell>
          <cell r="Z370">
            <v>0</v>
          </cell>
          <cell r="AA370">
            <v>0</v>
          </cell>
          <cell r="AB370">
            <v>0</v>
          </cell>
          <cell r="AC370">
            <v>3300</v>
          </cell>
          <cell r="AD370">
            <v>516180</v>
          </cell>
          <cell r="AE370">
            <v>3300</v>
          </cell>
          <cell r="AF370" t="str">
            <v>CW</v>
          </cell>
          <cell r="AG370">
            <v>2021</v>
          </cell>
          <cell r="AH370" t="str">
            <v>Stormwater</v>
          </cell>
          <cell r="AI370">
            <v>909384</v>
          </cell>
          <cell r="AJ370" t="str">
            <v>Ponceaux de drainage 2019 - Propres à un emplacement</v>
          </cell>
        </row>
        <row r="371">
          <cell r="B371" t="str">
            <v>909384 2019 Drainage Culverts - Site-Specific</v>
          </cell>
          <cell r="C371" t="str">
            <v>Debt</v>
          </cell>
          <cell r="D371" t="str">
            <v xml:space="preserve">Debt Funding </v>
          </cell>
          <cell r="E371" t="str">
            <v>Sewer Funded Debt</v>
          </cell>
          <cell r="F371" t="str">
            <v>Rate Supported Debt</v>
          </cell>
          <cell r="G371" t="str">
            <v>Rate</v>
          </cell>
          <cell r="H371" t="str">
            <v>Rate</v>
          </cell>
          <cell r="I371" t="str">
            <v>Stormwater</v>
          </cell>
          <cell r="J371" t="str">
            <v>Authority</v>
          </cell>
          <cell r="K371" t="str">
            <v>Structures-Stormwater</v>
          </cell>
          <cell r="L371" t="str">
            <v>Renewal of City Assets</v>
          </cell>
          <cell r="M371" t="str">
            <v>Standing Committee on Enviromental Protection, Water and Waste Management - Rate</v>
          </cell>
          <cell r="N371" t="str">
            <v>Planning, Infrastructure &amp; Economic Development Department</v>
          </cell>
          <cell r="O371" t="str">
            <v>Infrastructure Services</v>
          </cell>
          <cell r="P371" t="str">
            <v>Stormwater Services</v>
          </cell>
          <cell r="Q371" t="str">
            <v>909384  2019 Drainage Culverts - Site-Specific</v>
          </cell>
          <cell r="R371" t="str">
            <v>518007  Sewer Funded Debt</v>
          </cell>
          <cell r="S371">
            <v>0</v>
          </cell>
          <cell r="T371">
            <v>0</v>
          </cell>
          <cell r="U371">
            <v>0</v>
          </cell>
          <cell r="V371">
            <v>0</v>
          </cell>
          <cell r="W371">
            <v>500</v>
          </cell>
          <cell r="X371">
            <v>500</v>
          </cell>
          <cell r="Y371">
            <v>500</v>
          </cell>
          <cell r="Z371">
            <v>500</v>
          </cell>
          <cell r="AA371">
            <v>500</v>
          </cell>
          <cell r="AB371">
            <v>500</v>
          </cell>
          <cell r="AC371">
            <v>3000</v>
          </cell>
          <cell r="AD371">
            <v>518007</v>
          </cell>
          <cell r="AE371">
            <v>0</v>
          </cell>
          <cell r="AF371" t="str">
            <v>CW</v>
          </cell>
          <cell r="AG371">
            <v>2021</v>
          </cell>
          <cell r="AH371" t="str">
            <v>Sewer Funded Debt</v>
          </cell>
          <cell r="AI371">
            <v>909384</v>
          </cell>
          <cell r="AJ371" t="str">
            <v>Ponceaux de drainage 2019 - Propres à un emplacement</v>
          </cell>
        </row>
        <row r="372">
          <cell r="B372" t="str">
            <v>909384 2019 Drainage Culverts - Site-Specific</v>
          </cell>
          <cell r="C372" t="str">
            <v>Debt</v>
          </cell>
          <cell r="D372" t="str">
            <v xml:space="preserve">Debt Funding </v>
          </cell>
          <cell r="E372" t="str">
            <v>Stormwater Res Debt</v>
          </cell>
          <cell r="F372" t="str">
            <v>Rate Supported Debt</v>
          </cell>
          <cell r="G372" t="str">
            <v>Rate</v>
          </cell>
          <cell r="H372" t="str">
            <v>Rate</v>
          </cell>
          <cell r="I372" t="str">
            <v>Stormwater</v>
          </cell>
          <cell r="J372" t="str">
            <v>Authority</v>
          </cell>
          <cell r="K372" t="str">
            <v>Structures-Stormwater</v>
          </cell>
          <cell r="L372" t="str">
            <v>Renewal of City Assets</v>
          </cell>
          <cell r="M372" t="str">
            <v>Standing Committee on Enviromental Protection, Water and Waste Management - Rate</v>
          </cell>
          <cell r="N372" t="str">
            <v>Planning, Infrastructure &amp; Economic Development Department</v>
          </cell>
          <cell r="O372" t="str">
            <v>Infrastructure Services</v>
          </cell>
          <cell r="P372" t="str">
            <v>Stormwater Services</v>
          </cell>
          <cell r="Q372" t="str">
            <v>909384  2019 Drainage Culverts - Site-Specific</v>
          </cell>
          <cell r="R372" t="str">
            <v>518056  Stormwater Reserve Capital Debt</v>
          </cell>
          <cell r="S372">
            <v>400</v>
          </cell>
          <cell r="T372">
            <v>1900</v>
          </cell>
          <cell r="U372">
            <v>1000</v>
          </cell>
          <cell r="V372">
            <v>1200</v>
          </cell>
          <cell r="W372">
            <v>0</v>
          </cell>
          <cell r="X372">
            <v>0</v>
          </cell>
          <cell r="Y372">
            <v>0</v>
          </cell>
          <cell r="Z372">
            <v>0</v>
          </cell>
          <cell r="AA372">
            <v>0</v>
          </cell>
          <cell r="AB372">
            <v>0</v>
          </cell>
          <cell r="AC372">
            <v>4500</v>
          </cell>
          <cell r="AD372">
            <v>518056</v>
          </cell>
          <cell r="AE372">
            <v>4500</v>
          </cell>
          <cell r="AF372" t="str">
            <v>CW</v>
          </cell>
          <cell r="AG372">
            <v>2021</v>
          </cell>
          <cell r="AH372" t="e">
            <v>#N/A</v>
          </cell>
          <cell r="AI372">
            <v>909384</v>
          </cell>
          <cell r="AJ372" t="str">
            <v>Ponceaux de drainage 2019 - Propres à un emplacement</v>
          </cell>
        </row>
        <row r="373">
          <cell r="B373" t="str">
            <v>909385 2019 Drainage Culverts - CW</v>
          </cell>
          <cell r="C373" t="str">
            <v>Res</v>
          </cell>
          <cell r="D373" t="str">
            <v xml:space="preserve">Capital Reserve Fund </v>
          </cell>
          <cell r="E373" t="str">
            <v>Sewer Capital</v>
          </cell>
          <cell r="F373" t="str">
            <v>Rate Supported</v>
          </cell>
          <cell r="G373" t="str">
            <v>Rate</v>
          </cell>
          <cell r="H373" t="str">
            <v>Rate</v>
          </cell>
          <cell r="I373" t="str">
            <v>Stormwater</v>
          </cell>
          <cell r="J373" t="str">
            <v>Authority</v>
          </cell>
          <cell r="K373" t="str">
            <v>Structures-Stormwater</v>
          </cell>
          <cell r="L373" t="str">
            <v>Renewal of City Assets</v>
          </cell>
          <cell r="M373" t="str">
            <v>Standing Committee on Enviromental Protection, Water and Waste Management - Rate</v>
          </cell>
          <cell r="N373" t="str">
            <v>Planning, Infrastructure &amp; Economic Development Department</v>
          </cell>
          <cell r="O373" t="str">
            <v>Infrastructure Services</v>
          </cell>
          <cell r="P373" t="str">
            <v>Stormwater Services</v>
          </cell>
          <cell r="Q373" t="str">
            <v>909385  2019 Drainage Culverts - CW</v>
          </cell>
          <cell r="R373" t="str">
            <v>516112  Sewer Capital</v>
          </cell>
          <cell r="S373">
            <v>0</v>
          </cell>
          <cell r="T373">
            <v>0</v>
          </cell>
          <cell r="U373">
            <v>0</v>
          </cell>
          <cell r="V373">
            <v>0</v>
          </cell>
          <cell r="W373">
            <v>10000</v>
          </cell>
          <cell r="X373">
            <v>6000</v>
          </cell>
          <cell r="Y373">
            <v>7000</v>
          </cell>
          <cell r="Z373">
            <v>7000</v>
          </cell>
          <cell r="AA373">
            <v>7000</v>
          </cell>
          <cell r="AB373">
            <v>7000</v>
          </cell>
          <cell r="AC373">
            <v>44000</v>
          </cell>
          <cell r="AD373">
            <v>516112</v>
          </cell>
          <cell r="AE373">
            <v>0</v>
          </cell>
          <cell r="AF373" t="str">
            <v>CW</v>
          </cell>
          <cell r="AG373">
            <v>2021</v>
          </cell>
          <cell r="AH373" t="str">
            <v xml:space="preserve">Sewer Capital </v>
          </cell>
          <cell r="AI373">
            <v>909385</v>
          </cell>
          <cell r="AJ373" t="str">
            <v>Ponceaux de drainage 2019 - À l'échelle de la Ville</v>
          </cell>
        </row>
        <row r="374">
          <cell r="B374" t="str">
            <v>909385 2019 Drainage Culverts - CW</v>
          </cell>
          <cell r="C374" t="str">
            <v>Res</v>
          </cell>
          <cell r="D374" t="str">
            <v xml:space="preserve">Capital Reserve Fund </v>
          </cell>
          <cell r="E374" t="str">
            <v>Stormwater Reserve</v>
          </cell>
          <cell r="F374" t="str">
            <v>Rate Supported</v>
          </cell>
          <cell r="G374" t="str">
            <v>Rate</v>
          </cell>
          <cell r="H374" t="str">
            <v>Rate</v>
          </cell>
          <cell r="I374" t="str">
            <v>Stormwater</v>
          </cell>
          <cell r="J374" t="str">
            <v>Authority</v>
          </cell>
          <cell r="K374" t="str">
            <v>Structures-Stormwater</v>
          </cell>
          <cell r="L374" t="str">
            <v>Renewal of City Assets</v>
          </cell>
          <cell r="M374" t="str">
            <v>Standing Committee on Enviromental Protection, Water and Waste Management - Rate</v>
          </cell>
          <cell r="N374" t="str">
            <v>Planning, Infrastructure &amp; Economic Development Department</v>
          </cell>
          <cell r="O374" t="str">
            <v>Infrastructure Services</v>
          </cell>
          <cell r="P374" t="str">
            <v>Stormwater Services</v>
          </cell>
          <cell r="Q374" t="str">
            <v>909385  2019 Drainage Culverts - CW</v>
          </cell>
          <cell r="R374" t="str">
            <v>516180  Stormwater Reserve Capital</v>
          </cell>
          <cell r="S374">
            <v>775</v>
          </cell>
          <cell r="T374">
            <v>2800</v>
          </cell>
          <cell r="U374">
            <v>5500</v>
          </cell>
          <cell r="V374">
            <v>6050</v>
          </cell>
          <cell r="W374">
            <v>0</v>
          </cell>
          <cell r="X374">
            <v>0</v>
          </cell>
          <cell r="Y374">
            <v>0</v>
          </cell>
          <cell r="Z374">
            <v>0</v>
          </cell>
          <cell r="AA374">
            <v>0</v>
          </cell>
          <cell r="AB374">
            <v>0</v>
          </cell>
          <cell r="AC374">
            <v>15125</v>
          </cell>
          <cell r="AD374">
            <v>516180</v>
          </cell>
          <cell r="AE374">
            <v>15125</v>
          </cell>
          <cell r="AF374" t="str">
            <v>CW</v>
          </cell>
          <cell r="AG374">
            <v>2021</v>
          </cell>
          <cell r="AH374" t="str">
            <v>Stormwater</v>
          </cell>
          <cell r="AI374">
            <v>909385</v>
          </cell>
          <cell r="AJ374" t="str">
            <v>Ponceaux de drainage 2019 - À l'échelle de la Ville</v>
          </cell>
        </row>
        <row r="375">
          <cell r="B375" t="str">
            <v>909385 2019 Drainage Culverts - CW</v>
          </cell>
          <cell r="C375" t="str">
            <v>Debt</v>
          </cell>
          <cell r="D375" t="str">
            <v xml:space="preserve">Debt Funding </v>
          </cell>
          <cell r="E375" t="str">
            <v>Sewer Funded Debt</v>
          </cell>
          <cell r="F375" t="str">
            <v>Rate Supported Debt</v>
          </cell>
          <cell r="G375" t="str">
            <v>Rate</v>
          </cell>
          <cell r="H375" t="str">
            <v>Rate</v>
          </cell>
          <cell r="I375" t="str">
            <v>Stormwater</v>
          </cell>
          <cell r="J375" t="str">
            <v>Authority</v>
          </cell>
          <cell r="K375" t="str">
            <v>Structures-Stormwater</v>
          </cell>
          <cell r="L375" t="str">
            <v>Renewal of City Assets</v>
          </cell>
          <cell r="M375" t="str">
            <v>Standing Committee on Enviromental Protection, Water and Waste Management - Rate</v>
          </cell>
          <cell r="N375" t="str">
            <v>Planning, Infrastructure &amp; Economic Development Department</v>
          </cell>
          <cell r="O375" t="str">
            <v>Infrastructure Services</v>
          </cell>
          <cell r="P375" t="str">
            <v>Stormwater Services</v>
          </cell>
          <cell r="Q375" t="str">
            <v>909385  2019 Drainage Culverts - CW</v>
          </cell>
          <cell r="R375" t="str">
            <v>518007  Sewer Funded Debt</v>
          </cell>
          <cell r="S375">
            <v>0</v>
          </cell>
          <cell r="T375">
            <v>0</v>
          </cell>
          <cell r="U375">
            <v>0</v>
          </cell>
          <cell r="V375">
            <v>0</v>
          </cell>
          <cell r="W375">
            <v>5000</v>
          </cell>
          <cell r="X375">
            <v>6000</v>
          </cell>
          <cell r="Y375">
            <v>7000</v>
          </cell>
          <cell r="Z375">
            <v>7000</v>
          </cell>
          <cell r="AA375">
            <v>7000</v>
          </cell>
          <cell r="AB375">
            <v>7000</v>
          </cell>
          <cell r="AC375">
            <v>39000</v>
          </cell>
          <cell r="AD375">
            <v>518007</v>
          </cell>
          <cell r="AE375">
            <v>0</v>
          </cell>
          <cell r="AF375" t="str">
            <v>CW</v>
          </cell>
          <cell r="AG375">
            <v>2021</v>
          </cell>
          <cell r="AH375" t="str">
            <v>Sewer Funded Debt</v>
          </cell>
          <cell r="AI375">
            <v>909385</v>
          </cell>
          <cell r="AJ375" t="str">
            <v>Ponceaux de drainage 2019 - À l'échelle de la Ville</v>
          </cell>
        </row>
        <row r="376">
          <cell r="B376" t="str">
            <v>909385 2019 Drainage Culverts - CW</v>
          </cell>
          <cell r="C376" t="str">
            <v>Debt</v>
          </cell>
          <cell r="D376" t="str">
            <v xml:space="preserve">Debt Funding </v>
          </cell>
          <cell r="E376" t="str">
            <v>Stormwater Res Debt</v>
          </cell>
          <cell r="F376" t="str">
            <v>Rate Supported Debt</v>
          </cell>
          <cell r="G376" t="str">
            <v>Rate</v>
          </cell>
          <cell r="H376" t="str">
            <v>Rate</v>
          </cell>
          <cell r="I376" t="str">
            <v>Stormwater</v>
          </cell>
          <cell r="J376" t="str">
            <v>Authority</v>
          </cell>
          <cell r="K376" t="str">
            <v>Structures-Stormwater</v>
          </cell>
          <cell r="L376" t="str">
            <v>Renewal of City Assets</v>
          </cell>
          <cell r="M376" t="str">
            <v>Standing Committee on Enviromental Protection, Water and Waste Management - Rate</v>
          </cell>
          <cell r="N376" t="str">
            <v>Planning, Infrastructure &amp; Economic Development Department</v>
          </cell>
          <cell r="O376" t="str">
            <v>Infrastructure Services</v>
          </cell>
          <cell r="P376" t="str">
            <v>Stormwater Services</v>
          </cell>
          <cell r="Q376" t="str">
            <v>909385  2019 Drainage Culverts - CW</v>
          </cell>
          <cell r="R376" t="str">
            <v>518056  Stormwater Reserve Capital Debt</v>
          </cell>
          <cell r="S376">
            <v>12000</v>
          </cell>
          <cell r="T376">
            <v>10000</v>
          </cell>
          <cell r="U376">
            <v>6000</v>
          </cell>
          <cell r="V376">
            <v>6000</v>
          </cell>
          <cell r="W376">
            <v>0</v>
          </cell>
          <cell r="X376">
            <v>0</v>
          </cell>
          <cell r="Y376">
            <v>0</v>
          </cell>
          <cell r="Z376">
            <v>0</v>
          </cell>
          <cell r="AA376">
            <v>0</v>
          </cell>
          <cell r="AB376">
            <v>0</v>
          </cell>
          <cell r="AC376">
            <v>34000</v>
          </cell>
          <cell r="AD376">
            <v>518056</v>
          </cell>
          <cell r="AE376">
            <v>34000</v>
          </cell>
          <cell r="AF376" t="str">
            <v>CW</v>
          </cell>
          <cell r="AG376">
            <v>2021</v>
          </cell>
          <cell r="AH376" t="e">
            <v>#N/A</v>
          </cell>
          <cell r="AI376">
            <v>909385</v>
          </cell>
          <cell r="AJ376" t="str">
            <v>Ponceaux de drainage 2019 - À l'échelle de la Ville</v>
          </cell>
        </row>
        <row r="377">
          <cell r="B377" t="str">
            <v>909386 2019 Drainage Culverts - Other</v>
          </cell>
          <cell r="C377" t="str">
            <v>Res</v>
          </cell>
          <cell r="D377" t="str">
            <v xml:space="preserve">Capital Reserve Fund </v>
          </cell>
          <cell r="E377" t="str">
            <v>Stormwater Reserve</v>
          </cell>
          <cell r="F377" t="str">
            <v>Rate Supported</v>
          </cell>
          <cell r="G377" t="str">
            <v>Rate</v>
          </cell>
          <cell r="H377" t="str">
            <v>Rate</v>
          </cell>
          <cell r="I377" t="str">
            <v>Stormwater</v>
          </cell>
          <cell r="J377" t="str">
            <v>Authority</v>
          </cell>
          <cell r="K377" t="str">
            <v>Structures-Stormwater</v>
          </cell>
          <cell r="L377" t="str">
            <v>Renewal of City Assets</v>
          </cell>
          <cell r="M377" t="str">
            <v>Standing Committee on Enviromental Protection, Water and Waste Management - Rate</v>
          </cell>
          <cell r="N377" t="str">
            <v>Planning, Infrastructure &amp; Economic Development Department</v>
          </cell>
          <cell r="O377" t="str">
            <v>Infrastructure Services</v>
          </cell>
          <cell r="P377" t="str">
            <v>Stormwater Services</v>
          </cell>
          <cell r="Q377" t="str">
            <v>909386  2019 Drainage Culverts - Other</v>
          </cell>
          <cell r="R377" t="str">
            <v>516180  Stormwater Reserve Capital</v>
          </cell>
          <cell r="S377">
            <v>325</v>
          </cell>
          <cell r="T377">
            <v>0</v>
          </cell>
          <cell r="U377">
            <v>0</v>
          </cell>
          <cell r="V377">
            <v>0</v>
          </cell>
          <cell r="W377">
            <v>0</v>
          </cell>
          <cell r="X377">
            <v>0</v>
          </cell>
          <cell r="Y377">
            <v>0</v>
          </cell>
          <cell r="Z377">
            <v>0</v>
          </cell>
          <cell r="AA377">
            <v>0</v>
          </cell>
          <cell r="AB377">
            <v>0</v>
          </cell>
          <cell r="AC377">
            <v>325</v>
          </cell>
          <cell r="AD377">
            <v>516180</v>
          </cell>
          <cell r="AE377">
            <v>325</v>
          </cell>
          <cell r="AF377" t="str">
            <v>CW</v>
          </cell>
          <cell r="AG377">
            <v>2021</v>
          </cell>
          <cell r="AH377" t="str">
            <v>Stormwater</v>
          </cell>
          <cell r="AI377">
            <v>909386</v>
          </cell>
          <cell r="AJ377" t="str">
            <v>Ponceaux de drainage 2019 - Autres</v>
          </cell>
        </row>
        <row r="378">
          <cell r="B378" t="str">
            <v>909386 2019 Drainage Culverts - Other</v>
          </cell>
          <cell r="C378" t="str">
            <v>Debt</v>
          </cell>
          <cell r="D378" t="str">
            <v xml:space="preserve">Debt Funding </v>
          </cell>
          <cell r="E378" t="str">
            <v>Stormwater Res Debt</v>
          </cell>
          <cell r="F378" t="str">
            <v>Rate Supported Debt</v>
          </cell>
          <cell r="G378" t="str">
            <v>Rate</v>
          </cell>
          <cell r="H378" t="str">
            <v>Rate</v>
          </cell>
          <cell r="I378" t="str">
            <v>Stormwater</v>
          </cell>
          <cell r="J378" t="str">
            <v>Authority</v>
          </cell>
          <cell r="K378" t="str">
            <v>Structures-Stormwater</v>
          </cell>
          <cell r="L378" t="str">
            <v>Renewal of City Assets</v>
          </cell>
          <cell r="M378" t="str">
            <v>Standing Committee on Enviromental Protection, Water and Waste Management - Rate</v>
          </cell>
          <cell r="N378" t="str">
            <v>Planning, Infrastructure &amp; Economic Development Department</v>
          </cell>
          <cell r="O378" t="str">
            <v>Infrastructure Services</v>
          </cell>
          <cell r="P378" t="str">
            <v>Stormwater Services</v>
          </cell>
          <cell r="Q378" t="str">
            <v>909386  2019 Drainage Culverts - Other</v>
          </cell>
          <cell r="R378" t="str">
            <v>518056  Stormwater Reserve Capital Debt</v>
          </cell>
          <cell r="S378">
            <v>300</v>
          </cell>
          <cell r="T378">
            <v>0</v>
          </cell>
          <cell r="U378">
            <v>0</v>
          </cell>
          <cell r="V378">
            <v>0</v>
          </cell>
          <cell r="W378">
            <v>0</v>
          </cell>
          <cell r="X378">
            <v>0</v>
          </cell>
          <cell r="Y378">
            <v>0</v>
          </cell>
          <cell r="Z378">
            <v>0</v>
          </cell>
          <cell r="AA378">
            <v>0</v>
          </cell>
          <cell r="AB378">
            <v>0</v>
          </cell>
          <cell r="AC378">
            <v>300</v>
          </cell>
          <cell r="AD378">
            <v>518056</v>
          </cell>
          <cell r="AE378">
            <v>300</v>
          </cell>
          <cell r="AF378" t="str">
            <v>CW</v>
          </cell>
          <cell r="AG378">
            <v>2021</v>
          </cell>
          <cell r="AH378" t="e">
            <v>#N/A</v>
          </cell>
          <cell r="AI378">
            <v>909386</v>
          </cell>
          <cell r="AJ378" t="str">
            <v>Ponceaux de drainage 2019 - Autres</v>
          </cell>
        </row>
        <row r="379">
          <cell r="B379" t="str">
            <v>908618 CWWF Convent Glen North Storm Sewer</v>
          </cell>
          <cell r="C379" t="str">
            <v>Res</v>
          </cell>
          <cell r="D379" t="str">
            <v xml:space="preserve">Capital Reserve Fund </v>
          </cell>
          <cell r="E379" t="str">
            <v>Stormwater Reserve</v>
          </cell>
          <cell r="F379" t="str">
            <v>Rate Supported</v>
          </cell>
          <cell r="G379" t="str">
            <v>Rate</v>
          </cell>
          <cell r="H379" t="str">
            <v>Rate</v>
          </cell>
          <cell r="I379" t="str">
            <v>Stormwater</v>
          </cell>
          <cell r="J379" t="str">
            <v>Authority</v>
          </cell>
          <cell r="K379" t="str">
            <v>Individual</v>
          </cell>
          <cell r="L379" t="str">
            <v>Renewal of City Assets</v>
          </cell>
          <cell r="M379" t="str">
            <v>Standing Committee on Enviromental Protection, Water and Waste Management - Rate</v>
          </cell>
          <cell r="N379" t="str">
            <v>Planning, Infrastructure &amp; Economic Development Department</v>
          </cell>
          <cell r="O379" t="str">
            <v>Infrastructure Services</v>
          </cell>
          <cell r="P379" t="str">
            <v>Stormwater Services</v>
          </cell>
          <cell r="Q379" t="str">
            <v>908618  CWWF Convent Glen North Storm Sewer</v>
          </cell>
          <cell r="R379" t="str">
            <v>516180  Stormwater Reserve Capital</v>
          </cell>
          <cell r="S379">
            <v>0</v>
          </cell>
          <cell r="T379">
            <v>0</v>
          </cell>
          <cell r="U379">
            <v>0</v>
          </cell>
          <cell r="V379">
            <v>20600</v>
          </cell>
          <cell r="W379">
            <v>0</v>
          </cell>
          <cell r="X379">
            <v>0</v>
          </cell>
          <cell r="Y379">
            <v>0</v>
          </cell>
          <cell r="Z379">
            <v>0</v>
          </cell>
          <cell r="AA379">
            <v>0</v>
          </cell>
          <cell r="AB379">
            <v>0</v>
          </cell>
          <cell r="AC379">
            <v>20600</v>
          </cell>
          <cell r="AD379">
            <v>516180</v>
          </cell>
          <cell r="AE379">
            <v>20600</v>
          </cell>
          <cell r="AF379">
            <v>1</v>
          </cell>
          <cell r="AG379">
            <v>2026</v>
          </cell>
          <cell r="AH379" t="str">
            <v>Stormwater</v>
          </cell>
          <cell r="AI379">
            <v>908618</v>
          </cell>
          <cell r="AJ379" t="str">
            <v>Égout pluvial collecteur de Bilberry Ouest</v>
          </cell>
        </row>
        <row r="380">
          <cell r="B380" t="str">
            <v>909150 2019 Stormwater Improvements</v>
          </cell>
          <cell r="C380" t="str">
            <v>Res</v>
          </cell>
          <cell r="D380" t="str">
            <v xml:space="preserve">Capital Reserve Fund </v>
          </cell>
          <cell r="E380" t="str">
            <v>Stormwater Reserve</v>
          </cell>
          <cell r="F380" t="str">
            <v>Rate Supported</v>
          </cell>
          <cell r="G380" t="str">
            <v>Rate</v>
          </cell>
          <cell r="H380" t="str">
            <v>Rate</v>
          </cell>
          <cell r="I380" t="str">
            <v>Stormwater</v>
          </cell>
          <cell r="J380" t="str">
            <v>Authority</v>
          </cell>
          <cell r="K380" t="str">
            <v>Stormwater Collection Rehabilitation</v>
          </cell>
          <cell r="L380" t="str">
            <v>Renewal of City Assets</v>
          </cell>
          <cell r="M380" t="str">
            <v>Standing Committee on Enviromental Protection, Water and Waste Management - Rate</v>
          </cell>
          <cell r="N380" t="str">
            <v>Planning, Infrastructure &amp; Economic Development Department</v>
          </cell>
          <cell r="O380" t="str">
            <v>Infrastructure Services</v>
          </cell>
          <cell r="P380" t="str">
            <v>Stormwater Services</v>
          </cell>
          <cell r="Q380" t="str">
            <v>909150  2019 Stormwater Improvements</v>
          </cell>
          <cell r="R380" t="str">
            <v>516180  Stormwater Reserve Capital</v>
          </cell>
          <cell r="S380">
            <v>500</v>
          </cell>
          <cell r="T380">
            <v>1000</v>
          </cell>
          <cell r="U380">
            <v>1000</v>
          </cell>
          <cell r="V380">
            <v>1140</v>
          </cell>
          <cell r="W380">
            <v>4305</v>
          </cell>
          <cell r="X380">
            <v>9215</v>
          </cell>
          <cell r="Y380">
            <v>7310</v>
          </cell>
          <cell r="Z380">
            <v>8300</v>
          </cell>
          <cell r="AA380">
            <v>9310</v>
          </cell>
          <cell r="AB380">
            <v>9650</v>
          </cell>
          <cell r="AC380">
            <v>51730</v>
          </cell>
          <cell r="AD380">
            <v>516180</v>
          </cell>
          <cell r="AE380">
            <v>3640</v>
          </cell>
          <cell r="AF380" t="str">
            <v>CW</v>
          </cell>
          <cell r="AG380">
            <v>2021</v>
          </cell>
          <cell r="AH380" t="str">
            <v>Stormwater</v>
          </cell>
          <cell r="AI380">
            <v>909150</v>
          </cell>
          <cell r="AJ380" t="str">
            <v>Modernisation de l’infrastructure de gestion des eaux pluviales – 2018</v>
          </cell>
        </row>
        <row r="381">
          <cell r="B381" t="str">
            <v>902137 Stormwater Mgmt: Rehab&amp;Enviro Compliance</v>
          </cell>
          <cell r="C381" t="str">
            <v>Res</v>
          </cell>
          <cell r="D381" t="str">
            <v xml:space="preserve">Capital Reserve Fund </v>
          </cell>
          <cell r="E381" t="str">
            <v>Sewer Capital</v>
          </cell>
          <cell r="F381" t="str">
            <v>Rate Supported</v>
          </cell>
          <cell r="G381" t="str">
            <v>Rate</v>
          </cell>
          <cell r="H381" t="str">
            <v>Rate</v>
          </cell>
          <cell r="I381" t="str">
            <v>Stormwater</v>
          </cell>
          <cell r="J381" t="str">
            <v>Authority</v>
          </cell>
          <cell r="K381" t="str">
            <v>Stormwater Management Facilities</v>
          </cell>
          <cell r="L381" t="str">
            <v>Renewal of City Assets</v>
          </cell>
          <cell r="M381" t="str">
            <v>Standing Committee on Enviromental Protection, Water and Waste Management - Rate</v>
          </cell>
          <cell r="N381" t="str">
            <v>Public Works &amp; Environmental Services Department</v>
          </cell>
          <cell r="O381" t="str">
            <v>Parks, Forestry &amp; Stormwater Services</v>
          </cell>
          <cell r="P381" t="str">
            <v>Stormwater Services</v>
          </cell>
          <cell r="Q381" t="str">
            <v>902137  Stormwater Mgmt: Rehab&amp;Enviro Compliance</v>
          </cell>
          <cell r="R381" t="str">
            <v>516112  Sewer Capital</v>
          </cell>
          <cell r="S381">
            <v>1620</v>
          </cell>
          <cell r="T381">
            <v>1450</v>
          </cell>
          <cell r="U381">
            <v>706</v>
          </cell>
          <cell r="V381">
            <v>712</v>
          </cell>
          <cell r="W381">
            <v>743</v>
          </cell>
          <cell r="X381">
            <v>775</v>
          </cell>
          <cell r="Y381">
            <v>808</v>
          </cell>
          <cell r="Z381">
            <v>870</v>
          </cell>
          <cell r="AA381">
            <v>870</v>
          </cell>
          <cell r="AB381">
            <v>870</v>
          </cell>
          <cell r="AC381">
            <v>9424</v>
          </cell>
          <cell r="AD381">
            <v>516112</v>
          </cell>
          <cell r="AE381">
            <v>4488</v>
          </cell>
          <cell r="AF381" t="str">
            <v>CW</v>
          </cell>
          <cell r="AG381">
            <v>2020</v>
          </cell>
          <cell r="AH381" t="str">
            <v xml:space="preserve">Sewer Capital </v>
          </cell>
          <cell r="AI381">
            <v>902137</v>
          </cell>
          <cell r="AJ381" t="str">
            <v>Gestion des eaux pluviales : divers travaux de réfection et de conformité environnementale – 2019</v>
          </cell>
        </row>
        <row r="382">
          <cell r="B382" t="str">
            <v>909540 DCA- Riverside South Pond 5 Storm Sewers</v>
          </cell>
          <cell r="C382" t="str">
            <v>DC</v>
          </cell>
          <cell r="D382" t="str">
            <v xml:space="preserve">Development Charges </v>
          </cell>
          <cell r="E382" t="str">
            <v>SUC Glou Ponds</v>
          </cell>
          <cell r="F382" t="str">
            <v>Develop. Charges</v>
          </cell>
          <cell r="G382" t="str">
            <v>DC</v>
          </cell>
          <cell r="H382" t="str">
            <v>Rate</v>
          </cell>
          <cell r="I382" t="str">
            <v>Stormwater</v>
          </cell>
          <cell r="J382" t="str">
            <v>Authority</v>
          </cell>
          <cell r="K382" t="str">
            <v>Individual</v>
          </cell>
          <cell r="L382" t="str">
            <v>Growth</v>
          </cell>
          <cell r="M382" t="str">
            <v>Standing Committee on Enviromental Protection, Water and Waste Management - Rate</v>
          </cell>
          <cell r="N382" t="str">
            <v>Planning, Infrastructure &amp; Economic Development Department</v>
          </cell>
          <cell r="O382">
            <v>0</v>
          </cell>
          <cell r="P382" t="str">
            <v>Stormwater Services</v>
          </cell>
          <cell r="Q382" t="str">
            <v>909540  DCA- Riverside South Pond 5 Storm Sewers</v>
          </cell>
          <cell r="R382" t="str">
            <v>516283  SUC Glou Ponds</v>
          </cell>
          <cell r="S382">
            <v>6500.826</v>
          </cell>
          <cell r="T382">
            <v>0</v>
          </cell>
          <cell r="U382">
            <v>0</v>
          </cell>
          <cell r="V382">
            <v>0</v>
          </cell>
          <cell r="W382">
            <v>0</v>
          </cell>
          <cell r="X382">
            <v>0</v>
          </cell>
          <cell r="Y382">
            <v>0</v>
          </cell>
          <cell r="Z382">
            <v>0</v>
          </cell>
          <cell r="AA382">
            <v>0</v>
          </cell>
          <cell r="AB382">
            <v>0</v>
          </cell>
          <cell r="AC382">
            <v>6500.826</v>
          </cell>
          <cell r="AD382">
            <v>516283</v>
          </cell>
          <cell r="AE382">
            <v>6500.826</v>
          </cell>
          <cell r="AF382">
            <v>22</v>
          </cell>
          <cell r="AG382">
            <v>2022</v>
          </cell>
          <cell r="AH382" t="str">
            <v>Stormwater Management Ponds</v>
          </cell>
          <cell r="AI382">
            <v>909540</v>
          </cell>
          <cell r="AJ382" t="str">
            <v>ERA - Égouts pluviaux du bassin de rétention 5 Riverside-Sud</v>
          </cell>
        </row>
        <row r="383">
          <cell r="B383" t="str">
            <v>907485 2019 Stormwater Master Planning</v>
          </cell>
          <cell r="C383" t="str">
            <v>Res</v>
          </cell>
          <cell r="D383" t="str">
            <v xml:space="preserve">Capital Reserve Fund </v>
          </cell>
          <cell r="E383" t="str">
            <v>Stormwater Reserve</v>
          </cell>
          <cell r="F383" t="str">
            <v>Rate Supported</v>
          </cell>
          <cell r="G383" t="str">
            <v>Rate</v>
          </cell>
          <cell r="H383" t="str">
            <v>Rate</v>
          </cell>
          <cell r="I383" t="str">
            <v>Stormwater</v>
          </cell>
          <cell r="J383" t="str">
            <v>Authority</v>
          </cell>
          <cell r="K383" t="str">
            <v>Individual</v>
          </cell>
          <cell r="L383" t="str">
            <v>Growth</v>
          </cell>
          <cell r="M383" t="str">
            <v>Standing Committee on Enviromental Protection, Water and Waste Management - Rate</v>
          </cell>
          <cell r="N383" t="str">
            <v>Planning, Infrastructure &amp; Economic Development Department</v>
          </cell>
          <cell r="O383" t="str">
            <v>Infrastructure Services</v>
          </cell>
          <cell r="P383" t="str">
            <v>Stormwater Services</v>
          </cell>
          <cell r="Q383" t="str">
            <v>907485  2019 Stormwater Master Planning</v>
          </cell>
          <cell r="R383" t="str">
            <v>516180  Stormwater Reserve Capital</v>
          </cell>
          <cell r="S383">
            <v>197.5</v>
          </cell>
          <cell r="T383">
            <v>201.45</v>
          </cell>
          <cell r="U383">
            <v>0</v>
          </cell>
          <cell r="V383">
            <v>0</v>
          </cell>
          <cell r="W383">
            <v>0</v>
          </cell>
          <cell r="X383">
            <v>0</v>
          </cell>
          <cell r="Y383">
            <v>0</v>
          </cell>
          <cell r="Z383">
            <v>0</v>
          </cell>
          <cell r="AA383">
            <v>0</v>
          </cell>
          <cell r="AB383">
            <v>0</v>
          </cell>
          <cell r="AC383">
            <v>398.95</v>
          </cell>
          <cell r="AD383">
            <v>516180</v>
          </cell>
          <cell r="AE383">
            <v>398.95</v>
          </cell>
          <cell r="AF383" t="str">
            <v>CW</v>
          </cell>
          <cell r="AG383">
            <v>2025</v>
          </cell>
          <cell r="AH383" t="str">
            <v>Stormwater</v>
          </cell>
          <cell r="AI383">
            <v>907485</v>
          </cell>
          <cell r="AJ383" t="str">
            <v>Plan directeur de modernisation de la gestion des eaux pluviales 2019</v>
          </cell>
        </row>
        <row r="384">
          <cell r="B384" t="str">
            <v>907485 2019 Stormwater Master Planning</v>
          </cell>
          <cell r="C384" t="str">
            <v>DC</v>
          </cell>
          <cell r="D384" t="str">
            <v xml:space="preserve">Development Charges </v>
          </cell>
          <cell r="E384" t="str">
            <v>Studies-2021-CW</v>
          </cell>
          <cell r="F384" t="str">
            <v>Develop. Charges</v>
          </cell>
          <cell r="G384" t="str">
            <v>DC</v>
          </cell>
          <cell r="H384" t="str">
            <v>Rate</v>
          </cell>
          <cell r="I384" t="str">
            <v>Stormwater</v>
          </cell>
          <cell r="J384" t="str">
            <v>Authority</v>
          </cell>
          <cell r="K384" t="str">
            <v>Individual</v>
          </cell>
          <cell r="L384" t="str">
            <v>Growth</v>
          </cell>
          <cell r="M384" t="str">
            <v>Standing Committee on Enviromental Protection, Water and Waste Management - Rate</v>
          </cell>
          <cell r="N384" t="str">
            <v>Planning, Infrastructure &amp; Economic Development Department</v>
          </cell>
          <cell r="O384" t="str">
            <v>Infrastructure Services</v>
          </cell>
          <cell r="P384" t="str">
            <v>Stormwater Services</v>
          </cell>
          <cell r="Q384" t="str">
            <v>907485  2019 Stormwater Master Planning</v>
          </cell>
          <cell r="R384" t="str">
            <v>516279  D/C Studies-2021-CW</v>
          </cell>
          <cell r="S384">
            <v>52.5</v>
          </cell>
          <cell r="T384">
            <v>53.55</v>
          </cell>
          <cell r="U384">
            <v>0</v>
          </cell>
          <cell r="V384">
            <v>0</v>
          </cell>
          <cell r="W384">
            <v>0</v>
          </cell>
          <cell r="X384">
            <v>0</v>
          </cell>
          <cell r="Y384">
            <v>0</v>
          </cell>
          <cell r="Z384">
            <v>0</v>
          </cell>
          <cell r="AA384">
            <v>0</v>
          </cell>
          <cell r="AB384">
            <v>0</v>
          </cell>
          <cell r="AC384">
            <v>106.05</v>
          </cell>
          <cell r="AD384">
            <v>516279</v>
          </cell>
          <cell r="AE384">
            <v>106.05</v>
          </cell>
          <cell r="AF384" t="str">
            <v>CW</v>
          </cell>
          <cell r="AG384">
            <v>2025</v>
          </cell>
          <cell r="AH384" t="str">
            <v>Studies</v>
          </cell>
          <cell r="AI384">
            <v>907485</v>
          </cell>
          <cell r="AJ384" t="str">
            <v>Plan directeur de modernisation de la gestion des eaux pluviales 2019</v>
          </cell>
        </row>
        <row r="385">
          <cell r="B385" t="str">
            <v>909351 Municipal Drain Improvements - 2019</v>
          </cell>
          <cell r="C385" t="str">
            <v>Rev</v>
          </cell>
          <cell r="D385" t="str">
            <v>Revenues</v>
          </cell>
          <cell r="E385" t="str">
            <v>General Revenue</v>
          </cell>
          <cell r="F385" t="str">
            <v>Revenues</v>
          </cell>
          <cell r="G385" t="str">
            <v>Revenues</v>
          </cell>
          <cell r="H385" t="str">
            <v>Rate</v>
          </cell>
          <cell r="I385" t="str">
            <v>Stormwater</v>
          </cell>
          <cell r="J385" t="str">
            <v>Authority</v>
          </cell>
          <cell r="K385" t="str">
            <v>Municipal Drains</v>
          </cell>
          <cell r="L385" t="str">
            <v>Regulatory</v>
          </cell>
          <cell r="M385" t="str">
            <v>Standing Committee on Enviromental Protection, Water and Waste Management - Rate</v>
          </cell>
          <cell r="N385" t="str">
            <v>Public Works &amp; Environmental Services Department</v>
          </cell>
          <cell r="O385" t="str">
            <v>Parks, Forestry &amp; Stormwater Services</v>
          </cell>
          <cell r="P385" t="str">
            <v>Stormwater Services</v>
          </cell>
          <cell r="Q385" t="str">
            <v>909351  Municipal Drain Improvements - 2019</v>
          </cell>
          <cell r="R385" t="str">
            <v>517005  General Revenue</v>
          </cell>
          <cell r="S385">
            <v>432</v>
          </cell>
          <cell r="T385">
            <v>450</v>
          </cell>
          <cell r="U385">
            <v>450</v>
          </cell>
          <cell r="V385">
            <v>450</v>
          </cell>
          <cell r="W385">
            <v>450</v>
          </cell>
          <cell r="X385">
            <v>450</v>
          </cell>
          <cell r="Y385">
            <v>450</v>
          </cell>
          <cell r="Z385">
            <v>450</v>
          </cell>
          <cell r="AA385">
            <v>450</v>
          </cell>
          <cell r="AB385">
            <v>450</v>
          </cell>
          <cell r="AC385">
            <v>4482</v>
          </cell>
          <cell r="AD385">
            <v>517005</v>
          </cell>
          <cell r="AE385">
            <v>1782</v>
          </cell>
          <cell r="AF385">
            <v>21</v>
          </cell>
          <cell r="AG385">
            <v>2021</v>
          </cell>
          <cell r="AH385" t="str">
            <v>General</v>
          </cell>
          <cell r="AI385">
            <v>909351</v>
          </cell>
          <cell r="AJ385" t="str">
            <v>Améliorations de drain municipal - 2019</v>
          </cell>
        </row>
        <row r="386">
          <cell r="B386" t="str">
            <v>909351 Municipal Drain Improvements - 2019</v>
          </cell>
          <cell r="C386" t="str">
            <v>Res</v>
          </cell>
          <cell r="D386" t="str">
            <v xml:space="preserve">Capital Reserve Fund </v>
          </cell>
          <cell r="E386" t="str">
            <v>Sewer Capital</v>
          </cell>
          <cell r="F386" t="str">
            <v>Rate Supported</v>
          </cell>
          <cell r="G386" t="str">
            <v>Rate</v>
          </cell>
          <cell r="H386" t="str">
            <v>Rate</v>
          </cell>
          <cell r="I386" t="str">
            <v>Stormwater</v>
          </cell>
          <cell r="J386" t="str">
            <v>Authority</v>
          </cell>
          <cell r="K386" t="str">
            <v>Municipal Drains</v>
          </cell>
          <cell r="L386" t="str">
            <v>Regulatory</v>
          </cell>
          <cell r="M386" t="str">
            <v>Standing Committee on Enviromental Protection, Water and Waste Management - Rate</v>
          </cell>
          <cell r="N386" t="str">
            <v>Public Works &amp; Environmental Services Department</v>
          </cell>
          <cell r="O386" t="str">
            <v>Parks, Forestry &amp; Stormwater Services</v>
          </cell>
          <cell r="P386" t="str">
            <v>Stormwater Services</v>
          </cell>
          <cell r="Q386" t="str">
            <v>909351  Municipal Drain Improvements - 2019</v>
          </cell>
          <cell r="R386" t="str">
            <v>516112  Sewer Capital</v>
          </cell>
          <cell r="S386">
            <v>48</v>
          </cell>
          <cell r="T386">
            <v>50</v>
          </cell>
          <cell r="U386">
            <v>50</v>
          </cell>
          <cell r="V386">
            <v>50</v>
          </cell>
          <cell r="W386">
            <v>0</v>
          </cell>
          <cell r="X386">
            <v>0</v>
          </cell>
          <cell r="Y386">
            <v>0</v>
          </cell>
          <cell r="Z386">
            <v>0</v>
          </cell>
          <cell r="AA386">
            <v>0</v>
          </cell>
          <cell r="AB386">
            <v>0</v>
          </cell>
          <cell r="AC386">
            <v>198</v>
          </cell>
          <cell r="AD386">
            <v>516112</v>
          </cell>
          <cell r="AE386">
            <v>198</v>
          </cell>
          <cell r="AF386">
            <v>21</v>
          </cell>
          <cell r="AG386">
            <v>2021</v>
          </cell>
          <cell r="AH386" t="str">
            <v xml:space="preserve">Sewer Capital </v>
          </cell>
          <cell r="AI386">
            <v>909351</v>
          </cell>
          <cell r="AJ386" t="str">
            <v>Améliorations de drain municipal - 2019</v>
          </cell>
        </row>
        <row r="387">
          <cell r="B387" t="str">
            <v>909026 ORAP-Water Environment Strategy (WES)PH2</v>
          </cell>
          <cell r="C387" t="str">
            <v>Res</v>
          </cell>
          <cell r="D387" t="str">
            <v xml:space="preserve">Capital Reserve Fund </v>
          </cell>
          <cell r="E387" t="str">
            <v>Sewer Capital</v>
          </cell>
          <cell r="F387" t="str">
            <v>Rate Supported</v>
          </cell>
          <cell r="G387" t="str">
            <v>Rate</v>
          </cell>
          <cell r="H387" t="str">
            <v>Rate</v>
          </cell>
          <cell r="I387" t="str">
            <v>Stormwater</v>
          </cell>
          <cell r="J387" t="str">
            <v>Authority</v>
          </cell>
          <cell r="K387" t="str">
            <v>Ottawa River Fund-Strategic</v>
          </cell>
          <cell r="L387" t="str">
            <v>Service Enhancement</v>
          </cell>
          <cell r="M387" t="str">
            <v>Standing Committee on Enviromental Protection, Water and Waste Management - Rate</v>
          </cell>
          <cell r="N387" t="str">
            <v>Public Works &amp; Environmental Services Department</v>
          </cell>
          <cell r="O387" t="str">
            <v>Parks, Forestry &amp; Stormwater Services</v>
          </cell>
          <cell r="P387" t="str">
            <v>Stormwater Services</v>
          </cell>
          <cell r="Q387" t="str">
            <v>909026  ORAP-Water Environment Strategy (WES)PH2</v>
          </cell>
          <cell r="R387" t="str">
            <v>516112  Sewer Capital</v>
          </cell>
          <cell r="S387">
            <v>0</v>
          </cell>
          <cell r="T387">
            <v>1000</v>
          </cell>
          <cell r="U387">
            <v>1000</v>
          </cell>
          <cell r="V387">
            <v>1000</v>
          </cell>
          <cell r="W387">
            <v>1000</v>
          </cell>
          <cell r="X387">
            <v>1000</v>
          </cell>
          <cell r="Y387">
            <v>1000</v>
          </cell>
          <cell r="Z387">
            <v>1000</v>
          </cell>
          <cell r="AA387">
            <v>1000</v>
          </cell>
          <cell r="AB387">
            <v>1000</v>
          </cell>
          <cell r="AC387">
            <v>9000</v>
          </cell>
          <cell r="AD387">
            <v>516112</v>
          </cell>
          <cell r="AE387">
            <v>3000</v>
          </cell>
          <cell r="AF387" t="str">
            <v>CW</v>
          </cell>
          <cell r="AG387">
            <v>2019</v>
          </cell>
          <cell r="AH387" t="str">
            <v xml:space="preserve">Sewer Capital </v>
          </cell>
          <cell r="AI387">
            <v>909026</v>
          </cell>
          <cell r="AJ387" t="str">
            <v>PARO – Stratégie sur le milieu aquatique (SMA) Phase 2 – 2018</v>
          </cell>
        </row>
        <row r="388">
          <cell r="B388" t="str">
            <v>907611 Trail Road Stormwater Ponds and Ditches</v>
          </cell>
          <cell r="C388" t="str">
            <v>Res</v>
          </cell>
          <cell r="D388" t="str">
            <v xml:space="preserve">Capital Reserve Fund </v>
          </cell>
          <cell r="E388" t="str">
            <v>Solid Waste Compensation</v>
          </cell>
          <cell r="F388" t="str">
            <v>Tax Supported/ Dedicated</v>
          </cell>
          <cell r="G388" t="str">
            <v>Tax</v>
          </cell>
          <cell r="H388" t="str">
            <v>Tax</v>
          </cell>
          <cell r="I388" t="str">
            <v>Tax</v>
          </cell>
          <cell r="J388" t="str">
            <v>Authority</v>
          </cell>
          <cell r="K388" t="str">
            <v>Individual</v>
          </cell>
          <cell r="L388" t="str">
            <v>Renewal of City Assets</v>
          </cell>
          <cell r="M388" t="str">
            <v>Standing Committee on Enviromental Protection, Water and Waste Management - Tax</v>
          </cell>
          <cell r="N388" t="str">
            <v>Public Works &amp; Environmental Services Department</v>
          </cell>
          <cell r="O388" t="str">
            <v>Solid Waste Services</v>
          </cell>
          <cell r="P388" t="str">
            <v>Solid Waste</v>
          </cell>
          <cell r="Q388" t="str">
            <v>907611  Trail Road Stormwater Ponds and Ditches</v>
          </cell>
          <cell r="R388" t="str">
            <v>516120  Solid Waste Compensation</v>
          </cell>
          <cell r="S388">
            <v>0</v>
          </cell>
          <cell r="T388">
            <v>50</v>
          </cell>
          <cell r="U388">
            <v>0</v>
          </cell>
          <cell r="V388">
            <v>0</v>
          </cell>
          <cell r="W388">
            <v>0</v>
          </cell>
          <cell r="X388">
            <v>0</v>
          </cell>
          <cell r="Y388">
            <v>0</v>
          </cell>
          <cell r="Z388">
            <v>0</v>
          </cell>
          <cell r="AA388">
            <v>0</v>
          </cell>
          <cell r="AB388">
            <v>0</v>
          </cell>
          <cell r="AC388">
            <v>50</v>
          </cell>
          <cell r="AD388">
            <v>516120</v>
          </cell>
          <cell r="AE388">
            <v>50</v>
          </cell>
          <cell r="AF388">
            <v>21</v>
          </cell>
          <cell r="AG388">
            <v>2020</v>
          </cell>
          <cell r="AH388" t="str">
            <v>Solid Waste Compensation</v>
          </cell>
          <cell r="AI388">
            <v>907611</v>
          </cell>
          <cell r="AJ388" t="str">
            <v>Bassins et fossés d’eaux pluviales du chemin Trail</v>
          </cell>
        </row>
        <row r="389">
          <cell r="B389" t="str">
            <v>907611 Trail Road Stormwater Ponds and Ditches</v>
          </cell>
          <cell r="C389" t="str">
            <v>Res</v>
          </cell>
          <cell r="D389" t="str">
            <v xml:space="preserve">Capital Reserve Fund </v>
          </cell>
          <cell r="E389" t="str">
            <v>Solid Waste Rate</v>
          </cell>
          <cell r="F389" t="str">
            <v>Tax Supported/ Dedicated</v>
          </cell>
          <cell r="G389" t="str">
            <v>Tax</v>
          </cell>
          <cell r="H389" t="str">
            <v>Tax</v>
          </cell>
          <cell r="I389" t="str">
            <v>Tax</v>
          </cell>
          <cell r="J389" t="str">
            <v>Authority</v>
          </cell>
          <cell r="K389" t="str">
            <v>Individual</v>
          </cell>
          <cell r="L389" t="str">
            <v>Renewal of City Assets</v>
          </cell>
          <cell r="M389" t="str">
            <v>Standing Committee on Enviromental Protection, Water and Waste Management - Tax</v>
          </cell>
          <cell r="N389" t="str">
            <v>Public Works &amp; Environmental Services Department</v>
          </cell>
          <cell r="O389" t="str">
            <v>Solid Waste Services</v>
          </cell>
          <cell r="P389" t="str">
            <v>Solid Waste</v>
          </cell>
          <cell r="Q389" t="str">
            <v>907611  Trail Road Stormwater Ponds and Ditches</v>
          </cell>
          <cell r="R389" t="str">
            <v>516127  Solid Waste Rate</v>
          </cell>
          <cell r="S389">
            <v>0</v>
          </cell>
          <cell r="T389">
            <v>200</v>
          </cell>
          <cell r="U389">
            <v>0</v>
          </cell>
          <cell r="V389">
            <v>0</v>
          </cell>
          <cell r="W389">
            <v>0</v>
          </cell>
          <cell r="X389">
            <v>0</v>
          </cell>
          <cell r="Y389">
            <v>0</v>
          </cell>
          <cell r="Z389">
            <v>0</v>
          </cell>
          <cell r="AA389">
            <v>0</v>
          </cell>
          <cell r="AB389">
            <v>0</v>
          </cell>
          <cell r="AC389">
            <v>200</v>
          </cell>
          <cell r="AD389">
            <v>516127</v>
          </cell>
          <cell r="AE389">
            <v>200</v>
          </cell>
          <cell r="AF389">
            <v>21</v>
          </cell>
          <cell r="AG389">
            <v>2020</v>
          </cell>
          <cell r="AH389" t="str">
            <v>Solid Waste Rate</v>
          </cell>
          <cell r="AI389">
            <v>907611</v>
          </cell>
          <cell r="AJ389" t="str">
            <v>Bassins et fossés d’eaux pluviales du chemin Trail</v>
          </cell>
        </row>
        <row r="390">
          <cell r="B390" t="str">
            <v>907614 Barnsdale Base Preparation</v>
          </cell>
          <cell r="C390" t="str">
            <v>Res</v>
          </cell>
          <cell r="D390" t="str">
            <v xml:space="preserve">Capital Reserve Fund </v>
          </cell>
          <cell r="E390" t="str">
            <v>Solid Waste Compensation</v>
          </cell>
          <cell r="F390" t="str">
            <v>Tax Supported/ Dedicated</v>
          </cell>
          <cell r="G390" t="str">
            <v>Tax</v>
          </cell>
          <cell r="H390" t="str">
            <v>Tax</v>
          </cell>
          <cell r="I390" t="str">
            <v>Tax</v>
          </cell>
          <cell r="J390" t="str">
            <v>Authority</v>
          </cell>
          <cell r="K390" t="str">
            <v>Individual</v>
          </cell>
          <cell r="L390" t="str">
            <v>Renewal of City Assets</v>
          </cell>
          <cell r="M390" t="str">
            <v>Standing Committee on Enviromental Protection, Water and Waste Management - Tax</v>
          </cell>
          <cell r="N390" t="str">
            <v>Public Works &amp; Environmental Services Department</v>
          </cell>
          <cell r="O390" t="str">
            <v>Solid Waste Services</v>
          </cell>
          <cell r="P390" t="str">
            <v>Solid Waste</v>
          </cell>
          <cell r="Q390" t="str">
            <v>907614  Barnsdale Base Preparation</v>
          </cell>
          <cell r="R390" t="str">
            <v>516120  Solid Waste Compensation</v>
          </cell>
          <cell r="S390">
            <v>0</v>
          </cell>
          <cell r="T390">
            <v>600</v>
          </cell>
          <cell r="U390">
            <v>600</v>
          </cell>
          <cell r="V390">
            <v>600</v>
          </cell>
          <cell r="W390">
            <v>0</v>
          </cell>
          <cell r="X390">
            <v>0</v>
          </cell>
          <cell r="Y390">
            <v>0</v>
          </cell>
          <cell r="Z390">
            <v>0</v>
          </cell>
          <cell r="AA390">
            <v>0</v>
          </cell>
          <cell r="AB390">
            <v>0</v>
          </cell>
          <cell r="AC390">
            <v>1800</v>
          </cell>
          <cell r="AD390">
            <v>516120</v>
          </cell>
          <cell r="AE390">
            <v>1800</v>
          </cell>
          <cell r="AF390">
            <v>21</v>
          </cell>
          <cell r="AG390">
            <v>2020</v>
          </cell>
          <cell r="AH390" t="str">
            <v>Solid Waste Compensation</v>
          </cell>
          <cell r="AI390">
            <v>907614</v>
          </cell>
          <cell r="AJ390" t="str">
            <v xml:space="preserve">Préparation de la base du chemin Barnsdale </v>
          </cell>
        </row>
        <row r="391">
          <cell r="B391" t="str">
            <v>908686 Solid Waste Fleet Growth - Landfill 2019</v>
          </cell>
          <cell r="C391" t="str">
            <v>Res</v>
          </cell>
          <cell r="D391" t="str">
            <v xml:space="preserve">Capital Reserve Fund </v>
          </cell>
          <cell r="E391" t="str">
            <v>Solid Waste Rate</v>
          </cell>
          <cell r="F391" t="str">
            <v>Tax Supported/ Dedicated</v>
          </cell>
          <cell r="G391" t="str">
            <v>Tax</v>
          </cell>
          <cell r="H391" t="str">
            <v>Tax</v>
          </cell>
          <cell r="I391" t="str">
            <v>Tax</v>
          </cell>
          <cell r="J391" t="str">
            <v>Authority</v>
          </cell>
          <cell r="K391" t="str">
            <v>Solid Waste Fleet</v>
          </cell>
          <cell r="L391" t="str">
            <v>Growth</v>
          </cell>
          <cell r="M391" t="str">
            <v>Standing Committee on Enviromental Protection, Water and Waste Management - Tax</v>
          </cell>
          <cell r="N391" t="str">
            <v>Public Works &amp; Environmental Services Department</v>
          </cell>
          <cell r="O391" t="str">
            <v>Solid Waste Services</v>
          </cell>
          <cell r="P391" t="str">
            <v>Solid Waste</v>
          </cell>
          <cell r="Q391" t="str">
            <v>908686  Solid Waste Fleet Growth - Landfill 2019</v>
          </cell>
          <cell r="R391" t="str">
            <v>516127  Solid Waste Rate</v>
          </cell>
          <cell r="S391">
            <v>450</v>
          </cell>
          <cell r="T391">
            <v>0</v>
          </cell>
          <cell r="U391">
            <v>0</v>
          </cell>
          <cell r="V391">
            <v>0</v>
          </cell>
          <cell r="W391">
            <v>0</v>
          </cell>
          <cell r="X391">
            <v>0</v>
          </cell>
          <cell r="Y391">
            <v>0</v>
          </cell>
          <cell r="Z391">
            <v>0</v>
          </cell>
          <cell r="AA391">
            <v>0</v>
          </cell>
          <cell r="AB391">
            <v>0</v>
          </cell>
          <cell r="AC391">
            <v>450</v>
          </cell>
          <cell r="AD391">
            <v>516127</v>
          </cell>
          <cell r="AE391">
            <v>450</v>
          </cell>
          <cell r="AF391">
            <v>21</v>
          </cell>
          <cell r="AG391">
            <v>2022</v>
          </cell>
          <cell r="AH391" t="str">
            <v>Solid Waste Rate</v>
          </cell>
          <cell r="AI391">
            <v>908686</v>
          </cell>
          <cell r="AJ391" t="str">
            <v>Croissance du parc de vehicules, Dechets solides - Decharge 2019</v>
          </cell>
        </row>
        <row r="392">
          <cell r="B392" t="str">
            <v>906167 Leachate Treatment Facility</v>
          </cell>
          <cell r="C392" t="str">
            <v>Res</v>
          </cell>
          <cell r="D392" t="str">
            <v xml:space="preserve">Capital Reserve Fund </v>
          </cell>
          <cell r="E392" t="str">
            <v>Solid Waste Rate</v>
          </cell>
          <cell r="F392" t="str">
            <v>Tax Supported/ Dedicated</v>
          </cell>
          <cell r="G392" t="str">
            <v>Tax</v>
          </cell>
          <cell r="H392" t="str">
            <v>Tax</v>
          </cell>
          <cell r="I392" t="str">
            <v>Tax</v>
          </cell>
          <cell r="J392" t="str">
            <v>Authority</v>
          </cell>
          <cell r="K392" t="str">
            <v>Individual</v>
          </cell>
          <cell r="L392" t="str">
            <v>Service Enhancement</v>
          </cell>
          <cell r="M392" t="str">
            <v>Standing Committee on Enviromental Protection, Water and Waste Management - Tax</v>
          </cell>
          <cell r="N392" t="str">
            <v>Public Works &amp; Environmental Services Department</v>
          </cell>
          <cell r="O392" t="str">
            <v>Solid Waste Services</v>
          </cell>
          <cell r="P392" t="str">
            <v>Solid Waste</v>
          </cell>
          <cell r="Q392" t="str">
            <v>906167  Leachate Treatment Facility</v>
          </cell>
          <cell r="R392" t="str">
            <v>516127  Solid Waste Rate</v>
          </cell>
          <cell r="S392">
            <v>0</v>
          </cell>
          <cell r="T392">
            <v>12450</v>
          </cell>
          <cell r="U392">
            <v>0</v>
          </cell>
          <cell r="V392">
            <v>0</v>
          </cell>
          <cell r="W392">
            <v>0</v>
          </cell>
          <cell r="X392">
            <v>0</v>
          </cell>
          <cell r="Y392">
            <v>0</v>
          </cell>
          <cell r="Z392">
            <v>0</v>
          </cell>
          <cell r="AA392">
            <v>0</v>
          </cell>
          <cell r="AB392">
            <v>0</v>
          </cell>
          <cell r="AC392">
            <v>12450</v>
          </cell>
          <cell r="AD392">
            <v>516127</v>
          </cell>
          <cell r="AE392">
            <v>12450</v>
          </cell>
          <cell r="AF392" t="str">
            <v>CW</v>
          </cell>
          <cell r="AG392">
            <v>2018</v>
          </cell>
          <cell r="AH392" t="str">
            <v>Solid Waste Rate</v>
          </cell>
          <cell r="AI392">
            <v>906167</v>
          </cell>
          <cell r="AJ392" t="str">
            <v>Installation de traitement du lixiviat</v>
          </cell>
        </row>
        <row r="393">
          <cell r="B393" t="str">
            <v>907043 Springhill Landfill</v>
          </cell>
          <cell r="C393" t="str">
            <v>Rev</v>
          </cell>
          <cell r="D393" t="str">
            <v>Revenues</v>
          </cell>
          <cell r="E393" t="str">
            <v>General Revenue</v>
          </cell>
          <cell r="F393" t="str">
            <v>Revenues</v>
          </cell>
          <cell r="G393" t="str">
            <v>Revenues</v>
          </cell>
          <cell r="H393" t="str">
            <v>Tax</v>
          </cell>
          <cell r="I393" t="str">
            <v>Tax</v>
          </cell>
          <cell r="J393" t="str">
            <v>Authority</v>
          </cell>
          <cell r="K393" t="str">
            <v>Solid Waste Landfill Management</v>
          </cell>
          <cell r="L393" t="str">
            <v>Regulatory</v>
          </cell>
          <cell r="M393" t="str">
            <v>Standing Committee on Enviromental Protection, Water and Waste Management - Tax</v>
          </cell>
          <cell r="N393" t="str">
            <v>Public Works &amp; Environmental Services Department</v>
          </cell>
          <cell r="O393" t="str">
            <v>Solid Waste Services</v>
          </cell>
          <cell r="P393" t="str">
            <v>Solid Waste</v>
          </cell>
          <cell r="Q393" t="str">
            <v>907043  Springhill Landfill</v>
          </cell>
          <cell r="R393" t="str">
            <v>517005  General Revenue</v>
          </cell>
          <cell r="S393">
            <v>2000</v>
          </cell>
          <cell r="T393">
            <v>0</v>
          </cell>
          <cell r="U393">
            <v>0</v>
          </cell>
          <cell r="V393">
            <v>0</v>
          </cell>
          <cell r="W393">
            <v>0</v>
          </cell>
          <cell r="X393">
            <v>0</v>
          </cell>
          <cell r="Y393">
            <v>0</v>
          </cell>
          <cell r="Z393">
            <v>0</v>
          </cell>
          <cell r="AA393">
            <v>0</v>
          </cell>
          <cell r="AB393">
            <v>0</v>
          </cell>
          <cell r="AC393">
            <v>2000</v>
          </cell>
          <cell r="AD393">
            <v>517005</v>
          </cell>
          <cell r="AE393">
            <v>2000</v>
          </cell>
          <cell r="AF393" t="str">
            <v>CW</v>
          </cell>
          <cell r="AG393">
            <v>2021</v>
          </cell>
          <cell r="AH393" t="str">
            <v>General</v>
          </cell>
          <cell r="AI393">
            <v>907043</v>
          </cell>
          <cell r="AJ393" t="str">
            <v>Décharge Springhill</v>
          </cell>
        </row>
        <row r="394">
          <cell r="B394" t="str">
            <v>907816 Groundwater Management</v>
          </cell>
          <cell r="C394" t="str">
            <v>Res</v>
          </cell>
          <cell r="D394" t="str">
            <v xml:space="preserve">Capital Reserve Fund </v>
          </cell>
          <cell r="E394" t="str">
            <v>Solid Waste Rate</v>
          </cell>
          <cell r="F394" t="str">
            <v>Tax Supported/ Dedicated</v>
          </cell>
          <cell r="G394" t="str">
            <v>Tax</v>
          </cell>
          <cell r="H394" t="str">
            <v>Tax</v>
          </cell>
          <cell r="I394" t="str">
            <v>Tax</v>
          </cell>
          <cell r="J394" t="str">
            <v>Authority</v>
          </cell>
          <cell r="K394" t="str">
            <v>Solid Waste Landfill Management</v>
          </cell>
          <cell r="L394" t="str">
            <v>Regulatory</v>
          </cell>
          <cell r="M394" t="str">
            <v>Standing Committee on Enviromental Protection, Water and Waste Management - Tax</v>
          </cell>
          <cell r="N394" t="str">
            <v>Public Works &amp; Environmental Services Department</v>
          </cell>
          <cell r="O394" t="str">
            <v>Solid Waste Services</v>
          </cell>
          <cell r="P394" t="str">
            <v>Solid Waste</v>
          </cell>
          <cell r="Q394" t="str">
            <v>907816  Groundwater Management</v>
          </cell>
          <cell r="R394" t="str">
            <v>516127  Solid Waste Rate</v>
          </cell>
          <cell r="S394">
            <v>300</v>
          </cell>
          <cell r="T394">
            <v>0</v>
          </cell>
          <cell r="U394">
            <v>0</v>
          </cell>
          <cell r="V394">
            <v>0</v>
          </cell>
          <cell r="W394">
            <v>0</v>
          </cell>
          <cell r="X394">
            <v>0</v>
          </cell>
          <cell r="Y394">
            <v>0</v>
          </cell>
          <cell r="Z394">
            <v>0</v>
          </cell>
          <cell r="AA394">
            <v>0</v>
          </cell>
          <cell r="AB394">
            <v>0</v>
          </cell>
          <cell r="AC394">
            <v>300</v>
          </cell>
          <cell r="AD394">
            <v>516127</v>
          </cell>
          <cell r="AE394">
            <v>300</v>
          </cell>
          <cell r="AF394" t="str">
            <v>CW</v>
          </cell>
          <cell r="AG394">
            <v>2019</v>
          </cell>
          <cell r="AH394" t="str">
            <v>Solid Waste Rate</v>
          </cell>
          <cell r="AI394">
            <v>907816</v>
          </cell>
          <cell r="AJ394" t="str">
            <v xml:space="preserve">Gestion des eaux souterraines  </v>
          </cell>
        </row>
        <row r="395">
          <cell r="B395" t="str">
            <v>909399 Trail Road Landfill Cap Repair</v>
          </cell>
          <cell r="C395" t="str">
            <v>Res</v>
          </cell>
          <cell r="D395" t="str">
            <v xml:space="preserve">Capital Reserve Fund </v>
          </cell>
          <cell r="E395" t="str">
            <v>Solid Waste Compensation</v>
          </cell>
          <cell r="F395" t="str">
            <v>Tax Supported/ Dedicated</v>
          </cell>
          <cell r="G395" t="str">
            <v>Tax</v>
          </cell>
          <cell r="H395" t="str">
            <v>Tax</v>
          </cell>
          <cell r="I395" t="str">
            <v>Tax</v>
          </cell>
          <cell r="J395" t="str">
            <v>Authority</v>
          </cell>
          <cell r="K395" t="str">
            <v>individual</v>
          </cell>
          <cell r="L395" t="str">
            <v>Regulatory</v>
          </cell>
          <cell r="M395" t="str">
            <v>Standing Committee on Enviromental Protection, Water and Waste Management - Tax</v>
          </cell>
          <cell r="N395" t="str">
            <v>Public Works &amp; Environmental Services Department</v>
          </cell>
          <cell r="O395" t="str">
            <v>Solid Waste Services</v>
          </cell>
          <cell r="P395" t="str">
            <v>Solid Waste</v>
          </cell>
          <cell r="Q395" t="str">
            <v>909399  Trail Road Landfill Cap Repair</v>
          </cell>
          <cell r="R395" t="str">
            <v>516120  Solid Waste Compensation</v>
          </cell>
          <cell r="S395">
            <v>0</v>
          </cell>
          <cell r="T395">
            <v>1000</v>
          </cell>
          <cell r="U395">
            <v>0</v>
          </cell>
          <cell r="V395">
            <v>0</v>
          </cell>
          <cell r="W395">
            <v>0</v>
          </cell>
          <cell r="X395">
            <v>0</v>
          </cell>
          <cell r="Y395">
            <v>0</v>
          </cell>
          <cell r="Z395">
            <v>0</v>
          </cell>
          <cell r="AA395">
            <v>0</v>
          </cell>
          <cell r="AB395">
            <v>0</v>
          </cell>
          <cell r="AC395">
            <v>1000</v>
          </cell>
          <cell r="AD395">
            <v>516120</v>
          </cell>
          <cell r="AE395">
            <v>1000</v>
          </cell>
          <cell r="AF395">
            <v>21</v>
          </cell>
          <cell r="AG395">
            <v>2023</v>
          </cell>
          <cell r="AH395" t="str">
            <v>Solid Waste Compensation</v>
          </cell>
          <cell r="AI395">
            <v>909399</v>
          </cell>
          <cell r="AJ395" t="str">
            <v>Réparation du recouvrement au site d’enfouissement du chemin Trail</v>
          </cell>
        </row>
        <row r="396">
          <cell r="B396" t="str">
            <v>909430 Nepean Landfill Cap Repair</v>
          </cell>
          <cell r="C396" t="str">
            <v>Res</v>
          </cell>
          <cell r="D396" t="str">
            <v xml:space="preserve">Capital Reserve Fund </v>
          </cell>
          <cell r="E396" t="str">
            <v>Solid Waste Rate</v>
          </cell>
          <cell r="F396" t="str">
            <v>Tax Supported/ Dedicated</v>
          </cell>
          <cell r="G396" t="str">
            <v>Tax</v>
          </cell>
          <cell r="H396" t="str">
            <v>Tax</v>
          </cell>
          <cell r="I396" t="str">
            <v>Tax</v>
          </cell>
          <cell r="J396" t="str">
            <v>Authority</v>
          </cell>
          <cell r="K396" t="str">
            <v xml:space="preserve">Solid Waste Facilities </v>
          </cell>
          <cell r="L396" t="str">
            <v>Regulatory</v>
          </cell>
          <cell r="M396" t="str">
            <v>Standing Committee on Enviromental Protection, Water and Waste Management - Tax</v>
          </cell>
          <cell r="N396" t="str">
            <v>Public Works &amp; Environmental Services Department</v>
          </cell>
          <cell r="O396" t="str">
            <v>Solid Waste Services</v>
          </cell>
          <cell r="P396" t="str">
            <v>Solid Waste</v>
          </cell>
          <cell r="Q396" t="str">
            <v>909430  Nepean Landfill Cap Repair</v>
          </cell>
          <cell r="R396" t="str">
            <v>516127  Solid Waste Rate</v>
          </cell>
          <cell r="S396">
            <v>550</v>
          </cell>
          <cell r="T396">
            <v>0</v>
          </cell>
          <cell r="U396">
            <v>0</v>
          </cell>
          <cell r="V396">
            <v>0</v>
          </cell>
          <cell r="W396">
            <v>0</v>
          </cell>
          <cell r="X396">
            <v>0</v>
          </cell>
          <cell r="Y396">
            <v>0</v>
          </cell>
          <cell r="Z396">
            <v>0</v>
          </cell>
          <cell r="AA396">
            <v>0</v>
          </cell>
          <cell r="AB396">
            <v>0</v>
          </cell>
          <cell r="AC396">
            <v>550</v>
          </cell>
          <cell r="AD396">
            <v>516127</v>
          </cell>
          <cell r="AE396">
            <v>550</v>
          </cell>
          <cell r="AF396">
            <v>21</v>
          </cell>
          <cell r="AG396">
            <v>2023</v>
          </cell>
          <cell r="AH396" t="str">
            <v>Solid Waste Rate</v>
          </cell>
          <cell r="AI396">
            <v>909430</v>
          </cell>
          <cell r="AJ396" t="str">
            <v>Réparation du recouvrement au site d’enfouissement Nepean</v>
          </cell>
        </row>
        <row r="397">
          <cell r="B397" t="str">
            <v>907238 Landfill Disposal Stage 2 Capping</v>
          </cell>
          <cell r="C397" t="str">
            <v>Res</v>
          </cell>
          <cell r="D397" t="str">
            <v xml:space="preserve">Capital Reserve Fund </v>
          </cell>
          <cell r="E397" t="str">
            <v>Solid Waste Rate</v>
          </cell>
          <cell r="F397" t="str">
            <v>Tax Supported/ Dedicated</v>
          </cell>
          <cell r="G397" t="str">
            <v>Tax</v>
          </cell>
          <cell r="H397" t="str">
            <v>Tax</v>
          </cell>
          <cell r="I397" t="str">
            <v>Tax</v>
          </cell>
          <cell r="J397" t="str">
            <v>Authority</v>
          </cell>
          <cell r="K397" t="str">
            <v>Solid Waste Landfill Management</v>
          </cell>
          <cell r="L397" t="str">
            <v>Regulatory</v>
          </cell>
          <cell r="M397" t="str">
            <v>Standing Committee on Enviromental Protection, Water and Waste Management - Tax</v>
          </cell>
          <cell r="N397" t="str">
            <v>Public Works &amp; Environmental Services Department</v>
          </cell>
          <cell r="O397" t="str">
            <v>Solid Waste Services</v>
          </cell>
          <cell r="P397" t="str">
            <v>Solid Waste</v>
          </cell>
          <cell r="Q397" t="str">
            <v>907238  Landfill Disposal Stage 2 Capping</v>
          </cell>
          <cell r="R397" t="str">
            <v>516127  Solid Waste Rate</v>
          </cell>
          <cell r="S397">
            <v>7579</v>
          </cell>
          <cell r="T397">
            <v>0</v>
          </cell>
          <cell r="U397">
            <v>0</v>
          </cell>
          <cell r="V397">
            <v>0</v>
          </cell>
          <cell r="W397">
            <v>0</v>
          </cell>
          <cell r="X397">
            <v>0</v>
          </cell>
          <cell r="Y397">
            <v>0</v>
          </cell>
          <cell r="Z397">
            <v>0</v>
          </cell>
          <cell r="AA397">
            <v>0</v>
          </cell>
          <cell r="AB397">
            <v>0</v>
          </cell>
          <cell r="AC397">
            <v>7579</v>
          </cell>
          <cell r="AD397">
            <v>516127</v>
          </cell>
          <cell r="AE397">
            <v>7579</v>
          </cell>
          <cell r="AF397" t="str">
            <v>CW</v>
          </cell>
          <cell r="AG397">
            <v>2020</v>
          </cell>
          <cell r="AH397" t="str">
            <v>Solid Waste Rate</v>
          </cell>
          <cell r="AI397">
            <v>907238</v>
          </cell>
          <cell r="AJ397" t="str">
            <v>Couche de couverture pour la décharge – Étape 2</v>
          </cell>
        </row>
        <row r="398">
          <cell r="B398" t="str">
            <v>907353 Trail Rd Gas Collection System Expansion</v>
          </cell>
          <cell r="C398" t="str">
            <v>Res</v>
          </cell>
          <cell r="D398" t="str">
            <v xml:space="preserve">Capital Reserve Fund </v>
          </cell>
          <cell r="E398" t="str">
            <v>Solid Waste Rate</v>
          </cell>
          <cell r="F398" t="str">
            <v>Tax Supported/ Dedicated</v>
          </cell>
          <cell r="G398" t="str">
            <v>Tax</v>
          </cell>
          <cell r="H398" t="str">
            <v>Tax</v>
          </cell>
          <cell r="I398" t="str">
            <v>Tax</v>
          </cell>
          <cell r="J398" t="str">
            <v>Authority</v>
          </cell>
          <cell r="K398" t="str">
            <v>Solid Waste Landfill Management</v>
          </cell>
          <cell r="L398" t="str">
            <v>Regulatory</v>
          </cell>
          <cell r="M398" t="str">
            <v>Standing Committee on Enviromental Protection, Water and Waste Management - Tax</v>
          </cell>
          <cell r="N398" t="str">
            <v>Public Works &amp; Environmental Services Department</v>
          </cell>
          <cell r="O398" t="str">
            <v>Solid Waste Services</v>
          </cell>
          <cell r="P398" t="str">
            <v>Solid Waste</v>
          </cell>
          <cell r="Q398" t="str">
            <v>907353  Trail Rd Gas Collection System Expansion</v>
          </cell>
          <cell r="R398" t="str">
            <v>516127  Solid Waste Rate</v>
          </cell>
          <cell r="S398">
            <v>1500</v>
          </cell>
          <cell r="T398">
            <v>500</v>
          </cell>
          <cell r="U398">
            <v>500</v>
          </cell>
          <cell r="V398">
            <v>500</v>
          </cell>
          <cell r="W398">
            <v>1500</v>
          </cell>
          <cell r="X398">
            <v>500</v>
          </cell>
          <cell r="Y398">
            <v>500</v>
          </cell>
          <cell r="Z398">
            <v>500</v>
          </cell>
          <cell r="AA398">
            <v>500</v>
          </cell>
          <cell r="AB398">
            <v>500</v>
          </cell>
          <cell r="AC398">
            <v>7000</v>
          </cell>
          <cell r="AD398">
            <v>516127</v>
          </cell>
          <cell r="AE398">
            <v>3000</v>
          </cell>
          <cell r="AF398">
            <v>21</v>
          </cell>
          <cell r="AG398">
            <v>2019</v>
          </cell>
          <cell r="AH398" t="str">
            <v>Solid Waste Rate</v>
          </cell>
          <cell r="AI398">
            <v>907353</v>
          </cell>
          <cell r="AJ398" t="str">
            <v>Expansion du système de captage des gaz du chemin Trail</v>
          </cell>
        </row>
        <row r="399">
          <cell r="B399" t="str">
            <v>907799 Landfill Disposal Stage 5 Development</v>
          </cell>
          <cell r="C399" t="str">
            <v>Res</v>
          </cell>
          <cell r="D399" t="str">
            <v xml:space="preserve">Capital Reserve Fund </v>
          </cell>
          <cell r="E399" t="str">
            <v>Solid Waste Rate</v>
          </cell>
          <cell r="F399" t="str">
            <v>Tax Supported/ Dedicated</v>
          </cell>
          <cell r="G399" t="str">
            <v>Tax</v>
          </cell>
          <cell r="H399" t="str">
            <v>Tax</v>
          </cell>
          <cell r="I399" t="str">
            <v>Tax</v>
          </cell>
          <cell r="J399" t="str">
            <v>Authority</v>
          </cell>
          <cell r="K399" t="str">
            <v>Solid Waste Landfill Management</v>
          </cell>
          <cell r="L399" t="str">
            <v>Regulatory</v>
          </cell>
          <cell r="M399" t="str">
            <v>Standing Committee on Enviromental Protection, Water and Waste Management - Tax</v>
          </cell>
          <cell r="N399" t="str">
            <v>Public Works &amp; Environmental Services Department</v>
          </cell>
          <cell r="O399" t="str">
            <v>Solid Waste Services</v>
          </cell>
          <cell r="P399" t="str">
            <v>Solid Waste</v>
          </cell>
          <cell r="Q399" t="str">
            <v>907799  Landfill Disposal Stage 5 Development</v>
          </cell>
          <cell r="R399" t="str">
            <v>516127  Solid Waste Rate</v>
          </cell>
          <cell r="S399">
            <v>1011</v>
          </cell>
          <cell r="T399">
            <v>3034</v>
          </cell>
          <cell r="U399">
            <v>16188</v>
          </cell>
          <cell r="V399">
            <v>0</v>
          </cell>
          <cell r="W399">
            <v>0</v>
          </cell>
          <cell r="X399">
            <v>0</v>
          </cell>
          <cell r="Y399">
            <v>0</v>
          </cell>
          <cell r="Z399">
            <v>0</v>
          </cell>
          <cell r="AA399">
            <v>0</v>
          </cell>
          <cell r="AB399">
            <v>0</v>
          </cell>
          <cell r="AC399">
            <v>20233</v>
          </cell>
          <cell r="AD399">
            <v>516127</v>
          </cell>
          <cell r="AE399">
            <v>20233</v>
          </cell>
          <cell r="AF399">
            <v>21</v>
          </cell>
          <cell r="AG399">
            <v>2024</v>
          </cell>
          <cell r="AH399" t="str">
            <v>Solid Waste Rate</v>
          </cell>
          <cell r="AI399">
            <v>907799</v>
          </cell>
          <cell r="AJ399" t="str">
            <v>Aménagement du secteur 5 du site d'enfouissement</v>
          </cell>
        </row>
        <row r="400">
          <cell r="B400" t="str">
            <v>907815 Trail Road Landfill - Exp &amp; Development</v>
          </cell>
          <cell r="C400" t="str">
            <v>Res</v>
          </cell>
          <cell r="D400" t="str">
            <v xml:space="preserve">Capital Reserve Fund </v>
          </cell>
          <cell r="E400" t="str">
            <v>Solid Waste Rate</v>
          </cell>
          <cell r="F400" t="str">
            <v>Tax Supported/ Dedicated</v>
          </cell>
          <cell r="G400" t="str">
            <v>Tax</v>
          </cell>
          <cell r="H400" t="str">
            <v>Tax</v>
          </cell>
          <cell r="I400" t="str">
            <v>Tax</v>
          </cell>
          <cell r="J400" t="str">
            <v>Authority</v>
          </cell>
          <cell r="K400" t="str">
            <v>Solid Waste Landfill Management</v>
          </cell>
          <cell r="L400" t="str">
            <v>Regulatory</v>
          </cell>
          <cell r="M400" t="str">
            <v>Standing Committee on Enviromental Protection, Water and Waste Management - Tax</v>
          </cell>
          <cell r="N400" t="str">
            <v>Public Works &amp; Environmental Services Department</v>
          </cell>
          <cell r="O400" t="str">
            <v>Solid Waste Services</v>
          </cell>
          <cell r="P400" t="str">
            <v>Solid Waste</v>
          </cell>
          <cell r="Q400" t="str">
            <v>907815  Trail Road Landfill - Exp &amp; Development</v>
          </cell>
          <cell r="R400" t="str">
            <v>516127  Solid Waste Rate</v>
          </cell>
          <cell r="S400">
            <v>750</v>
          </cell>
          <cell r="T400">
            <v>250</v>
          </cell>
          <cell r="U400">
            <v>250</v>
          </cell>
          <cell r="V400">
            <v>250</v>
          </cell>
          <cell r="W400">
            <v>350</v>
          </cell>
          <cell r="X400">
            <v>350</v>
          </cell>
          <cell r="Y400">
            <v>350</v>
          </cell>
          <cell r="Z400">
            <v>350</v>
          </cell>
          <cell r="AA400">
            <v>350</v>
          </cell>
          <cell r="AB400">
            <v>350</v>
          </cell>
          <cell r="AC400">
            <v>3600</v>
          </cell>
          <cell r="AD400">
            <v>516127</v>
          </cell>
          <cell r="AE400">
            <v>1500</v>
          </cell>
          <cell r="AF400">
            <v>21</v>
          </cell>
          <cell r="AG400">
            <v>2024</v>
          </cell>
          <cell r="AH400" t="str">
            <v>Solid Waste Rate</v>
          </cell>
          <cell r="AI400">
            <v>907815</v>
          </cell>
          <cell r="AJ400" t="str">
            <v>Décharge du chemin Trail - expérience et développement</v>
          </cell>
        </row>
        <row r="401">
          <cell r="B401" t="str">
            <v>909431 Long Term Planning</v>
          </cell>
          <cell r="C401" t="str">
            <v>Res</v>
          </cell>
          <cell r="D401" t="str">
            <v xml:space="preserve">Capital Reserve Fund </v>
          </cell>
          <cell r="E401" t="str">
            <v>Solid Waste Compensation</v>
          </cell>
          <cell r="F401" t="str">
            <v>Tax Supported/ Dedicated</v>
          </cell>
          <cell r="G401" t="str">
            <v>Tax</v>
          </cell>
          <cell r="H401" t="str">
            <v>Tax</v>
          </cell>
          <cell r="I401" t="str">
            <v>Tax</v>
          </cell>
          <cell r="J401" t="str">
            <v>Authority</v>
          </cell>
          <cell r="K401" t="str">
            <v>solid Waste Studies-Strategic</v>
          </cell>
          <cell r="L401" t="str">
            <v>Service Enhancement</v>
          </cell>
          <cell r="M401" t="str">
            <v>Standing Committee on Enviromental Protection, Water and Waste Management - Tax</v>
          </cell>
          <cell r="N401" t="str">
            <v>Public Works &amp; Environmental Services Department</v>
          </cell>
          <cell r="O401" t="str">
            <v>Solid Waste Services</v>
          </cell>
          <cell r="P401" t="str">
            <v>Solid Waste</v>
          </cell>
          <cell r="Q401" t="str">
            <v>909431  Long Term Planning</v>
          </cell>
          <cell r="R401" t="str">
            <v>516120  Solid Waste Compensation</v>
          </cell>
          <cell r="S401">
            <v>900</v>
          </cell>
          <cell r="T401">
            <v>0</v>
          </cell>
          <cell r="U401">
            <v>0</v>
          </cell>
          <cell r="V401">
            <v>0</v>
          </cell>
          <cell r="W401">
            <v>0</v>
          </cell>
          <cell r="X401">
            <v>0</v>
          </cell>
          <cell r="Y401">
            <v>0</v>
          </cell>
          <cell r="Z401">
            <v>0</v>
          </cell>
          <cell r="AA401">
            <v>0</v>
          </cell>
          <cell r="AB401">
            <v>0</v>
          </cell>
          <cell r="AC401">
            <v>900</v>
          </cell>
          <cell r="AD401">
            <v>516120</v>
          </cell>
          <cell r="AE401">
            <v>900</v>
          </cell>
          <cell r="AF401">
            <v>21</v>
          </cell>
          <cell r="AG401">
            <v>2023</v>
          </cell>
          <cell r="AH401" t="str">
            <v>Solid Waste Compensation</v>
          </cell>
          <cell r="AI401">
            <v>909431</v>
          </cell>
          <cell r="AJ401" t="str">
            <v>Planification à long terme</v>
          </cell>
        </row>
        <row r="402">
          <cell r="B402" t="str">
            <v>908880 Energy Evolution</v>
          </cell>
          <cell r="C402" t="str">
            <v>Res</v>
          </cell>
          <cell r="D402" t="str">
            <v xml:space="preserve">Capital Reserve Fund </v>
          </cell>
          <cell r="E402" t="str">
            <v>City Wide Capital</v>
          </cell>
          <cell r="F402" t="str">
            <v>Tax Supported/ Dedicated</v>
          </cell>
          <cell r="G402" t="str">
            <v>Tax</v>
          </cell>
          <cell r="H402" t="str">
            <v>Tax</v>
          </cell>
          <cell r="I402" t="str">
            <v>Tax</v>
          </cell>
          <cell r="J402" t="str">
            <v>Authority</v>
          </cell>
          <cell r="K402" t="str">
            <v>Individual</v>
          </cell>
          <cell r="L402" t="str">
            <v>Renewal of City Assets</v>
          </cell>
          <cell r="M402" t="str">
            <v>Standing Committee on Enviromental Protection, Water and Waste Management - Tax</v>
          </cell>
          <cell r="N402" t="str">
            <v>Planning, Infrastructure &amp; Economic Development Department</v>
          </cell>
          <cell r="O402" t="str">
            <v>Economic Development and Long Range Plan</v>
          </cell>
          <cell r="P402" t="str">
            <v>Environment</v>
          </cell>
          <cell r="Q402" t="str">
            <v>908880  Energy Evolution</v>
          </cell>
          <cell r="R402" t="str">
            <v>516104  City Wide Capital</v>
          </cell>
          <cell r="S402">
            <v>150</v>
          </cell>
          <cell r="T402">
            <v>0</v>
          </cell>
          <cell r="U402">
            <v>0</v>
          </cell>
          <cell r="V402">
            <v>0</v>
          </cell>
          <cell r="W402">
            <v>0</v>
          </cell>
          <cell r="X402">
            <v>0</v>
          </cell>
          <cell r="Y402">
            <v>0</v>
          </cell>
          <cell r="Z402">
            <v>0</v>
          </cell>
          <cell r="AA402">
            <v>0</v>
          </cell>
          <cell r="AB402">
            <v>0</v>
          </cell>
          <cell r="AC402">
            <v>150</v>
          </cell>
          <cell r="AD402">
            <v>516104</v>
          </cell>
          <cell r="AE402">
            <v>150</v>
          </cell>
          <cell r="AF402" t="str">
            <v>CW</v>
          </cell>
          <cell r="AG402">
            <v>2019</v>
          </cell>
          <cell r="AH402" t="str">
            <v>City Wide Capital</v>
          </cell>
          <cell r="AI402">
            <v>908880</v>
          </cell>
          <cell r="AJ402" t="str">
            <v>Évolution énergétique</v>
          </cell>
        </row>
        <row r="403">
          <cell r="B403" t="str">
            <v>909452 Energy Mgmt &amp; Investment Strategy 2019</v>
          </cell>
          <cell r="C403" t="str">
            <v>Res</v>
          </cell>
          <cell r="D403" t="str">
            <v xml:space="preserve">Capital Reserve Fund </v>
          </cell>
          <cell r="E403" t="str">
            <v>City Wide Capital</v>
          </cell>
          <cell r="F403" t="str">
            <v>Tax Supported/ Dedicated</v>
          </cell>
          <cell r="G403" t="str">
            <v>Tax</v>
          </cell>
          <cell r="H403" t="str">
            <v>Tax</v>
          </cell>
          <cell r="I403" t="str">
            <v>Tax</v>
          </cell>
          <cell r="J403" t="str">
            <v>Authority</v>
          </cell>
          <cell r="K403" t="str">
            <v>Individual</v>
          </cell>
          <cell r="L403" t="str">
            <v>Service Enhancement</v>
          </cell>
          <cell r="M403" t="str">
            <v>Standing Committee on Enviromental Protection, Water and Waste Management - Tax</v>
          </cell>
          <cell r="N403" t="str">
            <v>Recreation, Cultural and Facility Operations Department</v>
          </cell>
          <cell r="O403" t="str">
            <v>Parks &amp; Facilities Planning</v>
          </cell>
          <cell r="P403" t="str">
            <v>Environment</v>
          </cell>
          <cell r="Q403" t="str">
            <v>909452  Energy Mgmt &amp; Investment Strategy 2019</v>
          </cell>
          <cell r="R403" t="str">
            <v>516104  City Wide Capital</v>
          </cell>
          <cell r="S403">
            <v>3000</v>
          </cell>
          <cell r="T403">
            <v>3000</v>
          </cell>
          <cell r="U403">
            <v>3000</v>
          </cell>
          <cell r="V403">
            <v>3000</v>
          </cell>
          <cell r="W403">
            <v>0</v>
          </cell>
          <cell r="X403">
            <v>0</v>
          </cell>
          <cell r="Y403">
            <v>0</v>
          </cell>
          <cell r="Z403">
            <v>0</v>
          </cell>
          <cell r="AA403">
            <v>0</v>
          </cell>
          <cell r="AB403">
            <v>0</v>
          </cell>
          <cell r="AC403">
            <v>12000</v>
          </cell>
          <cell r="AD403">
            <v>516104</v>
          </cell>
          <cell r="AE403">
            <v>12000</v>
          </cell>
          <cell r="AF403" t="str">
            <v>CW</v>
          </cell>
          <cell r="AG403">
            <v>2022</v>
          </cell>
          <cell r="AH403" t="str">
            <v>City Wide Capital</v>
          </cell>
          <cell r="AI403">
            <v>909452</v>
          </cell>
          <cell r="AJ403" t="str">
            <v>Énergie : gestion et investissement 2019</v>
          </cell>
        </row>
        <row r="404">
          <cell r="B404" t="str">
            <v>909154 Accommodation Fit-Ups and Renovations</v>
          </cell>
          <cell r="C404" t="str">
            <v>Res</v>
          </cell>
          <cell r="D404" t="str">
            <v xml:space="preserve">Capital Reserve Fund </v>
          </cell>
          <cell r="E404" t="str">
            <v>City Wide Capital</v>
          </cell>
          <cell r="F404" t="str">
            <v>Tax Supported/ Dedicated</v>
          </cell>
          <cell r="G404" t="str">
            <v>Tax</v>
          </cell>
          <cell r="H404" t="str">
            <v>Tax</v>
          </cell>
          <cell r="I404" t="str">
            <v>Tax</v>
          </cell>
          <cell r="J404" t="str">
            <v>Authority</v>
          </cell>
          <cell r="K404" t="str">
            <v>Individual</v>
          </cell>
          <cell r="L404" t="str">
            <v>Service Enhancement</v>
          </cell>
          <cell r="M404" t="str">
            <v>Finance &amp; Economic Development Committee</v>
          </cell>
          <cell r="N404" t="str">
            <v>Corporate Services Department</v>
          </cell>
          <cell r="O404" t="str">
            <v>Corporate Real Estate Office</v>
          </cell>
          <cell r="P404" t="str">
            <v>Real Estate Partnerships &amp; Development</v>
          </cell>
          <cell r="Q404" t="str">
            <v>909154  Accommodation Fit-Ups and Renovations</v>
          </cell>
          <cell r="R404" t="str">
            <v>516104  City Wide Capital</v>
          </cell>
          <cell r="S404">
            <v>500</v>
          </cell>
          <cell r="T404">
            <v>500</v>
          </cell>
          <cell r="U404">
            <v>500</v>
          </cell>
          <cell r="V404">
            <v>500</v>
          </cell>
          <cell r="W404">
            <v>0</v>
          </cell>
          <cell r="X404">
            <v>0</v>
          </cell>
          <cell r="Y404">
            <v>0</v>
          </cell>
          <cell r="Z404">
            <v>0</v>
          </cell>
          <cell r="AA404">
            <v>0</v>
          </cell>
          <cell r="AB404">
            <v>0</v>
          </cell>
          <cell r="AC404">
            <v>2000</v>
          </cell>
          <cell r="AD404">
            <v>516104</v>
          </cell>
          <cell r="AE404">
            <v>2000</v>
          </cell>
          <cell r="AF404" t="str">
            <v>CW</v>
          </cell>
          <cell r="AG404">
            <v>2020</v>
          </cell>
          <cell r="AH404" t="str">
            <v>City Wide Capital</v>
          </cell>
          <cell r="AI404">
            <v>909154</v>
          </cell>
          <cell r="AJ404" t="str">
            <v>Aménagements et Rénovations pour l'accessibilité</v>
          </cell>
        </row>
        <row r="405">
          <cell r="B405" t="str">
            <v>909473 Technology Infrastructure - 2019</v>
          </cell>
          <cell r="C405" t="str">
            <v>Res</v>
          </cell>
          <cell r="D405" t="str">
            <v xml:space="preserve">Capital Reserve Fund </v>
          </cell>
          <cell r="E405" t="str">
            <v>City Wide Capital</v>
          </cell>
          <cell r="F405" t="str">
            <v>Tax Supported/ Dedicated</v>
          </cell>
          <cell r="G405" t="str">
            <v>Tax</v>
          </cell>
          <cell r="H405" t="str">
            <v>Tax</v>
          </cell>
          <cell r="I405" t="str">
            <v>Tax</v>
          </cell>
          <cell r="J405" t="str">
            <v>Authority</v>
          </cell>
          <cell r="K405" t="str">
            <v>Individual</v>
          </cell>
          <cell r="L405" t="str">
            <v>Renewal of City Assets</v>
          </cell>
          <cell r="M405" t="str">
            <v>Finance &amp; Economic Development Committee</v>
          </cell>
          <cell r="N405" t="str">
            <v>Corporate Services Department</v>
          </cell>
          <cell r="O405" t="str">
            <v>Information Technology Services</v>
          </cell>
          <cell r="P405" t="str">
            <v>Information Technology</v>
          </cell>
          <cell r="Q405" t="str">
            <v>909473  Technology Infrastructure - 2019</v>
          </cell>
          <cell r="R405" t="str">
            <v>516104  City Wide Capital</v>
          </cell>
          <cell r="S405">
            <v>4700</v>
          </cell>
          <cell r="T405">
            <v>4914</v>
          </cell>
          <cell r="U405">
            <v>4734</v>
          </cell>
          <cell r="V405">
            <v>4139</v>
          </cell>
          <cell r="W405">
            <v>4214</v>
          </cell>
          <cell r="X405">
            <v>4289</v>
          </cell>
          <cell r="Y405">
            <v>4367</v>
          </cell>
          <cell r="Z405">
            <v>4445</v>
          </cell>
          <cell r="AA405">
            <v>4525</v>
          </cell>
          <cell r="AB405">
            <v>4606</v>
          </cell>
          <cell r="AC405">
            <v>44933</v>
          </cell>
          <cell r="AD405">
            <v>516104</v>
          </cell>
          <cell r="AE405">
            <v>18487</v>
          </cell>
          <cell r="AF405" t="str">
            <v>CW</v>
          </cell>
          <cell r="AG405">
            <v>2022</v>
          </cell>
          <cell r="AH405" t="str">
            <v>City Wide Capital</v>
          </cell>
          <cell r="AI405">
            <v>909473</v>
          </cell>
          <cell r="AJ405" t="str">
            <v>Infrastructure Technologique des TI 2019</v>
          </cell>
        </row>
        <row r="406">
          <cell r="B406" t="str">
            <v>909474 IT Systems Renewal</v>
          </cell>
          <cell r="C406" t="str">
            <v>Res</v>
          </cell>
          <cell r="D406" t="str">
            <v xml:space="preserve">Capital Reserve Fund </v>
          </cell>
          <cell r="E406" t="str">
            <v>City Wide Capital</v>
          </cell>
          <cell r="F406" t="str">
            <v>Tax Supported/ Dedicated</v>
          </cell>
          <cell r="G406" t="str">
            <v>Tax</v>
          </cell>
          <cell r="H406" t="str">
            <v>Tax</v>
          </cell>
          <cell r="I406" t="str">
            <v>Tax</v>
          </cell>
          <cell r="J406" t="str">
            <v>Authority</v>
          </cell>
          <cell r="K406" t="str">
            <v>Individual</v>
          </cell>
          <cell r="L406" t="str">
            <v>Renewal of City Assets</v>
          </cell>
          <cell r="M406" t="str">
            <v>Finance &amp; Economic Development Committee</v>
          </cell>
          <cell r="N406" t="str">
            <v>Corporate Services Department</v>
          </cell>
          <cell r="O406" t="str">
            <v>Information Technology Services</v>
          </cell>
          <cell r="P406" t="str">
            <v>Information Technology</v>
          </cell>
          <cell r="Q406" t="str">
            <v>909474  IT Systems Renewal</v>
          </cell>
          <cell r="R406" t="str">
            <v>516104  City Wide Capital</v>
          </cell>
          <cell r="S406">
            <v>3855</v>
          </cell>
          <cell r="T406">
            <v>7200</v>
          </cell>
          <cell r="U406">
            <v>6200</v>
          </cell>
          <cell r="V406">
            <v>3600</v>
          </cell>
          <cell r="W406">
            <v>0</v>
          </cell>
          <cell r="X406">
            <v>0</v>
          </cell>
          <cell r="Y406">
            <v>0</v>
          </cell>
          <cell r="Z406">
            <v>0</v>
          </cell>
          <cell r="AA406">
            <v>0</v>
          </cell>
          <cell r="AB406">
            <v>0</v>
          </cell>
          <cell r="AC406">
            <v>20855</v>
          </cell>
          <cell r="AD406">
            <v>516104</v>
          </cell>
          <cell r="AE406">
            <v>20855</v>
          </cell>
          <cell r="AF406" t="str">
            <v>CW</v>
          </cell>
          <cell r="AG406">
            <v>2022</v>
          </cell>
          <cell r="AH406" t="str">
            <v>City Wide Capital</v>
          </cell>
          <cell r="AI406">
            <v>909474</v>
          </cell>
          <cell r="AJ406" t="str">
            <v>Renouvellement des systèmes informatiques</v>
          </cell>
        </row>
        <row r="407">
          <cell r="B407" t="str">
            <v>909364 2019 Buildings-General Government</v>
          </cell>
          <cell r="C407" t="str">
            <v>Res</v>
          </cell>
          <cell r="D407" t="str">
            <v xml:space="preserve">Capital Reserve Fund </v>
          </cell>
          <cell r="E407" t="str">
            <v>City Wide Capital</v>
          </cell>
          <cell r="F407" t="str">
            <v>Tax Supported/ Dedicated</v>
          </cell>
          <cell r="G407" t="str">
            <v>Tax</v>
          </cell>
          <cell r="H407" t="str">
            <v>Tax</v>
          </cell>
          <cell r="I407" t="str">
            <v>Tax</v>
          </cell>
          <cell r="J407" t="str">
            <v>Authority</v>
          </cell>
          <cell r="K407" t="str">
            <v>Buildings-General Government</v>
          </cell>
          <cell r="L407" t="str">
            <v>Renewal of City Assets</v>
          </cell>
          <cell r="M407" t="str">
            <v>Finance &amp; Economic Development Committee</v>
          </cell>
          <cell r="N407" t="str">
            <v>Planning, Infrastructure &amp; Economic Development Department</v>
          </cell>
          <cell r="O407" t="str">
            <v>Infrastructure Services</v>
          </cell>
          <cell r="P407" t="str">
            <v>General Government</v>
          </cell>
          <cell r="Q407" t="str">
            <v>909364  2019 Buildings-General Government</v>
          </cell>
          <cell r="R407" t="str">
            <v>516104  City Wide Capital</v>
          </cell>
          <cell r="S407">
            <v>6125</v>
          </cell>
          <cell r="T407">
            <v>1000</v>
          </cell>
          <cell r="U407">
            <v>1000</v>
          </cell>
          <cell r="V407">
            <v>1000</v>
          </cell>
          <cell r="W407">
            <v>1000</v>
          </cell>
          <cell r="X407">
            <v>1000</v>
          </cell>
          <cell r="Y407">
            <v>1000</v>
          </cell>
          <cell r="Z407">
            <v>1000</v>
          </cell>
          <cell r="AA407">
            <v>1000</v>
          </cell>
          <cell r="AB407">
            <v>1000</v>
          </cell>
          <cell r="AC407">
            <v>15125</v>
          </cell>
          <cell r="AD407">
            <v>516104</v>
          </cell>
          <cell r="AE407">
            <v>9125</v>
          </cell>
          <cell r="AF407" t="str">
            <v>CW</v>
          </cell>
          <cell r="AG407">
            <v>2021</v>
          </cell>
          <cell r="AH407" t="str">
            <v>City Wide Capital</v>
          </cell>
          <cell r="AI407">
            <v>909364</v>
          </cell>
          <cell r="AJ407" t="str">
            <v>Bâtiments 2019 - Administration générale</v>
          </cell>
        </row>
        <row r="408">
          <cell r="B408" t="str">
            <v>909241 2019 Accessibility - General Government</v>
          </cell>
          <cell r="C408" t="str">
            <v>Res</v>
          </cell>
          <cell r="D408" t="str">
            <v xml:space="preserve">Capital Reserve Fund </v>
          </cell>
          <cell r="E408" t="str">
            <v>City Wide Capital</v>
          </cell>
          <cell r="F408" t="str">
            <v>Tax Supported/ Dedicated</v>
          </cell>
          <cell r="G408" t="str">
            <v>Tax</v>
          </cell>
          <cell r="H408" t="str">
            <v>Tax</v>
          </cell>
          <cell r="I408" t="str">
            <v>Tax</v>
          </cell>
          <cell r="J408" t="str">
            <v>Authority</v>
          </cell>
          <cell r="K408" t="str">
            <v>Accessibility - General Government</v>
          </cell>
          <cell r="L408" t="str">
            <v>Service Enhancement</v>
          </cell>
          <cell r="M408" t="str">
            <v>Finance &amp; Economic Development Committee</v>
          </cell>
          <cell r="N408" t="str">
            <v>Planning, Infrastructure &amp; Economic Development Department</v>
          </cell>
          <cell r="O408" t="str">
            <v>Infrastructure Services</v>
          </cell>
          <cell r="P408" t="str">
            <v>General Government</v>
          </cell>
          <cell r="Q408" t="str">
            <v>909241  2019 Accessibility - General Government</v>
          </cell>
          <cell r="R408" t="str">
            <v>516104  City Wide Capital</v>
          </cell>
          <cell r="S408">
            <v>725</v>
          </cell>
          <cell r="T408">
            <v>725</v>
          </cell>
          <cell r="U408">
            <v>725</v>
          </cell>
          <cell r="V408">
            <v>725</v>
          </cell>
          <cell r="W408">
            <v>0</v>
          </cell>
          <cell r="X408">
            <v>0</v>
          </cell>
          <cell r="Y408">
            <v>0</v>
          </cell>
          <cell r="Z408">
            <v>0</v>
          </cell>
          <cell r="AA408">
            <v>0</v>
          </cell>
          <cell r="AB408">
            <v>0</v>
          </cell>
          <cell r="AC408">
            <v>2900</v>
          </cell>
          <cell r="AD408">
            <v>516104</v>
          </cell>
          <cell r="AE408">
            <v>2900</v>
          </cell>
          <cell r="AF408" t="str">
            <v>CW</v>
          </cell>
          <cell r="AG408">
            <v>2021</v>
          </cell>
          <cell r="AH408" t="str">
            <v>City Wide Capital</v>
          </cell>
          <cell r="AI408">
            <v>909241</v>
          </cell>
          <cell r="AJ408" t="str">
            <v>Accessibilité 2019 - Administration générale</v>
          </cell>
        </row>
        <row r="409">
          <cell r="B409" t="str">
            <v>907880 DC By-Law - 2019 Study Update</v>
          </cell>
          <cell r="C409" t="str">
            <v>DC</v>
          </cell>
          <cell r="D409" t="str">
            <v xml:space="preserve">Development Charges </v>
          </cell>
          <cell r="E409" t="str">
            <v>Studies-2021-CW</v>
          </cell>
          <cell r="F409" t="str">
            <v>Develop. Charges</v>
          </cell>
          <cell r="G409" t="str">
            <v>DC</v>
          </cell>
          <cell r="H409" t="str">
            <v>Tax</v>
          </cell>
          <cell r="I409" t="str">
            <v>Tax</v>
          </cell>
          <cell r="J409" t="str">
            <v>Authority</v>
          </cell>
          <cell r="K409" t="str">
            <v>Individual</v>
          </cell>
          <cell r="L409" t="str">
            <v>Growth</v>
          </cell>
          <cell r="M409" t="str">
            <v>Planning Committee</v>
          </cell>
          <cell r="N409" t="str">
            <v>Planning, Infrastructure &amp; Economic Development Department</v>
          </cell>
          <cell r="O409" t="str">
            <v>Economic Development and Long Range Plan</v>
          </cell>
          <cell r="P409" t="str">
            <v>Planning &amp; Development</v>
          </cell>
          <cell r="Q409" t="str">
            <v>907880  DC By-Law - 2019 Study Update</v>
          </cell>
          <cell r="R409" t="str">
            <v>516279  D/C Studies-2021-CW</v>
          </cell>
          <cell r="S409">
            <v>200</v>
          </cell>
          <cell r="T409">
            <v>150</v>
          </cell>
          <cell r="U409">
            <v>150</v>
          </cell>
          <cell r="V409">
            <v>150</v>
          </cell>
          <cell r="W409">
            <v>0</v>
          </cell>
          <cell r="X409">
            <v>0</v>
          </cell>
          <cell r="Y409">
            <v>0</v>
          </cell>
          <cell r="Z409">
            <v>0</v>
          </cell>
          <cell r="AA409">
            <v>0</v>
          </cell>
          <cell r="AB409">
            <v>0</v>
          </cell>
          <cell r="AC409">
            <v>650</v>
          </cell>
          <cell r="AD409">
            <v>516279</v>
          </cell>
          <cell r="AE409">
            <v>650</v>
          </cell>
          <cell r="AF409" t="str">
            <v>CW</v>
          </cell>
          <cell r="AG409">
            <v>2022</v>
          </cell>
          <cell r="AH409" t="str">
            <v>Studies</v>
          </cell>
          <cell r="AI409">
            <v>907880</v>
          </cell>
          <cell r="AJ409" t="str">
            <v xml:space="preserve">Règlement municipal sur les redevances d’aménagement - Mise à jour sur l'étude 2019 </v>
          </cell>
        </row>
        <row r="410">
          <cell r="B410" t="str">
            <v>907880 DC By-Law - 2019 Study Update</v>
          </cell>
          <cell r="C410" t="str">
            <v>DC</v>
          </cell>
          <cell r="D410" t="str">
            <v xml:space="preserve">Development Charges </v>
          </cell>
          <cell r="E410" t="str">
            <v>Future DC Funding</v>
          </cell>
          <cell r="F410" t="str">
            <v>Develop. Charges</v>
          </cell>
          <cell r="G410" t="str">
            <v>DC</v>
          </cell>
          <cell r="H410" t="str">
            <v>Tax</v>
          </cell>
          <cell r="I410" t="str">
            <v>Tax</v>
          </cell>
          <cell r="J410" t="str">
            <v>Authority</v>
          </cell>
          <cell r="K410" t="str">
            <v>Individual</v>
          </cell>
          <cell r="L410" t="str">
            <v>Growth</v>
          </cell>
          <cell r="M410" t="str">
            <v>Planning Committee</v>
          </cell>
          <cell r="N410" t="str">
            <v>Planning, Infrastructure &amp; Economic Development Department</v>
          </cell>
          <cell r="O410" t="str">
            <v>Economic Development and Long Range Plan</v>
          </cell>
          <cell r="P410" t="str">
            <v>Planning &amp; Development</v>
          </cell>
          <cell r="Q410" t="str">
            <v>907880  DC By-Law - 2019 Study Update</v>
          </cell>
          <cell r="R410" t="str">
            <v>516298  Future DC Funding</v>
          </cell>
          <cell r="S410">
            <v>0</v>
          </cell>
          <cell r="T410">
            <v>0</v>
          </cell>
          <cell r="U410">
            <v>0</v>
          </cell>
          <cell r="V410">
            <v>0</v>
          </cell>
          <cell r="W410">
            <v>300</v>
          </cell>
          <cell r="X410">
            <v>200</v>
          </cell>
          <cell r="Y410">
            <v>150</v>
          </cell>
          <cell r="Z410">
            <v>150</v>
          </cell>
          <cell r="AA410">
            <v>150</v>
          </cell>
          <cell r="AB410">
            <v>200</v>
          </cell>
          <cell r="AC410">
            <v>1150</v>
          </cell>
          <cell r="AD410">
            <v>516298</v>
          </cell>
          <cell r="AE410">
            <v>0</v>
          </cell>
          <cell r="AF410" t="str">
            <v>CW</v>
          </cell>
          <cell r="AG410">
            <v>2022</v>
          </cell>
          <cell r="AH410" t="str">
            <v xml:space="preserve">Check </v>
          </cell>
          <cell r="AI410">
            <v>907880</v>
          </cell>
          <cell r="AJ410" t="str">
            <v xml:space="preserve">Règlement municipal sur les redevances d’aménagement - Mise à jour sur l'étude 2019 </v>
          </cell>
        </row>
        <row r="411">
          <cell r="B411" t="str">
            <v>909486 New Official Plan</v>
          </cell>
          <cell r="C411" t="str">
            <v>Res</v>
          </cell>
          <cell r="D411" t="str">
            <v xml:space="preserve">Capital Reserve Fund </v>
          </cell>
          <cell r="E411" t="str">
            <v>City Wide Capital</v>
          </cell>
          <cell r="F411" t="str">
            <v>Tax Supported/ Dedicated</v>
          </cell>
          <cell r="G411" t="str">
            <v>Tax</v>
          </cell>
          <cell r="H411" t="str">
            <v>Tax</v>
          </cell>
          <cell r="I411" t="str">
            <v>Tax</v>
          </cell>
          <cell r="J411" t="str">
            <v>Authority</v>
          </cell>
          <cell r="K411" t="str">
            <v>Individual</v>
          </cell>
          <cell r="L411" t="str">
            <v>Service Enhancement</v>
          </cell>
          <cell r="M411" t="str">
            <v>Planning Committee</v>
          </cell>
          <cell r="N411" t="str">
            <v>Planning, Infrastructure &amp; Economic Development Department</v>
          </cell>
          <cell r="O411" t="str">
            <v>Economic Development and Long Range Plan</v>
          </cell>
          <cell r="P411" t="str">
            <v>Planning &amp; Development</v>
          </cell>
          <cell r="Q411" t="str">
            <v>909486  New Official Plan</v>
          </cell>
          <cell r="R411" t="str">
            <v>516104  City Wide Capital</v>
          </cell>
          <cell r="S411">
            <v>500</v>
          </cell>
          <cell r="T411">
            <v>500</v>
          </cell>
          <cell r="U411">
            <v>500</v>
          </cell>
          <cell r="V411">
            <v>500</v>
          </cell>
          <cell r="W411">
            <v>0</v>
          </cell>
          <cell r="X411">
            <v>0</v>
          </cell>
          <cell r="Y411">
            <v>0</v>
          </cell>
          <cell r="Z411">
            <v>0</v>
          </cell>
          <cell r="AA411">
            <v>0</v>
          </cell>
          <cell r="AB411">
            <v>0</v>
          </cell>
          <cell r="AC411">
            <v>2000</v>
          </cell>
          <cell r="AD411">
            <v>516104</v>
          </cell>
          <cell r="AE411">
            <v>2000</v>
          </cell>
          <cell r="AF411" t="str">
            <v>CW</v>
          </cell>
          <cell r="AG411">
            <v>2024</v>
          </cell>
          <cell r="AH411" t="str">
            <v>City Wide Capital</v>
          </cell>
          <cell r="AI411">
            <v>909486</v>
          </cell>
          <cell r="AJ411" t="str">
            <v>Nouveau Plan officiel</v>
          </cell>
        </row>
        <row r="412">
          <cell r="B412" t="str">
            <v>906765 BCS Land Mngmt Solution (LMS)</v>
          </cell>
          <cell r="C412" t="str">
            <v>Res</v>
          </cell>
          <cell r="D412" t="str">
            <v xml:space="preserve">Capital Reserve Fund </v>
          </cell>
          <cell r="E412" t="str">
            <v>Building Code Capital</v>
          </cell>
          <cell r="F412" t="str">
            <v xml:space="preserve">Tax Supported/ Dedicated </v>
          </cell>
          <cell r="G412" t="str">
            <v>Tax</v>
          </cell>
          <cell r="H412" t="str">
            <v>Tax</v>
          </cell>
          <cell r="I412" t="str">
            <v>Tax</v>
          </cell>
          <cell r="J412" t="str">
            <v>Authority</v>
          </cell>
          <cell r="K412" t="str">
            <v>Individual</v>
          </cell>
          <cell r="L412" t="str">
            <v>Service Enhancement</v>
          </cell>
          <cell r="M412" t="str">
            <v>Planning Committee</v>
          </cell>
          <cell r="N412" t="str">
            <v>Planning, Infrastructure &amp; Economic Development Department</v>
          </cell>
          <cell r="O412" t="str">
            <v>Planning Services</v>
          </cell>
          <cell r="P412" t="str">
            <v>Planning &amp; Development</v>
          </cell>
          <cell r="Q412" t="str">
            <v>906765  BCS Land Mngmt Solution (LMS)</v>
          </cell>
          <cell r="R412" t="str">
            <v>517993  D/R - Building Code Capital</v>
          </cell>
          <cell r="S412">
            <v>6320</v>
          </cell>
          <cell r="T412">
            <v>0</v>
          </cell>
          <cell r="U412">
            <v>0</v>
          </cell>
          <cell r="V412">
            <v>0</v>
          </cell>
          <cell r="W412">
            <v>0</v>
          </cell>
          <cell r="X412">
            <v>0</v>
          </cell>
          <cell r="Y412">
            <v>0</v>
          </cell>
          <cell r="Z412">
            <v>0</v>
          </cell>
          <cell r="AA412">
            <v>0</v>
          </cell>
          <cell r="AB412">
            <v>0</v>
          </cell>
          <cell r="AC412">
            <v>6320</v>
          </cell>
          <cell r="AD412">
            <v>517993</v>
          </cell>
          <cell r="AE412">
            <v>6320</v>
          </cell>
          <cell r="AF412" t="str">
            <v>CW</v>
          </cell>
          <cell r="AG412">
            <v>2020</v>
          </cell>
          <cell r="AH412" t="str">
            <v>General</v>
          </cell>
          <cell r="AI412">
            <v>906765</v>
          </cell>
          <cell r="AJ412" t="str">
            <v>solution de gestion foncière (SGF) des Services du Code du bâtiment</v>
          </cell>
        </row>
        <row r="413">
          <cell r="B413" t="str">
            <v>906565 IAH Rental Housing</v>
          </cell>
          <cell r="C413" t="str">
            <v>Rev</v>
          </cell>
          <cell r="D413" t="str">
            <v>Revenues</v>
          </cell>
          <cell r="E413" t="str">
            <v>Provincial Revenue</v>
          </cell>
          <cell r="F413" t="str">
            <v>Revenues</v>
          </cell>
          <cell r="G413" t="str">
            <v>Revenues</v>
          </cell>
          <cell r="H413" t="str">
            <v>Tax</v>
          </cell>
          <cell r="I413" t="str">
            <v>Tax</v>
          </cell>
          <cell r="J413" t="str">
            <v>Authority</v>
          </cell>
          <cell r="K413" t="str">
            <v>Individual</v>
          </cell>
          <cell r="L413" t="str">
            <v>Service Enhancement</v>
          </cell>
          <cell r="M413" t="str">
            <v>Planning Committee</v>
          </cell>
          <cell r="N413" t="str">
            <v>Community and Social Services Department</v>
          </cell>
          <cell r="O413" t="str">
            <v>Housing Services</v>
          </cell>
          <cell r="P413" t="str">
            <v>Housing</v>
          </cell>
          <cell r="Q413" t="str">
            <v>906565  IAH Rental Housing</v>
          </cell>
          <cell r="R413" t="str">
            <v>512005  Provincial Revenue</v>
          </cell>
          <cell r="S413">
            <v>4601</v>
          </cell>
          <cell r="T413">
            <v>0</v>
          </cell>
          <cell r="U413">
            <v>0</v>
          </cell>
          <cell r="V413">
            <v>0</v>
          </cell>
          <cell r="W413">
            <v>0</v>
          </cell>
          <cell r="X413">
            <v>0</v>
          </cell>
          <cell r="Y413">
            <v>0</v>
          </cell>
          <cell r="Z413">
            <v>0</v>
          </cell>
          <cell r="AA413">
            <v>0</v>
          </cell>
          <cell r="AB413">
            <v>0</v>
          </cell>
          <cell r="AC413">
            <v>4601</v>
          </cell>
          <cell r="AD413">
            <v>512005</v>
          </cell>
          <cell r="AE413">
            <v>4601</v>
          </cell>
          <cell r="AF413" t="str">
            <v>CW</v>
          </cell>
          <cell r="AG413">
            <v>2021</v>
          </cell>
          <cell r="AH413" t="str">
            <v>Provincial</v>
          </cell>
          <cell r="AI413">
            <v>906565</v>
          </cell>
          <cell r="AJ413" t="str">
            <v>Logement locatif dans le cadre d’Investissement dans le logement abordable (IDLA)</v>
          </cell>
        </row>
        <row r="414">
          <cell r="B414" t="str">
            <v>906565 IAH Rental Housing</v>
          </cell>
          <cell r="C414" t="str">
            <v>Res</v>
          </cell>
          <cell r="D414" t="str">
            <v xml:space="preserve">Capital Reserve Fund </v>
          </cell>
          <cell r="E414" t="str">
            <v>Affordable Housing</v>
          </cell>
          <cell r="F414" t="str">
            <v>Tax Supported/ Dedicated</v>
          </cell>
          <cell r="G414" t="str">
            <v>Tax</v>
          </cell>
          <cell r="H414" t="str">
            <v>Tax</v>
          </cell>
          <cell r="I414" t="str">
            <v>Tax</v>
          </cell>
          <cell r="J414" t="str">
            <v>Authority</v>
          </cell>
          <cell r="K414" t="str">
            <v>Individual</v>
          </cell>
          <cell r="L414" t="str">
            <v>Service Enhancement</v>
          </cell>
          <cell r="M414" t="str">
            <v>Planning Committee</v>
          </cell>
          <cell r="N414" t="str">
            <v>Community and Social Services Department</v>
          </cell>
          <cell r="O414" t="str">
            <v>Housing Services</v>
          </cell>
          <cell r="P414" t="str">
            <v>Housing</v>
          </cell>
          <cell r="Q414" t="str">
            <v>906565  IAH Rental Housing</v>
          </cell>
          <cell r="R414" t="str">
            <v>516176  R/F Affordable Housing</v>
          </cell>
          <cell r="S414">
            <v>225</v>
          </cell>
          <cell r="T414">
            <v>0</v>
          </cell>
          <cell r="U414">
            <v>0</v>
          </cell>
          <cell r="V414">
            <v>0</v>
          </cell>
          <cell r="W414">
            <v>0</v>
          </cell>
          <cell r="X414">
            <v>0</v>
          </cell>
          <cell r="Y414">
            <v>0</v>
          </cell>
          <cell r="Z414">
            <v>0</v>
          </cell>
          <cell r="AA414">
            <v>0</v>
          </cell>
          <cell r="AB414">
            <v>0</v>
          </cell>
          <cell r="AC414">
            <v>225</v>
          </cell>
          <cell r="AD414">
            <v>516176</v>
          </cell>
          <cell r="AE414">
            <v>225</v>
          </cell>
          <cell r="AF414" t="str">
            <v>CW</v>
          </cell>
          <cell r="AG414">
            <v>2021</v>
          </cell>
          <cell r="AH414" t="str">
            <v>Affordable Housing</v>
          </cell>
          <cell r="AI414">
            <v>906565</v>
          </cell>
          <cell r="AJ414" t="str">
            <v>Logement locatif dans le cadre d’Investissement dans le logement abordable (IDLA)</v>
          </cell>
        </row>
        <row r="415">
          <cell r="B415" t="str">
            <v>907002 Bus Growth</v>
          </cell>
          <cell r="C415" t="str">
            <v>Res</v>
          </cell>
          <cell r="D415" t="str">
            <v xml:space="preserve">Capital Reserve Fund </v>
          </cell>
          <cell r="E415" t="str">
            <v>Transit Capital</v>
          </cell>
          <cell r="F415" t="str">
            <v>Tax Supported/ Dedicated</v>
          </cell>
          <cell r="G415" t="str">
            <v>Tax</v>
          </cell>
          <cell r="H415" t="str">
            <v>Transit</v>
          </cell>
          <cell r="I415" t="str">
            <v>Transit</v>
          </cell>
          <cell r="J415" t="str">
            <v>Authority</v>
          </cell>
          <cell r="K415" t="str">
            <v>Individual</v>
          </cell>
          <cell r="L415" t="str">
            <v>Growth</v>
          </cell>
          <cell r="M415" t="str">
            <v>Transit Commission</v>
          </cell>
          <cell r="N415" t="str">
            <v>Transportation Services Department</v>
          </cell>
          <cell r="O415" t="str">
            <v>Transit Commission</v>
          </cell>
          <cell r="P415" t="str">
            <v>Transit Services</v>
          </cell>
          <cell r="Q415" t="str">
            <v>907002  Bus Growth</v>
          </cell>
          <cell r="R415" t="str">
            <v>516115  Transit Capital</v>
          </cell>
          <cell r="S415">
            <v>0</v>
          </cell>
          <cell r="T415">
            <v>0</v>
          </cell>
          <cell r="U415">
            <v>0</v>
          </cell>
          <cell r="V415">
            <v>0</v>
          </cell>
          <cell r="W415">
            <v>0</v>
          </cell>
          <cell r="X415">
            <v>0</v>
          </cell>
          <cell r="Y415">
            <v>72</v>
          </cell>
          <cell r="Z415">
            <v>54</v>
          </cell>
          <cell r="AA415">
            <v>75</v>
          </cell>
          <cell r="AB415">
            <v>0</v>
          </cell>
          <cell r="AC415">
            <v>201</v>
          </cell>
          <cell r="AD415">
            <v>516115</v>
          </cell>
          <cell r="AE415">
            <v>0</v>
          </cell>
          <cell r="AF415" t="str">
            <v>CW</v>
          </cell>
          <cell r="AG415">
            <v>2022</v>
          </cell>
          <cell r="AH415" t="str">
            <v>Transit Capital</v>
          </cell>
          <cell r="AI415">
            <v>907002</v>
          </cell>
          <cell r="AJ415" t="str">
            <v xml:space="preserve"> Croissance de la flotte d'autobu</v>
          </cell>
        </row>
        <row r="416">
          <cell r="B416" t="str">
            <v>907002 Bus Growth</v>
          </cell>
          <cell r="C416" t="str">
            <v>Res</v>
          </cell>
          <cell r="D416" t="str">
            <v xml:space="preserve">Gas Tax </v>
          </cell>
          <cell r="E416" t="str">
            <v>Federal Gas Tax</v>
          </cell>
          <cell r="F416" t="str">
            <v>Gas Tax</v>
          </cell>
          <cell r="G416" t="str">
            <v xml:space="preserve">Gas Tax </v>
          </cell>
          <cell r="H416" t="str">
            <v>Transit</v>
          </cell>
          <cell r="I416" t="str">
            <v>Transit</v>
          </cell>
          <cell r="J416" t="str">
            <v>Authority</v>
          </cell>
          <cell r="K416" t="str">
            <v>Individual</v>
          </cell>
          <cell r="L416" t="str">
            <v>Growth</v>
          </cell>
          <cell r="M416" t="str">
            <v>Transit Commission</v>
          </cell>
          <cell r="N416" t="str">
            <v>Transportation Services Department</v>
          </cell>
          <cell r="O416" t="str">
            <v>Transit Commission</v>
          </cell>
          <cell r="P416" t="str">
            <v>Transit Services</v>
          </cell>
          <cell r="Q416" t="str">
            <v>907002  Bus Growth</v>
          </cell>
          <cell r="R416" t="str">
            <v>516174  Federal Gas Tax</v>
          </cell>
          <cell r="S416">
            <v>2942</v>
          </cell>
          <cell r="T416">
            <v>0</v>
          </cell>
          <cell r="U416">
            <v>0</v>
          </cell>
          <cell r="V416">
            <v>0</v>
          </cell>
          <cell r="W416">
            <v>0</v>
          </cell>
          <cell r="X416">
            <v>0</v>
          </cell>
          <cell r="Y416">
            <v>13500</v>
          </cell>
          <cell r="Z416">
            <v>10000</v>
          </cell>
          <cell r="AA416">
            <v>6300</v>
          </cell>
          <cell r="AB416">
            <v>0</v>
          </cell>
          <cell r="AC416">
            <v>32742</v>
          </cell>
          <cell r="AD416">
            <v>516174</v>
          </cell>
          <cell r="AE416">
            <v>2942</v>
          </cell>
          <cell r="AF416" t="str">
            <v>CW</v>
          </cell>
          <cell r="AG416">
            <v>2022</v>
          </cell>
          <cell r="AH416" t="str">
            <v>Federal Gas Tax</v>
          </cell>
          <cell r="AI416">
            <v>907002</v>
          </cell>
          <cell r="AJ416" t="str">
            <v xml:space="preserve"> Croissance de la flotte d'autobu</v>
          </cell>
        </row>
        <row r="417">
          <cell r="B417" t="str">
            <v>907002 Bus Growth</v>
          </cell>
          <cell r="C417" t="str">
            <v>Res</v>
          </cell>
          <cell r="D417" t="str">
            <v xml:space="preserve">Gas Tax </v>
          </cell>
          <cell r="E417" t="str">
            <v>Provincial Gas Tax</v>
          </cell>
          <cell r="F417" t="str">
            <v>Gas Tax</v>
          </cell>
          <cell r="G417" t="str">
            <v xml:space="preserve">Gas Tax </v>
          </cell>
          <cell r="H417" t="str">
            <v>Transit</v>
          </cell>
          <cell r="I417" t="str">
            <v>Transit</v>
          </cell>
          <cell r="J417" t="str">
            <v>Authority</v>
          </cell>
          <cell r="K417" t="str">
            <v>Individual</v>
          </cell>
          <cell r="L417" t="str">
            <v>Growth</v>
          </cell>
          <cell r="M417" t="str">
            <v>Transit Commission</v>
          </cell>
          <cell r="N417" t="str">
            <v>Transportation Services Department</v>
          </cell>
          <cell r="O417" t="str">
            <v>Transit Commission</v>
          </cell>
          <cell r="P417" t="str">
            <v>Transit Services</v>
          </cell>
          <cell r="Q417" t="str">
            <v>907002  Bus Growth</v>
          </cell>
          <cell r="R417" t="str">
            <v>516175  Provincial Gas Tax</v>
          </cell>
          <cell r="S417">
            <v>100</v>
          </cell>
          <cell r="T417">
            <v>0</v>
          </cell>
          <cell r="U417">
            <v>0</v>
          </cell>
          <cell r="V417">
            <v>0</v>
          </cell>
          <cell r="W417">
            <v>0</v>
          </cell>
          <cell r="X417">
            <v>0</v>
          </cell>
          <cell r="Y417">
            <v>7500</v>
          </cell>
          <cell r="Z417">
            <v>1500</v>
          </cell>
          <cell r="AA417">
            <v>5500</v>
          </cell>
          <cell r="AB417">
            <v>0</v>
          </cell>
          <cell r="AC417">
            <v>14600</v>
          </cell>
          <cell r="AD417">
            <v>516175</v>
          </cell>
          <cell r="AE417">
            <v>100</v>
          </cell>
          <cell r="AF417" t="str">
            <v>CW</v>
          </cell>
          <cell r="AG417">
            <v>2022</v>
          </cell>
          <cell r="AH417" t="str">
            <v>Provincial Gas Tax</v>
          </cell>
          <cell r="AI417">
            <v>907002</v>
          </cell>
          <cell r="AJ417" t="str">
            <v xml:space="preserve"> Croissance de la flotte d'autobu</v>
          </cell>
        </row>
        <row r="418">
          <cell r="B418" t="str">
            <v>907002 Bus Growth</v>
          </cell>
          <cell r="C418" t="str">
            <v>DC</v>
          </cell>
          <cell r="D418" t="str">
            <v xml:space="preserve">Development Charges </v>
          </cell>
          <cell r="E418" t="str">
            <v>Transit Vehicles &amp; Bldgs(Urban Area)</v>
          </cell>
          <cell r="F418" t="str">
            <v>Develop. Charges</v>
          </cell>
          <cell r="G418" t="str">
            <v>DC</v>
          </cell>
          <cell r="H418" t="str">
            <v>Transit</v>
          </cell>
          <cell r="I418" t="str">
            <v>Transit</v>
          </cell>
          <cell r="J418" t="str">
            <v>Authority</v>
          </cell>
          <cell r="K418" t="str">
            <v>Individual</v>
          </cell>
          <cell r="L418" t="str">
            <v>Growth</v>
          </cell>
          <cell r="M418" t="str">
            <v>Transit Commission</v>
          </cell>
          <cell r="N418" t="str">
            <v>Transportation Services Department</v>
          </cell>
          <cell r="O418" t="str">
            <v>Transit Commission</v>
          </cell>
          <cell r="P418" t="str">
            <v>Transit Services</v>
          </cell>
          <cell r="Q418" t="str">
            <v>907002  Bus Growth</v>
          </cell>
          <cell r="R418" t="str">
            <v>516273  Transit Vehicles &amp; Bldgs(Urban Area)</v>
          </cell>
          <cell r="S418">
            <v>4758</v>
          </cell>
          <cell r="T418">
            <v>0</v>
          </cell>
          <cell r="U418">
            <v>0</v>
          </cell>
          <cell r="V418">
            <v>0</v>
          </cell>
          <cell r="W418">
            <v>0</v>
          </cell>
          <cell r="X418">
            <v>0</v>
          </cell>
          <cell r="Y418">
            <v>0</v>
          </cell>
          <cell r="Z418">
            <v>0</v>
          </cell>
          <cell r="AA418">
            <v>0</v>
          </cell>
          <cell r="AB418">
            <v>0</v>
          </cell>
          <cell r="AC418">
            <v>4758</v>
          </cell>
          <cell r="AD418">
            <v>516273</v>
          </cell>
          <cell r="AE418">
            <v>4758</v>
          </cell>
          <cell r="AF418" t="str">
            <v>CW</v>
          </cell>
          <cell r="AG418">
            <v>2022</v>
          </cell>
          <cell r="AH418" t="str">
            <v>Public Transit</v>
          </cell>
          <cell r="AI418">
            <v>907002</v>
          </cell>
          <cell r="AJ418" t="str">
            <v xml:space="preserve"> Croissance de la flotte d'autobu</v>
          </cell>
        </row>
        <row r="419">
          <cell r="B419" t="str">
            <v>907002 Bus Growth</v>
          </cell>
          <cell r="C419" t="str">
            <v>Debt</v>
          </cell>
          <cell r="D419" t="str">
            <v xml:space="preserve">Debt Funding </v>
          </cell>
          <cell r="E419" t="str">
            <v>Transit Debt</v>
          </cell>
          <cell r="F419" t="str">
            <v>Tax Supported/ Dedicated Debt</v>
          </cell>
          <cell r="G419" t="str">
            <v>Tax</v>
          </cell>
          <cell r="H419" t="str">
            <v>Transit</v>
          </cell>
          <cell r="I419" t="str">
            <v>Transit</v>
          </cell>
          <cell r="J419" t="str">
            <v>Authority</v>
          </cell>
          <cell r="K419" t="str">
            <v>Individual</v>
          </cell>
          <cell r="L419" t="str">
            <v>Growth</v>
          </cell>
          <cell r="M419" t="str">
            <v>Transit Commission</v>
          </cell>
          <cell r="N419" t="str">
            <v>Transportation Services Department</v>
          </cell>
          <cell r="O419" t="str">
            <v>Transit Commission</v>
          </cell>
          <cell r="P419" t="str">
            <v>Transit Services</v>
          </cell>
          <cell r="Q419" t="str">
            <v>907002  Bus Growth</v>
          </cell>
          <cell r="R419" t="str">
            <v>518013  Transit Debt</v>
          </cell>
          <cell r="S419">
            <v>0</v>
          </cell>
          <cell r="T419">
            <v>0</v>
          </cell>
          <cell r="U419">
            <v>0</v>
          </cell>
          <cell r="V419">
            <v>0</v>
          </cell>
          <cell r="W419">
            <v>0</v>
          </cell>
          <cell r="X419">
            <v>0</v>
          </cell>
          <cell r="Y419">
            <v>6800</v>
          </cell>
          <cell r="Z419">
            <v>9200</v>
          </cell>
          <cell r="AA419">
            <v>100</v>
          </cell>
          <cell r="AB419">
            <v>0</v>
          </cell>
          <cell r="AC419">
            <v>16100</v>
          </cell>
          <cell r="AD419">
            <v>518013</v>
          </cell>
          <cell r="AE419">
            <v>0</v>
          </cell>
          <cell r="AF419" t="str">
            <v>CW</v>
          </cell>
          <cell r="AG419">
            <v>2022</v>
          </cell>
          <cell r="AH419" t="str">
            <v>Transit Debt</v>
          </cell>
          <cell r="AI419">
            <v>907002</v>
          </cell>
          <cell r="AJ419" t="str">
            <v xml:space="preserve"> Croissance de la flotte d'autobu</v>
          </cell>
        </row>
        <row r="420">
          <cell r="B420" t="str">
            <v>909100 Bus Replacement Para</v>
          </cell>
          <cell r="C420" t="str">
            <v>Res</v>
          </cell>
          <cell r="D420" t="str">
            <v xml:space="preserve">Capital Reserve Fund </v>
          </cell>
          <cell r="E420" t="str">
            <v>Transit Capital</v>
          </cell>
          <cell r="F420" t="str">
            <v>Tax Supported/ Dedicated</v>
          </cell>
          <cell r="G420" t="str">
            <v>Tax</v>
          </cell>
          <cell r="H420" t="str">
            <v>Transit</v>
          </cell>
          <cell r="I420" t="str">
            <v>Transit</v>
          </cell>
          <cell r="J420" t="str">
            <v>Authority</v>
          </cell>
          <cell r="K420" t="str">
            <v>Individual</v>
          </cell>
          <cell r="L420" t="str">
            <v>Renewal of City Assets</v>
          </cell>
          <cell r="M420" t="str">
            <v>Transit Commission</v>
          </cell>
          <cell r="N420" t="str">
            <v>Transportation Services Department</v>
          </cell>
          <cell r="O420" t="str">
            <v>Transit Commission</v>
          </cell>
          <cell r="P420" t="str">
            <v>Transit Services</v>
          </cell>
          <cell r="Q420" t="str">
            <v>909100  Bus Replacement Para</v>
          </cell>
          <cell r="R420" t="str">
            <v>516115  Transit Capital</v>
          </cell>
          <cell r="S420">
            <v>0</v>
          </cell>
          <cell r="T420">
            <v>0</v>
          </cell>
          <cell r="U420">
            <v>0</v>
          </cell>
          <cell r="V420">
            <v>62</v>
          </cell>
          <cell r="W420">
            <v>0</v>
          </cell>
          <cell r="X420">
            <v>0</v>
          </cell>
          <cell r="Y420">
            <v>0</v>
          </cell>
          <cell r="Z420">
            <v>0</v>
          </cell>
          <cell r="AA420">
            <v>0</v>
          </cell>
          <cell r="AB420">
            <v>0</v>
          </cell>
          <cell r="AC420">
            <v>62</v>
          </cell>
          <cell r="AD420">
            <v>516115</v>
          </cell>
          <cell r="AE420">
            <v>62</v>
          </cell>
          <cell r="AF420" t="str">
            <v>CW</v>
          </cell>
          <cell r="AG420">
            <v>2022</v>
          </cell>
          <cell r="AH420" t="str">
            <v>Transit Capital</v>
          </cell>
          <cell r="AI420">
            <v>909100</v>
          </cell>
          <cell r="AJ420" t="str">
            <v>Remplacement d'autobus (Para)</v>
          </cell>
        </row>
        <row r="421">
          <cell r="B421" t="str">
            <v>909100 Bus Replacement Para</v>
          </cell>
          <cell r="C421" t="str">
            <v>Res</v>
          </cell>
          <cell r="D421" t="str">
            <v xml:space="preserve">Gas Tax </v>
          </cell>
          <cell r="E421" t="str">
            <v>Federal Gas Tax</v>
          </cell>
          <cell r="F421" t="str">
            <v>Gas Tax</v>
          </cell>
          <cell r="G421" t="str">
            <v xml:space="preserve">Gas Tax </v>
          </cell>
          <cell r="H421" t="str">
            <v>Transit</v>
          </cell>
          <cell r="I421" t="str">
            <v>Transit</v>
          </cell>
          <cell r="J421" t="str">
            <v>Authority</v>
          </cell>
          <cell r="K421" t="str">
            <v>Individual</v>
          </cell>
          <cell r="L421" t="str">
            <v>Renewal of City Assets</v>
          </cell>
          <cell r="M421" t="str">
            <v>Transit Commission</v>
          </cell>
          <cell r="N421" t="str">
            <v>Transportation Services Department</v>
          </cell>
          <cell r="O421" t="str">
            <v>Transit Commission</v>
          </cell>
          <cell r="P421" t="str">
            <v>Transit Services</v>
          </cell>
          <cell r="Q421" t="str">
            <v>909100  Bus Replacement Para</v>
          </cell>
          <cell r="R421" t="str">
            <v>516174  Federal Gas Tax</v>
          </cell>
          <cell r="S421">
            <v>0</v>
          </cell>
          <cell r="T421">
            <v>0</v>
          </cell>
          <cell r="U421">
            <v>0</v>
          </cell>
          <cell r="V421">
            <v>8731</v>
          </cell>
          <cell r="W421">
            <v>0</v>
          </cell>
          <cell r="X421">
            <v>0</v>
          </cell>
          <cell r="Y421">
            <v>0</v>
          </cell>
          <cell r="Z421">
            <v>0</v>
          </cell>
          <cell r="AA421">
            <v>0</v>
          </cell>
          <cell r="AB421">
            <v>0</v>
          </cell>
          <cell r="AC421">
            <v>8731</v>
          </cell>
          <cell r="AD421">
            <v>516174</v>
          </cell>
          <cell r="AE421">
            <v>8731</v>
          </cell>
          <cell r="AF421" t="str">
            <v>CW</v>
          </cell>
          <cell r="AG421">
            <v>2022</v>
          </cell>
          <cell r="AH421" t="str">
            <v>Federal Gas Tax</v>
          </cell>
          <cell r="AI421">
            <v>909100</v>
          </cell>
          <cell r="AJ421" t="str">
            <v>Remplacement d'autobus (Para)</v>
          </cell>
        </row>
        <row r="422">
          <cell r="B422" t="str">
            <v>909100 Bus Replacement Para</v>
          </cell>
          <cell r="C422" t="str">
            <v>Res</v>
          </cell>
          <cell r="D422" t="str">
            <v xml:space="preserve">Gas Tax </v>
          </cell>
          <cell r="E422" t="str">
            <v>Provincial Gas Tax</v>
          </cell>
          <cell r="F422" t="str">
            <v>Gas Tax</v>
          </cell>
          <cell r="G422" t="str">
            <v xml:space="preserve">Gas Tax </v>
          </cell>
          <cell r="H422" t="str">
            <v>Transit</v>
          </cell>
          <cell r="I422" t="str">
            <v>Transit</v>
          </cell>
          <cell r="J422" t="str">
            <v>Authority</v>
          </cell>
          <cell r="K422" t="str">
            <v>Individual</v>
          </cell>
          <cell r="L422" t="str">
            <v>Renewal of City Assets</v>
          </cell>
          <cell r="M422" t="str">
            <v>Transit Commission</v>
          </cell>
          <cell r="N422" t="str">
            <v>Transportation Services Department</v>
          </cell>
          <cell r="O422" t="str">
            <v>Transit Commission</v>
          </cell>
          <cell r="P422" t="str">
            <v>Transit Services</v>
          </cell>
          <cell r="Q422" t="str">
            <v>909100  Bus Replacement Para</v>
          </cell>
          <cell r="R422" t="str">
            <v>516175  Provincial Gas Tax</v>
          </cell>
          <cell r="S422">
            <v>0</v>
          </cell>
          <cell r="T422">
            <v>0</v>
          </cell>
          <cell r="U422">
            <v>0</v>
          </cell>
          <cell r="V422">
            <v>5000</v>
          </cell>
          <cell r="W422">
            <v>0</v>
          </cell>
          <cell r="X422">
            <v>0</v>
          </cell>
          <cell r="Y422">
            <v>0</v>
          </cell>
          <cell r="Z422">
            <v>0</v>
          </cell>
          <cell r="AA422">
            <v>0</v>
          </cell>
          <cell r="AB422">
            <v>0</v>
          </cell>
          <cell r="AC422">
            <v>5000</v>
          </cell>
          <cell r="AD422">
            <v>516175</v>
          </cell>
          <cell r="AE422">
            <v>5000</v>
          </cell>
          <cell r="AF422" t="str">
            <v>CW</v>
          </cell>
          <cell r="AG422">
            <v>2022</v>
          </cell>
          <cell r="AH422" t="str">
            <v>Provincial Gas Tax</v>
          </cell>
          <cell r="AI422">
            <v>909100</v>
          </cell>
          <cell r="AJ422" t="str">
            <v>Remplacement d'autobus (Para)</v>
          </cell>
        </row>
        <row r="423">
          <cell r="B423" t="str">
            <v>909518 Bus Refurbishment</v>
          </cell>
          <cell r="C423" t="str">
            <v>Res</v>
          </cell>
          <cell r="D423" t="str">
            <v xml:space="preserve">Capital Reserve Fund </v>
          </cell>
          <cell r="E423" t="str">
            <v>Transit Capital</v>
          </cell>
          <cell r="F423" t="str">
            <v>Tax Supported/ Dedicated</v>
          </cell>
          <cell r="G423" t="str">
            <v>Tax</v>
          </cell>
          <cell r="H423" t="str">
            <v>Transit</v>
          </cell>
          <cell r="I423" t="str">
            <v>Transit</v>
          </cell>
          <cell r="J423" t="str">
            <v>Authority</v>
          </cell>
          <cell r="K423" t="str">
            <v>Individual</v>
          </cell>
          <cell r="L423" t="str">
            <v>Renewal of City Assets</v>
          </cell>
          <cell r="M423" t="str">
            <v>Transit Commission</v>
          </cell>
          <cell r="N423" t="str">
            <v>Transportation Services Department</v>
          </cell>
          <cell r="O423" t="str">
            <v>Transit Commission</v>
          </cell>
          <cell r="P423" t="str">
            <v>Transit Services</v>
          </cell>
          <cell r="Q423" t="str">
            <v>909518   Bus Refurbishment</v>
          </cell>
          <cell r="R423" t="str">
            <v>516115  Transit Capital</v>
          </cell>
          <cell r="S423">
            <v>22350</v>
          </cell>
          <cell r="T423">
            <v>39449</v>
          </cell>
          <cell r="U423">
            <v>32344</v>
          </cell>
          <cell r="V423">
            <v>32361</v>
          </cell>
          <cell r="W423">
            <v>0</v>
          </cell>
          <cell r="X423">
            <v>0</v>
          </cell>
          <cell r="Y423">
            <v>0</v>
          </cell>
          <cell r="Z423">
            <v>0</v>
          </cell>
          <cell r="AA423">
            <v>0</v>
          </cell>
          <cell r="AB423">
            <v>0</v>
          </cell>
          <cell r="AC423">
            <v>126504</v>
          </cell>
          <cell r="AD423">
            <v>516115</v>
          </cell>
          <cell r="AE423">
            <v>126504</v>
          </cell>
          <cell r="AF423" t="str">
            <v>CW</v>
          </cell>
          <cell r="AG423">
            <v>2022</v>
          </cell>
          <cell r="AH423" t="str">
            <v>Transit Capital</v>
          </cell>
          <cell r="AI423">
            <v>909518</v>
          </cell>
          <cell r="AJ423" t="str">
            <v>Remise à neuf d'autobus</v>
          </cell>
        </row>
        <row r="424">
          <cell r="B424" t="str">
            <v>909519 Bus Replacement</v>
          </cell>
          <cell r="C424" t="str">
            <v>Res</v>
          </cell>
          <cell r="D424" t="str">
            <v xml:space="preserve">Capital Reserve Fund </v>
          </cell>
          <cell r="E424" t="str">
            <v>Transit Capital</v>
          </cell>
          <cell r="F424" t="str">
            <v>Tax Supported/ Dedicated</v>
          </cell>
          <cell r="G424" t="str">
            <v>Tax</v>
          </cell>
          <cell r="H424" t="str">
            <v>Transit</v>
          </cell>
          <cell r="I424" t="str">
            <v>Transit</v>
          </cell>
          <cell r="J424" t="str">
            <v>Authority</v>
          </cell>
          <cell r="K424" t="str">
            <v>Individual</v>
          </cell>
          <cell r="L424" t="str">
            <v>Renewal of City Assets</v>
          </cell>
          <cell r="M424" t="str">
            <v>Transit Commission</v>
          </cell>
          <cell r="N424" t="str">
            <v>Transportation Services Department</v>
          </cell>
          <cell r="O424" t="str">
            <v>Transit Commission</v>
          </cell>
          <cell r="P424" t="str">
            <v>Transit Services</v>
          </cell>
          <cell r="Q424" t="str">
            <v>909519  Bus Replacement</v>
          </cell>
          <cell r="R424" t="str">
            <v>516115  Transit Capital</v>
          </cell>
          <cell r="S424">
            <v>100</v>
          </cell>
          <cell r="T424">
            <v>100</v>
          </cell>
          <cell r="U424">
            <v>1024</v>
          </cell>
          <cell r="V424">
            <v>0</v>
          </cell>
          <cell r="W424">
            <v>0</v>
          </cell>
          <cell r="X424">
            <v>0</v>
          </cell>
          <cell r="Y424">
            <v>0</v>
          </cell>
          <cell r="Z424">
            <v>0</v>
          </cell>
          <cell r="AA424">
            <v>0</v>
          </cell>
          <cell r="AB424">
            <v>0</v>
          </cell>
          <cell r="AC424">
            <v>1224</v>
          </cell>
          <cell r="AD424">
            <v>516115</v>
          </cell>
          <cell r="AE424">
            <v>1224</v>
          </cell>
          <cell r="AF424" t="str">
            <v>CW</v>
          </cell>
          <cell r="AG424">
            <v>2022</v>
          </cell>
          <cell r="AH424" t="str">
            <v>Transit Capital</v>
          </cell>
          <cell r="AI424">
            <v>909519</v>
          </cell>
          <cell r="AJ424" t="str">
            <v>Remplacement d'autobus</v>
          </cell>
        </row>
        <row r="425">
          <cell r="B425" t="str">
            <v>909519 Bus Replacement</v>
          </cell>
          <cell r="C425" t="str">
            <v>Res</v>
          </cell>
          <cell r="D425" t="str">
            <v xml:space="preserve">Gas Tax </v>
          </cell>
          <cell r="E425" t="str">
            <v>Federal Gas Tax</v>
          </cell>
          <cell r="F425" t="str">
            <v>Gas Tax</v>
          </cell>
          <cell r="G425" t="str">
            <v xml:space="preserve">Gas Tax </v>
          </cell>
          <cell r="H425" t="str">
            <v>Transit</v>
          </cell>
          <cell r="I425" t="str">
            <v>Transit</v>
          </cell>
          <cell r="J425" t="str">
            <v>Authority</v>
          </cell>
          <cell r="K425" t="str">
            <v>Individual</v>
          </cell>
          <cell r="L425" t="str">
            <v>Renewal of City Assets</v>
          </cell>
          <cell r="M425" t="str">
            <v>Transit Commission</v>
          </cell>
          <cell r="N425" t="str">
            <v>Transportation Services Department</v>
          </cell>
          <cell r="O425" t="str">
            <v>Transit Commission</v>
          </cell>
          <cell r="P425" t="str">
            <v>Transit Services</v>
          </cell>
          <cell r="Q425" t="str">
            <v>909519  Bus Replacement</v>
          </cell>
          <cell r="R425" t="str">
            <v>516174  Federal Gas Tax</v>
          </cell>
          <cell r="S425">
            <v>26000</v>
          </cell>
          <cell r="T425">
            <v>22900</v>
          </cell>
          <cell r="U425">
            <v>24000</v>
          </cell>
          <cell r="V425">
            <v>0</v>
          </cell>
          <cell r="W425">
            <v>0</v>
          </cell>
          <cell r="X425">
            <v>0</v>
          </cell>
          <cell r="Y425">
            <v>0</v>
          </cell>
          <cell r="Z425">
            <v>0</v>
          </cell>
          <cell r="AA425">
            <v>0</v>
          </cell>
          <cell r="AB425">
            <v>0</v>
          </cell>
          <cell r="AC425">
            <v>72900</v>
          </cell>
          <cell r="AD425">
            <v>516174</v>
          </cell>
          <cell r="AE425">
            <v>72900</v>
          </cell>
          <cell r="AF425" t="str">
            <v>CW</v>
          </cell>
          <cell r="AG425">
            <v>2022</v>
          </cell>
          <cell r="AH425" t="str">
            <v>Federal Gas Tax</v>
          </cell>
          <cell r="AI425">
            <v>909519</v>
          </cell>
          <cell r="AJ425" t="str">
            <v>Remplacement d'autobus</v>
          </cell>
        </row>
        <row r="426">
          <cell r="B426" t="str">
            <v>909519 Bus Replacement</v>
          </cell>
          <cell r="C426" t="str">
            <v>Res</v>
          </cell>
          <cell r="D426" t="str">
            <v xml:space="preserve">Gas Tax </v>
          </cell>
          <cell r="E426" t="str">
            <v>Provincial Gas Tax</v>
          </cell>
          <cell r="F426" t="str">
            <v>Gas Tax</v>
          </cell>
          <cell r="G426" t="str">
            <v xml:space="preserve">Gas Tax </v>
          </cell>
          <cell r="H426" t="str">
            <v>Transit</v>
          </cell>
          <cell r="I426" t="str">
            <v>Transit</v>
          </cell>
          <cell r="J426" t="str">
            <v>Authority</v>
          </cell>
          <cell r="K426" t="str">
            <v>Individual</v>
          </cell>
          <cell r="L426" t="str">
            <v>Renewal of City Assets</v>
          </cell>
          <cell r="M426" t="str">
            <v>Transit Commission</v>
          </cell>
          <cell r="N426" t="str">
            <v>Transportation Services Department</v>
          </cell>
          <cell r="O426" t="str">
            <v>Transit Commission</v>
          </cell>
          <cell r="P426" t="str">
            <v>Transit Services</v>
          </cell>
          <cell r="Q426" t="str">
            <v>909519  Bus Replacement</v>
          </cell>
          <cell r="R426" t="str">
            <v>516175  Provincial Gas Tax</v>
          </cell>
          <cell r="S426">
            <v>4900</v>
          </cell>
          <cell r="T426">
            <v>4500</v>
          </cell>
          <cell r="U426">
            <v>15000</v>
          </cell>
          <cell r="V426">
            <v>0</v>
          </cell>
          <cell r="W426">
            <v>0</v>
          </cell>
          <cell r="X426">
            <v>0</v>
          </cell>
          <cell r="Y426">
            <v>0</v>
          </cell>
          <cell r="Z426">
            <v>0</v>
          </cell>
          <cell r="AA426">
            <v>0</v>
          </cell>
          <cell r="AB426">
            <v>0</v>
          </cell>
          <cell r="AC426">
            <v>24400</v>
          </cell>
          <cell r="AD426">
            <v>516175</v>
          </cell>
          <cell r="AE426">
            <v>24400</v>
          </cell>
          <cell r="AF426" t="str">
            <v>CW</v>
          </cell>
          <cell r="AG426">
            <v>2022</v>
          </cell>
          <cell r="AH426" t="str">
            <v>Provincial Gas Tax</v>
          </cell>
          <cell r="AI426">
            <v>909519</v>
          </cell>
          <cell r="AJ426" t="str">
            <v>Remplacement d'autobus</v>
          </cell>
        </row>
        <row r="427">
          <cell r="B427" t="str">
            <v>909519 Bus Replacement</v>
          </cell>
          <cell r="C427" t="str">
            <v>Debt</v>
          </cell>
          <cell r="D427" t="str">
            <v xml:space="preserve">Debt Funding </v>
          </cell>
          <cell r="E427" t="str">
            <v>Transit Debt</v>
          </cell>
          <cell r="F427" t="str">
            <v>Tax Supported/ Dedicated Debt</v>
          </cell>
          <cell r="G427" t="str">
            <v>Tax</v>
          </cell>
          <cell r="H427" t="str">
            <v>Transit</v>
          </cell>
          <cell r="I427" t="str">
            <v>Transit</v>
          </cell>
          <cell r="J427" t="str">
            <v>Authority</v>
          </cell>
          <cell r="K427" t="str">
            <v>Individual</v>
          </cell>
          <cell r="L427" t="str">
            <v>Renewal of City Assets</v>
          </cell>
          <cell r="M427" t="str">
            <v>Transit Commission</v>
          </cell>
          <cell r="N427" t="str">
            <v>Transportation Services Department</v>
          </cell>
          <cell r="O427" t="str">
            <v>Transit Commission</v>
          </cell>
          <cell r="P427" t="str">
            <v>Transit Services</v>
          </cell>
          <cell r="Q427" t="str">
            <v>909519  Bus Replacement</v>
          </cell>
          <cell r="R427" t="str">
            <v>518013  Transit Debt</v>
          </cell>
          <cell r="S427">
            <v>24235</v>
          </cell>
          <cell r="T427">
            <v>14269</v>
          </cell>
          <cell r="U427">
            <v>10000</v>
          </cell>
          <cell r="V427">
            <v>0</v>
          </cell>
          <cell r="W427">
            <v>0</v>
          </cell>
          <cell r="X427">
            <v>0</v>
          </cell>
          <cell r="Y427">
            <v>0</v>
          </cell>
          <cell r="Z427">
            <v>0</v>
          </cell>
          <cell r="AA427">
            <v>0</v>
          </cell>
          <cell r="AB427">
            <v>0</v>
          </cell>
          <cell r="AC427">
            <v>48504</v>
          </cell>
          <cell r="AD427">
            <v>518013</v>
          </cell>
          <cell r="AE427">
            <v>48504</v>
          </cell>
          <cell r="AF427" t="str">
            <v>CW</v>
          </cell>
          <cell r="AG427">
            <v>2022</v>
          </cell>
          <cell r="AH427" t="str">
            <v>Transit Debt</v>
          </cell>
          <cell r="AI427">
            <v>909519</v>
          </cell>
          <cell r="AJ427" t="str">
            <v>Remplacement d'autobus</v>
          </cell>
        </row>
        <row r="428">
          <cell r="B428" t="str">
            <v>907300 2019 Trillium Line Structures</v>
          </cell>
          <cell r="C428" t="str">
            <v>Res</v>
          </cell>
          <cell r="D428" t="str">
            <v xml:space="preserve">Capital Reserve Fund </v>
          </cell>
          <cell r="E428" t="str">
            <v>Transit Capital</v>
          </cell>
          <cell r="F428" t="str">
            <v>Tax Supported/ Dedicated</v>
          </cell>
          <cell r="G428" t="str">
            <v>Tax</v>
          </cell>
          <cell r="H428" t="str">
            <v>Transit</v>
          </cell>
          <cell r="I428" t="str">
            <v>Transit</v>
          </cell>
          <cell r="J428" t="str">
            <v>Authority</v>
          </cell>
          <cell r="K428" t="str">
            <v>Transit Rail Structures</v>
          </cell>
          <cell r="L428" t="str">
            <v>Renewal of City Assets</v>
          </cell>
          <cell r="M428" t="str">
            <v>Transit Commission</v>
          </cell>
          <cell r="N428" t="str">
            <v>Planning, Infrastructure &amp; Economic Development Department</v>
          </cell>
          <cell r="O428" t="str">
            <v>Infrastructure Services</v>
          </cell>
          <cell r="P428" t="str">
            <v>Transit Services</v>
          </cell>
          <cell r="Q428" t="str">
            <v>907300  2019 Trillium Line Structures</v>
          </cell>
          <cell r="R428" t="str">
            <v>516115  Transit Capital</v>
          </cell>
          <cell r="S428">
            <v>0</v>
          </cell>
          <cell r="T428">
            <v>0</v>
          </cell>
          <cell r="U428">
            <v>0</v>
          </cell>
          <cell r="V428">
            <v>600</v>
          </cell>
          <cell r="W428">
            <v>200</v>
          </cell>
          <cell r="X428">
            <v>200</v>
          </cell>
          <cell r="Y428">
            <v>200</v>
          </cell>
          <cell r="Z428">
            <v>200</v>
          </cell>
          <cell r="AA428">
            <v>200</v>
          </cell>
          <cell r="AB428">
            <v>200</v>
          </cell>
          <cell r="AC428">
            <v>1800</v>
          </cell>
          <cell r="AD428">
            <v>516115</v>
          </cell>
          <cell r="AE428">
            <v>600</v>
          </cell>
          <cell r="AF428" t="str">
            <v>CW</v>
          </cell>
          <cell r="AG428">
            <v>2021</v>
          </cell>
          <cell r="AH428" t="str">
            <v>Transit Capital</v>
          </cell>
          <cell r="AI428">
            <v>907300</v>
          </cell>
          <cell r="AJ428" t="str">
            <v>Structures de la ligne Trillium - 2018</v>
          </cell>
        </row>
        <row r="429">
          <cell r="B429" t="str">
            <v>907300 2019 Trillium Line Structures</v>
          </cell>
          <cell r="C429" t="str">
            <v>Debt</v>
          </cell>
          <cell r="D429" t="str">
            <v xml:space="preserve">Debt Funding </v>
          </cell>
          <cell r="E429" t="str">
            <v>Transit Debt</v>
          </cell>
          <cell r="F429" t="str">
            <v>Tax Supported/ Dedicated Debt</v>
          </cell>
          <cell r="G429" t="str">
            <v>Tax</v>
          </cell>
          <cell r="H429" t="str">
            <v>Transit</v>
          </cell>
          <cell r="I429" t="str">
            <v>Transit</v>
          </cell>
          <cell r="J429" t="str">
            <v>Authority</v>
          </cell>
          <cell r="K429" t="str">
            <v>Transit Rail Structures</v>
          </cell>
          <cell r="L429" t="str">
            <v>Renewal of City Assets</v>
          </cell>
          <cell r="M429" t="str">
            <v>Transit Commission</v>
          </cell>
          <cell r="N429" t="str">
            <v>Planning, Infrastructure &amp; Economic Development Department</v>
          </cell>
          <cell r="O429" t="str">
            <v>Infrastructure Services</v>
          </cell>
          <cell r="P429" t="str">
            <v>Transit Services</v>
          </cell>
          <cell r="Q429" t="str">
            <v>907300  2019 Trillium Line Structures</v>
          </cell>
          <cell r="R429" t="str">
            <v>518013  Transit Debt</v>
          </cell>
          <cell r="S429">
            <v>1200</v>
          </cell>
          <cell r="T429">
            <v>7600</v>
          </cell>
          <cell r="U429">
            <v>350</v>
          </cell>
          <cell r="V429">
            <v>300</v>
          </cell>
          <cell r="W429">
            <v>150</v>
          </cell>
          <cell r="X429">
            <v>150</v>
          </cell>
          <cell r="Y429">
            <v>150</v>
          </cell>
          <cell r="Z429">
            <v>150</v>
          </cell>
          <cell r="AA429">
            <v>150</v>
          </cell>
          <cell r="AB429">
            <v>150</v>
          </cell>
          <cell r="AC429">
            <v>10350</v>
          </cell>
          <cell r="AD429">
            <v>518013</v>
          </cell>
          <cell r="AE429">
            <v>9450</v>
          </cell>
          <cell r="AF429" t="str">
            <v>CW</v>
          </cell>
          <cell r="AG429">
            <v>2021</v>
          </cell>
          <cell r="AH429" t="str">
            <v>Transit Debt</v>
          </cell>
          <cell r="AI429">
            <v>907300</v>
          </cell>
          <cell r="AJ429" t="str">
            <v>Structures de la ligne Trillium - 2018</v>
          </cell>
        </row>
        <row r="430">
          <cell r="B430" t="str">
            <v>908990 Prince of Wales Bridge (Pier Work)</v>
          </cell>
          <cell r="C430" t="str">
            <v>Res</v>
          </cell>
          <cell r="D430" t="str">
            <v xml:space="preserve">Gas Tax </v>
          </cell>
          <cell r="E430" t="str">
            <v>Federal Gas Tax</v>
          </cell>
          <cell r="F430" t="str">
            <v>Gas Tax</v>
          </cell>
          <cell r="G430" t="str">
            <v xml:space="preserve">Gas Tax </v>
          </cell>
          <cell r="H430" t="str">
            <v>Transit</v>
          </cell>
          <cell r="I430" t="str">
            <v>Transit</v>
          </cell>
          <cell r="J430" t="str">
            <v>Authority</v>
          </cell>
          <cell r="K430" t="str">
            <v>Transit Rail Structures</v>
          </cell>
          <cell r="L430" t="str">
            <v>Renewal of City Assets</v>
          </cell>
          <cell r="M430" t="str">
            <v>Transit Commission</v>
          </cell>
          <cell r="N430" t="str">
            <v>Planning, Infrastructure &amp; Economic Development Department</v>
          </cell>
          <cell r="O430" t="str">
            <v>Infrastructure Services</v>
          </cell>
          <cell r="P430" t="str">
            <v>Transit Services</v>
          </cell>
          <cell r="Q430" t="str">
            <v>908990  Prince of Wales Bridge (Pier Work)</v>
          </cell>
          <cell r="R430" t="str">
            <v>516174  Federal Gas Tax</v>
          </cell>
          <cell r="S430">
            <v>1170</v>
          </cell>
          <cell r="T430">
            <v>0</v>
          </cell>
          <cell r="U430">
            <v>0</v>
          </cell>
          <cell r="V430">
            <v>0</v>
          </cell>
          <cell r="W430">
            <v>0</v>
          </cell>
          <cell r="X430">
            <v>0</v>
          </cell>
          <cell r="Y430">
            <v>0</v>
          </cell>
          <cell r="Z430">
            <v>0</v>
          </cell>
          <cell r="AA430">
            <v>0</v>
          </cell>
          <cell r="AB430">
            <v>0</v>
          </cell>
          <cell r="AC430">
            <v>1170</v>
          </cell>
          <cell r="AD430">
            <v>516174</v>
          </cell>
          <cell r="AE430">
            <v>1170</v>
          </cell>
          <cell r="AF430" t="str">
            <v>14, 15</v>
          </cell>
          <cell r="AG430">
            <v>2021</v>
          </cell>
          <cell r="AH430" t="str">
            <v>Federal Gas Tax</v>
          </cell>
          <cell r="AI430">
            <v>908990</v>
          </cell>
          <cell r="AJ430" t="str">
            <v>Pont de la promenade Prince of Wales (Travaux sur les piles de pont)</v>
          </cell>
        </row>
        <row r="431">
          <cell r="B431" t="str">
            <v>908990 Prince of Wales Bridge (Pier Work)</v>
          </cell>
          <cell r="C431" t="str">
            <v>Debt</v>
          </cell>
          <cell r="D431" t="str">
            <v xml:space="preserve">Debt Funding </v>
          </cell>
          <cell r="E431" t="str">
            <v>Transit Debt</v>
          </cell>
          <cell r="F431" t="str">
            <v>Tax Supported/ Dedicated Debt</v>
          </cell>
          <cell r="G431" t="str">
            <v>Tax</v>
          </cell>
          <cell r="H431" t="str">
            <v>Transit</v>
          </cell>
          <cell r="I431" t="str">
            <v>Transit</v>
          </cell>
          <cell r="J431" t="str">
            <v>Authority</v>
          </cell>
          <cell r="K431" t="str">
            <v>Transit Rail Structures</v>
          </cell>
          <cell r="L431" t="str">
            <v>Renewal of City Assets</v>
          </cell>
          <cell r="M431" t="str">
            <v>Transit Commission</v>
          </cell>
          <cell r="N431" t="str">
            <v>Planning, Infrastructure &amp; Economic Development Department</v>
          </cell>
          <cell r="O431" t="str">
            <v>Infrastructure Services</v>
          </cell>
          <cell r="P431" t="str">
            <v>Transit Services</v>
          </cell>
          <cell r="Q431" t="str">
            <v>908990  Prince of Wales Bridge (Pier Work)</v>
          </cell>
          <cell r="R431" t="str">
            <v>518013  Transit Debt</v>
          </cell>
          <cell r="S431">
            <v>202</v>
          </cell>
          <cell r="T431">
            <v>0</v>
          </cell>
          <cell r="U431">
            <v>0</v>
          </cell>
          <cell r="V431">
            <v>0</v>
          </cell>
          <cell r="W431">
            <v>0</v>
          </cell>
          <cell r="X431">
            <v>0</v>
          </cell>
          <cell r="Y431">
            <v>0</v>
          </cell>
          <cell r="Z431">
            <v>0</v>
          </cell>
          <cell r="AA431">
            <v>0</v>
          </cell>
          <cell r="AB431">
            <v>0</v>
          </cell>
          <cell r="AC431">
            <v>202</v>
          </cell>
          <cell r="AD431">
            <v>518013</v>
          </cell>
          <cell r="AE431">
            <v>202</v>
          </cell>
          <cell r="AF431" t="str">
            <v>14, 15</v>
          </cell>
          <cell r="AG431">
            <v>2021</v>
          </cell>
          <cell r="AH431" t="str">
            <v>Transit Debt</v>
          </cell>
          <cell r="AI431">
            <v>908990</v>
          </cell>
          <cell r="AJ431" t="str">
            <v>Pont de la promenade Prince of Wales (Travaux sur les piles de pont)</v>
          </cell>
        </row>
        <row r="432">
          <cell r="B432" t="str">
            <v>909391 2019 Trillium L STR Scoping Pre/Post Eng</v>
          </cell>
          <cell r="C432" t="str">
            <v>Res</v>
          </cell>
          <cell r="D432" t="str">
            <v xml:space="preserve">Capital Reserve Fund </v>
          </cell>
          <cell r="E432" t="str">
            <v>Transit Capital</v>
          </cell>
          <cell r="F432" t="str">
            <v>Tax Supported/ Dedicated</v>
          </cell>
          <cell r="G432" t="str">
            <v>Tax</v>
          </cell>
          <cell r="H432" t="str">
            <v>Transit</v>
          </cell>
          <cell r="I432" t="str">
            <v>Transit</v>
          </cell>
          <cell r="J432" t="str">
            <v>Authority</v>
          </cell>
          <cell r="K432" t="str">
            <v>Transit Rail Structures</v>
          </cell>
          <cell r="L432" t="str">
            <v>Renewal of City Assets</v>
          </cell>
          <cell r="M432" t="str">
            <v>Transit Commission</v>
          </cell>
          <cell r="N432" t="str">
            <v>Planning, Infrastructure &amp; Economic Development Department</v>
          </cell>
          <cell r="O432" t="str">
            <v>Infrastructure Services</v>
          </cell>
          <cell r="P432" t="str">
            <v>Transit Services</v>
          </cell>
          <cell r="Q432" t="str">
            <v>909391  2019 Trillium L STR Scoping Pre/Post Eng</v>
          </cell>
          <cell r="R432" t="str">
            <v>516115  Transit Capital</v>
          </cell>
          <cell r="S432">
            <v>150</v>
          </cell>
          <cell r="T432">
            <v>150</v>
          </cell>
          <cell r="U432">
            <v>150</v>
          </cell>
          <cell r="V432">
            <v>150</v>
          </cell>
          <cell r="W432">
            <v>150</v>
          </cell>
          <cell r="X432">
            <v>150</v>
          </cell>
          <cell r="Y432">
            <v>150</v>
          </cell>
          <cell r="Z432">
            <v>150</v>
          </cell>
          <cell r="AA432">
            <v>150</v>
          </cell>
          <cell r="AB432">
            <v>150</v>
          </cell>
          <cell r="AC432">
            <v>1500</v>
          </cell>
          <cell r="AD432">
            <v>516115</v>
          </cell>
          <cell r="AE432">
            <v>600</v>
          </cell>
          <cell r="AF432" t="str">
            <v>CW</v>
          </cell>
          <cell r="AG432">
            <v>2021</v>
          </cell>
          <cell r="AH432" t="str">
            <v>Transit Capital</v>
          </cell>
          <cell r="AI432">
            <v>909391</v>
          </cell>
          <cell r="AJ432" t="str">
            <v>Délimitations préalable et subséquente des travaux d'ingénierie des structures de la Ligne Trillium 2019</v>
          </cell>
        </row>
        <row r="433">
          <cell r="B433" t="str">
            <v>908506 2019 Transit Roads</v>
          </cell>
          <cell r="C433" t="str">
            <v>Res</v>
          </cell>
          <cell r="D433" t="str">
            <v xml:space="preserve">Capital Reserve Fund </v>
          </cell>
          <cell r="E433" t="str">
            <v>Transit Capital</v>
          </cell>
          <cell r="F433" t="str">
            <v>Tax Supported/ Dedicated</v>
          </cell>
          <cell r="G433" t="str">
            <v>Tax</v>
          </cell>
          <cell r="H433" t="str">
            <v>Transit</v>
          </cell>
          <cell r="I433" t="str">
            <v>Transit</v>
          </cell>
          <cell r="J433" t="str">
            <v>Authority</v>
          </cell>
          <cell r="K433" t="str">
            <v>Transit Roads &amp; Structures (Non Rail)</v>
          </cell>
          <cell r="L433" t="str">
            <v>Renewal of City Assets</v>
          </cell>
          <cell r="M433" t="str">
            <v>Transit Commission</v>
          </cell>
          <cell r="N433" t="str">
            <v>Planning, Infrastructure &amp; Economic Development Department</v>
          </cell>
          <cell r="O433" t="str">
            <v>Infrastructure Services</v>
          </cell>
          <cell r="P433" t="str">
            <v>Transit Services</v>
          </cell>
          <cell r="Q433" t="str">
            <v>908506  2019 Transit Roads</v>
          </cell>
          <cell r="R433" t="str">
            <v>516115  Transit Capital</v>
          </cell>
          <cell r="S433">
            <v>10</v>
          </cell>
          <cell r="T433">
            <v>0</v>
          </cell>
          <cell r="U433">
            <v>0</v>
          </cell>
          <cell r="V433">
            <v>0</v>
          </cell>
          <cell r="W433">
            <v>400</v>
          </cell>
          <cell r="X433">
            <v>400</v>
          </cell>
          <cell r="Y433">
            <v>400</v>
          </cell>
          <cell r="Z433">
            <v>560</v>
          </cell>
          <cell r="AA433">
            <v>400</v>
          </cell>
          <cell r="AB433">
            <v>400</v>
          </cell>
          <cell r="AC433">
            <v>2570</v>
          </cell>
          <cell r="AD433">
            <v>516115</v>
          </cell>
          <cell r="AE433">
            <v>10</v>
          </cell>
          <cell r="AF433" t="str">
            <v>CW</v>
          </cell>
          <cell r="AG433">
            <v>2021</v>
          </cell>
          <cell r="AH433" t="str">
            <v>Transit Capital</v>
          </cell>
          <cell r="AI433">
            <v>908506</v>
          </cell>
          <cell r="AJ433" t="str">
            <v>Établissement de la portée des travaux d'ingénierie (avant et après) sur les chemins du réseau de transport en commun - 2017</v>
          </cell>
        </row>
        <row r="434">
          <cell r="B434" t="str">
            <v>908506 2019 Transit Roads</v>
          </cell>
          <cell r="C434" t="str">
            <v>Res</v>
          </cell>
          <cell r="D434" t="str">
            <v xml:space="preserve">Gas Tax </v>
          </cell>
          <cell r="E434" t="str">
            <v>Federal Gas Tax</v>
          </cell>
          <cell r="F434" t="str">
            <v>Gas Tax</v>
          </cell>
          <cell r="G434" t="str">
            <v xml:space="preserve">Gas Tax </v>
          </cell>
          <cell r="H434" t="str">
            <v>Transit</v>
          </cell>
          <cell r="I434" t="str">
            <v>Transit</v>
          </cell>
          <cell r="J434" t="str">
            <v>Authority</v>
          </cell>
          <cell r="K434" t="str">
            <v>Transit Roads &amp; Structures (Non Rail)</v>
          </cell>
          <cell r="L434" t="str">
            <v>Renewal of City Assets</v>
          </cell>
          <cell r="M434" t="str">
            <v>Transit Commission</v>
          </cell>
          <cell r="N434" t="str">
            <v>Planning, Infrastructure &amp; Economic Development Department</v>
          </cell>
          <cell r="O434" t="str">
            <v>Infrastructure Services</v>
          </cell>
          <cell r="P434" t="str">
            <v>Transit Services</v>
          </cell>
          <cell r="Q434" t="str">
            <v>908506  2019 Transit Roads</v>
          </cell>
          <cell r="R434" t="str">
            <v>516174  Federal Gas Tax</v>
          </cell>
          <cell r="S434">
            <v>110</v>
          </cell>
          <cell r="T434">
            <v>1000</v>
          </cell>
          <cell r="U434">
            <v>2000</v>
          </cell>
          <cell r="V434">
            <v>1200</v>
          </cell>
          <cell r="W434">
            <v>1000</v>
          </cell>
          <cell r="X434">
            <v>1000</v>
          </cell>
          <cell r="Y434">
            <v>1000</v>
          </cell>
          <cell r="Z434">
            <v>2000</v>
          </cell>
          <cell r="AA434">
            <v>1000</v>
          </cell>
          <cell r="AB434">
            <v>1000</v>
          </cell>
          <cell r="AC434">
            <v>11310</v>
          </cell>
          <cell r="AD434">
            <v>516174</v>
          </cell>
          <cell r="AE434">
            <v>4310</v>
          </cell>
          <cell r="AF434" t="str">
            <v>CW</v>
          </cell>
          <cell r="AG434">
            <v>2021</v>
          </cell>
          <cell r="AH434" t="str">
            <v>Federal Gas Tax</v>
          </cell>
          <cell r="AI434">
            <v>908506</v>
          </cell>
          <cell r="AJ434" t="str">
            <v>Établissement de la portée des travaux d'ingénierie (avant et après) sur les chemins du réseau de transport en commun - 2017</v>
          </cell>
        </row>
        <row r="435">
          <cell r="B435" t="str">
            <v>908506 2019 Transit Roads</v>
          </cell>
          <cell r="C435" t="str">
            <v>Debt</v>
          </cell>
          <cell r="D435" t="str">
            <v xml:space="preserve">Debt Funding </v>
          </cell>
          <cell r="E435" t="str">
            <v>Transit Debt</v>
          </cell>
          <cell r="F435" t="str">
            <v>Tax Supported/ Dedicated Debt</v>
          </cell>
          <cell r="G435" t="str">
            <v>Tax</v>
          </cell>
          <cell r="H435" t="str">
            <v>Transit</v>
          </cell>
          <cell r="I435" t="str">
            <v>Transit</v>
          </cell>
          <cell r="J435" t="str">
            <v>Authority</v>
          </cell>
          <cell r="K435" t="str">
            <v>Transit Roads &amp; Structures (Non Rail)</v>
          </cell>
          <cell r="L435" t="str">
            <v>Renewal of City Assets</v>
          </cell>
          <cell r="M435" t="str">
            <v>Transit Commission</v>
          </cell>
          <cell r="N435" t="str">
            <v>Planning, Infrastructure &amp; Economic Development Department</v>
          </cell>
          <cell r="O435" t="str">
            <v>Infrastructure Services</v>
          </cell>
          <cell r="P435" t="str">
            <v>Transit Services</v>
          </cell>
          <cell r="Q435" t="str">
            <v>908506  2019 Transit Roads</v>
          </cell>
          <cell r="R435" t="str">
            <v>518013  Transit Debt</v>
          </cell>
          <cell r="S435">
            <v>40</v>
          </cell>
          <cell r="T435">
            <v>1000</v>
          </cell>
          <cell r="U435">
            <v>1410</v>
          </cell>
          <cell r="V435">
            <v>660</v>
          </cell>
          <cell r="W435">
            <v>710</v>
          </cell>
          <cell r="X435">
            <v>710</v>
          </cell>
          <cell r="Y435">
            <v>710</v>
          </cell>
          <cell r="Z435">
            <v>800</v>
          </cell>
          <cell r="AA435">
            <v>710</v>
          </cell>
          <cell r="AB435">
            <v>710</v>
          </cell>
          <cell r="AC435">
            <v>7460</v>
          </cell>
          <cell r="AD435">
            <v>518013</v>
          </cell>
          <cell r="AE435">
            <v>3110</v>
          </cell>
          <cell r="AF435" t="str">
            <v>CW</v>
          </cell>
          <cell r="AG435">
            <v>2021</v>
          </cell>
          <cell r="AH435" t="str">
            <v>Transit Debt</v>
          </cell>
          <cell r="AI435">
            <v>908506</v>
          </cell>
          <cell r="AJ435" t="str">
            <v>Établissement de la portée des travaux d'ingénierie (avant et après) sur les chemins du réseau de transport en commun - 2017</v>
          </cell>
        </row>
        <row r="436">
          <cell r="B436" t="str">
            <v>908989 2019 Transit Structures</v>
          </cell>
          <cell r="C436" t="str">
            <v>Res</v>
          </cell>
          <cell r="D436" t="str">
            <v xml:space="preserve">Capital Reserve Fund </v>
          </cell>
          <cell r="E436" t="str">
            <v>Transit Capital</v>
          </cell>
          <cell r="F436" t="str">
            <v>Tax Supported/ Dedicated</v>
          </cell>
          <cell r="G436" t="str">
            <v>Tax</v>
          </cell>
          <cell r="H436" t="str">
            <v>Transit</v>
          </cell>
          <cell r="I436" t="str">
            <v>Transit</v>
          </cell>
          <cell r="J436" t="str">
            <v>Authority</v>
          </cell>
          <cell r="K436" t="str">
            <v>Transit Roads &amp; Structures (Non Rail)</v>
          </cell>
          <cell r="L436" t="str">
            <v>Renewal of City Assets</v>
          </cell>
          <cell r="M436" t="str">
            <v>Transit Commission</v>
          </cell>
          <cell r="N436" t="str">
            <v>Planning, Infrastructure &amp; Economic Development Department</v>
          </cell>
          <cell r="O436" t="str">
            <v>Infrastructure Services</v>
          </cell>
          <cell r="P436" t="str">
            <v>Transit Services</v>
          </cell>
          <cell r="Q436" t="str">
            <v>908989  2019 Transit Structures</v>
          </cell>
          <cell r="R436" t="str">
            <v>516115  Transit Capital</v>
          </cell>
          <cell r="S436">
            <v>0</v>
          </cell>
          <cell r="T436">
            <v>0</v>
          </cell>
          <cell r="U436">
            <v>0</v>
          </cell>
          <cell r="V436">
            <v>750</v>
          </cell>
          <cell r="W436">
            <v>1000</v>
          </cell>
          <cell r="X436">
            <v>1000</v>
          </cell>
          <cell r="Y436">
            <v>1000</v>
          </cell>
          <cell r="Z436">
            <v>1000</v>
          </cell>
          <cell r="AA436">
            <v>1000</v>
          </cell>
          <cell r="AB436">
            <v>1000</v>
          </cell>
          <cell r="AC436">
            <v>6750</v>
          </cell>
          <cell r="AD436">
            <v>516115</v>
          </cell>
          <cell r="AE436">
            <v>750</v>
          </cell>
          <cell r="AF436" t="str">
            <v>CW</v>
          </cell>
          <cell r="AG436">
            <v>2021</v>
          </cell>
          <cell r="AH436" t="str">
            <v>Transit Capital</v>
          </cell>
          <cell r="AI436">
            <v>908989</v>
          </cell>
          <cell r="AJ436" t="str">
            <v>Structures du Transitway – Propres aux chantiers 2018</v>
          </cell>
        </row>
        <row r="437">
          <cell r="B437" t="str">
            <v>908989 2019 Transit Structures</v>
          </cell>
          <cell r="C437" t="str">
            <v>Debt</v>
          </cell>
          <cell r="D437" t="str">
            <v xml:space="preserve">Debt Funding </v>
          </cell>
          <cell r="E437" t="str">
            <v>Transit Debt</v>
          </cell>
          <cell r="F437" t="str">
            <v>Tax Supported/ Dedicated Debt</v>
          </cell>
          <cell r="G437" t="str">
            <v>Tax</v>
          </cell>
          <cell r="H437" t="str">
            <v>Transit</v>
          </cell>
          <cell r="I437" t="str">
            <v>Transit</v>
          </cell>
          <cell r="J437" t="str">
            <v>Authority</v>
          </cell>
          <cell r="K437" t="str">
            <v>Transit Roads &amp; Structures (Non Rail)</v>
          </cell>
          <cell r="L437" t="str">
            <v>Renewal of City Assets</v>
          </cell>
          <cell r="M437" t="str">
            <v>Transit Commission</v>
          </cell>
          <cell r="N437" t="str">
            <v>Planning, Infrastructure &amp; Economic Development Department</v>
          </cell>
          <cell r="O437" t="str">
            <v>Infrastructure Services</v>
          </cell>
          <cell r="P437" t="str">
            <v>Transit Services</v>
          </cell>
          <cell r="Q437" t="str">
            <v>908989  2019 Transit Structures</v>
          </cell>
          <cell r="R437" t="str">
            <v>518013  Transit Debt</v>
          </cell>
          <cell r="S437">
            <v>680</v>
          </cell>
          <cell r="T437">
            <v>2160</v>
          </cell>
          <cell r="U437">
            <v>2250</v>
          </cell>
          <cell r="V437">
            <v>250</v>
          </cell>
          <cell r="W437">
            <v>300</v>
          </cell>
          <cell r="X437">
            <v>300</v>
          </cell>
          <cell r="Y437">
            <v>300</v>
          </cell>
          <cell r="Z437">
            <v>300</v>
          </cell>
          <cell r="AA437">
            <v>300</v>
          </cell>
          <cell r="AB437">
            <v>300</v>
          </cell>
          <cell r="AC437">
            <v>7140</v>
          </cell>
          <cell r="AD437">
            <v>518013</v>
          </cell>
          <cell r="AE437">
            <v>5340</v>
          </cell>
          <cell r="AF437" t="str">
            <v>CW</v>
          </cell>
          <cell r="AG437">
            <v>2021</v>
          </cell>
          <cell r="AH437" t="str">
            <v>Transit Debt</v>
          </cell>
          <cell r="AI437">
            <v>908989</v>
          </cell>
          <cell r="AJ437" t="str">
            <v>Structures du Transitway – Propres aux chantiers 2018</v>
          </cell>
        </row>
        <row r="438">
          <cell r="B438" t="str">
            <v>909389 2019 Transit STR Scoping Pre/Post Eng.</v>
          </cell>
          <cell r="C438" t="str">
            <v>Res</v>
          </cell>
          <cell r="D438" t="str">
            <v xml:space="preserve">Capital Reserve Fund </v>
          </cell>
          <cell r="E438" t="str">
            <v>Transit Capital</v>
          </cell>
          <cell r="F438" t="str">
            <v>Tax Supported/ Dedicated</v>
          </cell>
          <cell r="G438" t="str">
            <v>Tax</v>
          </cell>
          <cell r="H438" t="str">
            <v>Transit</v>
          </cell>
          <cell r="I438" t="str">
            <v>Transit</v>
          </cell>
          <cell r="J438" t="str">
            <v>Authority</v>
          </cell>
          <cell r="K438" t="str">
            <v>Transit Roads &amp; Structures (Non Rail)</v>
          </cell>
          <cell r="L438" t="str">
            <v>Renewal of City Assets</v>
          </cell>
          <cell r="M438" t="str">
            <v>Transit Commission</v>
          </cell>
          <cell r="N438" t="str">
            <v>Planning, Infrastructure &amp; Economic Development Department</v>
          </cell>
          <cell r="O438" t="str">
            <v>Infrastructure Services</v>
          </cell>
          <cell r="P438" t="str">
            <v>Transit Services</v>
          </cell>
          <cell r="Q438" t="str">
            <v>909389  2019 Transit STR Scoping Pre/Post Eng.</v>
          </cell>
          <cell r="R438" t="str">
            <v>516115  Transit Capital</v>
          </cell>
          <cell r="S438">
            <v>200</v>
          </cell>
          <cell r="T438">
            <v>200</v>
          </cell>
          <cell r="U438">
            <v>200</v>
          </cell>
          <cell r="V438">
            <v>200</v>
          </cell>
          <cell r="W438">
            <v>200</v>
          </cell>
          <cell r="X438">
            <v>200</v>
          </cell>
          <cell r="Y438">
            <v>200</v>
          </cell>
          <cell r="Z438">
            <v>200</v>
          </cell>
          <cell r="AA438">
            <v>200</v>
          </cell>
          <cell r="AB438">
            <v>200</v>
          </cell>
          <cell r="AC438">
            <v>2000</v>
          </cell>
          <cell r="AD438">
            <v>516115</v>
          </cell>
          <cell r="AE438">
            <v>800</v>
          </cell>
          <cell r="AF438" t="str">
            <v>CW</v>
          </cell>
          <cell r="AG438">
            <v>2021</v>
          </cell>
          <cell r="AH438" t="str">
            <v>Transit Capital</v>
          </cell>
          <cell r="AI438">
            <v>909389</v>
          </cell>
          <cell r="AJ438" t="str">
            <v>Délimitations préalable et subséquente des travaux d'ingénierie des structures de transport en commun 2019</v>
          </cell>
        </row>
        <row r="439">
          <cell r="B439" t="str">
            <v>909390 Transit Structures - Drainage</v>
          </cell>
          <cell r="C439" t="str">
            <v>Res</v>
          </cell>
          <cell r="D439" t="str">
            <v xml:space="preserve">Capital Reserve Fund </v>
          </cell>
          <cell r="E439" t="str">
            <v>Transit Capital</v>
          </cell>
          <cell r="F439" t="str">
            <v>Tax Supported/ Dedicated</v>
          </cell>
          <cell r="G439" t="str">
            <v>Tax</v>
          </cell>
          <cell r="H439" t="str">
            <v>Transit</v>
          </cell>
          <cell r="I439" t="str">
            <v>Transit</v>
          </cell>
          <cell r="J439" t="str">
            <v>Authority</v>
          </cell>
          <cell r="K439" t="str">
            <v>Transit Roads &amp; Structures (Non Rail)</v>
          </cell>
          <cell r="L439" t="str">
            <v>Renewal of City Assets</v>
          </cell>
          <cell r="M439" t="str">
            <v>Transit Commission</v>
          </cell>
          <cell r="N439" t="str">
            <v>Planning, Infrastructure &amp; Economic Development Department</v>
          </cell>
          <cell r="O439" t="str">
            <v>Infrastructure Services</v>
          </cell>
          <cell r="P439" t="str">
            <v>Transit Services</v>
          </cell>
          <cell r="Q439" t="str">
            <v>909390  Transit Structures - Drainage</v>
          </cell>
          <cell r="R439" t="str">
            <v>516115  Transit Capital</v>
          </cell>
          <cell r="S439">
            <v>0</v>
          </cell>
          <cell r="T439">
            <v>0</v>
          </cell>
          <cell r="U439">
            <v>250</v>
          </cell>
          <cell r="V439">
            <v>250</v>
          </cell>
          <cell r="W439">
            <v>250</v>
          </cell>
          <cell r="X439">
            <v>250</v>
          </cell>
          <cell r="Y439">
            <v>250</v>
          </cell>
          <cell r="Z439">
            <v>250</v>
          </cell>
          <cell r="AA439">
            <v>250</v>
          </cell>
          <cell r="AB439">
            <v>250</v>
          </cell>
          <cell r="AC439">
            <v>2000</v>
          </cell>
          <cell r="AD439">
            <v>516115</v>
          </cell>
          <cell r="AE439">
            <v>500</v>
          </cell>
          <cell r="AF439" t="str">
            <v>CW</v>
          </cell>
          <cell r="AG439">
            <v>2021</v>
          </cell>
          <cell r="AH439" t="str">
            <v>Transit Capital</v>
          </cell>
          <cell r="AI439">
            <v>909390</v>
          </cell>
          <cell r="AJ439" t="str">
            <v>Structures de transport en commun - Drainage</v>
          </cell>
        </row>
        <row r="440">
          <cell r="B440" t="str">
            <v>906169 OLRT Transition</v>
          </cell>
          <cell r="C440" t="str">
            <v>Res</v>
          </cell>
          <cell r="D440" t="str">
            <v xml:space="preserve">Capital Reserve Fund </v>
          </cell>
          <cell r="E440" t="str">
            <v>Transit Capital</v>
          </cell>
          <cell r="F440" t="str">
            <v>Tax Supported/ Dedicated</v>
          </cell>
          <cell r="G440" t="str">
            <v>Tax</v>
          </cell>
          <cell r="H440" t="str">
            <v>Transit</v>
          </cell>
          <cell r="I440" t="str">
            <v>Transit</v>
          </cell>
          <cell r="J440" t="str">
            <v>Authority</v>
          </cell>
          <cell r="K440" t="str">
            <v>Individual</v>
          </cell>
          <cell r="L440" t="str">
            <v>Growth</v>
          </cell>
          <cell r="M440" t="str">
            <v>Transit Commission</v>
          </cell>
          <cell r="N440" t="str">
            <v>Transportation Services Department</v>
          </cell>
          <cell r="O440" t="str">
            <v>Transit Commission</v>
          </cell>
          <cell r="P440" t="str">
            <v>Transit Services</v>
          </cell>
          <cell r="Q440" t="str">
            <v>906169  OLRT Transition</v>
          </cell>
          <cell r="R440" t="str">
            <v>516115  Transit Capital</v>
          </cell>
          <cell r="S440">
            <v>9392.42</v>
          </cell>
          <cell r="T440">
            <v>0</v>
          </cell>
          <cell r="U440">
            <v>0</v>
          </cell>
          <cell r="V440">
            <v>0</v>
          </cell>
          <cell r="W440">
            <v>0</v>
          </cell>
          <cell r="X440">
            <v>0</v>
          </cell>
          <cell r="Y440">
            <v>0</v>
          </cell>
          <cell r="Z440">
            <v>0</v>
          </cell>
          <cell r="AA440">
            <v>0</v>
          </cell>
          <cell r="AB440">
            <v>0</v>
          </cell>
          <cell r="AC440">
            <v>9392.42</v>
          </cell>
          <cell r="AD440">
            <v>516115</v>
          </cell>
          <cell r="AE440">
            <v>9392.42</v>
          </cell>
          <cell r="AF440" t="str">
            <v>CW</v>
          </cell>
          <cell r="AG440">
            <v>2018</v>
          </cell>
          <cell r="AH440" t="str">
            <v>Transit Capital</v>
          </cell>
          <cell r="AI440">
            <v>906169</v>
          </cell>
          <cell r="AJ440" t="str">
            <v>Transition du train léger d’Ottawa</v>
          </cell>
        </row>
        <row r="441">
          <cell r="B441" t="str">
            <v>906169 OLRT Transition</v>
          </cell>
          <cell r="C441" t="str">
            <v>Res</v>
          </cell>
          <cell r="D441" t="str">
            <v xml:space="preserve">Gas Tax </v>
          </cell>
          <cell r="E441" t="str">
            <v>Federal Gas Tax</v>
          </cell>
          <cell r="F441" t="str">
            <v>Gas Tax</v>
          </cell>
          <cell r="G441" t="str">
            <v xml:space="preserve">Gas Tax </v>
          </cell>
          <cell r="H441" t="str">
            <v>Transit</v>
          </cell>
          <cell r="I441" t="str">
            <v>Transit</v>
          </cell>
          <cell r="J441" t="str">
            <v>Authority</v>
          </cell>
          <cell r="K441" t="str">
            <v>Individual</v>
          </cell>
          <cell r="L441" t="str">
            <v>Growth</v>
          </cell>
          <cell r="M441" t="str">
            <v>Transit Commission</v>
          </cell>
          <cell r="N441" t="str">
            <v>Transportation Services Department</v>
          </cell>
          <cell r="O441" t="str">
            <v>Transit Commission</v>
          </cell>
          <cell r="P441" t="str">
            <v>Transit Services</v>
          </cell>
          <cell r="Q441" t="str">
            <v>906169  OLRT Transition</v>
          </cell>
          <cell r="R441" t="str">
            <v>516174  Federal Gas Tax</v>
          </cell>
          <cell r="S441">
            <v>1658</v>
          </cell>
          <cell r="T441">
            <v>0</v>
          </cell>
          <cell r="U441">
            <v>0</v>
          </cell>
          <cell r="V441">
            <v>0</v>
          </cell>
          <cell r="W441">
            <v>0</v>
          </cell>
          <cell r="X441">
            <v>0</v>
          </cell>
          <cell r="Y441">
            <v>0</v>
          </cell>
          <cell r="Z441">
            <v>0</v>
          </cell>
          <cell r="AA441">
            <v>0</v>
          </cell>
          <cell r="AB441">
            <v>0</v>
          </cell>
          <cell r="AC441">
            <v>1658</v>
          </cell>
          <cell r="AD441">
            <v>516174</v>
          </cell>
          <cell r="AE441">
            <v>1658</v>
          </cell>
          <cell r="AF441" t="str">
            <v>CW</v>
          </cell>
          <cell r="AG441">
            <v>2018</v>
          </cell>
          <cell r="AH441" t="str">
            <v>Federal Gas Tax</v>
          </cell>
          <cell r="AI441">
            <v>906169</v>
          </cell>
          <cell r="AJ441" t="str">
            <v>Transition du train léger d’Ottawa</v>
          </cell>
        </row>
        <row r="442">
          <cell r="B442" t="str">
            <v>908703 Operations Support Vehicles - Growth</v>
          </cell>
          <cell r="C442" t="str">
            <v>Res</v>
          </cell>
          <cell r="D442" t="str">
            <v xml:space="preserve">Capital Reserve Fund </v>
          </cell>
          <cell r="E442" t="str">
            <v>Transit Capital</v>
          </cell>
          <cell r="F442" t="str">
            <v>Tax Supported/ Dedicated</v>
          </cell>
          <cell r="G442" t="str">
            <v>Tax</v>
          </cell>
          <cell r="H442" t="str">
            <v>Transit</v>
          </cell>
          <cell r="I442" t="str">
            <v>Transit</v>
          </cell>
          <cell r="J442" t="str">
            <v>Authority</v>
          </cell>
          <cell r="K442" t="str">
            <v>Individual</v>
          </cell>
          <cell r="L442" t="str">
            <v>Growth</v>
          </cell>
          <cell r="M442" t="str">
            <v>Transit Commission</v>
          </cell>
          <cell r="N442" t="str">
            <v>Transportation Services Department</v>
          </cell>
          <cell r="O442" t="str">
            <v>Transit Commission</v>
          </cell>
          <cell r="P442" t="str">
            <v>Transit Services</v>
          </cell>
          <cell r="Q442" t="str">
            <v>908703  Operations Support Vehicles - Growth</v>
          </cell>
          <cell r="R442" t="str">
            <v>516115  Transit Capital</v>
          </cell>
          <cell r="S442">
            <v>210</v>
          </cell>
          <cell r="T442">
            <v>0</v>
          </cell>
          <cell r="U442">
            <v>0</v>
          </cell>
          <cell r="V442">
            <v>0</v>
          </cell>
          <cell r="W442">
            <v>0</v>
          </cell>
          <cell r="X442">
            <v>1113</v>
          </cell>
          <cell r="Y442">
            <v>0</v>
          </cell>
          <cell r="Z442">
            <v>0</v>
          </cell>
          <cell r="AA442">
            <v>0</v>
          </cell>
          <cell r="AB442">
            <v>0</v>
          </cell>
          <cell r="AC442">
            <v>1323</v>
          </cell>
          <cell r="AD442">
            <v>516115</v>
          </cell>
          <cell r="AE442">
            <v>210</v>
          </cell>
          <cell r="AF442" t="str">
            <v>CW</v>
          </cell>
          <cell r="AG442">
            <v>2023</v>
          </cell>
          <cell r="AH442" t="str">
            <v>Transit Capital</v>
          </cell>
          <cell r="AI442">
            <v>908703</v>
          </cell>
          <cell r="AJ442" t="str">
            <v>Véhicules de soutien aux opérations – Croissance</v>
          </cell>
        </row>
        <row r="443">
          <cell r="B443" t="str">
            <v>909087 Rail Operational Readiness</v>
          </cell>
          <cell r="C443" t="str">
            <v>Res</v>
          </cell>
          <cell r="D443" t="str">
            <v xml:space="preserve">Capital Reserve Fund </v>
          </cell>
          <cell r="E443" t="str">
            <v>Transit Capital</v>
          </cell>
          <cell r="F443" t="str">
            <v>Tax Supported/ Dedicated</v>
          </cell>
          <cell r="G443" t="str">
            <v>Tax</v>
          </cell>
          <cell r="H443" t="str">
            <v>Transit</v>
          </cell>
          <cell r="I443" t="str">
            <v>Transit</v>
          </cell>
          <cell r="J443" t="str">
            <v>Authority</v>
          </cell>
          <cell r="K443" t="str">
            <v>Individual</v>
          </cell>
          <cell r="L443" t="str">
            <v>Renewal of City Assets</v>
          </cell>
          <cell r="M443" t="str">
            <v>Transit Commission</v>
          </cell>
          <cell r="N443" t="str">
            <v>Transportation Services Department</v>
          </cell>
          <cell r="O443" t="str">
            <v>Transit Commission</v>
          </cell>
          <cell r="P443" t="str">
            <v>Transit Services</v>
          </cell>
          <cell r="Q443" t="str">
            <v>909087  Rail Operational Readiness</v>
          </cell>
          <cell r="R443" t="str">
            <v>516115  Transit Capital</v>
          </cell>
          <cell r="S443">
            <v>2300</v>
          </cell>
          <cell r="T443">
            <v>3468</v>
          </cell>
          <cell r="U443">
            <v>6760</v>
          </cell>
          <cell r="V443">
            <v>5517</v>
          </cell>
          <cell r="W443">
            <v>5626</v>
          </cell>
          <cell r="X443">
            <v>994</v>
          </cell>
          <cell r="Y443">
            <v>0</v>
          </cell>
          <cell r="Z443">
            <v>0</v>
          </cell>
          <cell r="AA443">
            <v>0</v>
          </cell>
          <cell r="AB443">
            <v>0</v>
          </cell>
          <cell r="AC443">
            <v>24665</v>
          </cell>
          <cell r="AD443">
            <v>516115</v>
          </cell>
          <cell r="AE443">
            <v>18045</v>
          </cell>
          <cell r="AF443" t="str">
            <v>CW</v>
          </cell>
          <cell r="AG443">
            <v>2023</v>
          </cell>
          <cell r="AH443" t="str">
            <v>Transit Capital</v>
          </cell>
          <cell r="AI443">
            <v>909087</v>
          </cell>
          <cell r="AJ443" t="str">
            <v>État de préparation opérationnelle du rail</v>
          </cell>
        </row>
        <row r="444">
          <cell r="B444" t="str">
            <v>909088 LRT - Train Growth (O-Train Line 1)</v>
          </cell>
          <cell r="C444" t="str">
            <v>Res</v>
          </cell>
          <cell r="D444" t="str">
            <v xml:space="preserve">Capital Reserve Fund </v>
          </cell>
          <cell r="E444" t="str">
            <v>Transit Capital</v>
          </cell>
          <cell r="F444" t="str">
            <v>Tax Supported/ Dedicated</v>
          </cell>
          <cell r="G444" t="str">
            <v>Tax</v>
          </cell>
          <cell r="H444" t="str">
            <v>Transit</v>
          </cell>
          <cell r="I444" t="str">
            <v>Transit</v>
          </cell>
          <cell r="J444" t="str">
            <v>Authority</v>
          </cell>
          <cell r="K444" t="str">
            <v>Individual</v>
          </cell>
          <cell r="L444" t="str">
            <v>Growth</v>
          </cell>
          <cell r="M444" t="str">
            <v>Transit Commission</v>
          </cell>
          <cell r="N444" t="str">
            <v>Transportation Services Department</v>
          </cell>
          <cell r="O444" t="str">
            <v>Transit Commission</v>
          </cell>
          <cell r="P444" t="str">
            <v>Transit Services</v>
          </cell>
          <cell r="Q444" t="str">
            <v>909088  LRT  - Train Growth (O-Train Line 1)</v>
          </cell>
          <cell r="R444" t="str">
            <v>516115  Transit Capital</v>
          </cell>
          <cell r="S444">
            <v>0</v>
          </cell>
          <cell r="T444">
            <v>0</v>
          </cell>
          <cell r="U444">
            <v>0</v>
          </cell>
          <cell r="V444">
            <v>0</v>
          </cell>
          <cell r="W444">
            <v>0</v>
          </cell>
          <cell r="X444">
            <v>0</v>
          </cell>
          <cell r="Y444">
            <v>0</v>
          </cell>
          <cell r="Z444">
            <v>60</v>
          </cell>
          <cell r="AA444">
            <v>0</v>
          </cell>
          <cell r="AB444">
            <v>0</v>
          </cell>
          <cell r="AC444">
            <v>60</v>
          </cell>
          <cell r="AD444">
            <v>516115</v>
          </cell>
          <cell r="AE444">
            <v>0</v>
          </cell>
          <cell r="AF444" t="str">
            <v>CW</v>
          </cell>
          <cell r="AG444">
            <v>2028</v>
          </cell>
          <cell r="AH444" t="str">
            <v>Transit Capital</v>
          </cell>
          <cell r="AI444">
            <v>909088</v>
          </cell>
          <cell r="AJ444" t="str">
            <v>Croissance du train (Ligne 1 de l'O-Train)</v>
          </cell>
        </row>
        <row r="445">
          <cell r="B445" t="str">
            <v>909088 LRT - Train Growth (O-Train Line 1)</v>
          </cell>
          <cell r="C445" t="str">
            <v>Res</v>
          </cell>
          <cell r="D445" t="str">
            <v xml:space="preserve">Gas Tax </v>
          </cell>
          <cell r="E445" t="str">
            <v>Federal Gas Tax</v>
          </cell>
          <cell r="F445" t="str">
            <v>Gas Tax</v>
          </cell>
          <cell r="G445" t="str">
            <v xml:space="preserve">Gas Tax </v>
          </cell>
          <cell r="H445" t="str">
            <v>Transit</v>
          </cell>
          <cell r="I445" t="str">
            <v>Transit</v>
          </cell>
          <cell r="J445" t="str">
            <v>Authority</v>
          </cell>
          <cell r="K445" t="str">
            <v>Individual</v>
          </cell>
          <cell r="L445" t="str">
            <v>Growth</v>
          </cell>
          <cell r="M445" t="str">
            <v>Transit Commission</v>
          </cell>
          <cell r="N445" t="str">
            <v>Transportation Services Department</v>
          </cell>
          <cell r="O445" t="str">
            <v>Transit Commission</v>
          </cell>
          <cell r="P445" t="str">
            <v>Transit Services</v>
          </cell>
          <cell r="Q445" t="str">
            <v>909088  LRT  - Train Growth (O-Train Line 1)</v>
          </cell>
          <cell r="R445" t="str">
            <v>516174  Federal Gas Tax</v>
          </cell>
          <cell r="S445">
            <v>0</v>
          </cell>
          <cell r="T445">
            <v>0</v>
          </cell>
          <cell r="U445">
            <v>0</v>
          </cell>
          <cell r="V445">
            <v>0</v>
          </cell>
          <cell r="W445">
            <v>0</v>
          </cell>
          <cell r="X445">
            <v>0</v>
          </cell>
          <cell r="Y445">
            <v>0</v>
          </cell>
          <cell r="Z445">
            <v>5000</v>
          </cell>
          <cell r="AA445">
            <v>0</v>
          </cell>
          <cell r="AB445">
            <v>0</v>
          </cell>
          <cell r="AC445">
            <v>5000</v>
          </cell>
          <cell r="AD445">
            <v>516174</v>
          </cell>
          <cell r="AE445">
            <v>0</v>
          </cell>
          <cell r="AF445" t="str">
            <v>CW</v>
          </cell>
          <cell r="AG445">
            <v>2028</v>
          </cell>
          <cell r="AH445" t="str">
            <v>Federal Gas Tax</v>
          </cell>
          <cell r="AI445">
            <v>909088</v>
          </cell>
          <cell r="AJ445" t="str">
            <v>Croissance du train (Ligne 1 de l'O-Train)</v>
          </cell>
        </row>
        <row r="446">
          <cell r="B446" t="str">
            <v>909088 LRT - Train Growth (O-Train Line 1)</v>
          </cell>
          <cell r="C446" t="str">
            <v>Res</v>
          </cell>
          <cell r="D446" t="str">
            <v xml:space="preserve">Gas Tax </v>
          </cell>
          <cell r="E446" t="str">
            <v>Provincial Gas Tax</v>
          </cell>
          <cell r="F446" t="str">
            <v>Gas Tax</v>
          </cell>
          <cell r="G446" t="str">
            <v xml:space="preserve">Gas Tax </v>
          </cell>
          <cell r="H446" t="str">
            <v>Transit</v>
          </cell>
          <cell r="I446" t="str">
            <v>Transit</v>
          </cell>
          <cell r="J446" t="str">
            <v>Authority</v>
          </cell>
          <cell r="K446" t="str">
            <v>Individual</v>
          </cell>
          <cell r="L446" t="str">
            <v>Growth</v>
          </cell>
          <cell r="M446" t="str">
            <v>Transit Commission</v>
          </cell>
          <cell r="N446" t="str">
            <v>Transportation Services Department</v>
          </cell>
          <cell r="O446" t="str">
            <v>Transit Commission</v>
          </cell>
          <cell r="P446" t="str">
            <v>Transit Services</v>
          </cell>
          <cell r="Q446" t="str">
            <v>909088  LRT  - Train Growth (O-Train Line 1)</v>
          </cell>
          <cell r="R446" t="str">
            <v>516175  Provincial Gas Tax</v>
          </cell>
          <cell r="S446">
            <v>0</v>
          </cell>
          <cell r="T446">
            <v>0</v>
          </cell>
          <cell r="U446">
            <v>0</v>
          </cell>
          <cell r="V446">
            <v>0</v>
          </cell>
          <cell r="W446">
            <v>0</v>
          </cell>
          <cell r="X446">
            <v>0</v>
          </cell>
          <cell r="Y446">
            <v>0</v>
          </cell>
          <cell r="Z446">
            <v>5000</v>
          </cell>
          <cell r="AA446">
            <v>0</v>
          </cell>
          <cell r="AB446">
            <v>0</v>
          </cell>
          <cell r="AC446">
            <v>5000</v>
          </cell>
          <cell r="AD446">
            <v>516175</v>
          </cell>
          <cell r="AE446">
            <v>0</v>
          </cell>
          <cell r="AF446" t="str">
            <v>CW</v>
          </cell>
          <cell r="AG446">
            <v>2028</v>
          </cell>
          <cell r="AH446" t="str">
            <v>Provincial Gas Tax</v>
          </cell>
          <cell r="AI446">
            <v>909088</v>
          </cell>
          <cell r="AJ446" t="str">
            <v>Croissance du train (Ligne 1 de l'O-Train)</v>
          </cell>
        </row>
        <row r="447">
          <cell r="B447" t="str">
            <v>909088 LRT - Train Growth (O-Train Line 1)</v>
          </cell>
          <cell r="C447" t="str">
            <v>Debt</v>
          </cell>
          <cell r="D447" t="str">
            <v xml:space="preserve">Debt Funding </v>
          </cell>
          <cell r="E447" t="str">
            <v>Transit Debt</v>
          </cell>
          <cell r="F447" t="str">
            <v>Tax Supported/ Dedicated Debt</v>
          </cell>
          <cell r="G447" t="str">
            <v>Tax</v>
          </cell>
          <cell r="H447" t="str">
            <v>Transit</v>
          </cell>
          <cell r="I447" t="str">
            <v>Transit</v>
          </cell>
          <cell r="J447" t="str">
            <v>Authority</v>
          </cell>
          <cell r="K447" t="str">
            <v>Individual</v>
          </cell>
          <cell r="L447" t="str">
            <v>Growth</v>
          </cell>
          <cell r="M447" t="str">
            <v>Transit Commission</v>
          </cell>
          <cell r="N447" t="str">
            <v>Transportation Services Department</v>
          </cell>
          <cell r="O447" t="str">
            <v>Transit Commission</v>
          </cell>
          <cell r="P447" t="str">
            <v>Transit Services</v>
          </cell>
          <cell r="Q447" t="str">
            <v>909088  LRT  - Train Growth (O-Train Line 1)</v>
          </cell>
          <cell r="R447" t="str">
            <v>518013  Transit Debt</v>
          </cell>
          <cell r="S447">
            <v>0</v>
          </cell>
          <cell r="T447">
            <v>0</v>
          </cell>
          <cell r="U447">
            <v>0</v>
          </cell>
          <cell r="V447">
            <v>0</v>
          </cell>
          <cell r="W447">
            <v>0</v>
          </cell>
          <cell r="X447">
            <v>0</v>
          </cell>
          <cell r="Y447">
            <v>0</v>
          </cell>
          <cell r="Z447">
            <v>127820</v>
          </cell>
          <cell r="AA447">
            <v>0</v>
          </cell>
          <cell r="AB447">
            <v>0</v>
          </cell>
          <cell r="AC447">
            <v>127820</v>
          </cell>
          <cell r="AD447">
            <v>518013</v>
          </cell>
          <cell r="AE447">
            <v>0</v>
          </cell>
          <cell r="AF447" t="str">
            <v>CW</v>
          </cell>
          <cell r="AG447">
            <v>2028</v>
          </cell>
          <cell r="AH447" t="str">
            <v>Transit Debt</v>
          </cell>
          <cell r="AI447">
            <v>909088</v>
          </cell>
          <cell r="AJ447" t="str">
            <v>Croissance du train (Ligne 1 de l'O-Train)</v>
          </cell>
        </row>
        <row r="448">
          <cell r="B448" t="str">
            <v>909089 LRT Detour hours funding for Stage 2 LRT</v>
          </cell>
          <cell r="C448" t="str">
            <v>Res</v>
          </cell>
          <cell r="D448" t="str">
            <v xml:space="preserve">Gas Tax </v>
          </cell>
          <cell r="E448" t="str">
            <v>Federal Gas Tax</v>
          </cell>
          <cell r="F448" t="str">
            <v>Gas Tax</v>
          </cell>
          <cell r="G448" t="str">
            <v xml:space="preserve">Gas Tax </v>
          </cell>
          <cell r="H448" t="str">
            <v>Transit</v>
          </cell>
          <cell r="I448" t="str">
            <v>Transit</v>
          </cell>
          <cell r="J448" t="str">
            <v>Authority</v>
          </cell>
          <cell r="K448" t="str">
            <v>Individual</v>
          </cell>
          <cell r="L448" t="str">
            <v>Renewal of City Assets</v>
          </cell>
          <cell r="M448" t="str">
            <v>Transit Commission</v>
          </cell>
          <cell r="N448" t="str">
            <v>Transportation Services Department</v>
          </cell>
          <cell r="O448" t="str">
            <v>Transit Commission</v>
          </cell>
          <cell r="P448" t="str">
            <v>Transit Services</v>
          </cell>
          <cell r="Q448" t="str">
            <v>909089  LRT Detour hours funding for Stage 2 LRT</v>
          </cell>
          <cell r="R448" t="str">
            <v>516174  Federal Gas Tax</v>
          </cell>
          <cell r="S448">
            <v>0</v>
          </cell>
          <cell r="T448">
            <v>30600</v>
          </cell>
          <cell r="U448">
            <v>0</v>
          </cell>
          <cell r="V448">
            <v>0</v>
          </cell>
          <cell r="W448">
            <v>0</v>
          </cell>
          <cell r="X448">
            <v>0</v>
          </cell>
          <cell r="Y448">
            <v>0</v>
          </cell>
          <cell r="Z448">
            <v>0</v>
          </cell>
          <cell r="AA448">
            <v>0</v>
          </cell>
          <cell r="AB448">
            <v>0</v>
          </cell>
          <cell r="AC448">
            <v>30600</v>
          </cell>
          <cell r="AD448">
            <v>516174</v>
          </cell>
          <cell r="AE448">
            <v>30600</v>
          </cell>
          <cell r="AF448" t="str">
            <v>CW</v>
          </cell>
          <cell r="AG448">
            <v>2023</v>
          </cell>
          <cell r="AH448" t="str">
            <v>Federal Gas Tax</v>
          </cell>
          <cell r="AI448">
            <v>909089</v>
          </cell>
          <cell r="AJ448" t="str">
            <v>Financement des heures liées au détour pour l’Étape 2 du train léger</v>
          </cell>
        </row>
        <row r="449">
          <cell r="B449" t="str">
            <v>909090 LRT Fare Gates for Stage 2 LRT</v>
          </cell>
          <cell r="C449" t="str">
            <v>Res</v>
          </cell>
          <cell r="D449" t="str">
            <v xml:space="preserve">Capital Reserve Fund </v>
          </cell>
          <cell r="E449" t="str">
            <v>Transit Capital</v>
          </cell>
          <cell r="F449" t="str">
            <v>Tax Supported/ Dedicated</v>
          </cell>
          <cell r="G449" t="str">
            <v>Tax</v>
          </cell>
          <cell r="H449" t="str">
            <v>Transit</v>
          </cell>
          <cell r="I449" t="str">
            <v>Transit</v>
          </cell>
          <cell r="J449" t="str">
            <v>Authority</v>
          </cell>
          <cell r="K449" t="str">
            <v>Individual</v>
          </cell>
          <cell r="L449" t="str">
            <v>Renewal of City Assets</v>
          </cell>
          <cell r="M449" t="str">
            <v>Transit Commission</v>
          </cell>
          <cell r="N449" t="str">
            <v>Transportation Services Department</v>
          </cell>
          <cell r="O449" t="str">
            <v>Transit Commission</v>
          </cell>
          <cell r="P449" t="str">
            <v>Transit Services</v>
          </cell>
          <cell r="Q449" t="str">
            <v>909090  LRT Fare Gates for Stage 2 LRT</v>
          </cell>
          <cell r="R449" t="str">
            <v>516115  Transit Capital</v>
          </cell>
          <cell r="S449">
            <v>0</v>
          </cell>
          <cell r="T449">
            <v>0</v>
          </cell>
          <cell r="U449">
            <v>100</v>
          </cell>
          <cell r="V449">
            <v>0</v>
          </cell>
          <cell r="W449">
            <v>0</v>
          </cell>
          <cell r="X449">
            <v>0</v>
          </cell>
          <cell r="Y449">
            <v>0</v>
          </cell>
          <cell r="Z449">
            <v>0</v>
          </cell>
          <cell r="AA449">
            <v>0</v>
          </cell>
          <cell r="AB449">
            <v>0</v>
          </cell>
          <cell r="AC449">
            <v>100</v>
          </cell>
          <cell r="AD449">
            <v>516115</v>
          </cell>
          <cell r="AE449">
            <v>100</v>
          </cell>
          <cell r="AF449" t="str">
            <v>CW</v>
          </cell>
          <cell r="AG449">
            <v>2023</v>
          </cell>
          <cell r="AH449" t="str">
            <v>Transit Capital</v>
          </cell>
          <cell r="AI449">
            <v>909090</v>
          </cell>
          <cell r="AJ449" t="str">
            <v>Portillons d’accès pour l’Étape 2 du train léger</v>
          </cell>
        </row>
        <row r="450">
          <cell r="B450" t="str">
            <v>909090 LRT Fare Gates for Stage 2 LRT</v>
          </cell>
          <cell r="C450" t="str">
            <v>Debt</v>
          </cell>
          <cell r="D450" t="str">
            <v xml:space="preserve">Debt Funding </v>
          </cell>
          <cell r="E450" t="str">
            <v>Transit Debt</v>
          </cell>
          <cell r="F450" t="str">
            <v>Tax Supported/ Dedicated Debt</v>
          </cell>
          <cell r="G450" t="str">
            <v>Tax</v>
          </cell>
          <cell r="H450" t="str">
            <v>Transit</v>
          </cell>
          <cell r="I450" t="str">
            <v>Transit</v>
          </cell>
          <cell r="J450" t="str">
            <v>Authority</v>
          </cell>
          <cell r="K450" t="str">
            <v>Individual</v>
          </cell>
          <cell r="L450" t="str">
            <v>Renewal of City Assets</v>
          </cell>
          <cell r="M450" t="str">
            <v>Transit Commission</v>
          </cell>
          <cell r="N450" t="str">
            <v>Transportation Services Department</v>
          </cell>
          <cell r="O450" t="str">
            <v>Transit Commission</v>
          </cell>
          <cell r="P450" t="str">
            <v>Transit Services</v>
          </cell>
          <cell r="Q450" t="str">
            <v>909090  LRT Fare Gates for Stage 2 LRT</v>
          </cell>
          <cell r="R450" t="str">
            <v>518013  Transit Debt</v>
          </cell>
          <cell r="S450">
            <v>0</v>
          </cell>
          <cell r="T450">
            <v>0</v>
          </cell>
          <cell r="U450">
            <v>34220</v>
          </cell>
          <cell r="V450">
            <v>0</v>
          </cell>
          <cell r="W450">
            <v>0</v>
          </cell>
          <cell r="X450">
            <v>0</v>
          </cell>
          <cell r="Y450">
            <v>0</v>
          </cell>
          <cell r="Z450">
            <v>0</v>
          </cell>
          <cell r="AA450">
            <v>0</v>
          </cell>
          <cell r="AB450">
            <v>0</v>
          </cell>
          <cell r="AC450">
            <v>34220</v>
          </cell>
          <cell r="AD450">
            <v>518013</v>
          </cell>
          <cell r="AE450">
            <v>34220</v>
          </cell>
          <cell r="AF450" t="str">
            <v>CW</v>
          </cell>
          <cell r="AG450">
            <v>2023</v>
          </cell>
          <cell r="AH450" t="str">
            <v>Transit Debt</v>
          </cell>
          <cell r="AI450">
            <v>909090</v>
          </cell>
          <cell r="AJ450" t="str">
            <v>Portillons d’accès pour l’Étape 2 du train léger</v>
          </cell>
        </row>
        <row r="451">
          <cell r="B451" t="str">
            <v>909370 2019 Buildings-Transit Services</v>
          </cell>
          <cell r="C451" t="str">
            <v>Res</v>
          </cell>
          <cell r="D451" t="str">
            <v xml:space="preserve">Capital Reserve Fund </v>
          </cell>
          <cell r="E451" t="str">
            <v>Transit Capital</v>
          </cell>
          <cell r="F451" t="str">
            <v>Tax Supported/ Dedicated</v>
          </cell>
          <cell r="G451" t="str">
            <v>Tax</v>
          </cell>
          <cell r="H451" t="str">
            <v>Transit</v>
          </cell>
          <cell r="I451" t="str">
            <v>Transit</v>
          </cell>
          <cell r="J451" t="str">
            <v>Authority</v>
          </cell>
          <cell r="K451" t="str">
            <v>Buildings-Transit</v>
          </cell>
          <cell r="L451" t="str">
            <v>Renewal of City Assets</v>
          </cell>
          <cell r="M451" t="str">
            <v>Transit Commission</v>
          </cell>
          <cell r="N451" t="str">
            <v>Planning, Infrastructure &amp; Economic Development Department</v>
          </cell>
          <cell r="O451" t="str">
            <v>Infrastructure Services</v>
          </cell>
          <cell r="P451" t="str">
            <v>Transit Services</v>
          </cell>
          <cell r="Q451" t="str">
            <v>909370  2019 Buildings-Transit Services</v>
          </cell>
          <cell r="R451" t="str">
            <v>516115  Transit Capital</v>
          </cell>
          <cell r="S451">
            <v>3600</v>
          </cell>
          <cell r="T451">
            <v>0</v>
          </cell>
          <cell r="U451">
            <v>3600</v>
          </cell>
          <cell r="V451">
            <v>3600</v>
          </cell>
          <cell r="W451">
            <v>3600</v>
          </cell>
          <cell r="X451">
            <v>3600</v>
          </cell>
          <cell r="Y451">
            <v>3600</v>
          </cell>
          <cell r="Z451">
            <v>3600</v>
          </cell>
          <cell r="AA451">
            <v>5200</v>
          </cell>
          <cell r="AB451">
            <v>5200</v>
          </cell>
          <cell r="AC451">
            <v>35600</v>
          </cell>
          <cell r="AD451">
            <v>516115</v>
          </cell>
          <cell r="AE451">
            <v>10800</v>
          </cell>
          <cell r="AF451" t="str">
            <v>CW</v>
          </cell>
          <cell r="AG451">
            <v>2021</v>
          </cell>
          <cell r="AH451" t="str">
            <v>Transit Capital</v>
          </cell>
          <cell r="AI451">
            <v>909370</v>
          </cell>
          <cell r="AJ451" t="str">
            <v>Bâtiments 2019 - Transport en commun</v>
          </cell>
        </row>
        <row r="452">
          <cell r="B452" t="str">
            <v>909370 2019 Buildings-Transit Services</v>
          </cell>
          <cell r="C452" t="str">
            <v>Res</v>
          </cell>
          <cell r="D452" t="str">
            <v xml:space="preserve">Gas Tax </v>
          </cell>
          <cell r="E452" t="str">
            <v>Federal Gas Tax</v>
          </cell>
          <cell r="F452" t="str">
            <v>Gas Tax</v>
          </cell>
          <cell r="G452" t="str">
            <v xml:space="preserve">Gas Tax </v>
          </cell>
          <cell r="H452" t="str">
            <v>Transit</v>
          </cell>
          <cell r="I452" t="str">
            <v>Transit</v>
          </cell>
          <cell r="J452" t="str">
            <v>Authority</v>
          </cell>
          <cell r="K452" t="str">
            <v>Buildings-Transit</v>
          </cell>
          <cell r="L452" t="str">
            <v>Renewal of City Assets</v>
          </cell>
          <cell r="M452" t="str">
            <v>Transit Commission</v>
          </cell>
          <cell r="N452" t="str">
            <v>Planning, Infrastructure &amp; Economic Development Department</v>
          </cell>
          <cell r="O452" t="str">
            <v>Infrastructure Services</v>
          </cell>
          <cell r="P452" t="str">
            <v>Transit Services</v>
          </cell>
          <cell r="Q452" t="str">
            <v>909370  2019 Buildings-Transit Services</v>
          </cell>
          <cell r="R452" t="str">
            <v>516174  Federal Gas Tax</v>
          </cell>
          <cell r="S452">
            <v>0</v>
          </cell>
          <cell r="T452">
            <v>3600</v>
          </cell>
          <cell r="U452">
            <v>0</v>
          </cell>
          <cell r="V452">
            <v>0</v>
          </cell>
          <cell r="W452">
            <v>0</v>
          </cell>
          <cell r="X452">
            <v>0</v>
          </cell>
          <cell r="Y452">
            <v>0</v>
          </cell>
          <cell r="Z452">
            <v>0</v>
          </cell>
          <cell r="AA452">
            <v>0</v>
          </cell>
          <cell r="AB452">
            <v>0</v>
          </cell>
          <cell r="AC452">
            <v>3600</v>
          </cell>
          <cell r="AD452">
            <v>516174</v>
          </cell>
          <cell r="AE452">
            <v>3600</v>
          </cell>
          <cell r="AF452" t="str">
            <v>CW</v>
          </cell>
          <cell r="AG452">
            <v>2021</v>
          </cell>
          <cell r="AH452" t="str">
            <v>Federal Gas Tax</v>
          </cell>
          <cell r="AI452">
            <v>909370</v>
          </cell>
          <cell r="AJ452" t="str">
            <v>Bâtiments 2019 - Transport en commun</v>
          </cell>
        </row>
        <row r="453">
          <cell r="B453" t="str">
            <v>909493 2019 Transit Park &amp; Ride Renewal</v>
          </cell>
          <cell r="C453" t="str">
            <v>Res</v>
          </cell>
          <cell r="D453" t="str">
            <v xml:space="preserve">Capital Reserve Fund </v>
          </cell>
          <cell r="E453" t="str">
            <v>Transit Capital</v>
          </cell>
          <cell r="F453" t="str">
            <v>Tax Supported/ Dedicated</v>
          </cell>
          <cell r="G453" t="str">
            <v>Tax</v>
          </cell>
          <cell r="H453" t="str">
            <v>Transit</v>
          </cell>
          <cell r="I453" t="str">
            <v>Transit</v>
          </cell>
          <cell r="J453" t="str">
            <v>Authority</v>
          </cell>
          <cell r="K453" t="str">
            <v>Transit Roads &amp; Structures (Non Rail)</v>
          </cell>
          <cell r="L453" t="str">
            <v>Renewal of City Assets</v>
          </cell>
          <cell r="M453" t="str">
            <v>Transit Commission</v>
          </cell>
          <cell r="N453" t="str">
            <v>Planning, Infrastructure &amp; Economic Development Department</v>
          </cell>
          <cell r="O453" t="str">
            <v>Infrastructure Services</v>
          </cell>
          <cell r="P453" t="str">
            <v>Transit Services</v>
          </cell>
          <cell r="Q453" t="str">
            <v>909493  2019 Transit Park &amp; Ride Renewal</v>
          </cell>
          <cell r="R453" t="str">
            <v>516115  Transit Capital</v>
          </cell>
          <cell r="S453">
            <v>700</v>
          </cell>
          <cell r="T453">
            <v>0</v>
          </cell>
          <cell r="U453">
            <v>750</v>
          </cell>
          <cell r="V453">
            <v>750</v>
          </cell>
          <cell r="W453">
            <v>750</v>
          </cell>
          <cell r="X453">
            <v>750</v>
          </cell>
          <cell r="Y453">
            <v>750</v>
          </cell>
          <cell r="Z453">
            <v>750</v>
          </cell>
          <cell r="AA453">
            <v>750</v>
          </cell>
          <cell r="AB453">
            <v>750</v>
          </cell>
          <cell r="AC453">
            <v>6700</v>
          </cell>
          <cell r="AD453">
            <v>516115</v>
          </cell>
          <cell r="AE453">
            <v>2200</v>
          </cell>
          <cell r="AF453" t="str">
            <v>CW</v>
          </cell>
          <cell r="AG453">
            <v>2021</v>
          </cell>
          <cell r="AH453" t="str">
            <v>Transit Capital</v>
          </cell>
          <cell r="AI453">
            <v>909493</v>
          </cell>
          <cell r="AJ453" t="str">
            <v>Remise en état des parcs-o-bus 2019</v>
          </cell>
        </row>
        <row r="454">
          <cell r="B454" t="str">
            <v>909513 Contractual LC Payment (O-train Line1)</v>
          </cell>
          <cell r="C454" t="str">
            <v>Res</v>
          </cell>
          <cell r="D454" t="str">
            <v xml:space="preserve">Capital Reserve Fund </v>
          </cell>
          <cell r="E454" t="str">
            <v>Transit Capital</v>
          </cell>
          <cell r="F454" t="str">
            <v>Tax Supported/ Dedicated</v>
          </cell>
          <cell r="G454" t="str">
            <v>Tax</v>
          </cell>
          <cell r="H454" t="str">
            <v>Transit</v>
          </cell>
          <cell r="I454" t="str">
            <v>Transit</v>
          </cell>
          <cell r="J454" t="str">
            <v>Authority</v>
          </cell>
          <cell r="K454" t="str">
            <v>Individual</v>
          </cell>
          <cell r="L454" t="str">
            <v>Renewal of City Assets</v>
          </cell>
          <cell r="M454" t="str">
            <v>Transit Commission</v>
          </cell>
          <cell r="N454" t="str">
            <v>Transportation Services Department</v>
          </cell>
          <cell r="O454" t="str">
            <v>Transit Commission</v>
          </cell>
          <cell r="P454" t="str">
            <v>Transit Services</v>
          </cell>
          <cell r="Q454" t="str">
            <v>909513  Contractual LC Payment (O-train Line1)</v>
          </cell>
          <cell r="R454" t="str">
            <v>516115  Transit Capital</v>
          </cell>
          <cell r="S454">
            <v>0</v>
          </cell>
          <cell r="T454">
            <v>300</v>
          </cell>
          <cell r="U454">
            <v>0</v>
          </cell>
          <cell r="V454">
            <v>600</v>
          </cell>
          <cell r="W454">
            <v>0</v>
          </cell>
          <cell r="X454">
            <v>0</v>
          </cell>
          <cell r="Y454">
            <v>0</v>
          </cell>
          <cell r="Z454">
            <v>0</v>
          </cell>
          <cell r="AA454">
            <v>0</v>
          </cell>
          <cell r="AB454">
            <v>0</v>
          </cell>
          <cell r="AC454">
            <v>900</v>
          </cell>
          <cell r="AD454">
            <v>516115</v>
          </cell>
          <cell r="AE454">
            <v>900</v>
          </cell>
          <cell r="AF454" t="str">
            <v>CW</v>
          </cell>
          <cell r="AG454">
            <v>2028</v>
          </cell>
          <cell r="AH454" t="str">
            <v>Transit Capital</v>
          </cell>
          <cell r="AI454">
            <v>909513</v>
          </cell>
          <cell r="AJ454" t="str">
            <v>Cycle de vie des trains et des rails (Ligne 1 de l'O-Train)</v>
          </cell>
        </row>
        <row r="455">
          <cell r="B455" t="str">
            <v>909513 Contractual LC Payment (O-train Line1)</v>
          </cell>
          <cell r="C455" t="str">
            <v>Debt</v>
          </cell>
          <cell r="D455" t="str">
            <v xml:space="preserve">Debt Funding </v>
          </cell>
          <cell r="E455" t="str">
            <v>Transit Debt</v>
          </cell>
          <cell r="F455" t="str">
            <v>Tax Supported/ Dedicated Debt</v>
          </cell>
          <cell r="G455" t="str">
            <v>Tax</v>
          </cell>
          <cell r="H455" t="str">
            <v>Transit</v>
          </cell>
          <cell r="I455" t="str">
            <v>Transit</v>
          </cell>
          <cell r="J455" t="str">
            <v>Authority</v>
          </cell>
          <cell r="K455" t="str">
            <v>Individual</v>
          </cell>
          <cell r="L455" t="str">
            <v>Renewal of City Assets</v>
          </cell>
          <cell r="M455" t="str">
            <v>Transit Commission</v>
          </cell>
          <cell r="N455" t="str">
            <v>Transportation Services Department</v>
          </cell>
          <cell r="O455" t="str">
            <v>Transit Commission</v>
          </cell>
          <cell r="P455" t="str">
            <v>Transit Services</v>
          </cell>
          <cell r="Q455" t="str">
            <v>909513  Contractual LC Payment (O-train Line1)</v>
          </cell>
          <cell r="R455" t="str">
            <v>518013  Transit Debt</v>
          </cell>
          <cell r="S455">
            <v>320</v>
          </cell>
          <cell r="T455">
            <v>122</v>
          </cell>
          <cell r="U455">
            <v>375</v>
          </cell>
          <cell r="V455">
            <v>303</v>
          </cell>
          <cell r="W455">
            <v>0</v>
          </cell>
          <cell r="X455">
            <v>0</v>
          </cell>
          <cell r="Y455">
            <v>0</v>
          </cell>
          <cell r="Z455">
            <v>0</v>
          </cell>
          <cell r="AA455">
            <v>0</v>
          </cell>
          <cell r="AB455">
            <v>0</v>
          </cell>
          <cell r="AC455">
            <v>1120</v>
          </cell>
          <cell r="AD455">
            <v>518013</v>
          </cell>
          <cell r="AE455">
            <v>1120</v>
          </cell>
          <cell r="AF455" t="str">
            <v>CW</v>
          </cell>
          <cell r="AG455">
            <v>2028</v>
          </cell>
          <cell r="AH455" t="str">
            <v>Transit Debt</v>
          </cell>
          <cell r="AI455">
            <v>909513</v>
          </cell>
          <cell r="AJ455" t="str">
            <v>Cycle de vie des trains et des rails (Ligne 1 de l'O-Train)</v>
          </cell>
        </row>
        <row r="456">
          <cell r="B456" t="str">
            <v>909520 Bus Stops and Shelters</v>
          </cell>
          <cell r="C456" t="str">
            <v>Res</v>
          </cell>
          <cell r="D456" t="str">
            <v xml:space="preserve">Capital Reserve Fund </v>
          </cell>
          <cell r="E456" t="str">
            <v>Transit Capital</v>
          </cell>
          <cell r="F456" t="str">
            <v>Tax Supported/ Dedicated</v>
          </cell>
          <cell r="G456" t="str">
            <v>Tax</v>
          </cell>
          <cell r="H456" t="str">
            <v>Transit</v>
          </cell>
          <cell r="I456" t="str">
            <v>Transit</v>
          </cell>
          <cell r="J456" t="str">
            <v>Authority</v>
          </cell>
          <cell r="K456" t="str">
            <v>Individual</v>
          </cell>
          <cell r="L456" t="str">
            <v>Renewal of City Assets</v>
          </cell>
          <cell r="M456" t="str">
            <v>Transit Commission</v>
          </cell>
          <cell r="N456" t="str">
            <v>Transportation Services Department</v>
          </cell>
          <cell r="O456" t="str">
            <v>Transit Commission</v>
          </cell>
          <cell r="P456" t="str">
            <v>Transit Services</v>
          </cell>
          <cell r="Q456" t="str">
            <v>909520  Bus Stops and Shelters</v>
          </cell>
          <cell r="R456" t="str">
            <v>516115  Transit Capital</v>
          </cell>
          <cell r="S456">
            <v>0</v>
          </cell>
          <cell r="T456">
            <v>0</v>
          </cell>
          <cell r="U456">
            <v>0</v>
          </cell>
          <cell r="V456">
            <v>600</v>
          </cell>
          <cell r="W456">
            <v>0</v>
          </cell>
          <cell r="X456">
            <v>0</v>
          </cell>
          <cell r="Y456">
            <v>0</v>
          </cell>
          <cell r="Z456">
            <v>0</v>
          </cell>
          <cell r="AA456">
            <v>0</v>
          </cell>
          <cell r="AB456">
            <v>0</v>
          </cell>
          <cell r="AC456">
            <v>600</v>
          </cell>
          <cell r="AD456">
            <v>516115</v>
          </cell>
          <cell r="AE456">
            <v>600</v>
          </cell>
          <cell r="AF456" t="str">
            <v>CW</v>
          </cell>
          <cell r="AG456">
            <v>2023</v>
          </cell>
          <cell r="AH456" t="str">
            <v>Transit Capital</v>
          </cell>
          <cell r="AI456">
            <v>909520</v>
          </cell>
          <cell r="AJ456" t="str">
            <v>Arrêts d'autobus et abribus</v>
          </cell>
        </row>
        <row r="457">
          <cell r="B457" t="str">
            <v>909520 Bus Stops and Shelters</v>
          </cell>
          <cell r="C457" t="str">
            <v>Debt</v>
          </cell>
          <cell r="D457" t="str">
            <v xml:space="preserve">Debt Funding </v>
          </cell>
          <cell r="E457" t="str">
            <v>Transit Debt</v>
          </cell>
          <cell r="F457" t="str">
            <v>Tax Supported/ Dedicated Debt</v>
          </cell>
          <cell r="G457" t="str">
            <v>Tax</v>
          </cell>
          <cell r="H457" t="str">
            <v>Transit</v>
          </cell>
          <cell r="I457" t="str">
            <v>Transit</v>
          </cell>
          <cell r="J457" t="str">
            <v>Authority</v>
          </cell>
          <cell r="K457" t="str">
            <v>Individual</v>
          </cell>
          <cell r="L457" t="str">
            <v>Renewal of City Assets</v>
          </cell>
          <cell r="M457" t="str">
            <v>Transit Commission</v>
          </cell>
          <cell r="N457" t="str">
            <v>Transportation Services Department</v>
          </cell>
          <cell r="O457" t="str">
            <v>Transit Commission</v>
          </cell>
          <cell r="P457" t="str">
            <v>Transit Services</v>
          </cell>
          <cell r="Q457" t="str">
            <v>909520  Bus Stops and Shelters</v>
          </cell>
          <cell r="R457" t="str">
            <v>518013  Transit Debt</v>
          </cell>
          <cell r="S457">
            <v>900</v>
          </cell>
          <cell r="T457">
            <v>918</v>
          </cell>
          <cell r="U457">
            <v>936</v>
          </cell>
          <cell r="V457">
            <v>355</v>
          </cell>
          <cell r="W457">
            <v>0</v>
          </cell>
          <cell r="X457">
            <v>0</v>
          </cell>
          <cell r="Y457">
            <v>0</v>
          </cell>
          <cell r="Z457">
            <v>0</v>
          </cell>
          <cell r="AA457">
            <v>0</v>
          </cell>
          <cell r="AB457">
            <v>0</v>
          </cell>
          <cell r="AC457">
            <v>3109</v>
          </cell>
          <cell r="AD457">
            <v>518013</v>
          </cell>
          <cell r="AE457">
            <v>3109</v>
          </cell>
          <cell r="AF457" t="str">
            <v>CW</v>
          </cell>
          <cell r="AG457">
            <v>2023</v>
          </cell>
          <cell r="AH457" t="str">
            <v>Transit Debt</v>
          </cell>
          <cell r="AI457">
            <v>909520</v>
          </cell>
          <cell r="AJ457" t="str">
            <v>Arrêts d'autobus et abribus</v>
          </cell>
        </row>
        <row r="458">
          <cell r="B458" t="str">
            <v>909524 IT - Comm and Control Sys Onboard Vehicl</v>
          </cell>
          <cell r="C458" t="str">
            <v>Res</v>
          </cell>
          <cell r="D458" t="str">
            <v xml:space="preserve">Capital Reserve Fund </v>
          </cell>
          <cell r="E458" t="str">
            <v>Transit Capital</v>
          </cell>
          <cell r="F458" t="str">
            <v>Tax Supported/ Dedicated</v>
          </cell>
          <cell r="G458" t="str">
            <v>Tax</v>
          </cell>
          <cell r="H458" t="str">
            <v>Transit</v>
          </cell>
          <cell r="I458" t="str">
            <v>Transit</v>
          </cell>
          <cell r="J458" t="str">
            <v>Authority</v>
          </cell>
          <cell r="K458" t="str">
            <v>Individual</v>
          </cell>
          <cell r="L458" t="str">
            <v>Renewal of City Assets</v>
          </cell>
          <cell r="M458" t="str">
            <v>Transit Commission</v>
          </cell>
          <cell r="N458" t="str">
            <v>Transportation Services Department</v>
          </cell>
          <cell r="O458" t="str">
            <v>Transit Commission</v>
          </cell>
          <cell r="P458" t="str">
            <v>Transit Services</v>
          </cell>
          <cell r="Q458" t="str">
            <v>909524  IT - Comm and Control Sys Onboard Vehicl</v>
          </cell>
          <cell r="R458" t="str">
            <v>516115  Transit Capital</v>
          </cell>
          <cell r="S458">
            <v>2000</v>
          </cell>
          <cell r="T458">
            <v>8670</v>
          </cell>
          <cell r="U458">
            <v>0</v>
          </cell>
          <cell r="V458">
            <v>0</v>
          </cell>
          <cell r="W458">
            <v>0</v>
          </cell>
          <cell r="X458">
            <v>0</v>
          </cell>
          <cell r="Y458">
            <v>0</v>
          </cell>
          <cell r="Z458">
            <v>0</v>
          </cell>
          <cell r="AA458">
            <v>0</v>
          </cell>
          <cell r="AB458">
            <v>0</v>
          </cell>
          <cell r="AC458">
            <v>10670</v>
          </cell>
          <cell r="AD458">
            <v>516115</v>
          </cell>
          <cell r="AE458">
            <v>10670</v>
          </cell>
          <cell r="AF458" t="str">
            <v>CW</v>
          </cell>
          <cell r="AG458">
            <v>2023</v>
          </cell>
          <cell r="AH458" t="str">
            <v>Transit Capital</v>
          </cell>
          <cell r="AI458">
            <v>909524</v>
          </cell>
          <cell r="AJ458" t="str">
            <v>Systèmes de communications et de contrôle à l'intérieur des véhicules</v>
          </cell>
        </row>
        <row r="459">
          <cell r="B459" t="str">
            <v>909527 Station Customer Improvements</v>
          </cell>
          <cell r="C459" t="str">
            <v>Res</v>
          </cell>
          <cell r="D459" t="str">
            <v xml:space="preserve">Capital Reserve Fund </v>
          </cell>
          <cell r="E459" t="str">
            <v>Transit Capital</v>
          </cell>
          <cell r="F459" t="str">
            <v>Tax Supported/ Dedicated</v>
          </cell>
          <cell r="G459" t="str">
            <v>Tax</v>
          </cell>
          <cell r="H459" t="str">
            <v>Transit</v>
          </cell>
          <cell r="I459" t="str">
            <v>Transit</v>
          </cell>
          <cell r="J459" t="str">
            <v>Authority</v>
          </cell>
          <cell r="K459" t="str">
            <v>Individual</v>
          </cell>
          <cell r="L459" t="str">
            <v>Renewal of City Assets</v>
          </cell>
          <cell r="M459" t="str">
            <v>Transit Commission</v>
          </cell>
          <cell r="N459" t="str">
            <v>Transportation Services Department</v>
          </cell>
          <cell r="O459" t="str">
            <v>Transit Commission</v>
          </cell>
          <cell r="P459" t="str">
            <v>Transit Services</v>
          </cell>
          <cell r="Q459" t="str">
            <v>909527  Station Customer Improvements</v>
          </cell>
          <cell r="R459" t="str">
            <v>516115  Transit Capital</v>
          </cell>
          <cell r="S459">
            <v>1600</v>
          </cell>
          <cell r="T459">
            <v>2907</v>
          </cell>
          <cell r="U459">
            <v>6235</v>
          </cell>
          <cell r="V459">
            <v>1698</v>
          </cell>
          <cell r="W459">
            <v>0</v>
          </cell>
          <cell r="X459">
            <v>0</v>
          </cell>
          <cell r="Y459">
            <v>0</v>
          </cell>
          <cell r="Z459">
            <v>0</v>
          </cell>
          <cell r="AA459">
            <v>0</v>
          </cell>
          <cell r="AB459">
            <v>0</v>
          </cell>
          <cell r="AC459">
            <v>12440</v>
          </cell>
          <cell r="AD459">
            <v>516115</v>
          </cell>
          <cell r="AE459">
            <v>12440</v>
          </cell>
          <cell r="AF459" t="str">
            <v>CW</v>
          </cell>
          <cell r="AG459">
            <v>2023</v>
          </cell>
          <cell r="AH459" t="str">
            <v>Transit Capital</v>
          </cell>
          <cell r="AI459">
            <v>909527</v>
          </cell>
          <cell r="AJ459" t="str">
            <v xml:space="preserve"> Améliorations apportées aux stations en réponse aux commentaires des usagers</v>
          </cell>
        </row>
        <row r="460">
          <cell r="B460" t="str">
            <v>909528 Renewal of Operational Assets</v>
          </cell>
          <cell r="C460" t="str">
            <v>Res</v>
          </cell>
          <cell r="D460" t="str">
            <v xml:space="preserve">Capital Reserve Fund </v>
          </cell>
          <cell r="E460" t="str">
            <v>Transit Capital</v>
          </cell>
          <cell r="F460" t="str">
            <v>Tax Supported/ Dedicated</v>
          </cell>
          <cell r="G460" t="str">
            <v>Tax</v>
          </cell>
          <cell r="H460" t="str">
            <v>Transit</v>
          </cell>
          <cell r="I460" t="str">
            <v>Transit</v>
          </cell>
          <cell r="J460" t="str">
            <v>Authority</v>
          </cell>
          <cell r="K460" t="str">
            <v>Individual</v>
          </cell>
          <cell r="L460" t="str">
            <v>Renewal of City Assets</v>
          </cell>
          <cell r="M460" t="str">
            <v>Transit Commission</v>
          </cell>
          <cell r="N460" t="str">
            <v>Transportation Services Department</v>
          </cell>
          <cell r="O460" t="str">
            <v>Transit Commission</v>
          </cell>
          <cell r="P460" t="str">
            <v>Transit Services</v>
          </cell>
          <cell r="Q460" t="str">
            <v>909528  Renewal of Operational Assets</v>
          </cell>
          <cell r="R460" t="str">
            <v>516115  Transit Capital</v>
          </cell>
          <cell r="S460">
            <v>4000</v>
          </cell>
          <cell r="T460">
            <v>3060</v>
          </cell>
          <cell r="U460">
            <v>3120</v>
          </cell>
          <cell r="V460">
            <v>3183</v>
          </cell>
          <cell r="W460">
            <v>0</v>
          </cell>
          <cell r="X460">
            <v>0</v>
          </cell>
          <cell r="Y460">
            <v>0</v>
          </cell>
          <cell r="Z460">
            <v>0</v>
          </cell>
          <cell r="AA460">
            <v>0</v>
          </cell>
          <cell r="AB460">
            <v>0</v>
          </cell>
          <cell r="AC460">
            <v>13363</v>
          </cell>
          <cell r="AD460">
            <v>516115</v>
          </cell>
          <cell r="AE460">
            <v>13363</v>
          </cell>
          <cell r="AF460" t="str">
            <v>CW</v>
          </cell>
          <cell r="AG460">
            <v>2023</v>
          </cell>
          <cell r="AH460" t="str">
            <v>Transit Capital</v>
          </cell>
          <cell r="AI460">
            <v>909528</v>
          </cell>
          <cell r="AJ460" t="str">
            <v>Renouvellement des actifs opérationnels</v>
          </cell>
        </row>
        <row r="461">
          <cell r="B461" t="str">
            <v>909530 Transit Accessibilty Improvements</v>
          </cell>
          <cell r="C461" t="str">
            <v>Res</v>
          </cell>
          <cell r="D461" t="str">
            <v xml:space="preserve">Capital Reserve Fund </v>
          </cell>
          <cell r="E461" t="str">
            <v>Transit Capital</v>
          </cell>
          <cell r="F461" t="str">
            <v>Tax Supported/ Dedicated</v>
          </cell>
          <cell r="G461" t="str">
            <v>Tax</v>
          </cell>
          <cell r="H461" t="str">
            <v>Transit</v>
          </cell>
          <cell r="I461" t="str">
            <v>Transit</v>
          </cell>
          <cell r="J461" t="str">
            <v>Authority</v>
          </cell>
          <cell r="K461" t="str">
            <v>Individual</v>
          </cell>
          <cell r="L461" t="str">
            <v>Renewal of City Assets</v>
          </cell>
          <cell r="M461" t="str">
            <v>Transit Commission</v>
          </cell>
          <cell r="N461" t="str">
            <v>Transportation Services Department</v>
          </cell>
          <cell r="O461" t="str">
            <v>Transit Commission</v>
          </cell>
          <cell r="P461" t="str">
            <v>Transit Services</v>
          </cell>
          <cell r="Q461" t="str">
            <v>909530  Transit Accessibilty Improvements</v>
          </cell>
          <cell r="R461" t="str">
            <v>516115  Transit Capital</v>
          </cell>
          <cell r="S461">
            <v>600</v>
          </cell>
          <cell r="T461">
            <v>510</v>
          </cell>
          <cell r="U461">
            <v>520</v>
          </cell>
          <cell r="V461">
            <v>530</v>
          </cell>
          <cell r="W461">
            <v>0</v>
          </cell>
          <cell r="X461">
            <v>0</v>
          </cell>
          <cell r="Y461">
            <v>0</v>
          </cell>
          <cell r="Z461">
            <v>0</v>
          </cell>
          <cell r="AA461">
            <v>0</v>
          </cell>
          <cell r="AB461">
            <v>0</v>
          </cell>
          <cell r="AC461">
            <v>2160</v>
          </cell>
          <cell r="AD461">
            <v>516115</v>
          </cell>
          <cell r="AE461">
            <v>2160</v>
          </cell>
          <cell r="AF461" t="str">
            <v>CW</v>
          </cell>
          <cell r="AG461">
            <v>2023</v>
          </cell>
          <cell r="AH461" t="str">
            <v>Transit Capital</v>
          </cell>
          <cell r="AI461">
            <v>909530</v>
          </cell>
          <cell r="AJ461" t="str">
            <v xml:space="preserve">Améliorations de l'accessibilité au transport en commun </v>
          </cell>
        </row>
        <row r="462">
          <cell r="B462" t="str">
            <v>909532 Transit Priority Road and Signal Project</v>
          </cell>
          <cell r="C462" t="str">
            <v>DC</v>
          </cell>
          <cell r="D462" t="str">
            <v xml:space="preserve">Development Charges </v>
          </cell>
          <cell r="E462" t="str">
            <v>Roads &amp; Structures (City Wide)</v>
          </cell>
          <cell r="F462" t="str">
            <v>Develop. Charges</v>
          </cell>
          <cell r="G462" t="str">
            <v>DC</v>
          </cell>
          <cell r="H462" t="str">
            <v>Transit</v>
          </cell>
          <cell r="I462" t="str">
            <v>Transit</v>
          </cell>
          <cell r="J462" t="str">
            <v>Authority</v>
          </cell>
          <cell r="K462" t="str">
            <v>Individual</v>
          </cell>
          <cell r="L462" t="str">
            <v>Growth</v>
          </cell>
          <cell r="M462" t="str">
            <v>Transit Commission</v>
          </cell>
          <cell r="N462" t="str">
            <v>Transportation Services Department</v>
          </cell>
          <cell r="O462" t="str">
            <v>Transit Commission</v>
          </cell>
          <cell r="P462" t="str">
            <v>Transit Services</v>
          </cell>
          <cell r="Q462" t="str">
            <v>909532  Transit Priority Road and Signal Project</v>
          </cell>
          <cell r="R462" t="str">
            <v>516224  D/C  - Roads &amp; Structures (City Wide)</v>
          </cell>
          <cell r="S462">
            <v>2856</v>
          </cell>
          <cell r="T462">
            <v>2497</v>
          </cell>
          <cell r="U462">
            <v>2546</v>
          </cell>
          <cell r="V462">
            <v>2598</v>
          </cell>
          <cell r="W462">
            <v>0</v>
          </cell>
          <cell r="X462">
            <v>0</v>
          </cell>
          <cell r="Y462">
            <v>0</v>
          </cell>
          <cell r="Z462">
            <v>0</v>
          </cell>
          <cell r="AA462">
            <v>0</v>
          </cell>
          <cell r="AB462">
            <v>0</v>
          </cell>
          <cell r="AC462">
            <v>10497</v>
          </cell>
          <cell r="AD462">
            <v>516224</v>
          </cell>
          <cell r="AE462">
            <v>10497</v>
          </cell>
          <cell r="AF462" t="str">
            <v>CW</v>
          </cell>
          <cell r="AG462">
            <v>2023</v>
          </cell>
          <cell r="AH462" t="str">
            <v>Roads &amp; Structures</v>
          </cell>
          <cell r="AI462">
            <v>909532</v>
          </cell>
          <cell r="AJ462" t="str">
            <v>Projets de routes et de signalisation de priorité pour le transport en commun</v>
          </cell>
        </row>
        <row r="463">
          <cell r="B463" t="str">
            <v>909532 Transit Priority Road and Signal Project</v>
          </cell>
          <cell r="C463" t="str">
            <v>Debt</v>
          </cell>
          <cell r="D463" t="str">
            <v xml:space="preserve">Debt Funding </v>
          </cell>
          <cell r="E463" t="str">
            <v>Tax Supported Debt</v>
          </cell>
          <cell r="F463" t="str">
            <v>Tax Supported/ Dedicated Debt</v>
          </cell>
          <cell r="G463" t="str">
            <v>Tax</v>
          </cell>
          <cell r="H463" t="str">
            <v>Transit</v>
          </cell>
          <cell r="I463" t="str">
            <v>Transit</v>
          </cell>
          <cell r="J463" t="str">
            <v>Authority</v>
          </cell>
          <cell r="K463" t="str">
            <v>Individual</v>
          </cell>
          <cell r="L463" t="str">
            <v>Growth</v>
          </cell>
          <cell r="M463" t="str">
            <v>Transit Commission</v>
          </cell>
          <cell r="N463" t="str">
            <v>Transportation Services Department</v>
          </cell>
          <cell r="O463" t="str">
            <v>Transit Commission</v>
          </cell>
          <cell r="P463" t="str">
            <v>Transit Services</v>
          </cell>
          <cell r="Q463" t="str">
            <v>909532  Transit Priority Road and Signal Project</v>
          </cell>
          <cell r="R463" t="str">
            <v>518004  Tax Supported Debt</v>
          </cell>
          <cell r="S463">
            <v>1344</v>
          </cell>
          <cell r="T463">
            <v>1175</v>
          </cell>
          <cell r="U463">
            <v>1198</v>
          </cell>
          <cell r="V463">
            <v>1222</v>
          </cell>
          <cell r="W463">
            <v>0</v>
          </cell>
          <cell r="X463">
            <v>0</v>
          </cell>
          <cell r="Y463">
            <v>0</v>
          </cell>
          <cell r="Z463">
            <v>0</v>
          </cell>
          <cell r="AA463">
            <v>0</v>
          </cell>
          <cell r="AB463">
            <v>0</v>
          </cell>
          <cell r="AC463">
            <v>4939</v>
          </cell>
          <cell r="AD463">
            <v>518004</v>
          </cell>
          <cell r="AE463">
            <v>4939</v>
          </cell>
          <cell r="AF463" t="str">
            <v>CW</v>
          </cell>
          <cell r="AG463">
            <v>2023</v>
          </cell>
          <cell r="AH463" t="str">
            <v>Tax Supported Debt</v>
          </cell>
          <cell r="AI463">
            <v>909532</v>
          </cell>
          <cell r="AJ463" t="str">
            <v>Projets de routes et de signalisation de priorité pour le transport en commun</v>
          </cell>
        </row>
        <row r="464">
          <cell r="B464" t="str">
            <v>909533 Transit Network Yearly Rehab</v>
          </cell>
          <cell r="C464" t="str">
            <v>Res</v>
          </cell>
          <cell r="D464" t="str">
            <v xml:space="preserve">Capital Reserve Fund </v>
          </cell>
          <cell r="E464" t="str">
            <v>Transit Capital</v>
          </cell>
          <cell r="F464" t="str">
            <v>Tax Supported/ Dedicated</v>
          </cell>
          <cell r="G464" t="str">
            <v>Tax</v>
          </cell>
          <cell r="H464" t="str">
            <v>Transit</v>
          </cell>
          <cell r="I464" t="str">
            <v>Transit</v>
          </cell>
          <cell r="J464" t="str">
            <v>Authority</v>
          </cell>
          <cell r="K464" t="str">
            <v>Individual</v>
          </cell>
          <cell r="L464" t="str">
            <v>Renewal of City Assets</v>
          </cell>
          <cell r="M464" t="str">
            <v>Transit Commission</v>
          </cell>
          <cell r="N464" t="str">
            <v>Transportation Services Department</v>
          </cell>
          <cell r="O464" t="str">
            <v>Transit Commission</v>
          </cell>
          <cell r="P464" t="str">
            <v>Transit Services</v>
          </cell>
          <cell r="Q464" t="str">
            <v>909533  Transit Network Yearly Rehab</v>
          </cell>
          <cell r="R464" t="str">
            <v>516115  Transit Capital</v>
          </cell>
          <cell r="S464">
            <v>1800</v>
          </cell>
          <cell r="T464">
            <v>1836</v>
          </cell>
          <cell r="U464">
            <v>1872</v>
          </cell>
          <cell r="V464">
            <v>1910</v>
          </cell>
          <cell r="W464">
            <v>0</v>
          </cell>
          <cell r="X464">
            <v>0</v>
          </cell>
          <cell r="Y464">
            <v>0</v>
          </cell>
          <cell r="Z464">
            <v>0</v>
          </cell>
          <cell r="AA464">
            <v>0</v>
          </cell>
          <cell r="AB464">
            <v>0</v>
          </cell>
          <cell r="AC464">
            <v>7418</v>
          </cell>
          <cell r="AD464">
            <v>516115</v>
          </cell>
          <cell r="AE464">
            <v>7418</v>
          </cell>
          <cell r="AF464" t="str">
            <v>CW</v>
          </cell>
          <cell r="AG464">
            <v>2023</v>
          </cell>
          <cell r="AH464" t="str">
            <v>Transit Capital</v>
          </cell>
          <cell r="AI464">
            <v>909533</v>
          </cell>
          <cell r="AJ464" t="str">
            <v>Remise en état annuelle du réseau de transport en commun</v>
          </cell>
        </row>
        <row r="465">
          <cell r="B465" t="str">
            <v>909534 Tran &amp; Rail LC &amp; Modifications</v>
          </cell>
          <cell r="C465" t="str">
            <v>Res</v>
          </cell>
          <cell r="D465" t="str">
            <v xml:space="preserve">Capital Reserve Fund </v>
          </cell>
          <cell r="E465" t="str">
            <v>Transit Capital</v>
          </cell>
          <cell r="F465" t="str">
            <v>Tax Supported/ Dedicated</v>
          </cell>
          <cell r="G465" t="str">
            <v>Tax</v>
          </cell>
          <cell r="H465" t="str">
            <v>Transit</v>
          </cell>
          <cell r="I465" t="str">
            <v>Transit</v>
          </cell>
          <cell r="J465" t="str">
            <v>Authority</v>
          </cell>
          <cell r="K465" t="str">
            <v>Individual</v>
          </cell>
          <cell r="L465" t="str">
            <v>Renewal of City Assets</v>
          </cell>
          <cell r="M465" t="str">
            <v>Transit Commission</v>
          </cell>
          <cell r="N465" t="str">
            <v>Transportation Services Department</v>
          </cell>
          <cell r="O465" t="str">
            <v>Transit Commission</v>
          </cell>
          <cell r="P465" t="str">
            <v>Transit Services</v>
          </cell>
          <cell r="Q465" t="str">
            <v>909534  Tran &amp; Rail LC &amp; Modifications</v>
          </cell>
          <cell r="R465" t="str">
            <v>516115  Transit Capital</v>
          </cell>
          <cell r="S465">
            <v>1750</v>
          </cell>
          <cell r="T465">
            <v>765</v>
          </cell>
          <cell r="U465">
            <v>1300</v>
          </cell>
          <cell r="V465">
            <v>1326</v>
          </cell>
          <cell r="W465">
            <v>0</v>
          </cell>
          <cell r="X465">
            <v>0</v>
          </cell>
          <cell r="Y465">
            <v>0</v>
          </cell>
          <cell r="Z465">
            <v>0</v>
          </cell>
          <cell r="AA465">
            <v>0</v>
          </cell>
          <cell r="AB465">
            <v>0</v>
          </cell>
          <cell r="AC465">
            <v>5141</v>
          </cell>
          <cell r="AD465">
            <v>516115</v>
          </cell>
          <cell r="AE465">
            <v>5141</v>
          </cell>
          <cell r="AF465" t="str">
            <v>CW</v>
          </cell>
          <cell r="AG465">
            <v>2023</v>
          </cell>
          <cell r="AH465" t="str">
            <v>Transit Capital</v>
          </cell>
          <cell r="AI465">
            <v>909534</v>
          </cell>
          <cell r="AJ465" t="str">
            <v xml:space="preserve">Cycle de vie des trains et des rails et modifications </v>
          </cell>
        </row>
        <row r="466">
          <cell r="B466" t="str">
            <v>909535 Unplanned Infrastructure Response</v>
          </cell>
          <cell r="C466" t="str">
            <v>Res</v>
          </cell>
          <cell r="D466" t="str">
            <v xml:space="preserve">Capital Reserve Fund </v>
          </cell>
          <cell r="E466" t="str">
            <v>Transit Capital</v>
          </cell>
          <cell r="F466" t="str">
            <v>Tax Supported/ Dedicated</v>
          </cell>
          <cell r="G466" t="str">
            <v>Tax</v>
          </cell>
          <cell r="H466" t="str">
            <v>Transit</v>
          </cell>
          <cell r="I466" t="str">
            <v>Transit</v>
          </cell>
          <cell r="J466" t="str">
            <v>Authority</v>
          </cell>
          <cell r="K466" t="str">
            <v>Individual</v>
          </cell>
          <cell r="L466" t="str">
            <v>Renewal of City Assets</v>
          </cell>
          <cell r="M466" t="str">
            <v>Transit Commission</v>
          </cell>
          <cell r="N466" t="str">
            <v>Transportation Services Department</v>
          </cell>
          <cell r="O466" t="str">
            <v>Transit Commission</v>
          </cell>
          <cell r="P466" t="str">
            <v>Transit Services</v>
          </cell>
          <cell r="Q466" t="str">
            <v>909535  Unplanned Infrastructure Response</v>
          </cell>
          <cell r="R466" t="str">
            <v>516115  Transit Capital</v>
          </cell>
          <cell r="S466">
            <v>1000</v>
          </cell>
          <cell r="T466">
            <v>1020</v>
          </cell>
          <cell r="U466">
            <v>1040</v>
          </cell>
          <cell r="V466">
            <v>1061</v>
          </cell>
          <cell r="W466">
            <v>0</v>
          </cell>
          <cell r="X466">
            <v>0</v>
          </cell>
          <cell r="Y466">
            <v>0</v>
          </cell>
          <cell r="Z466">
            <v>0</v>
          </cell>
          <cell r="AA466">
            <v>0</v>
          </cell>
          <cell r="AB466">
            <v>0</v>
          </cell>
          <cell r="AC466">
            <v>4121</v>
          </cell>
          <cell r="AD466">
            <v>516115</v>
          </cell>
          <cell r="AE466">
            <v>4121</v>
          </cell>
          <cell r="AF466" t="str">
            <v>CW</v>
          </cell>
          <cell r="AG466">
            <v>2023</v>
          </cell>
          <cell r="AH466" t="str">
            <v>Transit Capital</v>
          </cell>
          <cell r="AI466">
            <v>909535</v>
          </cell>
          <cell r="AJ466" t="str">
            <v>Interventions imprévues en matière d'infrastructure</v>
          </cell>
        </row>
        <row r="467">
          <cell r="B467" t="str">
            <v>909536 Operations Support Vehical Replacement</v>
          </cell>
          <cell r="C467" t="str">
            <v>Res</v>
          </cell>
          <cell r="D467" t="str">
            <v xml:space="preserve">Capital Reserve Fund </v>
          </cell>
          <cell r="E467" t="str">
            <v>Transit Capital</v>
          </cell>
          <cell r="F467" t="str">
            <v>Tax Supported/ Dedicated</v>
          </cell>
          <cell r="G467" t="str">
            <v>Tax</v>
          </cell>
          <cell r="H467" t="str">
            <v>Transit</v>
          </cell>
          <cell r="I467" t="str">
            <v>Transit</v>
          </cell>
          <cell r="J467" t="str">
            <v>Authority</v>
          </cell>
          <cell r="K467" t="str">
            <v>Individual</v>
          </cell>
          <cell r="L467" t="str">
            <v>Renewal of City Assets</v>
          </cell>
          <cell r="M467" t="str">
            <v>Transit Commission</v>
          </cell>
          <cell r="N467" t="str">
            <v>Transportation Services Department</v>
          </cell>
          <cell r="O467" t="str">
            <v>Transit Commission</v>
          </cell>
          <cell r="P467" t="str">
            <v>Transit Services</v>
          </cell>
          <cell r="Q467" t="str">
            <v>909536  Operations Support Vehical Replacement</v>
          </cell>
          <cell r="R467" t="str">
            <v>516115  Transit Capital</v>
          </cell>
          <cell r="S467">
            <v>1700</v>
          </cell>
          <cell r="T467">
            <v>1836</v>
          </cell>
          <cell r="U467">
            <v>1872</v>
          </cell>
          <cell r="V467">
            <v>1910</v>
          </cell>
          <cell r="W467">
            <v>0</v>
          </cell>
          <cell r="X467">
            <v>0</v>
          </cell>
          <cell r="Y467">
            <v>0</v>
          </cell>
          <cell r="Z467">
            <v>0</v>
          </cell>
          <cell r="AA467">
            <v>0</v>
          </cell>
          <cell r="AB467">
            <v>0</v>
          </cell>
          <cell r="AC467">
            <v>7318</v>
          </cell>
          <cell r="AD467">
            <v>516115</v>
          </cell>
          <cell r="AE467">
            <v>7318</v>
          </cell>
          <cell r="AF467" t="str">
            <v>CW</v>
          </cell>
          <cell r="AG467">
            <v>2023</v>
          </cell>
          <cell r="AH467" t="str">
            <v>Transit Capital</v>
          </cell>
          <cell r="AI467">
            <v>909536</v>
          </cell>
          <cell r="AJ467" t="str">
            <v>Véhicules de soutien aux opérations - Remplacement</v>
          </cell>
        </row>
        <row r="468">
          <cell r="B468" t="str">
            <v>906527 IT Maintenance Platform</v>
          </cell>
          <cell r="C468" t="str">
            <v>Res</v>
          </cell>
          <cell r="D468" t="str">
            <v xml:space="preserve">Capital Reserve Fund </v>
          </cell>
          <cell r="E468" t="str">
            <v>Transit Capital</v>
          </cell>
          <cell r="F468" t="str">
            <v>Tax Supported/ Dedicated</v>
          </cell>
          <cell r="G468" t="str">
            <v>Tax</v>
          </cell>
          <cell r="H468" t="str">
            <v>Transit</v>
          </cell>
          <cell r="I468" t="str">
            <v>Transit</v>
          </cell>
          <cell r="J468" t="str">
            <v>Authority</v>
          </cell>
          <cell r="K468" t="str">
            <v>Individual</v>
          </cell>
          <cell r="L468" t="str">
            <v>Service Enhancement</v>
          </cell>
          <cell r="M468" t="str">
            <v>Transit Commission</v>
          </cell>
          <cell r="N468" t="str">
            <v>Transportation Services Department</v>
          </cell>
          <cell r="O468" t="str">
            <v>Transit Commission</v>
          </cell>
          <cell r="P468" t="str">
            <v>Transit Services</v>
          </cell>
          <cell r="Q468" t="str">
            <v>906527  IT Maintenance Platform</v>
          </cell>
          <cell r="R468" t="str">
            <v>516115  Transit Capital</v>
          </cell>
          <cell r="S468">
            <v>0</v>
          </cell>
          <cell r="T468">
            <v>0</v>
          </cell>
          <cell r="U468">
            <v>0</v>
          </cell>
          <cell r="V468">
            <v>0</v>
          </cell>
          <cell r="W468">
            <v>0</v>
          </cell>
          <cell r="X468">
            <v>0</v>
          </cell>
          <cell r="Y468">
            <v>1133</v>
          </cell>
          <cell r="Z468">
            <v>0</v>
          </cell>
          <cell r="AA468">
            <v>0</v>
          </cell>
          <cell r="AB468">
            <v>0</v>
          </cell>
          <cell r="AC468">
            <v>1133</v>
          </cell>
          <cell r="AD468">
            <v>516115</v>
          </cell>
          <cell r="AE468">
            <v>0</v>
          </cell>
          <cell r="AF468" t="str">
            <v>CW</v>
          </cell>
          <cell r="AG468">
            <v>2018</v>
          </cell>
          <cell r="AH468" t="str">
            <v>Transit Capital</v>
          </cell>
          <cell r="AI468">
            <v>906527</v>
          </cell>
          <cell r="AJ468" t="str">
            <v>Plate-forme d'entretien de la TI</v>
          </cell>
        </row>
        <row r="469">
          <cell r="B469" t="str">
            <v>909092 IT Technology Systems - Customer Service</v>
          </cell>
          <cell r="C469" t="str">
            <v>Res</v>
          </cell>
          <cell r="D469" t="str">
            <v xml:space="preserve">Capital Reserve Fund </v>
          </cell>
          <cell r="E469" t="str">
            <v>Transit Capital</v>
          </cell>
          <cell r="F469" t="str">
            <v>Tax Supported/ Dedicated</v>
          </cell>
          <cell r="G469" t="str">
            <v>Tax</v>
          </cell>
          <cell r="H469" t="str">
            <v>Transit</v>
          </cell>
          <cell r="I469" t="str">
            <v>Transit</v>
          </cell>
          <cell r="J469" t="str">
            <v>Authority</v>
          </cell>
          <cell r="K469" t="str">
            <v>Individual</v>
          </cell>
          <cell r="L469" t="str">
            <v>Service Enhancement</v>
          </cell>
          <cell r="M469" t="str">
            <v>Transit Commission</v>
          </cell>
          <cell r="N469" t="str">
            <v>Transportation Services Department</v>
          </cell>
          <cell r="O469" t="str">
            <v>Transit Commission</v>
          </cell>
          <cell r="P469" t="str">
            <v>Transit Services</v>
          </cell>
          <cell r="Q469" t="str">
            <v>909092  IT Technology Systems - Customer Service</v>
          </cell>
          <cell r="R469" t="str">
            <v>516115  Transit Capital</v>
          </cell>
          <cell r="S469">
            <v>0</v>
          </cell>
          <cell r="T469">
            <v>0</v>
          </cell>
          <cell r="U469">
            <v>0</v>
          </cell>
          <cell r="V469">
            <v>0</v>
          </cell>
          <cell r="W469">
            <v>273</v>
          </cell>
          <cell r="X469">
            <v>835</v>
          </cell>
          <cell r="Y469">
            <v>0</v>
          </cell>
          <cell r="Z469">
            <v>576</v>
          </cell>
          <cell r="AA469">
            <v>294</v>
          </cell>
          <cell r="AB469">
            <v>0</v>
          </cell>
          <cell r="AC469">
            <v>1978</v>
          </cell>
          <cell r="AD469">
            <v>516115</v>
          </cell>
          <cell r="AE469">
            <v>0</v>
          </cell>
          <cell r="AF469" t="str">
            <v>CW</v>
          </cell>
          <cell r="AG469">
            <v>2021</v>
          </cell>
          <cell r="AH469" t="str">
            <v>Transit Capital</v>
          </cell>
          <cell r="AI469">
            <v>909092</v>
          </cell>
          <cell r="AJ469" t="str">
            <v>Systèmes technologiques – Services à la clientèle</v>
          </cell>
        </row>
        <row r="470">
          <cell r="B470" t="str">
            <v>909093 IT Technology Systems - Operational Supp</v>
          </cell>
          <cell r="C470" t="str">
            <v>Res</v>
          </cell>
          <cell r="D470" t="str">
            <v xml:space="preserve">Capital Reserve Fund </v>
          </cell>
          <cell r="E470" t="str">
            <v>Transit Capital</v>
          </cell>
          <cell r="F470" t="str">
            <v>Tax Supported/ Dedicated</v>
          </cell>
          <cell r="G470" t="str">
            <v>Tax</v>
          </cell>
          <cell r="H470" t="str">
            <v>Transit</v>
          </cell>
          <cell r="I470" t="str">
            <v>Transit</v>
          </cell>
          <cell r="J470" t="str">
            <v>Authority</v>
          </cell>
          <cell r="K470" t="str">
            <v>Individual</v>
          </cell>
          <cell r="L470" t="str">
            <v>Service Enhancement</v>
          </cell>
          <cell r="M470" t="str">
            <v>Transit Commission</v>
          </cell>
          <cell r="N470" t="str">
            <v>Transportation Services Department</v>
          </cell>
          <cell r="O470" t="str">
            <v>Transit Commission</v>
          </cell>
          <cell r="P470" t="str">
            <v>Transit Services</v>
          </cell>
          <cell r="Q470" t="str">
            <v>909093  IT Technology Systems - Operational Supp</v>
          </cell>
          <cell r="R470" t="str">
            <v>516115  Transit Capital</v>
          </cell>
          <cell r="S470">
            <v>0</v>
          </cell>
          <cell r="T470">
            <v>0</v>
          </cell>
          <cell r="U470">
            <v>0</v>
          </cell>
          <cell r="V470">
            <v>0</v>
          </cell>
          <cell r="W470">
            <v>2186</v>
          </cell>
          <cell r="X470">
            <v>3951</v>
          </cell>
          <cell r="Y470">
            <v>3399</v>
          </cell>
          <cell r="Z470">
            <v>4612</v>
          </cell>
          <cell r="AA470">
            <v>4696</v>
          </cell>
          <cell r="AB470">
            <v>0</v>
          </cell>
          <cell r="AC470">
            <v>18844</v>
          </cell>
          <cell r="AD470">
            <v>516115</v>
          </cell>
          <cell r="AE470">
            <v>0</v>
          </cell>
          <cell r="AF470" t="str">
            <v>CW</v>
          </cell>
          <cell r="AG470">
            <v>2021</v>
          </cell>
          <cell r="AH470" t="str">
            <v>Transit Capital</v>
          </cell>
          <cell r="AI470">
            <v>909093</v>
          </cell>
          <cell r="AJ470" t="str">
            <v>Systèmes technologiques – Soutien opérationnel</v>
          </cell>
        </row>
        <row r="471">
          <cell r="B471" t="str">
            <v>909094 IT Technology Systems - Para Transpo</v>
          </cell>
          <cell r="C471" t="str">
            <v>Res</v>
          </cell>
          <cell r="D471" t="str">
            <v xml:space="preserve">Capital Reserve Fund </v>
          </cell>
          <cell r="E471" t="str">
            <v>Transit Capital</v>
          </cell>
          <cell r="F471" t="str">
            <v>Tax Supported/ Dedicated</v>
          </cell>
          <cell r="G471" t="str">
            <v>Tax</v>
          </cell>
          <cell r="H471" t="str">
            <v>Transit</v>
          </cell>
          <cell r="I471" t="str">
            <v>Transit</v>
          </cell>
          <cell r="J471" t="str">
            <v>Authority</v>
          </cell>
          <cell r="K471" t="str">
            <v>Individual</v>
          </cell>
          <cell r="L471" t="str">
            <v>Service Enhancement</v>
          </cell>
          <cell r="M471" t="str">
            <v>Transit Commission</v>
          </cell>
          <cell r="N471" t="str">
            <v>Transportation Services Department</v>
          </cell>
          <cell r="O471" t="str">
            <v>Transit Commission</v>
          </cell>
          <cell r="P471" t="str">
            <v>Transit Services</v>
          </cell>
          <cell r="Q471" t="str">
            <v>909094  IT Technology Systems - Para Transpo</v>
          </cell>
          <cell r="R471" t="str">
            <v>516115  Transit Capital</v>
          </cell>
          <cell r="S471">
            <v>0</v>
          </cell>
          <cell r="T471">
            <v>0</v>
          </cell>
          <cell r="U471">
            <v>0</v>
          </cell>
          <cell r="V471">
            <v>0</v>
          </cell>
          <cell r="W471">
            <v>0</v>
          </cell>
          <cell r="X471">
            <v>0</v>
          </cell>
          <cell r="Y471">
            <v>0</v>
          </cell>
          <cell r="Z471">
            <v>0</v>
          </cell>
          <cell r="AA471">
            <v>1174</v>
          </cell>
          <cell r="AB471">
            <v>0</v>
          </cell>
          <cell r="AC471">
            <v>1174</v>
          </cell>
          <cell r="AD471">
            <v>516115</v>
          </cell>
          <cell r="AE471">
            <v>0</v>
          </cell>
          <cell r="AF471" t="str">
            <v>CW</v>
          </cell>
          <cell r="AG471">
            <v>2021</v>
          </cell>
          <cell r="AH471" t="str">
            <v>Transit Capital</v>
          </cell>
          <cell r="AI471">
            <v>909094</v>
          </cell>
          <cell r="AJ471" t="str">
            <v>Systèmes technologiques – Para Transpo</v>
          </cell>
        </row>
        <row r="472">
          <cell r="B472" t="str">
            <v>909095 IT Technology Systems - Schedule&amp;Control</v>
          </cell>
          <cell r="C472" t="str">
            <v>Res</v>
          </cell>
          <cell r="D472" t="str">
            <v xml:space="preserve">Capital Reserve Fund </v>
          </cell>
          <cell r="E472" t="str">
            <v>Transit Capital</v>
          </cell>
          <cell r="F472" t="str">
            <v>Tax Supported/ Dedicated</v>
          </cell>
          <cell r="G472" t="str">
            <v>Tax</v>
          </cell>
          <cell r="H472" t="str">
            <v>Transit</v>
          </cell>
          <cell r="I472" t="str">
            <v>Transit</v>
          </cell>
          <cell r="J472" t="str">
            <v>Authority</v>
          </cell>
          <cell r="K472" t="str">
            <v>Individual</v>
          </cell>
          <cell r="L472" t="str">
            <v>Service Enhancement</v>
          </cell>
          <cell r="M472" t="str">
            <v>Transit Commission</v>
          </cell>
          <cell r="N472" t="str">
            <v>Transportation Services Department</v>
          </cell>
          <cell r="O472" t="str">
            <v>Transit Commission</v>
          </cell>
          <cell r="P472" t="str">
            <v>Transit Services</v>
          </cell>
          <cell r="Q472" t="str">
            <v>909095  IT Technology Systems - Schedule&amp;Control</v>
          </cell>
          <cell r="R472" t="str">
            <v>516115  Transit Capital</v>
          </cell>
          <cell r="S472">
            <v>0</v>
          </cell>
          <cell r="T472">
            <v>0</v>
          </cell>
          <cell r="U472">
            <v>0</v>
          </cell>
          <cell r="V472">
            <v>0</v>
          </cell>
          <cell r="W472">
            <v>0</v>
          </cell>
          <cell r="X472">
            <v>501</v>
          </cell>
          <cell r="Y472">
            <v>0</v>
          </cell>
          <cell r="Z472">
            <v>2306</v>
          </cell>
          <cell r="AA472">
            <v>1702</v>
          </cell>
          <cell r="AB472">
            <v>0</v>
          </cell>
          <cell r="AC472">
            <v>4509</v>
          </cell>
          <cell r="AD472">
            <v>516115</v>
          </cell>
          <cell r="AE472">
            <v>0</v>
          </cell>
          <cell r="AF472" t="str">
            <v>CW</v>
          </cell>
          <cell r="AG472">
            <v>2021</v>
          </cell>
          <cell r="AH472" t="str">
            <v>Transit Capital</v>
          </cell>
          <cell r="AI472">
            <v>909095</v>
          </cell>
          <cell r="AJ472" t="str">
            <v>Systèmes technologiques – Horaires et contrôle</v>
          </cell>
        </row>
        <row r="473">
          <cell r="B473" t="str">
            <v>909511 IT - Technology Systems - Security</v>
          </cell>
          <cell r="C473" t="str">
            <v>Res</v>
          </cell>
          <cell r="D473" t="str">
            <v xml:space="preserve">Capital Reserve Fund </v>
          </cell>
          <cell r="E473" t="str">
            <v>Transit Capital</v>
          </cell>
          <cell r="F473" t="str">
            <v>Tax Supported/ Dedicated</v>
          </cell>
          <cell r="G473" t="str">
            <v>Tax</v>
          </cell>
          <cell r="H473" t="str">
            <v>Transit</v>
          </cell>
          <cell r="I473" t="str">
            <v>Transit</v>
          </cell>
          <cell r="J473" t="str">
            <v>Authority</v>
          </cell>
          <cell r="K473" t="str">
            <v>Individual</v>
          </cell>
          <cell r="L473" t="str">
            <v>Service Enhancement</v>
          </cell>
          <cell r="M473" t="str">
            <v>Transit Commission</v>
          </cell>
          <cell r="N473" t="str">
            <v>Transportation Services Department</v>
          </cell>
          <cell r="O473" t="str">
            <v>Transit Commission</v>
          </cell>
          <cell r="P473" t="str">
            <v>Transit Services</v>
          </cell>
          <cell r="Q473" t="str">
            <v>909511  IT - Technology Systems - Security</v>
          </cell>
          <cell r="R473" t="str">
            <v>516115  Transit Capital</v>
          </cell>
          <cell r="S473">
            <v>2950</v>
          </cell>
          <cell r="T473">
            <v>0</v>
          </cell>
          <cell r="U473">
            <v>0</v>
          </cell>
          <cell r="V473">
            <v>1273</v>
          </cell>
          <cell r="W473">
            <v>0</v>
          </cell>
          <cell r="X473">
            <v>0</v>
          </cell>
          <cell r="Y473">
            <v>0</v>
          </cell>
          <cell r="Z473">
            <v>0</v>
          </cell>
          <cell r="AA473">
            <v>0</v>
          </cell>
          <cell r="AB473">
            <v>0</v>
          </cell>
          <cell r="AC473">
            <v>4223</v>
          </cell>
          <cell r="AD473">
            <v>516115</v>
          </cell>
          <cell r="AE473">
            <v>4223</v>
          </cell>
          <cell r="AF473" t="str">
            <v>CW</v>
          </cell>
          <cell r="AG473">
            <v>2023</v>
          </cell>
          <cell r="AH473" t="str">
            <v>Transit Capital</v>
          </cell>
          <cell r="AI473">
            <v>909511</v>
          </cell>
          <cell r="AJ473" t="str">
            <v>Systèmes technologiques - Sécurité</v>
          </cell>
        </row>
        <row r="474">
          <cell r="B474" t="str">
            <v>909523 IT - Fleet Maintenance Technology System</v>
          </cell>
          <cell r="C474" t="str">
            <v>Res</v>
          </cell>
          <cell r="D474" t="str">
            <v xml:space="preserve">Capital Reserve Fund </v>
          </cell>
          <cell r="E474" t="str">
            <v>Transit Capital</v>
          </cell>
          <cell r="F474" t="str">
            <v>Tax Supported/ Dedicated</v>
          </cell>
          <cell r="G474" t="str">
            <v>Tax</v>
          </cell>
          <cell r="H474" t="str">
            <v>Transit</v>
          </cell>
          <cell r="I474" t="str">
            <v>Transit</v>
          </cell>
          <cell r="J474" t="str">
            <v>Authority</v>
          </cell>
          <cell r="K474" t="str">
            <v>Individual</v>
          </cell>
          <cell r="L474" t="str">
            <v>Service Enhancement</v>
          </cell>
          <cell r="M474" t="str">
            <v>Transit Commission</v>
          </cell>
          <cell r="N474" t="str">
            <v>Transportation Services Department</v>
          </cell>
          <cell r="O474" t="str">
            <v>Transit Commission</v>
          </cell>
          <cell r="P474" t="str">
            <v>Transit Services</v>
          </cell>
          <cell r="Q474" t="str">
            <v>909523  IT - Fleet Maintenance Technology System</v>
          </cell>
          <cell r="R474" t="str">
            <v>516115  Transit Capital</v>
          </cell>
          <cell r="S474">
            <v>1900</v>
          </cell>
          <cell r="T474">
            <v>0</v>
          </cell>
          <cell r="U474">
            <v>416</v>
          </cell>
          <cell r="V474">
            <v>0</v>
          </cell>
          <cell r="W474">
            <v>0</v>
          </cell>
          <cell r="X474">
            <v>0</v>
          </cell>
          <cell r="Y474">
            <v>0</v>
          </cell>
          <cell r="Z474">
            <v>0</v>
          </cell>
          <cell r="AA474">
            <v>0</v>
          </cell>
          <cell r="AB474">
            <v>0</v>
          </cell>
          <cell r="AC474">
            <v>2316</v>
          </cell>
          <cell r="AD474">
            <v>516115</v>
          </cell>
          <cell r="AE474">
            <v>2316</v>
          </cell>
          <cell r="AF474" t="str">
            <v>CW</v>
          </cell>
          <cell r="AG474">
            <v>2023</v>
          </cell>
          <cell r="AH474" t="str">
            <v>Transit Capital</v>
          </cell>
          <cell r="AI474">
            <v>909523</v>
          </cell>
          <cell r="AJ474" t="str">
            <v>Systèmes technologuiques pour l'entretien du parc de véhicules</v>
          </cell>
        </row>
        <row r="475">
          <cell r="B475" t="str">
            <v>909521 IT- Operations Management Systems</v>
          </cell>
          <cell r="C475" t="str">
            <v>Res</v>
          </cell>
          <cell r="D475" t="str">
            <v xml:space="preserve">Capital Reserve Fund </v>
          </cell>
          <cell r="E475" t="str">
            <v>Transit Capital</v>
          </cell>
          <cell r="F475" t="str">
            <v>Tax Supported/ Dedicated</v>
          </cell>
          <cell r="G475" t="str">
            <v>Tax</v>
          </cell>
          <cell r="H475" t="str">
            <v>Transit</v>
          </cell>
          <cell r="I475" t="str">
            <v>Transit</v>
          </cell>
          <cell r="J475" t="str">
            <v>Authority</v>
          </cell>
          <cell r="K475" t="str">
            <v>Individual</v>
          </cell>
          <cell r="L475" t="str">
            <v>Service Enhancement</v>
          </cell>
          <cell r="M475" t="str">
            <v>Transit Commission</v>
          </cell>
          <cell r="N475" t="str">
            <v>Transportation Services Department</v>
          </cell>
          <cell r="O475" t="str">
            <v>Transit Commission</v>
          </cell>
          <cell r="P475" t="str">
            <v>Transit Services</v>
          </cell>
          <cell r="Q475" t="str">
            <v>909521  IT- Operations Management Systems</v>
          </cell>
          <cell r="R475" t="str">
            <v>516115  Transit Capital</v>
          </cell>
          <cell r="S475">
            <v>500</v>
          </cell>
          <cell r="T475">
            <v>204</v>
          </cell>
          <cell r="U475">
            <v>5200</v>
          </cell>
          <cell r="V475">
            <v>7692</v>
          </cell>
          <cell r="W475">
            <v>0</v>
          </cell>
          <cell r="X475">
            <v>0</v>
          </cell>
          <cell r="Y475">
            <v>0</v>
          </cell>
          <cell r="Z475">
            <v>0</v>
          </cell>
          <cell r="AA475">
            <v>0</v>
          </cell>
          <cell r="AB475">
            <v>0</v>
          </cell>
          <cell r="AC475">
            <v>13596</v>
          </cell>
          <cell r="AD475">
            <v>516115</v>
          </cell>
          <cell r="AE475">
            <v>13596</v>
          </cell>
          <cell r="AF475" t="str">
            <v>CW</v>
          </cell>
          <cell r="AG475">
            <v>2023</v>
          </cell>
          <cell r="AH475" t="str">
            <v>Transit Capital</v>
          </cell>
          <cell r="AI475">
            <v>909521</v>
          </cell>
          <cell r="AJ475" t="str">
            <v>Systèmes de gestion des opérations</v>
          </cell>
        </row>
        <row r="476">
          <cell r="B476" t="str">
            <v>909522 IT - Customer Services Technology System</v>
          </cell>
          <cell r="C476" t="str">
            <v>Res</v>
          </cell>
          <cell r="D476" t="str">
            <v xml:space="preserve">Capital Reserve Fund </v>
          </cell>
          <cell r="E476" t="str">
            <v>Transit Capital</v>
          </cell>
          <cell r="F476" t="str">
            <v>Tax Supported/ Dedicated</v>
          </cell>
          <cell r="G476" t="str">
            <v>Tax</v>
          </cell>
          <cell r="H476" t="str">
            <v>Transit</v>
          </cell>
          <cell r="I476" t="str">
            <v>Transit</v>
          </cell>
          <cell r="J476" t="str">
            <v>Authority</v>
          </cell>
          <cell r="K476" t="str">
            <v>Individual</v>
          </cell>
          <cell r="L476" t="str">
            <v>Service Enhancement</v>
          </cell>
          <cell r="M476" t="str">
            <v>Transit Commission</v>
          </cell>
          <cell r="N476" t="str">
            <v>Transportation Services Department</v>
          </cell>
          <cell r="O476" t="str">
            <v>Transit Commission</v>
          </cell>
          <cell r="P476" t="str">
            <v>Transit Services</v>
          </cell>
          <cell r="Q476" t="str">
            <v>909522  IT - Customer Services Technology System</v>
          </cell>
          <cell r="R476" t="str">
            <v>516115  Transit Capital</v>
          </cell>
          <cell r="S476">
            <v>1000</v>
          </cell>
          <cell r="T476">
            <v>1326</v>
          </cell>
          <cell r="U476">
            <v>260</v>
          </cell>
          <cell r="V476">
            <v>265</v>
          </cell>
          <cell r="W476">
            <v>0</v>
          </cell>
          <cell r="X476">
            <v>0</v>
          </cell>
          <cell r="Y476">
            <v>0</v>
          </cell>
          <cell r="Z476">
            <v>0</v>
          </cell>
          <cell r="AA476">
            <v>0</v>
          </cell>
          <cell r="AB476">
            <v>0</v>
          </cell>
          <cell r="AC476">
            <v>2851</v>
          </cell>
          <cell r="AD476">
            <v>516115</v>
          </cell>
          <cell r="AE476">
            <v>2851</v>
          </cell>
          <cell r="AF476" t="str">
            <v>CW</v>
          </cell>
          <cell r="AG476">
            <v>2021</v>
          </cell>
          <cell r="AH476" t="str">
            <v>Transit Capital</v>
          </cell>
          <cell r="AI476">
            <v>909522</v>
          </cell>
          <cell r="AJ476" t="str">
            <v>Systèmes technologiques du service à la clientèle</v>
          </cell>
        </row>
        <row r="477">
          <cell r="B477" t="str">
            <v>909525 IT - Scheduling and Control Systems</v>
          </cell>
          <cell r="C477" t="str">
            <v>Res</v>
          </cell>
          <cell r="D477" t="str">
            <v xml:space="preserve">Capital Reserve Fund </v>
          </cell>
          <cell r="E477" t="str">
            <v>Transit Capital</v>
          </cell>
          <cell r="F477" t="str">
            <v>Tax Supported/ Dedicated</v>
          </cell>
          <cell r="G477" t="str">
            <v>Tax</v>
          </cell>
          <cell r="H477" t="str">
            <v>Transit</v>
          </cell>
          <cell r="I477" t="str">
            <v>Transit</v>
          </cell>
          <cell r="J477" t="str">
            <v>Authority</v>
          </cell>
          <cell r="K477" t="str">
            <v>Individual</v>
          </cell>
          <cell r="L477" t="str">
            <v>Service Enhancement</v>
          </cell>
          <cell r="M477" t="str">
            <v>Transit Commission</v>
          </cell>
          <cell r="N477" t="str">
            <v>Transportation Services Department</v>
          </cell>
          <cell r="O477" t="str">
            <v>Transit Commission</v>
          </cell>
          <cell r="P477" t="str">
            <v>Transit Services</v>
          </cell>
          <cell r="Q477" t="str">
            <v>909525  IT - Scheduling and Control Systems</v>
          </cell>
          <cell r="R477" t="str">
            <v>516115  Transit Capital</v>
          </cell>
          <cell r="S477">
            <v>1400</v>
          </cell>
          <cell r="T477">
            <v>306</v>
          </cell>
          <cell r="U477">
            <v>260</v>
          </cell>
          <cell r="V477">
            <v>1592</v>
          </cell>
          <cell r="W477">
            <v>0</v>
          </cell>
          <cell r="X477">
            <v>0</v>
          </cell>
          <cell r="Y477">
            <v>0</v>
          </cell>
          <cell r="Z477">
            <v>0</v>
          </cell>
          <cell r="AA477">
            <v>0</v>
          </cell>
          <cell r="AB477">
            <v>0</v>
          </cell>
          <cell r="AC477">
            <v>3558</v>
          </cell>
          <cell r="AD477">
            <v>516115</v>
          </cell>
          <cell r="AE477">
            <v>3558</v>
          </cell>
          <cell r="AF477" t="str">
            <v>CW</v>
          </cell>
          <cell r="AG477">
            <v>2023</v>
          </cell>
          <cell r="AH477" t="str">
            <v>Transit Capital</v>
          </cell>
          <cell r="AI477">
            <v>909525</v>
          </cell>
          <cell r="AJ477" t="str">
            <v>Systèmes de planification des horaires et de contrôle</v>
          </cell>
        </row>
        <row r="478">
          <cell r="B478" t="str">
            <v>909526 IT - Technology Systems â€“ Para Transpo</v>
          </cell>
          <cell r="C478" t="str">
            <v>Res</v>
          </cell>
          <cell r="D478" t="str">
            <v xml:space="preserve">Capital Reserve Fund </v>
          </cell>
          <cell r="E478" t="str">
            <v>Transit Capital</v>
          </cell>
          <cell r="F478" t="str">
            <v>Tax Supported/ Dedicated</v>
          </cell>
          <cell r="G478" t="str">
            <v>Tax</v>
          </cell>
          <cell r="H478" t="str">
            <v>Transit</v>
          </cell>
          <cell r="I478" t="str">
            <v>Transit</v>
          </cell>
          <cell r="J478" t="str">
            <v>Authority</v>
          </cell>
          <cell r="K478" t="str">
            <v>Individual</v>
          </cell>
          <cell r="L478" t="str">
            <v>Service Enhancement</v>
          </cell>
          <cell r="M478" t="str">
            <v>Transit Commission</v>
          </cell>
          <cell r="N478" t="str">
            <v>Transportation Services Department</v>
          </cell>
          <cell r="O478" t="str">
            <v>Transit Commission</v>
          </cell>
          <cell r="P478" t="str">
            <v>Transit Services</v>
          </cell>
          <cell r="Q478" t="str">
            <v>909526  IT -  Technology Systems â€“ Para Transpo</v>
          </cell>
          <cell r="R478" t="str">
            <v>516115  Transit Capital</v>
          </cell>
          <cell r="S478">
            <v>0</v>
          </cell>
          <cell r="T478">
            <v>0</v>
          </cell>
          <cell r="U478">
            <v>1040</v>
          </cell>
          <cell r="V478">
            <v>0</v>
          </cell>
          <cell r="W478">
            <v>0</v>
          </cell>
          <cell r="X478">
            <v>0</v>
          </cell>
          <cell r="Y478">
            <v>0</v>
          </cell>
          <cell r="Z478">
            <v>0</v>
          </cell>
          <cell r="AA478">
            <v>0</v>
          </cell>
          <cell r="AB478">
            <v>0</v>
          </cell>
          <cell r="AC478">
            <v>1040</v>
          </cell>
          <cell r="AD478">
            <v>516115</v>
          </cell>
          <cell r="AE478">
            <v>1040</v>
          </cell>
          <cell r="AF478" t="str">
            <v>CW</v>
          </cell>
          <cell r="AG478">
            <v>2023</v>
          </cell>
          <cell r="AH478" t="str">
            <v>Transit Capital</v>
          </cell>
          <cell r="AI478">
            <v>909526</v>
          </cell>
          <cell r="AJ478" t="str">
            <v>Systèmes technologiques – Para Transpo</v>
          </cell>
        </row>
        <row r="479">
          <cell r="B479" t="str">
            <v>909529 IT - Fare Technology Systems</v>
          </cell>
          <cell r="C479" t="str">
            <v>Res</v>
          </cell>
          <cell r="D479" t="str">
            <v xml:space="preserve">Capital Reserve Fund </v>
          </cell>
          <cell r="E479" t="str">
            <v>Transit Capital</v>
          </cell>
          <cell r="F479" t="str">
            <v>Tax Supported/ Dedicated</v>
          </cell>
          <cell r="G479" t="str">
            <v>Tax</v>
          </cell>
          <cell r="H479" t="str">
            <v>Transit</v>
          </cell>
          <cell r="I479" t="str">
            <v>Transit</v>
          </cell>
          <cell r="J479" t="str">
            <v>Authority</v>
          </cell>
          <cell r="K479" t="str">
            <v>Individual</v>
          </cell>
          <cell r="L479" t="str">
            <v>Service Enhancement</v>
          </cell>
          <cell r="M479" t="str">
            <v>Transit Commission</v>
          </cell>
          <cell r="N479" t="str">
            <v>Transportation Services Department</v>
          </cell>
          <cell r="O479" t="str">
            <v>Transit Commission</v>
          </cell>
          <cell r="P479" t="str">
            <v>Transit Services</v>
          </cell>
          <cell r="Q479" t="str">
            <v>909529  IT - Fare Technology Systems</v>
          </cell>
          <cell r="R479" t="str">
            <v>516115  Transit Capital</v>
          </cell>
          <cell r="S479">
            <v>400</v>
          </cell>
          <cell r="T479">
            <v>0</v>
          </cell>
          <cell r="U479">
            <v>0</v>
          </cell>
          <cell r="V479">
            <v>530</v>
          </cell>
          <cell r="W479">
            <v>8440</v>
          </cell>
          <cell r="X479">
            <v>0</v>
          </cell>
          <cell r="Y479">
            <v>0</v>
          </cell>
          <cell r="Z479">
            <v>0</v>
          </cell>
          <cell r="AA479">
            <v>0</v>
          </cell>
          <cell r="AB479">
            <v>0</v>
          </cell>
          <cell r="AC479">
            <v>9370</v>
          </cell>
          <cell r="AD479">
            <v>516115</v>
          </cell>
          <cell r="AE479">
            <v>930</v>
          </cell>
          <cell r="AF479" t="str">
            <v>CW</v>
          </cell>
          <cell r="AG479">
            <v>2023</v>
          </cell>
          <cell r="AH479" t="str">
            <v>Transit Capital</v>
          </cell>
          <cell r="AI479">
            <v>909529</v>
          </cell>
          <cell r="AJ479" t="str">
            <v>Systèmes tarifaires technologiques</v>
          </cell>
        </row>
        <row r="480">
          <cell r="B480" t="str">
            <v>909531 IT - Technology Systems - Infr. LC</v>
          </cell>
          <cell r="C480" t="str">
            <v>Res</v>
          </cell>
          <cell r="D480" t="str">
            <v xml:space="preserve">Capital Reserve Fund </v>
          </cell>
          <cell r="E480" t="str">
            <v>Transit Capital</v>
          </cell>
          <cell r="F480" t="str">
            <v>Tax Supported/ Dedicated</v>
          </cell>
          <cell r="G480" t="str">
            <v>Tax</v>
          </cell>
          <cell r="H480" t="str">
            <v>Transit</v>
          </cell>
          <cell r="I480" t="str">
            <v>Transit</v>
          </cell>
          <cell r="J480" t="str">
            <v>Authority</v>
          </cell>
          <cell r="K480" t="str">
            <v>Individual</v>
          </cell>
          <cell r="L480" t="str">
            <v>Service Enhancement</v>
          </cell>
          <cell r="M480" t="str">
            <v>Transit Commission</v>
          </cell>
          <cell r="N480" t="str">
            <v>Transportation Services Department</v>
          </cell>
          <cell r="O480" t="str">
            <v>Transit Commission</v>
          </cell>
          <cell r="P480" t="str">
            <v>Transit Services</v>
          </cell>
          <cell r="Q480" t="str">
            <v>909531  IT - Technology Systems - Infr. LC</v>
          </cell>
          <cell r="R480" t="str">
            <v>516115  Transit Capital</v>
          </cell>
          <cell r="S480">
            <v>2000</v>
          </cell>
          <cell r="T480">
            <v>0</v>
          </cell>
          <cell r="U480">
            <v>0</v>
          </cell>
          <cell r="V480">
            <v>2122</v>
          </cell>
          <cell r="W480">
            <v>0</v>
          </cell>
          <cell r="X480">
            <v>0</v>
          </cell>
          <cell r="Y480">
            <v>0</v>
          </cell>
          <cell r="Z480">
            <v>0</v>
          </cell>
          <cell r="AA480">
            <v>0</v>
          </cell>
          <cell r="AB480">
            <v>0</v>
          </cell>
          <cell r="AC480">
            <v>4122</v>
          </cell>
          <cell r="AD480">
            <v>516115</v>
          </cell>
          <cell r="AE480">
            <v>4122</v>
          </cell>
          <cell r="AF480" t="str">
            <v>CW</v>
          </cell>
          <cell r="AG480">
            <v>2023</v>
          </cell>
          <cell r="AH480" t="str">
            <v>Transit Capital</v>
          </cell>
          <cell r="AI480">
            <v>909531</v>
          </cell>
          <cell r="AJ480" t="str">
            <v>Systèmes technologiques - Cycle de vie de l'infrastructure</v>
          </cell>
        </row>
        <row r="481">
          <cell r="B481" t="str">
            <v>909435 Roads Services Vehicle &amp; Equipment (2019</v>
          </cell>
          <cell r="C481" t="str">
            <v>Res</v>
          </cell>
          <cell r="D481" t="str">
            <v xml:space="preserve">Capital Reserve Fund </v>
          </cell>
          <cell r="E481" t="str">
            <v>City Wide Capital</v>
          </cell>
          <cell r="F481" t="str">
            <v>Tax Supported/ Dedicated</v>
          </cell>
          <cell r="G481" t="str">
            <v>Tax</v>
          </cell>
          <cell r="H481" t="str">
            <v>Tax</v>
          </cell>
          <cell r="I481" t="str">
            <v>Tax</v>
          </cell>
          <cell r="J481" t="str">
            <v>Authority</v>
          </cell>
          <cell r="K481" t="str">
            <v>Individual</v>
          </cell>
          <cell r="L481" t="str">
            <v>Growth</v>
          </cell>
          <cell r="M481" t="str">
            <v>Transportation Committee</v>
          </cell>
          <cell r="N481" t="str">
            <v>Public Works &amp; Environmental Services Department</v>
          </cell>
          <cell r="O481" t="str">
            <v>Roads Services</v>
          </cell>
          <cell r="P481" t="str">
            <v>Transportation Services</v>
          </cell>
          <cell r="Q481" t="str">
            <v>909435  Roads Services Vehicle &amp; Equipment (2019</v>
          </cell>
          <cell r="R481" t="str">
            <v>516104  City Wide Capital</v>
          </cell>
          <cell r="S481">
            <v>136</v>
          </cell>
          <cell r="T481">
            <v>139</v>
          </cell>
          <cell r="U481">
            <v>142</v>
          </cell>
          <cell r="V481">
            <v>145</v>
          </cell>
          <cell r="W481">
            <v>0</v>
          </cell>
          <cell r="X481">
            <v>0</v>
          </cell>
          <cell r="Y481">
            <v>0</v>
          </cell>
          <cell r="Z481">
            <v>0</v>
          </cell>
          <cell r="AA481">
            <v>0</v>
          </cell>
          <cell r="AB481">
            <v>0</v>
          </cell>
          <cell r="AC481">
            <v>562</v>
          </cell>
          <cell r="AD481">
            <v>516104</v>
          </cell>
          <cell r="AE481">
            <v>562</v>
          </cell>
          <cell r="AF481" t="str">
            <v>CW</v>
          </cell>
          <cell r="AG481">
            <v>2022</v>
          </cell>
          <cell r="AH481" t="str">
            <v>City Wide Capital</v>
          </cell>
          <cell r="AI481">
            <v>909435</v>
          </cell>
          <cell r="AJ481" t="str">
            <v>Véhicules routiers et équipement</v>
          </cell>
        </row>
        <row r="482">
          <cell r="B482" t="str">
            <v>909435 Roads Services Vehicle &amp; Equipment (2019</v>
          </cell>
          <cell r="C482" t="str">
            <v>DC</v>
          </cell>
          <cell r="D482" t="str">
            <v xml:space="preserve">Development Charges </v>
          </cell>
          <cell r="E482" t="str">
            <v>Vehicles &amp; Works Yards (City Wide)</v>
          </cell>
          <cell r="F482" t="str">
            <v>Develop. Charges</v>
          </cell>
          <cell r="G482" t="str">
            <v>DC</v>
          </cell>
          <cell r="H482" t="str">
            <v>Tax</v>
          </cell>
          <cell r="I482" t="str">
            <v>Tax</v>
          </cell>
          <cell r="J482" t="str">
            <v>Authority</v>
          </cell>
          <cell r="K482" t="str">
            <v>Individual</v>
          </cell>
          <cell r="L482" t="str">
            <v>Growth</v>
          </cell>
          <cell r="M482" t="str">
            <v>Transportation Committee</v>
          </cell>
          <cell r="N482" t="str">
            <v>Public Works &amp; Environmental Services Department</v>
          </cell>
          <cell r="O482" t="str">
            <v>Roads Services</v>
          </cell>
          <cell r="P482" t="str">
            <v>Transportation Services</v>
          </cell>
          <cell r="Q482" t="str">
            <v>909435  Roads Services Vehicle &amp; Equipment (2019</v>
          </cell>
          <cell r="R482" t="str">
            <v>516246  D/C -Vehicles &amp; Works Yards (City Wide)</v>
          </cell>
          <cell r="S482">
            <v>774</v>
          </cell>
          <cell r="T482">
            <v>791</v>
          </cell>
          <cell r="U482">
            <v>808</v>
          </cell>
          <cell r="V482">
            <v>825</v>
          </cell>
          <cell r="W482">
            <v>0</v>
          </cell>
          <cell r="X482">
            <v>0</v>
          </cell>
          <cell r="Y482">
            <v>0</v>
          </cell>
          <cell r="Z482">
            <v>0</v>
          </cell>
          <cell r="AA482">
            <v>0</v>
          </cell>
          <cell r="AB482">
            <v>0</v>
          </cell>
          <cell r="AC482">
            <v>3198</v>
          </cell>
          <cell r="AD482">
            <v>516246</v>
          </cell>
          <cell r="AE482">
            <v>3198</v>
          </cell>
          <cell r="AF482" t="str">
            <v>CW</v>
          </cell>
          <cell r="AG482">
            <v>2022</v>
          </cell>
          <cell r="AH482" t="str">
            <v>Roads &amp; Structures</v>
          </cell>
          <cell r="AI482">
            <v>909435</v>
          </cell>
          <cell r="AJ482" t="str">
            <v>Véhicules routiers et équipement</v>
          </cell>
        </row>
        <row r="483">
          <cell r="B483" t="str">
            <v>909395 2019 Acces. Ped Signal/Ped Coundown Sig.</v>
          </cell>
          <cell r="C483" t="str">
            <v>Res</v>
          </cell>
          <cell r="D483" t="str">
            <v xml:space="preserve">Capital Reserve Fund </v>
          </cell>
          <cell r="E483" t="str">
            <v>City Wide Capital</v>
          </cell>
          <cell r="F483" t="str">
            <v>Tax Supported/ Dedicated</v>
          </cell>
          <cell r="G483" t="str">
            <v>Tax</v>
          </cell>
          <cell r="H483" t="str">
            <v>Tax</v>
          </cell>
          <cell r="I483" t="str">
            <v>Tax</v>
          </cell>
          <cell r="J483" t="str">
            <v>Authority</v>
          </cell>
          <cell r="K483" t="str">
            <v>Individual</v>
          </cell>
          <cell r="L483" t="str">
            <v>Service Enhancement</v>
          </cell>
          <cell r="M483" t="str">
            <v>Transportation Committee</v>
          </cell>
          <cell r="N483" t="str">
            <v>Transportation Services Department</v>
          </cell>
          <cell r="O483" t="str">
            <v>Traffic Services</v>
          </cell>
          <cell r="P483" t="str">
            <v>Transportation Services</v>
          </cell>
          <cell r="Q483" t="str">
            <v>909395  2019 Acces. Ped Signal/Ped Coundown Sig.</v>
          </cell>
          <cell r="R483" t="str">
            <v>516104  City Wide Capital</v>
          </cell>
          <cell r="S483">
            <v>480</v>
          </cell>
          <cell r="T483">
            <v>480</v>
          </cell>
          <cell r="U483">
            <v>480</v>
          </cell>
          <cell r="V483">
            <v>480</v>
          </cell>
          <cell r="W483">
            <v>0</v>
          </cell>
          <cell r="X483">
            <v>0</v>
          </cell>
          <cell r="Y483">
            <v>0</v>
          </cell>
          <cell r="Z483">
            <v>0</v>
          </cell>
          <cell r="AA483">
            <v>0</v>
          </cell>
          <cell r="AB483">
            <v>0</v>
          </cell>
          <cell r="AC483">
            <v>1920</v>
          </cell>
          <cell r="AD483">
            <v>516104</v>
          </cell>
          <cell r="AE483">
            <v>1920</v>
          </cell>
          <cell r="AF483" t="str">
            <v>CW</v>
          </cell>
          <cell r="AG483">
            <v>2021</v>
          </cell>
          <cell r="AH483" t="str">
            <v>City Wide Capital</v>
          </cell>
          <cell r="AI483">
            <v>909395</v>
          </cell>
          <cell r="AJ483" t="str">
            <v>Programme de signaux accessibles pour piétons et de feux piétonniers à décompte de 2019</v>
          </cell>
        </row>
        <row r="484">
          <cell r="B484" t="str">
            <v>909395 2019 Acces. Ped Signal/Ped Coundown Sig.</v>
          </cell>
          <cell r="C484" t="str">
            <v>DC</v>
          </cell>
          <cell r="D484" t="str">
            <v xml:space="preserve">Development Charges </v>
          </cell>
          <cell r="E484" t="str">
            <v>Roads &amp; Structures (City Wide)</v>
          </cell>
          <cell r="F484" t="str">
            <v>Develop. Charges</v>
          </cell>
          <cell r="G484" t="str">
            <v>DC</v>
          </cell>
          <cell r="H484" t="str">
            <v>Tax</v>
          </cell>
          <cell r="I484" t="str">
            <v>Tax</v>
          </cell>
          <cell r="J484" t="str">
            <v>Authority</v>
          </cell>
          <cell r="K484" t="str">
            <v>Individual</v>
          </cell>
          <cell r="L484" t="str">
            <v>Service Enhancement</v>
          </cell>
          <cell r="M484" t="str">
            <v>Transportation Committee</v>
          </cell>
          <cell r="N484" t="str">
            <v>Transportation Services Department</v>
          </cell>
          <cell r="O484" t="str">
            <v>Traffic Services</v>
          </cell>
          <cell r="P484" t="str">
            <v>Transportation Services</v>
          </cell>
          <cell r="Q484" t="str">
            <v>909395  2019 Acces. Ped Signal/Ped Coundown Sig.</v>
          </cell>
          <cell r="R484" t="str">
            <v>516224  D/C  - Roads &amp; Structures (City Wide)</v>
          </cell>
          <cell r="S484">
            <v>120</v>
          </cell>
          <cell r="T484">
            <v>120</v>
          </cell>
          <cell r="U484">
            <v>120</v>
          </cell>
          <cell r="V484">
            <v>120</v>
          </cell>
          <cell r="W484">
            <v>0</v>
          </cell>
          <cell r="X484">
            <v>0</v>
          </cell>
          <cell r="Y484">
            <v>0</v>
          </cell>
          <cell r="Z484">
            <v>0</v>
          </cell>
          <cell r="AA484">
            <v>0</v>
          </cell>
          <cell r="AB484">
            <v>0</v>
          </cell>
          <cell r="AC484">
            <v>480</v>
          </cell>
          <cell r="AD484">
            <v>516224</v>
          </cell>
          <cell r="AE484">
            <v>480</v>
          </cell>
          <cell r="AF484" t="str">
            <v>CW</v>
          </cell>
          <cell r="AG484">
            <v>2021</v>
          </cell>
          <cell r="AH484" t="str">
            <v>Roads &amp; Structures</v>
          </cell>
          <cell r="AI484">
            <v>909395</v>
          </cell>
          <cell r="AJ484" t="str">
            <v>Programme de signaux accessibles pour piétons et de feux piétonniers à décompte de 2019</v>
          </cell>
        </row>
        <row r="485">
          <cell r="B485" t="str">
            <v>909396 2019 Safer Roads Ottawa</v>
          </cell>
          <cell r="C485" t="str">
            <v>Res</v>
          </cell>
          <cell r="D485" t="str">
            <v xml:space="preserve">Capital Reserve Fund </v>
          </cell>
          <cell r="E485" t="str">
            <v>City Wide Capital</v>
          </cell>
          <cell r="F485" t="str">
            <v>Tax Supported/ Dedicated</v>
          </cell>
          <cell r="G485" t="str">
            <v>Tax</v>
          </cell>
          <cell r="H485" t="str">
            <v>Tax</v>
          </cell>
          <cell r="I485" t="str">
            <v>Tax</v>
          </cell>
          <cell r="J485" t="str">
            <v>Authority</v>
          </cell>
          <cell r="K485" t="str">
            <v>Individual</v>
          </cell>
          <cell r="L485" t="str">
            <v>Service Enhancement</v>
          </cell>
          <cell r="M485" t="str">
            <v>Transportation Committee</v>
          </cell>
          <cell r="N485" t="str">
            <v>Transportation Services Department</v>
          </cell>
          <cell r="O485" t="str">
            <v>Traffic Services</v>
          </cell>
          <cell r="P485" t="str">
            <v>Transportation Services</v>
          </cell>
          <cell r="Q485" t="str">
            <v>909396  2019 Safer Roads Ottawa</v>
          </cell>
          <cell r="R485" t="str">
            <v>516104  City Wide Capital</v>
          </cell>
          <cell r="S485">
            <v>420</v>
          </cell>
          <cell r="T485">
            <v>420</v>
          </cell>
          <cell r="U485">
            <v>420</v>
          </cell>
          <cell r="V485">
            <v>420</v>
          </cell>
          <cell r="W485">
            <v>0</v>
          </cell>
          <cell r="X485">
            <v>0</v>
          </cell>
          <cell r="Y485">
            <v>0</v>
          </cell>
          <cell r="Z485">
            <v>0</v>
          </cell>
          <cell r="AA485">
            <v>0</v>
          </cell>
          <cell r="AB485">
            <v>0</v>
          </cell>
          <cell r="AC485">
            <v>1680</v>
          </cell>
          <cell r="AD485">
            <v>516104</v>
          </cell>
          <cell r="AE485">
            <v>1680</v>
          </cell>
          <cell r="AF485" t="str">
            <v>CW</v>
          </cell>
          <cell r="AG485">
            <v>2021</v>
          </cell>
          <cell r="AH485" t="str">
            <v>City Wide Capital</v>
          </cell>
          <cell r="AI485">
            <v>909396</v>
          </cell>
          <cell r="AJ485" t="str">
            <v>Sécurité des routes Ottawa 2019</v>
          </cell>
        </row>
        <row r="486">
          <cell r="B486" t="str">
            <v>909397 2019 Pedestrian Safety Evaluation Prog.</v>
          </cell>
          <cell r="C486" t="str">
            <v>Res</v>
          </cell>
          <cell r="D486" t="str">
            <v xml:space="preserve">Capital Reserve Fund </v>
          </cell>
          <cell r="E486" t="str">
            <v>City Wide Capital</v>
          </cell>
          <cell r="F486" t="str">
            <v>Tax Supported/ Dedicated</v>
          </cell>
          <cell r="G486" t="str">
            <v>Tax</v>
          </cell>
          <cell r="H486" t="str">
            <v>Tax</v>
          </cell>
          <cell r="I486" t="str">
            <v>Tax</v>
          </cell>
          <cell r="J486" t="str">
            <v>Authority</v>
          </cell>
          <cell r="K486" t="str">
            <v>Individual</v>
          </cell>
          <cell r="L486" t="str">
            <v>Service Enhancement</v>
          </cell>
          <cell r="M486" t="str">
            <v>Transportation Committee</v>
          </cell>
          <cell r="N486" t="str">
            <v>Transportation Services Department</v>
          </cell>
          <cell r="O486" t="str">
            <v>Traffic Services</v>
          </cell>
          <cell r="P486" t="str">
            <v>Transportation Services</v>
          </cell>
          <cell r="Q486" t="str">
            <v>909397  2019 Pedestrian Safety Evaluation Prog.</v>
          </cell>
          <cell r="R486" t="str">
            <v>516104  City Wide Capital</v>
          </cell>
          <cell r="S486">
            <v>380</v>
          </cell>
          <cell r="T486">
            <v>380</v>
          </cell>
          <cell r="U486">
            <v>380</v>
          </cell>
          <cell r="V486">
            <v>380</v>
          </cell>
          <cell r="W486">
            <v>0</v>
          </cell>
          <cell r="X486">
            <v>0</v>
          </cell>
          <cell r="Y486">
            <v>0</v>
          </cell>
          <cell r="Z486">
            <v>0</v>
          </cell>
          <cell r="AA486">
            <v>0</v>
          </cell>
          <cell r="AB486">
            <v>0</v>
          </cell>
          <cell r="AC486">
            <v>1520</v>
          </cell>
          <cell r="AD486">
            <v>516104</v>
          </cell>
          <cell r="AE486">
            <v>1520</v>
          </cell>
          <cell r="AF486" t="str">
            <v>CW</v>
          </cell>
          <cell r="AG486">
            <v>2021</v>
          </cell>
          <cell r="AH486" t="str">
            <v>City Wide Capital</v>
          </cell>
          <cell r="AI486">
            <v>909397</v>
          </cell>
          <cell r="AJ486" t="str">
            <v>2018 accessibilité – Arénas</v>
          </cell>
        </row>
        <row r="487">
          <cell r="B487" t="str">
            <v>909398 2019 Cycling Safety Program</v>
          </cell>
          <cell r="C487" t="str">
            <v>Res</v>
          </cell>
          <cell r="D487" t="str">
            <v xml:space="preserve">Capital Reserve Fund </v>
          </cell>
          <cell r="E487" t="str">
            <v>City Wide Capital</v>
          </cell>
          <cell r="F487" t="str">
            <v>Tax Supported/ Dedicated</v>
          </cell>
          <cell r="G487" t="str">
            <v>Tax</v>
          </cell>
          <cell r="H487" t="str">
            <v>Tax</v>
          </cell>
          <cell r="I487" t="str">
            <v>Tax</v>
          </cell>
          <cell r="J487" t="str">
            <v>Authority</v>
          </cell>
          <cell r="K487" t="str">
            <v>Individual</v>
          </cell>
          <cell r="L487" t="str">
            <v>Service Enhancement</v>
          </cell>
          <cell r="M487" t="str">
            <v>Transportation Committee</v>
          </cell>
          <cell r="N487" t="str">
            <v>Transportation Services Department</v>
          </cell>
          <cell r="O487" t="str">
            <v>Traffic Services</v>
          </cell>
          <cell r="P487" t="str">
            <v>Transportation Services</v>
          </cell>
          <cell r="Q487" t="str">
            <v>909398  2019 Cycling Safety Program</v>
          </cell>
          <cell r="R487" t="str">
            <v>516104  City Wide Capital</v>
          </cell>
          <cell r="S487">
            <v>105</v>
          </cell>
          <cell r="T487">
            <v>105</v>
          </cell>
          <cell r="U487">
            <v>105</v>
          </cell>
          <cell r="V487">
            <v>105</v>
          </cell>
          <cell r="W487">
            <v>0</v>
          </cell>
          <cell r="X487">
            <v>0</v>
          </cell>
          <cell r="Y487">
            <v>0</v>
          </cell>
          <cell r="Z487">
            <v>0</v>
          </cell>
          <cell r="AA487">
            <v>0</v>
          </cell>
          <cell r="AB487">
            <v>0</v>
          </cell>
          <cell r="AC487">
            <v>420</v>
          </cell>
          <cell r="AD487">
            <v>516104</v>
          </cell>
          <cell r="AE487">
            <v>420</v>
          </cell>
          <cell r="AF487" t="str">
            <v>CW</v>
          </cell>
          <cell r="AG487">
            <v>2021</v>
          </cell>
          <cell r="AH487" t="str">
            <v>City Wide Capital</v>
          </cell>
          <cell r="AI487">
            <v>909398</v>
          </cell>
          <cell r="AJ487" t="str">
            <v>Programme de la sécurité à bicyclette 2019</v>
          </cell>
        </row>
        <row r="488">
          <cell r="B488" t="str">
            <v>909547 2019 Traffic &amp; Pedestrian Safety Enhance</v>
          </cell>
          <cell r="C488" t="str">
            <v>Res</v>
          </cell>
          <cell r="D488" t="str">
            <v xml:space="preserve">Capital Reserve Fund </v>
          </cell>
          <cell r="E488" t="str">
            <v>City Wide Capital</v>
          </cell>
          <cell r="F488" t="str">
            <v>Tax Supported/ Dedicated</v>
          </cell>
          <cell r="G488" t="str">
            <v>Tax</v>
          </cell>
          <cell r="H488" t="str">
            <v>Tax</v>
          </cell>
          <cell r="I488" t="str">
            <v>Tax</v>
          </cell>
          <cell r="J488" t="str">
            <v>Authority</v>
          </cell>
          <cell r="K488" t="str">
            <v>Individual</v>
          </cell>
          <cell r="L488" t="str">
            <v>Service Enhancement</v>
          </cell>
          <cell r="M488" t="str">
            <v>Transportation Committee</v>
          </cell>
          <cell r="N488" t="str">
            <v>Transportation Services Department</v>
          </cell>
          <cell r="O488" t="str">
            <v>Traffic Services</v>
          </cell>
          <cell r="P488" t="str">
            <v>Transportation Services</v>
          </cell>
          <cell r="Q488" t="str">
            <v>909547  2019 Traffic &amp; Pedestrian Safety Enhance</v>
          </cell>
          <cell r="R488" t="str">
            <v>516104  City Wide Capital</v>
          </cell>
          <cell r="S488">
            <v>1630</v>
          </cell>
          <cell r="T488">
            <v>1630</v>
          </cell>
          <cell r="U488">
            <v>1630</v>
          </cell>
          <cell r="V488">
            <v>1630</v>
          </cell>
          <cell r="W488">
            <v>0</v>
          </cell>
          <cell r="X488">
            <v>0</v>
          </cell>
          <cell r="Y488">
            <v>0</v>
          </cell>
          <cell r="Z488">
            <v>0</v>
          </cell>
          <cell r="AA488">
            <v>0</v>
          </cell>
          <cell r="AB488">
            <v>0</v>
          </cell>
          <cell r="AC488">
            <v>6520</v>
          </cell>
          <cell r="AD488">
            <v>516104</v>
          </cell>
          <cell r="AE488">
            <v>6520</v>
          </cell>
          <cell r="AF488" t="str">
            <v>CW</v>
          </cell>
          <cell r="AG488">
            <v>2021</v>
          </cell>
          <cell r="AH488" t="str">
            <v>City Wide Capital</v>
          </cell>
          <cell r="AI488">
            <v>909547</v>
          </cell>
          <cell r="AJ488" t="str">
            <v>Programme 2019 d'amélioration de la circulation routière et piétonnière -initiatives des quartiers</v>
          </cell>
        </row>
        <row r="489">
          <cell r="B489" t="str">
            <v>909548 2019 Pedestrian Crossover Program</v>
          </cell>
          <cell r="C489" t="str">
            <v>Res</v>
          </cell>
          <cell r="D489" t="str">
            <v xml:space="preserve">Capital Reserve Fund </v>
          </cell>
          <cell r="E489" t="str">
            <v>City Wide Capital</v>
          </cell>
          <cell r="F489" t="str">
            <v>Tax Supported/ Dedicated</v>
          </cell>
          <cell r="G489" t="str">
            <v>Tax</v>
          </cell>
          <cell r="H489" t="str">
            <v>Tax</v>
          </cell>
          <cell r="I489" t="str">
            <v>Tax</v>
          </cell>
          <cell r="J489" t="str">
            <v>Authority</v>
          </cell>
          <cell r="K489" t="str">
            <v>Individual</v>
          </cell>
          <cell r="L489" t="str">
            <v>Service Enhancement</v>
          </cell>
          <cell r="M489" t="str">
            <v>Transportation Committee</v>
          </cell>
          <cell r="N489" t="str">
            <v>Transportation Services Department</v>
          </cell>
          <cell r="O489" t="str">
            <v>Traffic Services</v>
          </cell>
          <cell r="P489" t="str">
            <v>Transportation Services</v>
          </cell>
          <cell r="Q489" t="str">
            <v>909548  2019 Pedestrian Crossover Program</v>
          </cell>
          <cell r="R489" t="str">
            <v>516104  City Wide Capital</v>
          </cell>
          <cell r="S489">
            <v>500</v>
          </cell>
          <cell r="T489">
            <v>500</v>
          </cell>
          <cell r="U489">
            <v>500</v>
          </cell>
          <cell r="V489">
            <v>500</v>
          </cell>
          <cell r="W489">
            <v>0</v>
          </cell>
          <cell r="X489">
            <v>0</v>
          </cell>
          <cell r="Y489">
            <v>0</v>
          </cell>
          <cell r="Z489">
            <v>0</v>
          </cell>
          <cell r="AA489">
            <v>0</v>
          </cell>
          <cell r="AB489">
            <v>0</v>
          </cell>
          <cell r="AC489">
            <v>2000</v>
          </cell>
          <cell r="AD489">
            <v>516104</v>
          </cell>
          <cell r="AE489">
            <v>2000</v>
          </cell>
          <cell r="AF489" t="str">
            <v>CW</v>
          </cell>
          <cell r="AG489">
            <v>2021</v>
          </cell>
          <cell r="AH489" t="str">
            <v>City Wide Capital</v>
          </cell>
          <cell r="AI489">
            <v>909548</v>
          </cell>
          <cell r="AJ489" t="str">
            <v xml:space="preserve">Projet 2019 de passages pour piétons </v>
          </cell>
        </row>
        <row r="490">
          <cell r="B490" t="str">
            <v>909010 2018 Ice &amp; Snow Control Technologies</v>
          </cell>
          <cell r="C490" t="str">
            <v>Res</v>
          </cell>
          <cell r="D490" t="str">
            <v xml:space="preserve">Capital Reserve Fund </v>
          </cell>
          <cell r="E490" t="str">
            <v>City Wide Capital</v>
          </cell>
          <cell r="F490" t="str">
            <v>Tax Supported/ Dedicated</v>
          </cell>
          <cell r="G490" t="str">
            <v>Tax</v>
          </cell>
          <cell r="H490" t="str">
            <v>Tax</v>
          </cell>
          <cell r="I490" t="str">
            <v>Tax</v>
          </cell>
          <cell r="J490" t="str">
            <v>Authority</v>
          </cell>
          <cell r="K490" t="str">
            <v>Individual</v>
          </cell>
          <cell r="L490" t="str">
            <v>Renewal of City Assets</v>
          </cell>
          <cell r="M490" t="str">
            <v>Transportation Committee</v>
          </cell>
          <cell r="N490" t="str">
            <v>Public Works &amp; Environmental Services Department</v>
          </cell>
          <cell r="O490" t="str">
            <v>Roads Services</v>
          </cell>
          <cell r="P490" t="str">
            <v>Transportation Services</v>
          </cell>
          <cell r="Q490" t="str">
            <v>909010  2018 Ice &amp; Snow Control Technologies</v>
          </cell>
          <cell r="R490" t="str">
            <v>516104  City Wide Capital</v>
          </cell>
          <cell r="S490">
            <v>0</v>
          </cell>
          <cell r="T490">
            <v>0</v>
          </cell>
          <cell r="U490">
            <v>0</v>
          </cell>
          <cell r="V490">
            <v>0</v>
          </cell>
          <cell r="W490">
            <v>165</v>
          </cell>
          <cell r="X490">
            <v>170</v>
          </cell>
          <cell r="Y490">
            <v>175</v>
          </cell>
          <cell r="Z490">
            <v>180</v>
          </cell>
          <cell r="AA490">
            <v>185</v>
          </cell>
          <cell r="AB490">
            <v>0</v>
          </cell>
          <cell r="AC490">
            <v>875</v>
          </cell>
          <cell r="AD490">
            <v>516104</v>
          </cell>
          <cell r="AE490">
            <v>0</v>
          </cell>
          <cell r="AF490" t="str">
            <v>CW</v>
          </cell>
          <cell r="AG490">
            <v>2021</v>
          </cell>
          <cell r="AH490" t="str">
            <v>City Wide Capital</v>
          </cell>
          <cell r="AI490">
            <v>909010</v>
          </cell>
          <cell r="AJ490" t="str">
            <v>Technologies de déneigement et de déglaçage - 2018</v>
          </cell>
        </row>
        <row r="491">
          <cell r="B491" t="str">
            <v>909123 Parking Studies - DC</v>
          </cell>
          <cell r="C491" t="str">
            <v>Res</v>
          </cell>
          <cell r="D491" t="str">
            <v xml:space="preserve">Capital Reserve Fund </v>
          </cell>
          <cell r="E491" t="str">
            <v>Cash-in-Lieu - Parking</v>
          </cell>
          <cell r="F491" t="str">
            <v>Tax Supported/ Dedicated</v>
          </cell>
          <cell r="G491" t="str">
            <v>Tax</v>
          </cell>
          <cell r="H491" t="str">
            <v>Tax</v>
          </cell>
          <cell r="I491" t="str">
            <v>Tax</v>
          </cell>
          <cell r="J491" t="str">
            <v>Authority</v>
          </cell>
          <cell r="K491" t="str">
            <v>Individual</v>
          </cell>
          <cell r="L491" t="str">
            <v>Renewal of City Assets</v>
          </cell>
          <cell r="M491" t="str">
            <v>Transportation Committee</v>
          </cell>
          <cell r="N491" t="str">
            <v>Public Works &amp; Environmental Services Department</v>
          </cell>
          <cell r="O491" t="str">
            <v>Parking Services Branch</v>
          </cell>
          <cell r="P491" t="str">
            <v>Transportation Services</v>
          </cell>
          <cell r="Q491" t="str">
            <v>909123  Parking Studies - DC</v>
          </cell>
          <cell r="R491" t="str">
            <v>516136  Cash-in-Lieu - Parking</v>
          </cell>
          <cell r="S491">
            <v>248</v>
          </cell>
          <cell r="T491">
            <v>40</v>
          </cell>
          <cell r="U491">
            <v>40</v>
          </cell>
          <cell r="V491">
            <v>40</v>
          </cell>
          <cell r="W491">
            <v>40</v>
          </cell>
          <cell r="X491">
            <v>40</v>
          </cell>
          <cell r="Y491">
            <v>40</v>
          </cell>
          <cell r="Z491">
            <v>40</v>
          </cell>
          <cell r="AA491">
            <v>40</v>
          </cell>
          <cell r="AB491">
            <v>40</v>
          </cell>
          <cell r="AC491">
            <v>608</v>
          </cell>
          <cell r="AD491">
            <v>516136</v>
          </cell>
          <cell r="AE491">
            <v>368</v>
          </cell>
          <cell r="AF491" t="str">
            <v>CW</v>
          </cell>
          <cell r="AG491">
            <v>2021</v>
          </cell>
          <cell r="AH491" t="str">
            <v>Cash-in-Lieu - Parking</v>
          </cell>
          <cell r="AI491">
            <v>909123</v>
          </cell>
          <cell r="AJ491" t="str">
            <v xml:space="preserve">Études sur le stationnement (DC) </v>
          </cell>
        </row>
        <row r="492">
          <cell r="B492" t="str">
            <v>909123 Parking Studies - DC</v>
          </cell>
          <cell r="C492" t="str">
            <v>DC</v>
          </cell>
          <cell r="D492" t="str">
            <v xml:space="preserve">Development Charges </v>
          </cell>
          <cell r="E492" t="str">
            <v>Roads &amp; Structures (City Wide)</v>
          </cell>
          <cell r="F492" t="str">
            <v>Develop. Charges</v>
          </cell>
          <cell r="G492" t="str">
            <v>DC</v>
          </cell>
          <cell r="H492" t="str">
            <v>Tax</v>
          </cell>
          <cell r="I492" t="str">
            <v>Tax</v>
          </cell>
          <cell r="J492" t="str">
            <v>Authority</v>
          </cell>
          <cell r="K492" t="str">
            <v>Individual</v>
          </cell>
          <cell r="L492" t="str">
            <v>Renewal of City Assets</v>
          </cell>
          <cell r="M492" t="str">
            <v>Transportation Committee</v>
          </cell>
          <cell r="N492" t="str">
            <v>Public Works &amp; Environmental Services Department</v>
          </cell>
          <cell r="O492" t="str">
            <v>Parking Services Branch</v>
          </cell>
          <cell r="P492" t="str">
            <v>Transportation Services</v>
          </cell>
          <cell r="Q492" t="str">
            <v>909123  Parking Studies - DC</v>
          </cell>
          <cell r="R492" t="str">
            <v>516224  D/C  - Roads &amp; Structures (City Wide)</v>
          </cell>
          <cell r="S492">
            <v>62</v>
          </cell>
          <cell r="T492">
            <v>10</v>
          </cell>
          <cell r="U492">
            <v>10</v>
          </cell>
          <cell r="V492">
            <v>10</v>
          </cell>
          <cell r="W492">
            <v>10</v>
          </cell>
          <cell r="X492">
            <v>10</v>
          </cell>
          <cell r="Y492">
            <v>10</v>
          </cell>
          <cell r="Z492">
            <v>8</v>
          </cell>
          <cell r="AA492">
            <v>0</v>
          </cell>
          <cell r="AB492">
            <v>0</v>
          </cell>
          <cell r="AC492">
            <v>130</v>
          </cell>
          <cell r="AD492">
            <v>516224</v>
          </cell>
          <cell r="AE492">
            <v>92</v>
          </cell>
          <cell r="AF492" t="str">
            <v>CW</v>
          </cell>
          <cell r="AG492">
            <v>2021</v>
          </cell>
          <cell r="AH492" t="str">
            <v>Roads &amp; Structures</v>
          </cell>
          <cell r="AI492">
            <v>909123</v>
          </cell>
          <cell r="AJ492" t="str">
            <v xml:space="preserve">Études sur le stationnement (DC) </v>
          </cell>
        </row>
        <row r="493">
          <cell r="B493" t="str">
            <v>909123 Parking Studies - DC</v>
          </cell>
          <cell r="C493" t="str">
            <v>DC</v>
          </cell>
          <cell r="D493" t="str">
            <v xml:space="preserve">Development Charges </v>
          </cell>
          <cell r="E493" t="str">
            <v>Future DC Funding</v>
          </cell>
          <cell r="F493" t="str">
            <v>Develop. Charges</v>
          </cell>
          <cell r="G493" t="str">
            <v>DC</v>
          </cell>
          <cell r="H493" t="str">
            <v>Tax</v>
          </cell>
          <cell r="I493" t="str">
            <v>Tax</v>
          </cell>
          <cell r="J493" t="str">
            <v>Authority</v>
          </cell>
          <cell r="K493" t="str">
            <v>Individual</v>
          </cell>
          <cell r="L493" t="str">
            <v>Renewal of City Assets</v>
          </cell>
          <cell r="M493" t="str">
            <v>Transportation Committee</v>
          </cell>
          <cell r="N493" t="str">
            <v>Public Works &amp; Environmental Services Department</v>
          </cell>
          <cell r="O493" t="str">
            <v>Parking Services Branch</v>
          </cell>
          <cell r="P493" t="str">
            <v>Transportation Services</v>
          </cell>
          <cell r="Q493" t="str">
            <v>909123  Parking Studies - DC</v>
          </cell>
          <cell r="R493" t="str">
            <v>516298  Future DC Funding</v>
          </cell>
          <cell r="S493">
            <v>0</v>
          </cell>
          <cell r="T493">
            <v>0</v>
          </cell>
          <cell r="U493">
            <v>0</v>
          </cell>
          <cell r="V493">
            <v>0</v>
          </cell>
          <cell r="W493">
            <v>0</v>
          </cell>
          <cell r="X493">
            <v>0</v>
          </cell>
          <cell r="Y493">
            <v>0</v>
          </cell>
          <cell r="Z493">
            <v>2</v>
          </cell>
          <cell r="AA493">
            <v>10</v>
          </cell>
          <cell r="AB493">
            <v>10</v>
          </cell>
          <cell r="AC493">
            <v>22</v>
          </cell>
          <cell r="AD493">
            <v>516298</v>
          </cell>
          <cell r="AE493">
            <v>0</v>
          </cell>
          <cell r="AF493" t="str">
            <v>CW</v>
          </cell>
          <cell r="AG493">
            <v>2021</v>
          </cell>
          <cell r="AH493" t="str">
            <v xml:space="preserve">Check </v>
          </cell>
          <cell r="AI493">
            <v>909123</v>
          </cell>
          <cell r="AJ493" t="str">
            <v xml:space="preserve">Études sur le stationnement (DC) </v>
          </cell>
        </row>
        <row r="494">
          <cell r="B494" t="str">
            <v>909422 2019 Life Cycle Renew - PWES Works Yard</v>
          </cell>
          <cell r="C494" t="str">
            <v>Res</v>
          </cell>
          <cell r="D494" t="str">
            <v xml:space="preserve">Capital Reserve Fund </v>
          </cell>
          <cell r="E494" t="str">
            <v>City Wide Capital</v>
          </cell>
          <cell r="F494" t="str">
            <v>Tax Supported/ Dedicated</v>
          </cell>
          <cell r="G494" t="str">
            <v>Tax</v>
          </cell>
          <cell r="H494" t="str">
            <v>Tax</v>
          </cell>
          <cell r="I494" t="str">
            <v>Tax</v>
          </cell>
          <cell r="J494" t="str">
            <v>Authority</v>
          </cell>
          <cell r="K494" t="str">
            <v>Public Works Facilities</v>
          </cell>
          <cell r="L494" t="str">
            <v>Renewal of City Assets</v>
          </cell>
          <cell r="M494" t="str">
            <v>Transportation Committee</v>
          </cell>
          <cell r="N494" t="str">
            <v>Public Works &amp; Environmental Services Department</v>
          </cell>
          <cell r="O494" t="str">
            <v>Parks, Forestry &amp; Stormwater Services</v>
          </cell>
          <cell r="P494" t="str">
            <v>Parks, Buildings, &amp; Grounds</v>
          </cell>
          <cell r="Q494" t="str">
            <v>909422  2019 Life Cycle Renew - PWES Works Yard</v>
          </cell>
          <cell r="R494" t="str">
            <v>516104  City Wide Capital</v>
          </cell>
          <cell r="S494">
            <v>290</v>
          </cell>
          <cell r="T494">
            <v>310</v>
          </cell>
          <cell r="U494">
            <v>318</v>
          </cell>
          <cell r="V494">
            <v>325</v>
          </cell>
          <cell r="W494">
            <v>336</v>
          </cell>
          <cell r="X494">
            <v>345</v>
          </cell>
          <cell r="Y494">
            <v>354</v>
          </cell>
          <cell r="Z494">
            <v>364</v>
          </cell>
          <cell r="AA494">
            <v>374</v>
          </cell>
          <cell r="AB494">
            <v>381</v>
          </cell>
          <cell r="AC494">
            <v>3397</v>
          </cell>
          <cell r="AD494">
            <v>516104</v>
          </cell>
          <cell r="AE494">
            <v>1243</v>
          </cell>
          <cell r="AF494" t="str">
            <v>CW</v>
          </cell>
          <cell r="AG494">
            <v>2021</v>
          </cell>
          <cell r="AH494" t="str">
            <v>City Wide Capital</v>
          </cell>
          <cell r="AI494">
            <v>909422</v>
          </cell>
          <cell r="AJ494" t="str">
            <v>Renouvellement du cycle de vie 2019 – Installation des Travaux Publics et des Services environnementaux</v>
          </cell>
        </row>
        <row r="495">
          <cell r="B495" t="str">
            <v>909424 Roads Equipment Replacement 2019</v>
          </cell>
          <cell r="C495" t="str">
            <v>Res</v>
          </cell>
          <cell r="D495" t="str">
            <v xml:space="preserve">Capital Reserve Fund </v>
          </cell>
          <cell r="E495" t="str">
            <v>City Wide Capital</v>
          </cell>
          <cell r="F495" t="str">
            <v>Tax Supported/ Dedicated</v>
          </cell>
          <cell r="G495" t="str">
            <v>Tax</v>
          </cell>
          <cell r="H495" t="str">
            <v>Tax</v>
          </cell>
          <cell r="I495" t="str">
            <v>Tax</v>
          </cell>
          <cell r="J495" t="str">
            <v>Authority</v>
          </cell>
          <cell r="K495" t="str">
            <v>Individual</v>
          </cell>
          <cell r="L495" t="str">
            <v>Renewal of City Assets</v>
          </cell>
          <cell r="M495" t="str">
            <v>Transportation Committee</v>
          </cell>
          <cell r="N495" t="str">
            <v>Public Works &amp; Environmental Services Department</v>
          </cell>
          <cell r="O495" t="str">
            <v>Roads Services</v>
          </cell>
          <cell r="P495" t="str">
            <v>Transportation Services</v>
          </cell>
          <cell r="Q495" t="str">
            <v>909424  Roads Equipment Replacement 2019</v>
          </cell>
          <cell r="R495" t="str">
            <v>516104  City Wide Capital</v>
          </cell>
          <cell r="S495">
            <v>341</v>
          </cell>
          <cell r="T495">
            <v>190</v>
          </cell>
          <cell r="U495">
            <v>195</v>
          </cell>
          <cell r="V495">
            <v>200</v>
          </cell>
          <cell r="W495">
            <v>165</v>
          </cell>
          <cell r="X495">
            <v>170</v>
          </cell>
          <cell r="Y495">
            <v>175</v>
          </cell>
          <cell r="Z495">
            <v>180</v>
          </cell>
          <cell r="AA495">
            <v>185</v>
          </cell>
          <cell r="AB495">
            <v>190</v>
          </cell>
          <cell r="AC495">
            <v>1991</v>
          </cell>
          <cell r="AD495">
            <v>516104</v>
          </cell>
          <cell r="AE495">
            <v>926</v>
          </cell>
          <cell r="AF495" t="str">
            <v>CW</v>
          </cell>
          <cell r="AG495">
            <v>2021</v>
          </cell>
          <cell r="AH495" t="str">
            <v>City Wide Capital</v>
          </cell>
          <cell r="AI495">
            <v>909424</v>
          </cell>
          <cell r="AJ495" t="str">
            <v>Remplacement de l'équipement des Services des routes</v>
          </cell>
        </row>
        <row r="496">
          <cell r="B496" t="str">
            <v>909425 Ice-Snow Control and RWIS Tech 2019</v>
          </cell>
          <cell r="C496" t="str">
            <v>Res</v>
          </cell>
          <cell r="D496" t="str">
            <v xml:space="preserve">Capital Reserve Fund </v>
          </cell>
          <cell r="E496" t="str">
            <v>City Wide Capital</v>
          </cell>
          <cell r="F496" t="str">
            <v>Tax Supported/ Dedicated</v>
          </cell>
          <cell r="G496" t="str">
            <v>Tax</v>
          </cell>
          <cell r="H496" t="str">
            <v>Tax</v>
          </cell>
          <cell r="I496" t="str">
            <v>Tax</v>
          </cell>
          <cell r="J496" t="str">
            <v>Authority</v>
          </cell>
          <cell r="K496" t="str">
            <v>Individual</v>
          </cell>
          <cell r="L496" t="str">
            <v>Renewal of City Assets</v>
          </cell>
          <cell r="M496" t="str">
            <v>Transportation Committee</v>
          </cell>
          <cell r="N496" t="str">
            <v>Public Works &amp; Environmental Services Department</v>
          </cell>
          <cell r="O496" t="str">
            <v>Roads Services</v>
          </cell>
          <cell r="P496" t="str">
            <v>Transportation Services</v>
          </cell>
          <cell r="Q496" t="str">
            <v>909425  Ice-Snow Control and RWIS Tech 2019</v>
          </cell>
          <cell r="R496" t="str">
            <v>516104  City Wide Capital</v>
          </cell>
          <cell r="S496">
            <v>150</v>
          </cell>
          <cell r="T496">
            <v>296</v>
          </cell>
          <cell r="U496">
            <v>300</v>
          </cell>
          <cell r="V496">
            <v>305</v>
          </cell>
          <cell r="W496">
            <v>0</v>
          </cell>
          <cell r="X496">
            <v>0</v>
          </cell>
          <cell r="Y496">
            <v>0</v>
          </cell>
          <cell r="Z496">
            <v>0</v>
          </cell>
          <cell r="AA496">
            <v>0</v>
          </cell>
          <cell r="AB496">
            <v>0</v>
          </cell>
          <cell r="AC496">
            <v>1051</v>
          </cell>
          <cell r="AD496">
            <v>516104</v>
          </cell>
          <cell r="AE496">
            <v>1051</v>
          </cell>
          <cell r="AF496" t="str">
            <v>CW</v>
          </cell>
          <cell r="AG496">
            <v>2021</v>
          </cell>
          <cell r="AH496" t="str">
            <v>City Wide Capital</v>
          </cell>
          <cell r="AI496">
            <v>909425</v>
          </cell>
          <cell r="AJ496" t="str">
            <v>Contrôle de la neige glace 2019 et technologies RWIS</v>
          </cell>
        </row>
        <row r="497">
          <cell r="B497" t="str">
            <v>906139 LCR - On/Off Street Payment Systems 2018</v>
          </cell>
          <cell r="C497" t="str">
            <v>Res</v>
          </cell>
          <cell r="D497" t="str">
            <v xml:space="preserve">Capital Reserve Fund </v>
          </cell>
          <cell r="E497" t="str">
            <v>Parking</v>
          </cell>
          <cell r="F497" t="str">
            <v>Tax Supported/ Dedicated</v>
          </cell>
          <cell r="G497" t="str">
            <v>Tax</v>
          </cell>
          <cell r="H497" t="str">
            <v>Tax</v>
          </cell>
          <cell r="I497" t="str">
            <v>Tax</v>
          </cell>
          <cell r="J497" t="str">
            <v>Authority</v>
          </cell>
          <cell r="K497" t="str">
            <v>Parking Lifecycle Renewal</v>
          </cell>
          <cell r="L497" t="str">
            <v>Renewal of City Assets</v>
          </cell>
          <cell r="M497" t="str">
            <v>Transportation Committee</v>
          </cell>
          <cell r="N497" t="str">
            <v>Public Works &amp; Environmental Services Department</v>
          </cell>
          <cell r="O497" t="str">
            <v>Parking Services Branch</v>
          </cell>
          <cell r="P497" t="str">
            <v>Transportation Services</v>
          </cell>
          <cell r="Q497" t="str">
            <v>906139  LCR - On/Off Street Payment Systems 2018</v>
          </cell>
          <cell r="R497" t="str">
            <v>516146  R/F Parking Facilities</v>
          </cell>
          <cell r="S497">
            <v>0</v>
          </cell>
          <cell r="T497">
            <v>0</v>
          </cell>
          <cell r="U497">
            <v>1400</v>
          </cell>
          <cell r="V497">
            <v>1400</v>
          </cell>
          <cell r="W497">
            <v>1400</v>
          </cell>
          <cell r="X497">
            <v>1400</v>
          </cell>
          <cell r="Y497">
            <v>1400</v>
          </cell>
          <cell r="Z497">
            <v>0</v>
          </cell>
          <cell r="AA497">
            <v>0</v>
          </cell>
          <cell r="AB497">
            <v>0</v>
          </cell>
          <cell r="AC497">
            <v>7000</v>
          </cell>
          <cell r="AD497">
            <v>516146</v>
          </cell>
          <cell r="AE497">
            <v>2800</v>
          </cell>
          <cell r="AF497" t="str">
            <v>CW</v>
          </cell>
          <cell r="AG497">
            <v>2027</v>
          </cell>
          <cell r="AH497" t="str">
            <v>Parking</v>
          </cell>
          <cell r="AI497">
            <v>906139</v>
          </cell>
          <cell r="AJ497" t="str">
            <v xml:space="preserve">Renouvellement du cycle de vie (2018) - Système dépenses de stationnement sur et hors rue </v>
          </cell>
        </row>
        <row r="498">
          <cell r="B498" t="str">
            <v>909121 LCR - Parking Facilities (2018)</v>
          </cell>
          <cell r="C498" t="str">
            <v>Res</v>
          </cell>
          <cell r="D498" t="str">
            <v xml:space="preserve">Capital Reserve Fund </v>
          </cell>
          <cell r="E498" t="str">
            <v>Parking</v>
          </cell>
          <cell r="F498" t="str">
            <v>Tax Supported/ Dedicated</v>
          </cell>
          <cell r="G498" t="str">
            <v>Tax</v>
          </cell>
          <cell r="H498" t="str">
            <v>Tax</v>
          </cell>
          <cell r="I498" t="str">
            <v>Tax</v>
          </cell>
          <cell r="J498" t="str">
            <v>Authority</v>
          </cell>
          <cell r="K498" t="str">
            <v>Parking Lifecycle Renewal</v>
          </cell>
          <cell r="L498" t="str">
            <v>Renewal of City Assets</v>
          </cell>
          <cell r="M498" t="str">
            <v>Transportation Committee</v>
          </cell>
          <cell r="N498" t="str">
            <v>Public Works &amp; Environmental Services Department</v>
          </cell>
          <cell r="O498" t="str">
            <v>Parking Services Branch</v>
          </cell>
          <cell r="P498" t="str">
            <v>Transportation Services</v>
          </cell>
          <cell r="Q498" t="str">
            <v>909121  LCR - Parking Facilities (2018)</v>
          </cell>
          <cell r="R498" t="str">
            <v>516146  R/F Parking Facilities</v>
          </cell>
          <cell r="S498">
            <v>0</v>
          </cell>
          <cell r="T498">
            <v>0</v>
          </cell>
          <cell r="U498">
            <v>0</v>
          </cell>
          <cell r="V498">
            <v>0</v>
          </cell>
          <cell r="W498">
            <v>1030</v>
          </cell>
          <cell r="X498">
            <v>900</v>
          </cell>
          <cell r="Y498">
            <v>1000</v>
          </cell>
          <cell r="Z498">
            <v>1000</v>
          </cell>
          <cell r="AA498">
            <v>1000</v>
          </cell>
          <cell r="AB498">
            <v>0</v>
          </cell>
          <cell r="AC498">
            <v>4930</v>
          </cell>
          <cell r="AD498">
            <v>516146</v>
          </cell>
          <cell r="AE498">
            <v>0</v>
          </cell>
          <cell r="AF498" t="str">
            <v>CW</v>
          </cell>
          <cell r="AG498">
            <v>2020</v>
          </cell>
          <cell r="AH498" t="str">
            <v>Parking</v>
          </cell>
          <cell r="AI498">
            <v>909121</v>
          </cell>
          <cell r="AJ498" t="str">
            <v>Renouvellement du cycle de vie (2018) - Installations de stationnement</v>
          </cell>
        </row>
        <row r="499">
          <cell r="B499" t="str">
            <v>909122 On-Street Facility Modification (2018)</v>
          </cell>
          <cell r="C499" t="str">
            <v>Res</v>
          </cell>
          <cell r="D499" t="str">
            <v xml:space="preserve">Capital Reserve Fund </v>
          </cell>
          <cell r="E499" t="str">
            <v>Parking</v>
          </cell>
          <cell r="F499" t="str">
            <v>Tax Supported/ Dedicated</v>
          </cell>
          <cell r="G499" t="str">
            <v>Tax</v>
          </cell>
          <cell r="H499" t="str">
            <v>Tax</v>
          </cell>
          <cell r="I499" t="str">
            <v>Tax</v>
          </cell>
          <cell r="J499" t="str">
            <v>Authority</v>
          </cell>
          <cell r="K499" t="str">
            <v>Parking Lifecycle Renewal</v>
          </cell>
          <cell r="L499" t="str">
            <v>Renewal of City Assets</v>
          </cell>
          <cell r="M499" t="str">
            <v>Transportation Committee</v>
          </cell>
          <cell r="N499" t="str">
            <v>Public Works &amp; Environmental Services Department</v>
          </cell>
          <cell r="O499" t="str">
            <v>Parking Services Branch</v>
          </cell>
          <cell r="P499" t="str">
            <v>Transportation Services</v>
          </cell>
          <cell r="Q499" t="str">
            <v>909122  On-Street Facility Modification (2018)</v>
          </cell>
          <cell r="R499" t="str">
            <v>516146  R/F Parking Facilities</v>
          </cell>
          <cell r="S499">
            <v>0</v>
          </cell>
          <cell r="T499">
            <v>0</v>
          </cell>
          <cell r="U499">
            <v>0</v>
          </cell>
          <cell r="V499">
            <v>0</v>
          </cell>
          <cell r="W499">
            <v>165</v>
          </cell>
          <cell r="X499">
            <v>170</v>
          </cell>
          <cell r="Y499">
            <v>175</v>
          </cell>
          <cell r="Z499">
            <v>180</v>
          </cell>
          <cell r="AA499">
            <v>185</v>
          </cell>
          <cell r="AB499">
            <v>0</v>
          </cell>
          <cell r="AC499">
            <v>875</v>
          </cell>
          <cell r="AD499">
            <v>516146</v>
          </cell>
          <cell r="AE499">
            <v>0</v>
          </cell>
          <cell r="AF499" t="str">
            <v>CW</v>
          </cell>
          <cell r="AG499">
            <v>2020</v>
          </cell>
          <cell r="AH499" t="str">
            <v>Parking</v>
          </cell>
          <cell r="AI499">
            <v>909122</v>
          </cell>
          <cell r="AJ499" t="str">
            <v>Amélioration aux installations de stationnement 2018</v>
          </cell>
        </row>
        <row r="500">
          <cell r="B500" t="str">
            <v>909426 LCR - Parking Facilities (2019)</v>
          </cell>
          <cell r="C500" t="str">
            <v>Res</v>
          </cell>
          <cell r="D500" t="str">
            <v xml:space="preserve">Capital Reserve Fund </v>
          </cell>
          <cell r="E500" t="str">
            <v>Parking</v>
          </cell>
          <cell r="F500" t="str">
            <v>Tax Supported/ Dedicated</v>
          </cell>
          <cell r="G500" t="str">
            <v>Tax</v>
          </cell>
          <cell r="H500" t="str">
            <v>Tax</v>
          </cell>
          <cell r="I500" t="str">
            <v>Tax</v>
          </cell>
          <cell r="J500" t="str">
            <v>Authority</v>
          </cell>
          <cell r="K500" t="str">
            <v>Parking Lifecycle Renewal</v>
          </cell>
          <cell r="L500" t="str">
            <v>Renewal of City Assets</v>
          </cell>
          <cell r="M500" t="str">
            <v>Transportation Committee</v>
          </cell>
          <cell r="N500" t="str">
            <v>Public Works &amp; Environmental Services Department</v>
          </cell>
          <cell r="O500" t="str">
            <v>Parking Services Branch</v>
          </cell>
          <cell r="P500" t="str">
            <v>Transportation Services</v>
          </cell>
          <cell r="Q500" t="str">
            <v>909426  LCR - Parking Facilities (2019)</v>
          </cell>
          <cell r="R500" t="str">
            <v>516146  R/F Parking Facilities</v>
          </cell>
          <cell r="S500">
            <v>800</v>
          </cell>
          <cell r="T500">
            <v>1250</v>
          </cell>
          <cell r="U500">
            <v>750</v>
          </cell>
          <cell r="V500">
            <v>750</v>
          </cell>
          <cell r="W500">
            <v>0</v>
          </cell>
          <cell r="X500">
            <v>0</v>
          </cell>
          <cell r="Y500">
            <v>0</v>
          </cell>
          <cell r="Z500">
            <v>0</v>
          </cell>
          <cell r="AA500">
            <v>0</v>
          </cell>
          <cell r="AB500">
            <v>0</v>
          </cell>
          <cell r="AC500">
            <v>3550</v>
          </cell>
          <cell r="AD500">
            <v>516146</v>
          </cell>
          <cell r="AE500">
            <v>3550</v>
          </cell>
          <cell r="AF500" t="str">
            <v>CW</v>
          </cell>
          <cell r="AG500">
            <v>2022</v>
          </cell>
          <cell r="AH500" t="str">
            <v>Parking</v>
          </cell>
          <cell r="AI500">
            <v>909426</v>
          </cell>
          <cell r="AJ500" t="str">
            <v>Renouvellement du cycle de vie (2019) - Installations de stationnement</v>
          </cell>
        </row>
        <row r="501">
          <cell r="B501" t="str">
            <v>909427 On-Street Facility Modification (2019)</v>
          </cell>
          <cell r="C501" t="str">
            <v>Res</v>
          </cell>
          <cell r="D501" t="str">
            <v xml:space="preserve">Capital Reserve Fund </v>
          </cell>
          <cell r="E501" t="str">
            <v>Parking</v>
          </cell>
          <cell r="F501" t="str">
            <v>Tax Supported/ Dedicated</v>
          </cell>
          <cell r="G501" t="str">
            <v>Tax</v>
          </cell>
          <cell r="H501" t="str">
            <v>Tax</v>
          </cell>
          <cell r="I501" t="str">
            <v>Tax</v>
          </cell>
          <cell r="J501" t="str">
            <v>Authority</v>
          </cell>
          <cell r="K501" t="str">
            <v>Parking Lifecycle Renewal</v>
          </cell>
          <cell r="L501" t="str">
            <v>Renewal of City Assets</v>
          </cell>
          <cell r="M501" t="str">
            <v>Transportation Committee</v>
          </cell>
          <cell r="N501" t="str">
            <v>Public Works &amp; Environmental Services Department</v>
          </cell>
          <cell r="O501" t="str">
            <v>Parking Services Branch</v>
          </cell>
          <cell r="P501" t="str">
            <v>Transportation Services</v>
          </cell>
          <cell r="Q501" t="str">
            <v>909427  On-Street Facility Modification (2019)</v>
          </cell>
          <cell r="R501" t="str">
            <v>516146  R/F Parking Facilities</v>
          </cell>
          <cell r="S501">
            <v>270</v>
          </cell>
          <cell r="T501">
            <v>150</v>
          </cell>
          <cell r="U501">
            <v>155</v>
          </cell>
          <cell r="V501">
            <v>160</v>
          </cell>
          <cell r="W501">
            <v>0</v>
          </cell>
          <cell r="X501">
            <v>0</v>
          </cell>
          <cell r="Y501">
            <v>0</v>
          </cell>
          <cell r="Z501">
            <v>0</v>
          </cell>
          <cell r="AA501">
            <v>0</v>
          </cell>
          <cell r="AB501">
            <v>0</v>
          </cell>
          <cell r="AC501">
            <v>735</v>
          </cell>
          <cell r="AD501">
            <v>516146</v>
          </cell>
          <cell r="AE501">
            <v>735</v>
          </cell>
          <cell r="AF501" t="str">
            <v>CW</v>
          </cell>
          <cell r="AG501">
            <v>2022</v>
          </cell>
          <cell r="AH501" t="str">
            <v>Parking</v>
          </cell>
          <cell r="AI501">
            <v>909427</v>
          </cell>
          <cell r="AJ501" t="str">
            <v>Amélioration aux installations de stationnement (2019)</v>
          </cell>
        </row>
        <row r="502">
          <cell r="B502" t="str">
            <v>909437 LCR-Parking Facility Improvements (2019)</v>
          </cell>
          <cell r="C502" t="str">
            <v>Res</v>
          </cell>
          <cell r="D502" t="str">
            <v xml:space="preserve">Capital Reserve Fund </v>
          </cell>
          <cell r="E502" t="str">
            <v>Parking</v>
          </cell>
          <cell r="F502" t="str">
            <v>Tax Supported/ Dedicated</v>
          </cell>
          <cell r="G502" t="str">
            <v>Tax</v>
          </cell>
          <cell r="H502" t="str">
            <v>Tax</v>
          </cell>
          <cell r="I502" t="str">
            <v>Tax</v>
          </cell>
          <cell r="J502" t="str">
            <v>Authority</v>
          </cell>
          <cell r="K502" t="str">
            <v>Parking Lifecycle Renewal</v>
          </cell>
          <cell r="L502" t="str">
            <v>Renewal of City Assets</v>
          </cell>
          <cell r="M502" t="str">
            <v>Transportation Committee</v>
          </cell>
          <cell r="N502" t="str">
            <v>Public Works &amp; Environmental Services Department</v>
          </cell>
          <cell r="O502" t="str">
            <v>Parking Services Branch</v>
          </cell>
          <cell r="P502" t="str">
            <v>Transportation Services</v>
          </cell>
          <cell r="Q502" t="str">
            <v>909437  LCR-Parking Facility Improvements (2019)</v>
          </cell>
          <cell r="R502" t="str">
            <v>516146  R/F Parking Facilities</v>
          </cell>
          <cell r="S502">
            <v>825</v>
          </cell>
          <cell r="T502">
            <v>750</v>
          </cell>
          <cell r="U502">
            <v>750</v>
          </cell>
          <cell r="V502">
            <v>750</v>
          </cell>
          <cell r="W502">
            <v>0</v>
          </cell>
          <cell r="X502">
            <v>0</v>
          </cell>
          <cell r="Y502">
            <v>0</v>
          </cell>
          <cell r="Z502">
            <v>0</v>
          </cell>
          <cell r="AA502">
            <v>0</v>
          </cell>
          <cell r="AB502">
            <v>0</v>
          </cell>
          <cell r="AC502">
            <v>3075</v>
          </cell>
          <cell r="AD502">
            <v>516146</v>
          </cell>
          <cell r="AE502">
            <v>3075</v>
          </cell>
          <cell r="AF502" t="str">
            <v>CW</v>
          </cell>
          <cell r="AG502">
            <v>2022</v>
          </cell>
          <cell r="AH502" t="str">
            <v>Parking</v>
          </cell>
          <cell r="AI502">
            <v>909437</v>
          </cell>
          <cell r="AJ502" t="str">
            <v>Renouvellement du cycle de vie - Amélioration des installations de stationnement (2019)</v>
          </cell>
        </row>
        <row r="503">
          <cell r="B503" t="str">
            <v>909319 2019 Street Lighting Marjor Replacements</v>
          </cell>
          <cell r="C503" t="str">
            <v>Res</v>
          </cell>
          <cell r="D503" t="str">
            <v xml:space="preserve">Capital Reserve Fund </v>
          </cell>
          <cell r="E503" t="str">
            <v>City Wide Capital</v>
          </cell>
          <cell r="F503" t="str">
            <v>Tax Supported/ Dedicated</v>
          </cell>
          <cell r="G503" t="str">
            <v>Tax</v>
          </cell>
          <cell r="H503" t="str">
            <v>Tax</v>
          </cell>
          <cell r="I503" t="str">
            <v>Tax</v>
          </cell>
          <cell r="J503" t="str">
            <v>Authority</v>
          </cell>
          <cell r="K503" t="str">
            <v>Individual</v>
          </cell>
          <cell r="L503" t="str">
            <v>Renewal of City Assets</v>
          </cell>
          <cell r="M503" t="str">
            <v>Transportation Committee</v>
          </cell>
          <cell r="N503" t="str">
            <v>Transportation Services Department</v>
          </cell>
          <cell r="O503" t="str">
            <v>Traffic Services</v>
          </cell>
          <cell r="P503" t="str">
            <v>Transportation Services</v>
          </cell>
          <cell r="Q503" t="str">
            <v>909319  2019 Street Lighting Marjor Replacements</v>
          </cell>
          <cell r="R503" t="str">
            <v>516104  City Wide Capital</v>
          </cell>
          <cell r="S503">
            <v>2351</v>
          </cell>
          <cell r="T503">
            <v>2276</v>
          </cell>
          <cell r="U503">
            <v>2309</v>
          </cell>
          <cell r="V503">
            <v>2346</v>
          </cell>
          <cell r="W503">
            <v>2384</v>
          </cell>
          <cell r="X503">
            <v>2422</v>
          </cell>
          <cell r="Y503">
            <v>2462</v>
          </cell>
          <cell r="Z503">
            <v>2502</v>
          </cell>
          <cell r="AA503">
            <v>2543</v>
          </cell>
          <cell r="AB503">
            <v>2585</v>
          </cell>
          <cell r="AC503">
            <v>24180</v>
          </cell>
          <cell r="AD503">
            <v>516104</v>
          </cell>
          <cell r="AE503">
            <v>9282</v>
          </cell>
          <cell r="AF503" t="str">
            <v>CW</v>
          </cell>
          <cell r="AG503">
            <v>2021</v>
          </cell>
          <cell r="AH503" t="str">
            <v>City Wide Capital</v>
          </cell>
          <cell r="AI503">
            <v>909319</v>
          </cell>
          <cell r="AJ503" t="str">
            <v>Remplacement d'éléments essentiels de l'éclairage de rues 2019</v>
          </cell>
        </row>
        <row r="504">
          <cell r="B504" t="str">
            <v>909319 2019 Street Lighting Marjor Replacements</v>
          </cell>
          <cell r="C504" t="str">
            <v>DC</v>
          </cell>
          <cell r="D504" t="str">
            <v xml:space="preserve">Development Charges </v>
          </cell>
          <cell r="E504" t="str">
            <v>Future DC Funding</v>
          </cell>
          <cell r="F504" t="str">
            <v>Develop. Charges</v>
          </cell>
          <cell r="G504" t="str">
            <v>DC</v>
          </cell>
          <cell r="H504" t="str">
            <v>Tax</v>
          </cell>
          <cell r="I504" t="str">
            <v>Tax</v>
          </cell>
          <cell r="J504" t="str">
            <v>Authority</v>
          </cell>
          <cell r="K504" t="str">
            <v>Individual</v>
          </cell>
          <cell r="L504" t="str">
            <v>Renewal of City Assets</v>
          </cell>
          <cell r="M504" t="str">
            <v>Transportation Committee</v>
          </cell>
          <cell r="N504" t="str">
            <v>Transportation Services Department</v>
          </cell>
          <cell r="O504" t="str">
            <v>Traffic Services</v>
          </cell>
          <cell r="P504" t="str">
            <v>Transportation Services</v>
          </cell>
          <cell r="Q504" t="str">
            <v>909319  2019 Street Lighting Marjor Replacements</v>
          </cell>
          <cell r="R504" t="str">
            <v>516298  Future DC Funding</v>
          </cell>
          <cell r="S504">
            <v>588</v>
          </cell>
          <cell r="T504">
            <v>569</v>
          </cell>
          <cell r="U504">
            <v>577</v>
          </cell>
          <cell r="V504">
            <v>586</v>
          </cell>
          <cell r="W504">
            <v>596</v>
          </cell>
          <cell r="X504">
            <v>606</v>
          </cell>
          <cell r="Y504">
            <v>615</v>
          </cell>
          <cell r="Z504">
            <v>626</v>
          </cell>
          <cell r="AA504">
            <v>636</v>
          </cell>
          <cell r="AB504">
            <v>646</v>
          </cell>
          <cell r="AC504">
            <v>6045</v>
          </cell>
          <cell r="AD504">
            <v>516298</v>
          </cell>
          <cell r="AE504">
            <v>2320</v>
          </cell>
          <cell r="AF504" t="str">
            <v>CW</v>
          </cell>
          <cell r="AG504">
            <v>2021</v>
          </cell>
          <cell r="AH504" t="str">
            <v xml:space="preserve">Check </v>
          </cell>
          <cell r="AI504">
            <v>909319</v>
          </cell>
          <cell r="AJ504" t="str">
            <v>Remplacement d'éléments essentiels de l'éclairage de rues 2019</v>
          </cell>
        </row>
        <row r="505">
          <cell r="B505" t="str">
            <v>909320 2019 LCR Traffic Control Signals</v>
          </cell>
          <cell r="C505" t="str">
            <v>Res</v>
          </cell>
          <cell r="D505" t="str">
            <v xml:space="preserve">Capital Reserve Fund </v>
          </cell>
          <cell r="E505" t="str">
            <v>City Wide Capital</v>
          </cell>
          <cell r="F505" t="str">
            <v>Tax Supported/ Dedicated</v>
          </cell>
          <cell r="G505" t="str">
            <v>Tax</v>
          </cell>
          <cell r="H505" t="str">
            <v>Tax</v>
          </cell>
          <cell r="I505" t="str">
            <v>Tax</v>
          </cell>
          <cell r="J505" t="str">
            <v>Authority</v>
          </cell>
          <cell r="K505" t="str">
            <v>Traffic Control Devices Rehabilitation-Renewal</v>
          </cell>
          <cell r="L505" t="str">
            <v>Renewal of City Assets</v>
          </cell>
          <cell r="M505" t="str">
            <v>Transportation Committee</v>
          </cell>
          <cell r="N505" t="str">
            <v>Transportation Services Department</v>
          </cell>
          <cell r="O505" t="str">
            <v>Traffic Services</v>
          </cell>
          <cell r="P505" t="str">
            <v>Transportation Services</v>
          </cell>
          <cell r="Q505" t="str">
            <v>909320  2019 LCR Traffic Control Signals</v>
          </cell>
          <cell r="R505" t="str">
            <v>516104  City Wide Capital</v>
          </cell>
          <cell r="S505">
            <v>1665</v>
          </cell>
          <cell r="T505">
            <v>1650</v>
          </cell>
          <cell r="U505">
            <v>1680</v>
          </cell>
          <cell r="V505">
            <v>1714</v>
          </cell>
          <cell r="W505">
            <v>1748</v>
          </cell>
          <cell r="X505">
            <v>1783</v>
          </cell>
          <cell r="Y505">
            <v>1818</v>
          </cell>
          <cell r="Z505">
            <v>1855</v>
          </cell>
          <cell r="AA505">
            <v>1892</v>
          </cell>
          <cell r="AB505">
            <v>1930</v>
          </cell>
          <cell r="AC505">
            <v>17735</v>
          </cell>
          <cell r="AD505">
            <v>516104</v>
          </cell>
          <cell r="AE505">
            <v>6709</v>
          </cell>
          <cell r="AF505" t="str">
            <v>CW</v>
          </cell>
          <cell r="AG505">
            <v>2021</v>
          </cell>
          <cell r="AH505" t="str">
            <v>City Wide Capital</v>
          </cell>
          <cell r="AI505">
            <v>909320</v>
          </cell>
          <cell r="AJ505" t="str">
            <v>Renouvellement du cycle de vie 2019 - Feux de signalisation</v>
          </cell>
        </row>
        <row r="506">
          <cell r="B506" t="str">
            <v>909321 2019 LCR Traffic Monitoring System</v>
          </cell>
          <cell r="C506" t="str">
            <v>Res</v>
          </cell>
          <cell r="D506" t="str">
            <v xml:space="preserve">Capital Reserve Fund </v>
          </cell>
          <cell r="E506" t="str">
            <v>City Wide Capital</v>
          </cell>
          <cell r="F506" t="str">
            <v>Tax Supported/ Dedicated</v>
          </cell>
          <cell r="G506" t="str">
            <v>Tax</v>
          </cell>
          <cell r="H506" t="str">
            <v>Tax</v>
          </cell>
          <cell r="I506" t="str">
            <v>Tax</v>
          </cell>
          <cell r="J506" t="str">
            <v>Authority</v>
          </cell>
          <cell r="K506" t="str">
            <v>Traffic Control Devices Rehabilitation-Renewal</v>
          </cell>
          <cell r="L506" t="str">
            <v>Renewal of City Assets</v>
          </cell>
          <cell r="M506" t="str">
            <v>Transportation Committee</v>
          </cell>
          <cell r="N506" t="str">
            <v>Transportation Services Department</v>
          </cell>
          <cell r="O506" t="str">
            <v>Traffic Services</v>
          </cell>
          <cell r="P506" t="str">
            <v>Transportation Services</v>
          </cell>
          <cell r="Q506" t="str">
            <v>909321  2019 LCR Traffic Monitoring System</v>
          </cell>
          <cell r="R506" t="str">
            <v>516104  City Wide Capital</v>
          </cell>
          <cell r="S506">
            <v>336</v>
          </cell>
          <cell r="T506">
            <v>325</v>
          </cell>
          <cell r="U506">
            <v>330</v>
          </cell>
          <cell r="V506">
            <v>335</v>
          </cell>
          <cell r="W506">
            <v>341</v>
          </cell>
          <cell r="X506">
            <v>346</v>
          </cell>
          <cell r="Y506">
            <v>352</v>
          </cell>
          <cell r="Z506">
            <v>358</v>
          </cell>
          <cell r="AA506">
            <v>363</v>
          </cell>
          <cell r="AB506">
            <v>370</v>
          </cell>
          <cell r="AC506">
            <v>3456</v>
          </cell>
          <cell r="AD506">
            <v>516104</v>
          </cell>
          <cell r="AE506">
            <v>1326</v>
          </cell>
          <cell r="AF506" t="str">
            <v>CW</v>
          </cell>
          <cell r="AG506">
            <v>2021</v>
          </cell>
          <cell r="AH506" t="str">
            <v>City Wide Capital</v>
          </cell>
          <cell r="AI506">
            <v>909321</v>
          </cell>
          <cell r="AJ506" t="str">
            <v>Renouvellement du cycle de vie 2019 - Système de contrôle</v>
          </cell>
        </row>
        <row r="507">
          <cell r="B507" t="str">
            <v>909321 2019 LCR Traffic Monitoring System</v>
          </cell>
          <cell r="C507" t="str">
            <v>DC</v>
          </cell>
          <cell r="D507" t="str">
            <v xml:space="preserve">Development Charges </v>
          </cell>
          <cell r="E507" t="str">
            <v>Roads &amp; Structures (City Wide)</v>
          </cell>
          <cell r="F507" t="str">
            <v>Develop. Charges</v>
          </cell>
          <cell r="G507" t="str">
            <v>DC</v>
          </cell>
          <cell r="H507" t="str">
            <v>Tax</v>
          </cell>
          <cell r="I507" t="str">
            <v>Tax</v>
          </cell>
          <cell r="J507" t="str">
            <v>Authority</v>
          </cell>
          <cell r="K507" t="str">
            <v>Traffic Control Devices Rehabilitation-Renewal</v>
          </cell>
          <cell r="L507" t="str">
            <v>Renewal of City Assets</v>
          </cell>
          <cell r="M507" t="str">
            <v>Transportation Committee</v>
          </cell>
          <cell r="N507" t="str">
            <v>Transportation Services Department</v>
          </cell>
          <cell r="O507" t="str">
            <v>Traffic Services</v>
          </cell>
          <cell r="P507" t="str">
            <v>Transportation Services</v>
          </cell>
          <cell r="Q507" t="str">
            <v>909321  2019 LCR Traffic Monitoring System</v>
          </cell>
          <cell r="R507" t="str">
            <v>516224  D/C  - Roads &amp; Structures (City Wide)</v>
          </cell>
          <cell r="S507">
            <v>84</v>
          </cell>
          <cell r="T507">
            <v>81</v>
          </cell>
          <cell r="U507">
            <v>83</v>
          </cell>
          <cell r="V507">
            <v>84</v>
          </cell>
          <cell r="W507">
            <v>85</v>
          </cell>
          <cell r="X507">
            <v>33</v>
          </cell>
          <cell r="Y507">
            <v>0</v>
          </cell>
          <cell r="Z507">
            <v>0</v>
          </cell>
          <cell r="AA507">
            <v>0</v>
          </cell>
          <cell r="AB507">
            <v>0</v>
          </cell>
          <cell r="AC507">
            <v>450</v>
          </cell>
          <cell r="AD507">
            <v>516224</v>
          </cell>
          <cell r="AE507">
            <v>332</v>
          </cell>
          <cell r="AF507" t="str">
            <v>CW</v>
          </cell>
          <cell r="AG507">
            <v>2021</v>
          </cell>
          <cell r="AH507" t="str">
            <v>Roads &amp; Structures</v>
          </cell>
          <cell r="AI507">
            <v>909321</v>
          </cell>
          <cell r="AJ507" t="str">
            <v>Renouvellement du cycle de vie 2019 - Système de contrôle</v>
          </cell>
        </row>
        <row r="508">
          <cell r="B508" t="str">
            <v>909321 2019 LCR Traffic Monitoring System</v>
          </cell>
          <cell r="C508" t="str">
            <v>DC</v>
          </cell>
          <cell r="D508" t="str">
            <v xml:space="preserve">Development Charges </v>
          </cell>
          <cell r="E508" t="str">
            <v>Future DC Funding</v>
          </cell>
          <cell r="F508" t="str">
            <v>Develop. Charges</v>
          </cell>
          <cell r="G508" t="str">
            <v>DC</v>
          </cell>
          <cell r="H508" t="str">
            <v>Tax</v>
          </cell>
          <cell r="I508" t="str">
            <v>Tax</v>
          </cell>
          <cell r="J508" t="str">
            <v>Authority</v>
          </cell>
          <cell r="K508" t="str">
            <v>Traffic Control Devices Rehabilitation-Renewal</v>
          </cell>
          <cell r="L508" t="str">
            <v>Renewal of City Assets</v>
          </cell>
          <cell r="M508" t="str">
            <v>Transportation Committee</v>
          </cell>
          <cell r="N508" t="str">
            <v>Transportation Services Department</v>
          </cell>
          <cell r="O508" t="str">
            <v>Traffic Services</v>
          </cell>
          <cell r="P508" t="str">
            <v>Transportation Services</v>
          </cell>
          <cell r="Q508" t="str">
            <v>909321  2019 LCR Traffic Monitoring System</v>
          </cell>
          <cell r="R508" t="str">
            <v>516298  Future DC Funding</v>
          </cell>
          <cell r="S508">
            <v>0</v>
          </cell>
          <cell r="T508">
            <v>0</v>
          </cell>
          <cell r="U508">
            <v>0</v>
          </cell>
          <cell r="V508">
            <v>0</v>
          </cell>
          <cell r="W508">
            <v>0</v>
          </cell>
          <cell r="X508">
            <v>54</v>
          </cell>
          <cell r="Y508">
            <v>88</v>
          </cell>
          <cell r="Z508">
            <v>89</v>
          </cell>
          <cell r="AA508">
            <v>91</v>
          </cell>
          <cell r="AB508">
            <v>92</v>
          </cell>
          <cell r="AC508">
            <v>414</v>
          </cell>
          <cell r="AD508">
            <v>516298</v>
          </cell>
          <cell r="AE508">
            <v>0</v>
          </cell>
          <cell r="AF508" t="str">
            <v>CW</v>
          </cell>
          <cell r="AG508">
            <v>2021</v>
          </cell>
          <cell r="AH508" t="str">
            <v xml:space="preserve">Check </v>
          </cell>
          <cell r="AI508">
            <v>909321</v>
          </cell>
          <cell r="AJ508" t="str">
            <v>Renouvellement du cycle de vie 2019 - Système de contrôle</v>
          </cell>
        </row>
        <row r="509">
          <cell r="B509" t="str">
            <v>909025 2019 Winter Materials Storage Facility</v>
          </cell>
          <cell r="C509" t="str">
            <v>Res</v>
          </cell>
          <cell r="D509" t="str">
            <v xml:space="preserve">Capital Reserve Fund </v>
          </cell>
          <cell r="E509" t="str">
            <v>City Wide Capital</v>
          </cell>
          <cell r="F509" t="str">
            <v>Tax Supported/ Dedicated</v>
          </cell>
          <cell r="G509" t="str">
            <v>Tax</v>
          </cell>
          <cell r="H509" t="str">
            <v>Tax</v>
          </cell>
          <cell r="I509" t="str">
            <v>Tax</v>
          </cell>
          <cell r="J509" t="str">
            <v>Authority</v>
          </cell>
          <cell r="K509" t="str">
            <v>Public Works Facilities</v>
          </cell>
          <cell r="L509" t="str">
            <v>Growth</v>
          </cell>
          <cell r="M509" t="str">
            <v>Transportation Committee</v>
          </cell>
          <cell r="N509" t="str">
            <v>Public Works &amp; Environmental Services Department</v>
          </cell>
          <cell r="O509" t="str">
            <v>Parks, Forestry &amp; Stormwater Services</v>
          </cell>
          <cell r="P509" t="str">
            <v>Parks, Buildings, &amp; Grounds</v>
          </cell>
          <cell r="Q509" t="str">
            <v>909025  2019 Winter Materials Storage Facility</v>
          </cell>
          <cell r="R509" t="str">
            <v>516104  City Wide Capital</v>
          </cell>
          <cell r="S509">
            <v>8</v>
          </cell>
          <cell r="T509">
            <v>8</v>
          </cell>
          <cell r="U509">
            <v>8</v>
          </cell>
          <cell r="V509">
            <v>9</v>
          </cell>
          <cell r="W509">
            <v>9</v>
          </cell>
          <cell r="X509">
            <v>9</v>
          </cell>
          <cell r="Y509">
            <v>9</v>
          </cell>
          <cell r="Z509">
            <v>9</v>
          </cell>
          <cell r="AA509">
            <v>9</v>
          </cell>
          <cell r="AB509">
            <v>10</v>
          </cell>
          <cell r="AC509">
            <v>88</v>
          </cell>
          <cell r="AD509">
            <v>516104</v>
          </cell>
          <cell r="AE509">
            <v>33</v>
          </cell>
          <cell r="AF509" t="str">
            <v>CW</v>
          </cell>
          <cell r="AG509">
            <v>2021</v>
          </cell>
          <cell r="AH509" t="str">
            <v>City Wide Capital</v>
          </cell>
          <cell r="AI509">
            <v>909025</v>
          </cell>
          <cell r="AJ509" t="str">
            <v>Installation d’entreposage pour les matériaux d’hiver 2019</v>
          </cell>
        </row>
        <row r="510">
          <cell r="B510" t="str">
            <v>909025 2019 Winter Materials Storage Facility</v>
          </cell>
          <cell r="C510" t="str">
            <v>DC</v>
          </cell>
          <cell r="D510" t="str">
            <v xml:space="preserve">Development Charges </v>
          </cell>
          <cell r="E510" t="str">
            <v>Roads &amp; Structures (City Wide)</v>
          </cell>
          <cell r="F510" t="str">
            <v>Develop. Charges</v>
          </cell>
          <cell r="G510" t="str">
            <v>DC</v>
          </cell>
          <cell r="H510" t="str">
            <v>Tax</v>
          </cell>
          <cell r="I510" t="str">
            <v>Tax</v>
          </cell>
          <cell r="J510" t="str">
            <v>Authority</v>
          </cell>
          <cell r="K510" t="str">
            <v>Public Works Facilities</v>
          </cell>
          <cell r="L510" t="str">
            <v>Growth</v>
          </cell>
          <cell r="M510" t="str">
            <v>Transportation Committee</v>
          </cell>
          <cell r="N510" t="str">
            <v>Public Works &amp; Environmental Services Department</v>
          </cell>
          <cell r="O510" t="str">
            <v>Parks, Forestry &amp; Stormwater Services</v>
          </cell>
          <cell r="P510" t="str">
            <v>Parks, Buildings, &amp; Grounds</v>
          </cell>
          <cell r="Q510" t="str">
            <v>909025  2019 Winter Materials Storage Facility</v>
          </cell>
          <cell r="R510" t="str">
            <v>516224  D/C  - Roads &amp; Structures (City Wide)</v>
          </cell>
          <cell r="S510">
            <v>46</v>
          </cell>
          <cell r="T510">
            <v>47</v>
          </cell>
          <cell r="U510">
            <v>48</v>
          </cell>
          <cell r="V510">
            <v>48</v>
          </cell>
          <cell r="W510">
            <v>50</v>
          </cell>
          <cell r="X510">
            <v>51</v>
          </cell>
          <cell r="Y510">
            <v>52</v>
          </cell>
          <cell r="Z510">
            <v>53</v>
          </cell>
          <cell r="AA510">
            <v>54</v>
          </cell>
          <cell r="AB510">
            <v>55</v>
          </cell>
          <cell r="AC510">
            <v>504</v>
          </cell>
          <cell r="AD510">
            <v>516224</v>
          </cell>
          <cell r="AE510">
            <v>189</v>
          </cell>
          <cell r="AF510" t="str">
            <v>CW</v>
          </cell>
          <cell r="AG510">
            <v>2021</v>
          </cell>
          <cell r="AH510" t="str">
            <v>Roads &amp; Structures</v>
          </cell>
          <cell r="AI510">
            <v>909025</v>
          </cell>
          <cell r="AJ510" t="str">
            <v>Installation d’entreposage pour les matériaux d’hiver 2019</v>
          </cell>
        </row>
        <row r="511">
          <cell r="B511" t="str">
            <v>909318 2019 Traffic Incident Management</v>
          </cell>
          <cell r="C511" t="str">
            <v>Res</v>
          </cell>
          <cell r="D511" t="str">
            <v xml:space="preserve">Capital Reserve Fund </v>
          </cell>
          <cell r="E511" t="str">
            <v>City Wide Capital</v>
          </cell>
          <cell r="F511" t="str">
            <v>Tax Supported/ Dedicated</v>
          </cell>
          <cell r="G511" t="str">
            <v>Tax</v>
          </cell>
          <cell r="H511" t="str">
            <v>Tax</v>
          </cell>
          <cell r="I511" t="str">
            <v>Tax</v>
          </cell>
          <cell r="J511" t="str">
            <v>Authority</v>
          </cell>
          <cell r="K511" t="str">
            <v>Individual</v>
          </cell>
          <cell r="L511" t="str">
            <v>Growth</v>
          </cell>
          <cell r="M511" t="str">
            <v>Transportation Committee</v>
          </cell>
          <cell r="N511" t="str">
            <v>Transportation Services Department</v>
          </cell>
          <cell r="O511" t="str">
            <v>Traffic Services</v>
          </cell>
          <cell r="P511" t="str">
            <v>Transportation Services</v>
          </cell>
          <cell r="Q511" t="str">
            <v>909318  2019 Traffic Incident Management</v>
          </cell>
          <cell r="R511" t="str">
            <v>516104  City Wide Capital</v>
          </cell>
          <cell r="S511">
            <v>81</v>
          </cell>
          <cell r="T511">
            <v>80</v>
          </cell>
          <cell r="U511">
            <v>81</v>
          </cell>
          <cell r="V511">
            <v>81</v>
          </cell>
          <cell r="W511">
            <v>81</v>
          </cell>
          <cell r="X511">
            <v>82</v>
          </cell>
          <cell r="Y511">
            <v>82</v>
          </cell>
          <cell r="Z511">
            <v>82</v>
          </cell>
          <cell r="AA511">
            <v>83</v>
          </cell>
          <cell r="AB511">
            <v>83</v>
          </cell>
          <cell r="AC511">
            <v>816</v>
          </cell>
          <cell r="AD511">
            <v>516104</v>
          </cell>
          <cell r="AE511">
            <v>323</v>
          </cell>
          <cell r="AF511" t="str">
            <v>CW</v>
          </cell>
          <cell r="AG511">
            <v>2021</v>
          </cell>
          <cell r="AH511" t="str">
            <v>City Wide Capital</v>
          </cell>
          <cell r="AI511">
            <v>909318</v>
          </cell>
          <cell r="AJ511" t="str">
            <v>Gestion des incidents de la circulation - 2019</v>
          </cell>
        </row>
        <row r="512">
          <cell r="B512" t="str">
            <v>909318 2019 Traffic Incident Management</v>
          </cell>
          <cell r="C512" t="str">
            <v>DC</v>
          </cell>
          <cell r="D512" t="str">
            <v xml:space="preserve">Development Charges </v>
          </cell>
          <cell r="E512" t="str">
            <v>Roads &amp; Structures (City Wide)</v>
          </cell>
          <cell r="F512" t="str">
            <v>Develop. Charges</v>
          </cell>
          <cell r="G512" t="str">
            <v>DC</v>
          </cell>
          <cell r="H512" t="str">
            <v>Tax</v>
          </cell>
          <cell r="I512" t="str">
            <v>Tax</v>
          </cell>
          <cell r="J512" t="str">
            <v>Authority</v>
          </cell>
          <cell r="K512" t="str">
            <v>Individual</v>
          </cell>
          <cell r="L512" t="str">
            <v>Growth</v>
          </cell>
          <cell r="M512" t="str">
            <v>Transportation Committee</v>
          </cell>
          <cell r="N512" t="str">
            <v>Transportation Services Department</v>
          </cell>
          <cell r="O512" t="str">
            <v>Traffic Services</v>
          </cell>
          <cell r="P512" t="str">
            <v>Transportation Services</v>
          </cell>
          <cell r="Q512" t="str">
            <v>909318  2019 Traffic Incident Management</v>
          </cell>
          <cell r="R512" t="str">
            <v>516224  D/C  - Roads &amp; Structures (City Wide)</v>
          </cell>
          <cell r="S512">
            <v>324</v>
          </cell>
          <cell r="T512">
            <v>322</v>
          </cell>
          <cell r="U512">
            <v>322</v>
          </cell>
          <cell r="V512">
            <v>323</v>
          </cell>
          <cell r="W512">
            <v>325</v>
          </cell>
          <cell r="X512">
            <v>326</v>
          </cell>
          <cell r="Y512">
            <v>327</v>
          </cell>
          <cell r="Z512">
            <v>329</v>
          </cell>
          <cell r="AA512">
            <v>330</v>
          </cell>
          <cell r="AB512">
            <v>332</v>
          </cell>
          <cell r="AC512">
            <v>3260</v>
          </cell>
          <cell r="AD512">
            <v>516224</v>
          </cell>
          <cell r="AE512">
            <v>1291</v>
          </cell>
          <cell r="AF512" t="str">
            <v>CW</v>
          </cell>
          <cell r="AG512">
            <v>2021</v>
          </cell>
          <cell r="AH512" t="str">
            <v>Roads &amp; Structures</v>
          </cell>
          <cell r="AI512">
            <v>909318</v>
          </cell>
          <cell r="AJ512" t="str">
            <v>Gestion des incidents de la circulation - 2019</v>
          </cell>
        </row>
        <row r="513">
          <cell r="B513" t="str">
            <v>906121 Roads Services Vehicle &amp; Equipment</v>
          </cell>
          <cell r="C513" t="str">
            <v>Res</v>
          </cell>
          <cell r="D513" t="str">
            <v xml:space="preserve">Capital Reserve Fund </v>
          </cell>
          <cell r="E513" t="str">
            <v>City Wide Capital</v>
          </cell>
          <cell r="F513" t="str">
            <v>Tax Supported/ Dedicated</v>
          </cell>
          <cell r="G513" t="str">
            <v>Tax</v>
          </cell>
          <cell r="H513" t="str">
            <v>Tax</v>
          </cell>
          <cell r="I513" t="str">
            <v>Tax</v>
          </cell>
          <cell r="J513" t="str">
            <v>Authority</v>
          </cell>
          <cell r="K513" t="str">
            <v>Individual</v>
          </cell>
          <cell r="L513" t="str">
            <v>Growth</v>
          </cell>
          <cell r="M513" t="str">
            <v>Transportation Committee</v>
          </cell>
          <cell r="N513" t="str">
            <v>Public Works &amp; Environmental Services Department</v>
          </cell>
          <cell r="O513" t="str">
            <v>Roads Services</v>
          </cell>
          <cell r="P513" t="str">
            <v>Fleet Services</v>
          </cell>
          <cell r="Q513" t="str">
            <v>906121  Roads Services Vehicle &amp; Equipment</v>
          </cell>
          <cell r="R513" t="str">
            <v>516104  City Wide Capital</v>
          </cell>
          <cell r="S513">
            <v>0</v>
          </cell>
          <cell r="T513">
            <v>0</v>
          </cell>
          <cell r="U513">
            <v>0</v>
          </cell>
          <cell r="V513">
            <v>0</v>
          </cell>
          <cell r="W513">
            <v>232</v>
          </cell>
          <cell r="X513">
            <v>237</v>
          </cell>
          <cell r="Y513">
            <v>242</v>
          </cell>
          <cell r="Z513">
            <v>246</v>
          </cell>
          <cell r="AA513">
            <v>251</v>
          </cell>
          <cell r="AB513">
            <v>0</v>
          </cell>
          <cell r="AC513">
            <v>1208</v>
          </cell>
          <cell r="AD513">
            <v>516104</v>
          </cell>
          <cell r="AE513">
            <v>0</v>
          </cell>
          <cell r="AF513" t="str">
            <v>CW</v>
          </cell>
          <cell r="AG513">
            <v>2023</v>
          </cell>
          <cell r="AH513" t="str">
            <v>City Wide Capital</v>
          </cell>
          <cell r="AI513">
            <v>906121</v>
          </cell>
          <cell r="AJ513" t="str">
            <v>Véhicule et équipement des Services des routes</v>
          </cell>
        </row>
        <row r="514">
          <cell r="B514" t="str">
            <v>906121 Roads Services Vehicle &amp; Equipment</v>
          </cell>
          <cell r="C514" t="str">
            <v>DC</v>
          </cell>
          <cell r="D514" t="str">
            <v xml:space="preserve">Development Charges </v>
          </cell>
          <cell r="E514" t="str">
            <v>Roads &amp; Structures (City Wide)</v>
          </cell>
          <cell r="F514" t="str">
            <v>Develop. Charges</v>
          </cell>
          <cell r="G514" t="str">
            <v>DC</v>
          </cell>
          <cell r="H514" t="str">
            <v>Tax</v>
          </cell>
          <cell r="I514" t="str">
            <v>Tax</v>
          </cell>
          <cell r="J514" t="str">
            <v>Authority</v>
          </cell>
          <cell r="K514" t="str">
            <v>Individual</v>
          </cell>
          <cell r="L514" t="str">
            <v>Growth</v>
          </cell>
          <cell r="M514" t="str">
            <v>Transportation Committee</v>
          </cell>
          <cell r="N514" t="str">
            <v>Public Works &amp; Environmental Services Department</v>
          </cell>
          <cell r="O514" t="str">
            <v>Roads Services</v>
          </cell>
          <cell r="P514" t="str">
            <v>Fleet Services</v>
          </cell>
          <cell r="Q514" t="str">
            <v>906121  Roads Services Vehicle &amp; Equipment</v>
          </cell>
          <cell r="R514" t="str">
            <v>516224  D/C  - Roads &amp; Structures (City Wide)</v>
          </cell>
          <cell r="S514">
            <v>0</v>
          </cell>
          <cell r="T514">
            <v>0</v>
          </cell>
          <cell r="U514">
            <v>0</v>
          </cell>
          <cell r="V514">
            <v>0</v>
          </cell>
          <cell r="W514">
            <v>1318</v>
          </cell>
          <cell r="X514">
            <v>1343</v>
          </cell>
          <cell r="Y514">
            <v>1368</v>
          </cell>
          <cell r="Z514">
            <v>1394</v>
          </cell>
          <cell r="AA514">
            <v>1419</v>
          </cell>
          <cell r="AB514">
            <v>0</v>
          </cell>
          <cell r="AC514">
            <v>6842</v>
          </cell>
          <cell r="AD514">
            <v>516224</v>
          </cell>
          <cell r="AE514">
            <v>0</v>
          </cell>
          <cell r="AF514" t="str">
            <v>CW</v>
          </cell>
          <cell r="AG514">
            <v>2023</v>
          </cell>
          <cell r="AH514" t="str">
            <v>Roads &amp; Structures</v>
          </cell>
          <cell r="AI514">
            <v>906121</v>
          </cell>
          <cell r="AJ514" t="str">
            <v>Véhicule et équipement des Services des routes</v>
          </cell>
        </row>
        <row r="515">
          <cell r="B515" t="str">
            <v>909322 2019 Advanced Traffic Management Program</v>
          </cell>
          <cell r="C515" t="str">
            <v>Res</v>
          </cell>
          <cell r="D515" t="str">
            <v xml:space="preserve">Capital Reserve Fund </v>
          </cell>
          <cell r="E515" t="str">
            <v>City Wide Capital</v>
          </cell>
          <cell r="F515" t="str">
            <v>Tax Supported/ Dedicated</v>
          </cell>
          <cell r="G515" t="str">
            <v>Tax</v>
          </cell>
          <cell r="H515" t="str">
            <v>Tax</v>
          </cell>
          <cell r="I515" t="str">
            <v>Tax</v>
          </cell>
          <cell r="J515" t="str">
            <v>Authority</v>
          </cell>
          <cell r="K515" t="str">
            <v>Individual</v>
          </cell>
          <cell r="L515" t="str">
            <v>Growth</v>
          </cell>
          <cell r="M515" t="str">
            <v>Transportation Committee</v>
          </cell>
          <cell r="N515" t="str">
            <v>Transportation Services Department</v>
          </cell>
          <cell r="O515" t="str">
            <v>Traffic Services</v>
          </cell>
          <cell r="P515" t="str">
            <v>Transportation Services</v>
          </cell>
          <cell r="Q515" t="str">
            <v>909322  2019 Advanced Traffic Management Program</v>
          </cell>
          <cell r="R515" t="str">
            <v>516104  City Wide Capital</v>
          </cell>
          <cell r="S515">
            <v>81</v>
          </cell>
          <cell r="T515">
            <v>80</v>
          </cell>
          <cell r="U515">
            <v>81</v>
          </cell>
          <cell r="V515">
            <v>81</v>
          </cell>
          <cell r="W515">
            <v>325</v>
          </cell>
          <cell r="X515">
            <v>326</v>
          </cell>
          <cell r="Y515">
            <v>327</v>
          </cell>
          <cell r="Z515">
            <v>329</v>
          </cell>
          <cell r="AA515">
            <v>330</v>
          </cell>
          <cell r="AB515">
            <v>332</v>
          </cell>
          <cell r="AC515">
            <v>2292</v>
          </cell>
          <cell r="AD515">
            <v>516104</v>
          </cell>
          <cell r="AE515">
            <v>323</v>
          </cell>
          <cell r="AF515" t="str">
            <v>CW</v>
          </cell>
          <cell r="AG515">
            <v>2021</v>
          </cell>
          <cell r="AH515" t="str">
            <v>City Wide Capital</v>
          </cell>
          <cell r="AI515">
            <v>909322</v>
          </cell>
          <cell r="AJ515" t="str">
            <v>Programme avancé de gestion de la circulation 2019</v>
          </cell>
        </row>
        <row r="516">
          <cell r="B516" t="str">
            <v>909322 2019 Advanced Traffic Management Program</v>
          </cell>
          <cell r="C516" t="str">
            <v>DC</v>
          </cell>
          <cell r="D516" t="str">
            <v xml:space="preserve">Development Charges </v>
          </cell>
          <cell r="E516" t="str">
            <v>Roads &amp; Structures (City Wide)</v>
          </cell>
          <cell r="F516" t="str">
            <v>Develop. Charges</v>
          </cell>
          <cell r="G516" t="str">
            <v>DC</v>
          </cell>
          <cell r="H516" t="str">
            <v>Tax</v>
          </cell>
          <cell r="I516" t="str">
            <v>Tax</v>
          </cell>
          <cell r="J516" t="str">
            <v>Authority</v>
          </cell>
          <cell r="K516" t="str">
            <v>Individual</v>
          </cell>
          <cell r="L516" t="str">
            <v>Growth</v>
          </cell>
          <cell r="M516" t="str">
            <v>Transportation Committee</v>
          </cell>
          <cell r="N516" t="str">
            <v>Transportation Services Department</v>
          </cell>
          <cell r="O516" t="str">
            <v>Traffic Services</v>
          </cell>
          <cell r="P516" t="str">
            <v>Transportation Services</v>
          </cell>
          <cell r="Q516" t="str">
            <v>909322  2019 Advanced Traffic Management Program</v>
          </cell>
          <cell r="R516" t="str">
            <v>516224  D/C  - Roads &amp; Structures (City Wide)</v>
          </cell>
          <cell r="S516">
            <v>324</v>
          </cell>
          <cell r="T516">
            <v>322</v>
          </cell>
          <cell r="U516">
            <v>322</v>
          </cell>
          <cell r="V516">
            <v>323</v>
          </cell>
          <cell r="W516">
            <v>81</v>
          </cell>
          <cell r="X516">
            <v>82</v>
          </cell>
          <cell r="Y516">
            <v>82</v>
          </cell>
          <cell r="Z516">
            <v>82</v>
          </cell>
          <cell r="AA516">
            <v>83</v>
          </cell>
          <cell r="AB516">
            <v>83</v>
          </cell>
          <cell r="AC516">
            <v>1784</v>
          </cell>
          <cell r="AD516">
            <v>516224</v>
          </cell>
          <cell r="AE516">
            <v>1291</v>
          </cell>
          <cell r="AF516" t="str">
            <v>CW</v>
          </cell>
          <cell r="AG516">
            <v>2021</v>
          </cell>
          <cell r="AH516" t="str">
            <v>Roads &amp; Structures</v>
          </cell>
          <cell r="AI516">
            <v>909322</v>
          </cell>
          <cell r="AJ516" t="str">
            <v>Programme avancé de gestion de la circulation 2019</v>
          </cell>
        </row>
        <row r="517">
          <cell r="B517" t="str">
            <v>909055 2018 Intersection Control Measures</v>
          </cell>
          <cell r="C517" t="str">
            <v>DC</v>
          </cell>
          <cell r="D517" t="str">
            <v xml:space="preserve">Development Charges </v>
          </cell>
          <cell r="E517" t="str">
            <v>Future DC Funding</v>
          </cell>
          <cell r="F517" t="str">
            <v>Develop. Charges</v>
          </cell>
          <cell r="G517" t="str">
            <v>DC</v>
          </cell>
          <cell r="H517" t="str">
            <v>Tax</v>
          </cell>
          <cell r="I517" t="str">
            <v>Tax</v>
          </cell>
          <cell r="J517" t="str">
            <v>Authority</v>
          </cell>
          <cell r="K517" t="str">
            <v>Individual</v>
          </cell>
          <cell r="L517" t="str">
            <v>Growth</v>
          </cell>
          <cell r="M517" t="str">
            <v>Transportation Committee</v>
          </cell>
          <cell r="N517" t="str">
            <v>Transportation Services Department</v>
          </cell>
          <cell r="O517" t="str">
            <v>Transportation Planning</v>
          </cell>
          <cell r="P517" t="str">
            <v>Transportation Services</v>
          </cell>
          <cell r="Q517" t="str">
            <v>909055  2018 Intersection Control Measures</v>
          </cell>
          <cell r="R517" t="str">
            <v>516298  Future DC Funding</v>
          </cell>
          <cell r="S517">
            <v>0</v>
          </cell>
          <cell r="T517">
            <v>0</v>
          </cell>
          <cell r="U517">
            <v>0</v>
          </cell>
          <cell r="V517">
            <v>0</v>
          </cell>
          <cell r="W517">
            <v>8750</v>
          </cell>
          <cell r="X517">
            <v>8750</v>
          </cell>
          <cell r="Y517">
            <v>15900</v>
          </cell>
          <cell r="Z517">
            <v>15900</v>
          </cell>
          <cell r="AA517">
            <v>15900</v>
          </cell>
          <cell r="AB517">
            <v>0</v>
          </cell>
          <cell r="AC517">
            <v>65200</v>
          </cell>
          <cell r="AD517">
            <v>516298</v>
          </cell>
          <cell r="AE517">
            <v>0</v>
          </cell>
          <cell r="AF517" t="str">
            <v>CW</v>
          </cell>
          <cell r="AG517">
            <v>2021</v>
          </cell>
          <cell r="AH517" t="str">
            <v xml:space="preserve">Check </v>
          </cell>
          <cell r="AI517">
            <v>909055</v>
          </cell>
          <cell r="AJ517" t="str">
            <v>Mesures de contrôle aux intersections − 2018</v>
          </cell>
        </row>
        <row r="518">
          <cell r="B518" t="str">
            <v>909316 2019 New Traffic Control Devices</v>
          </cell>
          <cell r="C518" t="str">
            <v>Res</v>
          </cell>
          <cell r="D518" t="str">
            <v xml:space="preserve">Capital Reserve Fund </v>
          </cell>
          <cell r="E518" t="str">
            <v>City Wide Capital</v>
          </cell>
          <cell r="F518" t="str">
            <v>Tax Supported/ Dedicated</v>
          </cell>
          <cell r="G518" t="str">
            <v>Tax</v>
          </cell>
          <cell r="H518" t="str">
            <v>Tax</v>
          </cell>
          <cell r="I518" t="str">
            <v>Tax</v>
          </cell>
          <cell r="J518" t="str">
            <v>Authority</v>
          </cell>
          <cell r="K518" t="str">
            <v>Individual</v>
          </cell>
          <cell r="L518" t="str">
            <v>Growth</v>
          </cell>
          <cell r="M518" t="str">
            <v>Transportation Committee</v>
          </cell>
          <cell r="N518" t="str">
            <v>Transportation Services Department</v>
          </cell>
          <cell r="O518" t="str">
            <v>Traffic Services</v>
          </cell>
          <cell r="P518" t="str">
            <v>Transportation Services</v>
          </cell>
          <cell r="Q518" t="str">
            <v>909316  2019 New Traffic Control Devices</v>
          </cell>
          <cell r="R518" t="str">
            <v>516104  City Wide Capital</v>
          </cell>
          <cell r="S518">
            <v>486</v>
          </cell>
          <cell r="T518">
            <v>482</v>
          </cell>
          <cell r="U518">
            <v>484</v>
          </cell>
          <cell r="V518">
            <v>486</v>
          </cell>
          <cell r="W518">
            <v>488</v>
          </cell>
          <cell r="X518">
            <v>490</v>
          </cell>
          <cell r="Y518">
            <v>492</v>
          </cell>
          <cell r="Z518">
            <v>494</v>
          </cell>
          <cell r="AA518">
            <v>496</v>
          </cell>
          <cell r="AB518">
            <v>499</v>
          </cell>
          <cell r="AC518">
            <v>4897</v>
          </cell>
          <cell r="AD518">
            <v>516104</v>
          </cell>
          <cell r="AE518">
            <v>1938</v>
          </cell>
          <cell r="AF518" t="str">
            <v>CW</v>
          </cell>
          <cell r="AG518">
            <v>2021</v>
          </cell>
          <cell r="AH518" t="str">
            <v>City Wide Capital</v>
          </cell>
          <cell r="AI518">
            <v>909316</v>
          </cell>
          <cell r="AJ518" t="str">
            <v>Nouveaux dispositifs de contrôle de la circulation - 2019</v>
          </cell>
        </row>
        <row r="519">
          <cell r="B519" t="str">
            <v>909316 2019 New Traffic Control Devices</v>
          </cell>
          <cell r="C519" t="str">
            <v>DC</v>
          </cell>
          <cell r="D519" t="str">
            <v xml:space="preserve">Development Charges </v>
          </cell>
          <cell r="E519" t="str">
            <v>Roads &amp; Structures (City Wide)</v>
          </cell>
          <cell r="F519" t="str">
            <v>Develop. Charges</v>
          </cell>
          <cell r="G519" t="str">
            <v>DC</v>
          </cell>
          <cell r="H519" t="str">
            <v>Tax</v>
          </cell>
          <cell r="I519" t="str">
            <v>Tax</v>
          </cell>
          <cell r="J519" t="str">
            <v>Authority</v>
          </cell>
          <cell r="K519" t="str">
            <v>Individual</v>
          </cell>
          <cell r="L519" t="str">
            <v>Growth</v>
          </cell>
          <cell r="M519" t="str">
            <v>Transportation Committee</v>
          </cell>
          <cell r="N519" t="str">
            <v>Transportation Services Department</v>
          </cell>
          <cell r="O519" t="str">
            <v>Traffic Services</v>
          </cell>
          <cell r="P519" t="str">
            <v>Transportation Services</v>
          </cell>
          <cell r="Q519" t="str">
            <v>909316  2019 New Traffic Control Devices</v>
          </cell>
          <cell r="R519" t="str">
            <v>516224  D/C  - Roads &amp; Structures (City Wide)</v>
          </cell>
          <cell r="S519">
            <v>1944</v>
          </cell>
          <cell r="T519">
            <v>1928</v>
          </cell>
          <cell r="U519">
            <v>1935</v>
          </cell>
          <cell r="V519">
            <v>1943</v>
          </cell>
          <cell r="W519">
            <v>1951</v>
          </cell>
          <cell r="X519">
            <v>1959</v>
          </cell>
          <cell r="Y519">
            <v>1968</v>
          </cell>
          <cell r="Z519">
            <v>1977</v>
          </cell>
          <cell r="AA519">
            <v>1986</v>
          </cell>
          <cell r="AB519">
            <v>1994</v>
          </cell>
          <cell r="AC519">
            <v>19585</v>
          </cell>
          <cell r="AD519">
            <v>516224</v>
          </cell>
          <cell r="AE519">
            <v>7750</v>
          </cell>
          <cell r="AF519" t="str">
            <v>CW</v>
          </cell>
          <cell r="AG519">
            <v>2021</v>
          </cell>
          <cell r="AH519" t="str">
            <v>Roads &amp; Structures</v>
          </cell>
          <cell r="AI519">
            <v>909316</v>
          </cell>
          <cell r="AJ519" t="str">
            <v>Nouveaux dispositifs de contrôle de la circulation - 2019</v>
          </cell>
        </row>
        <row r="520">
          <cell r="B520" t="str">
            <v>909458 2019 Intersection Control Measures</v>
          </cell>
          <cell r="C520" t="str">
            <v>Res</v>
          </cell>
          <cell r="D520" t="str">
            <v xml:space="preserve">Capital Reserve Fund </v>
          </cell>
          <cell r="E520" t="str">
            <v>City Wide Capital</v>
          </cell>
          <cell r="F520" t="str">
            <v>Tax Supported/ Dedicated</v>
          </cell>
          <cell r="G520" t="str">
            <v>Tax</v>
          </cell>
          <cell r="H520" t="str">
            <v>Tax</v>
          </cell>
          <cell r="I520" t="str">
            <v>Tax</v>
          </cell>
          <cell r="J520" t="str">
            <v>Authority</v>
          </cell>
          <cell r="K520" t="str">
            <v>Individual</v>
          </cell>
          <cell r="L520" t="str">
            <v>Growth</v>
          </cell>
          <cell r="M520" t="str">
            <v>Transportation Committee</v>
          </cell>
          <cell r="N520" t="str">
            <v>Transportation Services Department</v>
          </cell>
          <cell r="O520" t="str">
            <v>Transportation Planning</v>
          </cell>
          <cell r="P520" t="str">
            <v>Transportation Services</v>
          </cell>
          <cell r="Q520" t="str">
            <v>909458  2019 Intersection Control Measures</v>
          </cell>
          <cell r="R520" t="str">
            <v>516104  City Wide Capital</v>
          </cell>
          <cell r="S520">
            <v>413</v>
          </cell>
          <cell r="T520">
            <v>200</v>
          </cell>
          <cell r="U520">
            <v>529</v>
          </cell>
          <cell r="V520">
            <v>456</v>
          </cell>
          <cell r="W520">
            <v>0</v>
          </cell>
          <cell r="X520">
            <v>0</v>
          </cell>
          <cell r="Y520">
            <v>0</v>
          </cell>
          <cell r="Z520">
            <v>0</v>
          </cell>
          <cell r="AA520">
            <v>0</v>
          </cell>
          <cell r="AB520">
            <v>0</v>
          </cell>
          <cell r="AC520">
            <v>1598</v>
          </cell>
          <cell r="AD520">
            <v>516104</v>
          </cell>
          <cell r="AE520">
            <v>1598</v>
          </cell>
          <cell r="AF520" t="str">
            <v>CW</v>
          </cell>
          <cell r="AG520">
            <v>2022</v>
          </cell>
          <cell r="AH520" t="str">
            <v>City Wide Capital</v>
          </cell>
          <cell r="AI520">
            <v>909458</v>
          </cell>
          <cell r="AJ520" t="str">
            <v>Mesures de contrôle aux intersections − 2019</v>
          </cell>
        </row>
        <row r="521">
          <cell r="B521" t="str">
            <v>909458 2019 Intersection Control Measures</v>
          </cell>
          <cell r="C521" t="str">
            <v>DC</v>
          </cell>
          <cell r="D521" t="str">
            <v xml:space="preserve">Development Charges </v>
          </cell>
          <cell r="E521" t="str">
            <v>Roads &amp; Structures (City Wide)</v>
          </cell>
          <cell r="F521" t="str">
            <v>Develop. Charges</v>
          </cell>
          <cell r="G521" t="str">
            <v>DC</v>
          </cell>
          <cell r="H521" t="str">
            <v>Tax</v>
          </cell>
          <cell r="I521" t="str">
            <v>Tax</v>
          </cell>
          <cell r="J521" t="str">
            <v>Authority</v>
          </cell>
          <cell r="K521" t="str">
            <v>Individual</v>
          </cell>
          <cell r="L521" t="str">
            <v>Growth</v>
          </cell>
          <cell r="M521" t="str">
            <v>Transportation Committee</v>
          </cell>
          <cell r="N521" t="str">
            <v>Transportation Services Department</v>
          </cell>
          <cell r="O521" t="str">
            <v>Transportation Planning</v>
          </cell>
          <cell r="P521" t="str">
            <v>Transportation Services</v>
          </cell>
          <cell r="Q521" t="str">
            <v>909458  2019 Intersection Control Measures</v>
          </cell>
          <cell r="R521" t="str">
            <v>516224  D/C  - Roads &amp; Structures (City Wide)</v>
          </cell>
          <cell r="S521">
            <v>5208</v>
          </cell>
          <cell r="T521">
            <v>0</v>
          </cell>
          <cell r="U521">
            <v>0</v>
          </cell>
          <cell r="V521">
            <v>0</v>
          </cell>
          <cell r="W521">
            <v>0</v>
          </cell>
          <cell r="X521">
            <v>0</v>
          </cell>
          <cell r="Y521">
            <v>0</v>
          </cell>
          <cell r="Z521">
            <v>0</v>
          </cell>
          <cell r="AA521">
            <v>0</v>
          </cell>
          <cell r="AB521">
            <v>0</v>
          </cell>
          <cell r="AC521">
            <v>5208</v>
          </cell>
          <cell r="AD521">
            <v>516224</v>
          </cell>
          <cell r="AE521">
            <v>5208</v>
          </cell>
          <cell r="AF521" t="str">
            <v>CW</v>
          </cell>
          <cell r="AG521">
            <v>2022</v>
          </cell>
          <cell r="AH521" t="str">
            <v>Roads &amp; Structures</v>
          </cell>
          <cell r="AI521">
            <v>909458</v>
          </cell>
          <cell r="AJ521" t="str">
            <v>Mesures de contrôle aux intersections − 2019</v>
          </cell>
        </row>
        <row r="522">
          <cell r="B522" t="str">
            <v>909458 2019 Intersection Control Measures</v>
          </cell>
          <cell r="C522" t="str">
            <v>DC Debt</v>
          </cell>
          <cell r="D522" t="str">
            <v xml:space="preserve">Debt Funding </v>
          </cell>
          <cell r="E522" t="str">
            <v>RoadsRel DC Debt TBA</v>
          </cell>
          <cell r="F522" t="str">
            <v>Develop. Charges Debt</v>
          </cell>
          <cell r="G522" t="str">
            <v>DC</v>
          </cell>
          <cell r="H522" t="str">
            <v>Tax</v>
          </cell>
          <cell r="I522" t="str">
            <v>Tax</v>
          </cell>
          <cell r="J522" t="str">
            <v>Authority</v>
          </cell>
          <cell r="K522" t="str">
            <v>Individual</v>
          </cell>
          <cell r="L522" t="str">
            <v>Growth</v>
          </cell>
          <cell r="M522" t="str">
            <v>Transportation Committee</v>
          </cell>
          <cell r="N522" t="str">
            <v>Transportation Services Department</v>
          </cell>
          <cell r="O522" t="str">
            <v>Transportation Planning</v>
          </cell>
          <cell r="P522" t="str">
            <v>Transportation Services</v>
          </cell>
          <cell r="Q522" t="str">
            <v>909458  2019 Intersection Control Measures</v>
          </cell>
          <cell r="R522" t="str">
            <v>518037  Roads Rel Serv DC Debt TBA</v>
          </cell>
          <cell r="S522">
            <v>2636</v>
          </cell>
          <cell r="T522">
            <v>3800</v>
          </cell>
          <cell r="U522">
            <v>10042</v>
          </cell>
          <cell r="V522">
            <v>8654</v>
          </cell>
          <cell r="W522">
            <v>0</v>
          </cell>
          <cell r="X522">
            <v>0</v>
          </cell>
          <cell r="Y522">
            <v>0</v>
          </cell>
          <cell r="Z522">
            <v>0</v>
          </cell>
          <cell r="AA522">
            <v>0</v>
          </cell>
          <cell r="AB522">
            <v>0</v>
          </cell>
          <cell r="AC522">
            <v>25132</v>
          </cell>
          <cell r="AD522">
            <v>518037</v>
          </cell>
          <cell r="AE522">
            <v>25132</v>
          </cell>
          <cell r="AF522" t="str">
            <v>CW</v>
          </cell>
          <cell r="AG522">
            <v>2022</v>
          </cell>
          <cell r="AH522" t="str">
            <v>Roads &amp; Structures DC Debt</v>
          </cell>
          <cell r="AI522">
            <v>909458</v>
          </cell>
          <cell r="AJ522" t="str">
            <v>Mesures de contrôle aux intersections − 2019</v>
          </cell>
        </row>
        <row r="523">
          <cell r="B523" t="str">
            <v>909317 2019 Safety Improvement Program</v>
          </cell>
          <cell r="C523" t="str">
            <v>Res</v>
          </cell>
          <cell r="D523" t="str">
            <v xml:space="preserve">Capital Reserve Fund </v>
          </cell>
          <cell r="E523" t="str">
            <v>City Wide Capital</v>
          </cell>
          <cell r="F523" t="str">
            <v>Tax Supported/ Dedicated</v>
          </cell>
          <cell r="G523" t="str">
            <v>Tax</v>
          </cell>
          <cell r="H523" t="str">
            <v>Tax</v>
          </cell>
          <cell r="I523" t="str">
            <v>Tax</v>
          </cell>
          <cell r="J523" t="str">
            <v>Authority</v>
          </cell>
          <cell r="K523" t="str">
            <v>Individual</v>
          </cell>
          <cell r="L523" t="str">
            <v>Growth</v>
          </cell>
          <cell r="M523" t="str">
            <v>Transportation Committee</v>
          </cell>
          <cell r="N523" t="str">
            <v>Transportation Services Department</v>
          </cell>
          <cell r="O523" t="str">
            <v>Traffic Services</v>
          </cell>
          <cell r="P523" t="str">
            <v>Transportation Services</v>
          </cell>
          <cell r="Q523" t="str">
            <v>909317  2019 Safety Improvement Program</v>
          </cell>
          <cell r="R523" t="str">
            <v>516104  City Wide Capital</v>
          </cell>
          <cell r="S523">
            <v>516</v>
          </cell>
          <cell r="T523">
            <v>505</v>
          </cell>
          <cell r="U523">
            <v>509</v>
          </cell>
          <cell r="V523">
            <v>515</v>
          </cell>
          <cell r="W523">
            <v>520</v>
          </cell>
          <cell r="X523">
            <v>526</v>
          </cell>
          <cell r="Y523">
            <v>531</v>
          </cell>
          <cell r="Z523">
            <v>536</v>
          </cell>
          <cell r="AA523">
            <v>543</v>
          </cell>
          <cell r="AB523">
            <v>548</v>
          </cell>
          <cell r="AC523">
            <v>5249</v>
          </cell>
          <cell r="AD523">
            <v>516104</v>
          </cell>
          <cell r="AE523">
            <v>2045</v>
          </cell>
          <cell r="AF523" t="str">
            <v>CW</v>
          </cell>
          <cell r="AG523">
            <v>2021</v>
          </cell>
          <cell r="AH523" t="str">
            <v>City Wide Capital</v>
          </cell>
          <cell r="AI523">
            <v>909317</v>
          </cell>
          <cell r="AJ523" t="str">
            <v>Programme d’amélioration de la sécurité - 2019</v>
          </cell>
        </row>
        <row r="524">
          <cell r="B524" t="str">
            <v>909317 2019 Safety Improvement Program</v>
          </cell>
          <cell r="C524" t="str">
            <v>DC</v>
          </cell>
          <cell r="D524" t="str">
            <v xml:space="preserve">Development Charges </v>
          </cell>
          <cell r="E524" t="str">
            <v>Roads &amp; Structures (City Wide)</v>
          </cell>
          <cell r="F524" t="str">
            <v>Develop. Charges</v>
          </cell>
          <cell r="G524" t="str">
            <v>DC</v>
          </cell>
          <cell r="H524" t="str">
            <v>Tax</v>
          </cell>
          <cell r="I524" t="str">
            <v>Tax</v>
          </cell>
          <cell r="J524" t="str">
            <v>Authority</v>
          </cell>
          <cell r="K524" t="str">
            <v>Individual</v>
          </cell>
          <cell r="L524" t="str">
            <v>Growth</v>
          </cell>
          <cell r="M524" t="str">
            <v>Transportation Committee</v>
          </cell>
          <cell r="N524" t="str">
            <v>Transportation Services Department</v>
          </cell>
          <cell r="O524" t="str">
            <v>Traffic Services</v>
          </cell>
          <cell r="P524" t="str">
            <v>Transportation Services</v>
          </cell>
          <cell r="Q524" t="str">
            <v>909317  2019 Safety Improvement Program</v>
          </cell>
          <cell r="R524" t="str">
            <v>516224  D/C  - Roads &amp; Structures (City Wide)</v>
          </cell>
          <cell r="S524">
            <v>515</v>
          </cell>
          <cell r="T524">
            <v>505</v>
          </cell>
          <cell r="U524">
            <v>510</v>
          </cell>
          <cell r="V524">
            <v>515</v>
          </cell>
          <cell r="W524">
            <v>520</v>
          </cell>
          <cell r="X524">
            <v>525</v>
          </cell>
          <cell r="Y524">
            <v>531</v>
          </cell>
          <cell r="Z524">
            <v>537</v>
          </cell>
          <cell r="AA524">
            <v>542</v>
          </cell>
          <cell r="AB524">
            <v>548</v>
          </cell>
          <cell r="AC524">
            <v>5248</v>
          </cell>
          <cell r="AD524">
            <v>516224</v>
          </cell>
          <cell r="AE524">
            <v>2045</v>
          </cell>
          <cell r="AF524" t="str">
            <v>CW</v>
          </cell>
          <cell r="AG524">
            <v>2021</v>
          </cell>
          <cell r="AH524" t="str">
            <v>Roads &amp; Structures</v>
          </cell>
          <cell r="AI524">
            <v>909317</v>
          </cell>
          <cell r="AJ524" t="str">
            <v>Programme d’amélioration de la sécurité - 2019</v>
          </cell>
        </row>
        <row r="525">
          <cell r="B525" t="str">
            <v>908553 Albert/Slater/Mackenzie (Empress-Waller)</v>
          </cell>
          <cell r="C525" t="str">
            <v>Res</v>
          </cell>
          <cell r="D525" t="str">
            <v xml:space="preserve">Capital Reserve Fund </v>
          </cell>
          <cell r="E525" t="str">
            <v>City Wide Capital</v>
          </cell>
          <cell r="F525" t="str">
            <v>Tax Supported/ Dedicated</v>
          </cell>
          <cell r="G525" t="str">
            <v>Tax</v>
          </cell>
          <cell r="H525" t="str">
            <v>Tax</v>
          </cell>
          <cell r="I525" t="str">
            <v>Tax</v>
          </cell>
          <cell r="J525" t="str">
            <v>Authority</v>
          </cell>
          <cell r="K525" t="str">
            <v>Individual</v>
          </cell>
          <cell r="L525" t="str">
            <v>Renewal of City Assets</v>
          </cell>
          <cell r="M525" t="str">
            <v>Transportation Committee</v>
          </cell>
          <cell r="N525" t="str">
            <v>Transportation Services Department</v>
          </cell>
          <cell r="O525" t="str">
            <v>Transportation Planning</v>
          </cell>
          <cell r="P525" t="str">
            <v>Transportation Services</v>
          </cell>
          <cell r="Q525" t="str">
            <v>908553  Albert/Slater/Mackenzie (Empress-Waller)</v>
          </cell>
          <cell r="R525" t="str">
            <v>516104  City Wide Capital</v>
          </cell>
          <cell r="S525">
            <v>0</v>
          </cell>
          <cell r="T525">
            <v>545</v>
          </cell>
          <cell r="U525">
            <v>691</v>
          </cell>
          <cell r="V525">
            <v>600</v>
          </cell>
          <cell r="W525">
            <v>0</v>
          </cell>
          <cell r="X525">
            <v>0</v>
          </cell>
          <cell r="Y525">
            <v>0</v>
          </cell>
          <cell r="Z525">
            <v>0</v>
          </cell>
          <cell r="AA525">
            <v>0</v>
          </cell>
          <cell r="AB525">
            <v>0</v>
          </cell>
          <cell r="AC525">
            <v>1836</v>
          </cell>
          <cell r="AD525">
            <v>516104</v>
          </cell>
          <cell r="AE525">
            <v>1836</v>
          </cell>
          <cell r="AF525">
            <v>14</v>
          </cell>
          <cell r="AG525">
            <v>2022</v>
          </cell>
          <cell r="AH525" t="str">
            <v>City Wide Capital</v>
          </cell>
          <cell r="AI525">
            <v>908553</v>
          </cell>
          <cell r="AJ525" t="str">
            <v>Albert/Slater/Mackenzie King (de l'av. Empress à l'av. Waller)</v>
          </cell>
        </row>
        <row r="526">
          <cell r="B526" t="str">
            <v>908553 Albert/Slater/Mackenzie (Empress-Waller)</v>
          </cell>
          <cell r="C526" t="str">
            <v>Debt</v>
          </cell>
          <cell r="D526" t="str">
            <v xml:space="preserve">Debt Funding </v>
          </cell>
          <cell r="E526" t="str">
            <v>Tax Supported Debt</v>
          </cell>
          <cell r="F526" t="str">
            <v>Tax Supported/ Dedicated Debt</v>
          </cell>
          <cell r="G526" t="str">
            <v>Tax</v>
          </cell>
          <cell r="H526" t="str">
            <v>Tax</v>
          </cell>
          <cell r="I526" t="str">
            <v>Tax</v>
          </cell>
          <cell r="J526" t="str">
            <v>Authority</v>
          </cell>
          <cell r="K526" t="str">
            <v>Individual</v>
          </cell>
          <cell r="L526" t="str">
            <v>Renewal of City Assets</v>
          </cell>
          <cell r="M526" t="str">
            <v>Transportation Committee</v>
          </cell>
          <cell r="N526" t="str">
            <v>Transportation Services Department</v>
          </cell>
          <cell r="O526" t="str">
            <v>Transportation Planning</v>
          </cell>
          <cell r="P526" t="str">
            <v>Transportation Services</v>
          </cell>
          <cell r="Q526" t="str">
            <v>908553  Albert/Slater/Mackenzie (Empress-Waller)</v>
          </cell>
          <cell r="R526" t="str">
            <v>518004  Tax Supported Debt</v>
          </cell>
          <cell r="S526">
            <v>0</v>
          </cell>
          <cell r="T526">
            <v>2000</v>
          </cell>
          <cell r="U526">
            <v>1415</v>
          </cell>
          <cell r="V526">
            <v>691</v>
          </cell>
          <cell r="W526">
            <v>0</v>
          </cell>
          <cell r="X526">
            <v>0</v>
          </cell>
          <cell r="Y526">
            <v>0</v>
          </cell>
          <cell r="Z526">
            <v>0</v>
          </cell>
          <cell r="AA526">
            <v>0</v>
          </cell>
          <cell r="AB526">
            <v>0</v>
          </cell>
          <cell r="AC526">
            <v>4106</v>
          </cell>
          <cell r="AD526">
            <v>518004</v>
          </cell>
          <cell r="AE526">
            <v>4106</v>
          </cell>
          <cell r="AF526">
            <v>14</v>
          </cell>
          <cell r="AG526">
            <v>2022</v>
          </cell>
          <cell r="AH526" t="str">
            <v>Tax Supported Debt</v>
          </cell>
          <cell r="AI526">
            <v>908553</v>
          </cell>
          <cell r="AJ526" t="str">
            <v>Albert/Slater/Mackenzie King (de l'av. Empress à l'av. Waller)</v>
          </cell>
        </row>
        <row r="527">
          <cell r="B527" t="str">
            <v>908919 2019 Public Realm Minor Interventions</v>
          </cell>
          <cell r="C527" t="str">
            <v>Res</v>
          </cell>
          <cell r="D527" t="str">
            <v xml:space="preserve">Capital Reserve Fund </v>
          </cell>
          <cell r="E527" t="str">
            <v>City Wide Capital</v>
          </cell>
          <cell r="F527" t="str">
            <v>Tax Supported/ Dedicated</v>
          </cell>
          <cell r="G527" t="str">
            <v>Tax</v>
          </cell>
          <cell r="H527" t="str">
            <v>Tax</v>
          </cell>
          <cell r="I527" t="str">
            <v>Tax</v>
          </cell>
          <cell r="J527" t="str">
            <v>Authority</v>
          </cell>
          <cell r="K527" t="str">
            <v>Individual</v>
          </cell>
          <cell r="L527" t="str">
            <v>Renewal of City Assets</v>
          </cell>
          <cell r="M527" t="str">
            <v>Transportation Committee</v>
          </cell>
          <cell r="N527" t="str">
            <v>Planning, Infrastructure &amp; Economic Development Department</v>
          </cell>
          <cell r="O527" t="str">
            <v>Right of Way, Heritage and Urban Design</v>
          </cell>
          <cell r="P527" t="str">
            <v>Transportation Services</v>
          </cell>
          <cell r="Q527" t="str">
            <v>908919  2019 Public Realm Minor Interventions</v>
          </cell>
          <cell r="R527" t="str">
            <v>516104  City Wide Capital</v>
          </cell>
          <cell r="S527">
            <v>430</v>
          </cell>
          <cell r="T527">
            <v>525</v>
          </cell>
          <cell r="U527">
            <v>525</v>
          </cell>
          <cell r="V527">
            <v>525</v>
          </cell>
          <cell r="W527">
            <v>0</v>
          </cell>
          <cell r="X527">
            <v>0</v>
          </cell>
          <cell r="Y527">
            <v>0</v>
          </cell>
          <cell r="Z527">
            <v>0</v>
          </cell>
          <cell r="AA527">
            <v>0</v>
          </cell>
          <cell r="AB527">
            <v>0</v>
          </cell>
          <cell r="AC527">
            <v>2005</v>
          </cell>
          <cell r="AD527">
            <v>516104</v>
          </cell>
          <cell r="AE527">
            <v>2005</v>
          </cell>
          <cell r="AF527" t="str">
            <v>CW</v>
          </cell>
          <cell r="AG527">
            <v>2021</v>
          </cell>
          <cell r="AH527" t="str">
            <v>City Wide Capital</v>
          </cell>
          <cell r="AI527">
            <v>908919</v>
          </cell>
          <cell r="AJ527" t="str">
            <v>Domaine public 2019 - Interventions mineures</v>
          </cell>
        </row>
        <row r="528">
          <cell r="B528" t="str">
            <v>908919 2019 Public Realm Minor Interventions</v>
          </cell>
          <cell r="C528" t="str">
            <v>Res</v>
          </cell>
          <cell r="D528" t="str">
            <v xml:space="preserve">Capital Reserve Fund </v>
          </cell>
          <cell r="E528" t="str">
            <v>Water Capital</v>
          </cell>
          <cell r="F528" t="str">
            <v>Rate Supported</v>
          </cell>
          <cell r="G528" t="str">
            <v>Rate</v>
          </cell>
          <cell r="H528" t="str">
            <v>Tax</v>
          </cell>
          <cell r="I528" t="str">
            <v>Tax</v>
          </cell>
          <cell r="J528" t="str">
            <v>Authority</v>
          </cell>
          <cell r="K528" t="str">
            <v>Individual</v>
          </cell>
          <cell r="L528" t="str">
            <v>Renewal of City Assets</v>
          </cell>
          <cell r="M528" t="str">
            <v>Transportation Committee</v>
          </cell>
          <cell r="N528" t="str">
            <v>Planning, Infrastructure &amp; Economic Development Department</v>
          </cell>
          <cell r="O528" t="str">
            <v>Right of Way, Heritage and Urban Design</v>
          </cell>
          <cell r="P528" t="str">
            <v>Transportation Services</v>
          </cell>
          <cell r="Q528" t="str">
            <v>908919  2019 Public Realm Minor Interventions</v>
          </cell>
          <cell r="R528" t="str">
            <v>516110  Water Capital</v>
          </cell>
          <cell r="S528">
            <v>86</v>
          </cell>
          <cell r="T528">
            <v>105</v>
          </cell>
          <cell r="U528">
            <v>105</v>
          </cell>
          <cell r="V528">
            <v>105</v>
          </cell>
          <cell r="W528">
            <v>0</v>
          </cell>
          <cell r="X528">
            <v>0</v>
          </cell>
          <cell r="Y528">
            <v>0</v>
          </cell>
          <cell r="Z528">
            <v>0</v>
          </cell>
          <cell r="AA528">
            <v>0</v>
          </cell>
          <cell r="AB528">
            <v>0</v>
          </cell>
          <cell r="AC528">
            <v>401</v>
          </cell>
          <cell r="AD528">
            <v>516110</v>
          </cell>
          <cell r="AE528">
            <v>401</v>
          </cell>
          <cell r="AF528" t="str">
            <v>CW</v>
          </cell>
          <cell r="AG528">
            <v>2021</v>
          </cell>
          <cell r="AH528" t="str">
            <v>Water Capital</v>
          </cell>
          <cell r="AI528">
            <v>908919</v>
          </cell>
          <cell r="AJ528" t="str">
            <v>Domaine public 2019 - Interventions mineures</v>
          </cell>
        </row>
        <row r="529">
          <cell r="B529" t="str">
            <v>908919 2019 Public Realm Minor Interventions</v>
          </cell>
          <cell r="C529" t="str">
            <v>Res</v>
          </cell>
          <cell r="D529" t="str">
            <v xml:space="preserve">Capital Reserve Fund </v>
          </cell>
          <cell r="E529" t="str">
            <v>Sewer Capital</v>
          </cell>
          <cell r="F529" t="str">
            <v>Rate Supported</v>
          </cell>
          <cell r="G529" t="str">
            <v>Rate</v>
          </cell>
          <cell r="H529" t="str">
            <v>Tax</v>
          </cell>
          <cell r="I529" t="str">
            <v>Tax</v>
          </cell>
          <cell r="J529" t="str">
            <v>Authority</v>
          </cell>
          <cell r="K529" t="str">
            <v>Individual</v>
          </cell>
          <cell r="L529" t="str">
            <v>Renewal of City Assets</v>
          </cell>
          <cell r="M529" t="str">
            <v>Transportation Committee</v>
          </cell>
          <cell r="N529" t="str">
            <v>Planning, Infrastructure &amp; Economic Development Department</v>
          </cell>
          <cell r="O529" t="str">
            <v>Right of Way, Heritage and Urban Design</v>
          </cell>
          <cell r="P529" t="str">
            <v>Transportation Services</v>
          </cell>
          <cell r="Q529" t="str">
            <v>908919  2019 Public Realm Minor Interventions</v>
          </cell>
          <cell r="R529" t="str">
            <v>516112  Sewer Capital</v>
          </cell>
          <cell r="S529">
            <v>99</v>
          </cell>
          <cell r="T529">
            <v>120</v>
          </cell>
          <cell r="U529">
            <v>120</v>
          </cell>
          <cell r="V529">
            <v>120</v>
          </cell>
          <cell r="W529">
            <v>0</v>
          </cell>
          <cell r="X529">
            <v>0</v>
          </cell>
          <cell r="Y529">
            <v>0</v>
          </cell>
          <cell r="Z529">
            <v>0</v>
          </cell>
          <cell r="AA529">
            <v>0</v>
          </cell>
          <cell r="AB529">
            <v>0</v>
          </cell>
          <cell r="AC529">
            <v>459</v>
          </cell>
          <cell r="AD529">
            <v>516112</v>
          </cell>
          <cell r="AE529">
            <v>459</v>
          </cell>
          <cell r="AF529" t="str">
            <v>CW</v>
          </cell>
          <cell r="AG529">
            <v>2021</v>
          </cell>
          <cell r="AH529" t="str">
            <v xml:space="preserve">Sewer Capital </v>
          </cell>
          <cell r="AI529">
            <v>908919</v>
          </cell>
          <cell r="AJ529" t="str">
            <v>Domaine public 2019 - Interventions mineures</v>
          </cell>
        </row>
        <row r="530">
          <cell r="B530" t="str">
            <v>909061 2018 Area Traffic Management</v>
          </cell>
          <cell r="C530" t="str">
            <v>Res</v>
          </cell>
          <cell r="D530" t="str">
            <v xml:space="preserve">Capital Reserve Fund </v>
          </cell>
          <cell r="E530" t="str">
            <v>City Wide Capital</v>
          </cell>
          <cell r="F530" t="str">
            <v>Tax Supported/ Dedicated</v>
          </cell>
          <cell r="G530" t="str">
            <v>Tax</v>
          </cell>
          <cell r="H530" t="str">
            <v>Tax</v>
          </cell>
          <cell r="I530" t="str">
            <v>Tax</v>
          </cell>
          <cell r="J530" t="str">
            <v>Authority</v>
          </cell>
          <cell r="K530" t="str">
            <v>Individual</v>
          </cell>
          <cell r="L530" t="str">
            <v>Renewal of City Assets</v>
          </cell>
          <cell r="M530" t="str">
            <v>Transportation Committee</v>
          </cell>
          <cell r="N530" t="str">
            <v>Transportation Services Department</v>
          </cell>
          <cell r="O530" t="str">
            <v>Transportation Planning</v>
          </cell>
          <cell r="P530" t="str">
            <v>Transportation Services</v>
          </cell>
          <cell r="Q530" t="str">
            <v>909061  2018 Area Traffic Management</v>
          </cell>
          <cell r="R530" t="str">
            <v>516104  City Wide Capital</v>
          </cell>
          <cell r="S530">
            <v>0</v>
          </cell>
          <cell r="T530">
            <v>0</v>
          </cell>
          <cell r="U530">
            <v>0</v>
          </cell>
          <cell r="V530">
            <v>0</v>
          </cell>
          <cell r="W530">
            <v>721</v>
          </cell>
          <cell r="X530">
            <v>753</v>
          </cell>
          <cell r="Y530">
            <v>785</v>
          </cell>
          <cell r="Z530">
            <v>818</v>
          </cell>
          <cell r="AA530">
            <v>853</v>
          </cell>
          <cell r="AB530">
            <v>0</v>
          </cell>
          <cell r="AC530">
            <v>3930</v>
          </cell>
          <cell r="AD530">
            <v>516104</v>
          </cell>
          <cell r="AE530">
            <v>0</v>
          </cell>
          <cell r="AF530" t="str">
            <v>CW</v>
          </cell>
          <cell r="AG530">
            <v>2021</v>
          </cell>
          <cell r="AH530" t="str">
            <v>City Wide Capital</v>
          </cell>
          <cell r="AI530">
            <v>909061</v>
          </cell>
          <cell r="AJ530" t="str">
            <v>Gestion de la circulation locale − 2018</v>
          </cell>
        </row>
        <row r="531">
          <cell r="B531" t="str">
            <v>909061 2018 Area Traffic Management</v>
          </cell>
          <cell r="C531" t="str">
            <v>DC</v>
          </cell>
          <cell r="D531" t="str">
            <v xml:space="preserve">Development Charges </v>
          </cell>
          <cell r="E531" t="str">
            <v>Roads &amp; Structures (City Wide)</v>
          </cell>
          <cell r="F531" t="str">
            <v>Develop. Charges</v>
          </cell>
          <cell r="G531" t="str">
            <v>DC</v>
          </cell>
          <cell r="H531" t="str">
            <v>Tax</v>
          </cell>
          <cell r="I531" t="str">
            <v>Tax</v>
          </cell>
          <cell r="J531" t="str">
            <v>Authority</v>
          </cell>
          <cell r="K531" t="str">
            <v>Individual</v>
          </cell>
          <cell r="L531" t="str">
            <v>Renewal of City Assets</v>
          </cell>
          <cell r="M531" t="str">
            <v>Transportation Committee</v>
          </cell>
          <cell r="N531" t="str">
            <v>Transportation Services Department</v>
          </cell>
          <cell r="O531" t="str">
            <v>Transportation Planning</v>
          </cell>
          <cell r="P531" t="str">
            <v>Transportation Services</v>
          </cell>
          <cell r="Q531" t="str">
            <v>909061  2018 Area Traffic Management</v>
          </cell>
          <cell r="R531" t="str">
            <v>516224  D/C  - Roads &amp; Structures (City Wide)</v>
          </cell>
          <cell r="S531">
            <v>0</v>
          </cell>
          <cell r="T531">
            <v>0</v>
          </cell>
          <cell r="U531">
            <v>0</v>
          </cell>
          <cell r="V531">
            <v>0</v>
          </cell>
          <cell r="W531">
            <v>142</v>
          </cell>
          <cell r="X531">
            <v>149</v>
          </cell>
          <cell r="Y531">
            <v>29</v>
          </cell>
          <cell r="Z531">
            <v>0</v>
          </cell>
          <cell r="AA531">
            <v>0</v>
          </cell>
          <cell r="AB531">
            <v>0</v>
          </cell>
          <cell r="AC531">
            <v>320</v>
          </cell>
          <cell r="AD531">
            <v>516224</v>
          </cell>
          <cell r="AE531">
            <v>0</v>
          </cell>
          <cell r="AF531" t="str">
            <v>CW</v>
          </cell>
          <cell r="AG531">
            <v>2021</v>
          </cell>
          <cell r="AH531" t="str">
            <v>Roads &amp; Structures</v>
          </cell>
          <cell r="AI531">
            <v>909061</v>
          </cell>
          <cell r="AJ531" t="str">
            <v>Gestion de la circulation locale − 2018</v>
          </cell>
        </row>
        <row r="532">
          <cell r="B532" t="str">
            <v>909061 2018 Area Traffic Management</v>
          </cell>
          <cell r="C532" t="str">
            <v>DC</v>
          </cell>
          <cell r="D532" t="str">
            <v xml:space="preserve">Development Charges </v>
          </cell>
          <cell r="E532" t="str">
            <v>Future DC Funding</v>
          </cell>
          <cell r="F532" t="str">
            <v>Develop. Charges</v>
          </cell>
          <cell r="G532" t="str">
            <v>DC</v>
          </cell>
          <cell r="H532" t="str">
            <v>Tax</v>
          </cell>
          <cell r="I532" t="str">
            <v>Tax</v>
          </cell>
          <cell r="J532" t="str">
            <v>Authority</v>
          </cell>
          <cell r="K532" t="str">
            <v>Individual</v>
          </cell>
          <cell r="L532" t="str">
            <v>Renewal of City Assets</v>
          </cell>
          <cell r="M532" t="str">
            <v>Transportation Committee</v>
          </cell>
          <cell r="N532" t="str">
            <v>Transportation Services Department</v>
          </cell>
          <cell r="O532" t="str">
            <v>Transportation Planning</v>
          </cell>
          <cell r="P532" t="str">
            <v>Transportation Services</v>
          </cell>
          <cell r="Q532" t="str">
            <v>909061  2018 Area Traffic Management</v>
          </cell>
          <cell r="R532" t="str">
            <v>516298  Future DC Funding</v>
          </cell>
          <cell r="S532">
            <v>0</v>
          </cell>
          <cell r="T532">
            <v>0</v>
          </cell>
          <cell r="U532">
            <v>0</v>
          </cell>
          <cell r="V532">
            <v>0</v>
          </cell>
          <cell r="W532">
            <v>0</v>
          </cell>
          <cell r="X532">
            <v>0</v>
          </cell>
          <cell r="Y532">
            <v>126</v>
          </cell>
          <cell r="Z532">
            <v>162</v>
          </cell>
          <cell r="AA532">
            <v>168</v>
          </cell>
          <cell r="AB532">
            <v>0</v>
          </cell>
          <cell r="AC532">
            <v>456</v>
          </cell>
          <cell r="AD532">
            <v>516298</v>
          </cell>
          <cell r="AE532">
            <v>0</v>
          </cell>
          <cell r="AF532" t="str">
            <v>CW</v>
          </cell>
          <cell r="AG532">
            <v>2021</v>
          </cell>
          <cell r="AH532" t="str">
            <v xml:space="preserve">Check </v>
          </cell>
          <cell r="AI532">
            <v>909061</v>
          </cell>
          <cell r="AJ532" t="str">
            <v>Gestion de la circulation locale − 2018</v>
          </cell>
        </row>
        <row r="533">
          <cell r="B533" t="str">
            <v>909368 2019 Buildings-Road Services</v>
          </cell>
          <cell r="C533" t="str">
            <v>Res</v>
          </cell>
          <cell r="D533" t="str">
            <v xml:space="preserve">Capital Reserve Fund </v>
          </cell>
          <cell r="E533" t="str">
            <v>City Wide Capital</v>
          </cell>
          <cell r="F533" t="str">
            <v>Tax Supported/ Dedicated</v>
          </cell>
          <cell r="G533" t="str">
            <v>Tax</v>
          </cell>
          <cell r="H533" t="str">
            <v>Tax</v>
          </cell>
          <cell r="I533" t="str">
            <v>Tax</v>
          </cell>
          <cell r="J533" t="str">
            <v>Authority</v>
          </cell>
          <cell r="K533" t="str">
            <v>Buildings-Road Services</v>
          </cell>
          <cell r="L533" t="str">
            <v>Renewal of City Assets</v>
          </cell>
          <cell r="M533" t="str">
            <v>Transportation Committee</v>
          </cell>
          <cell r="N533" t="str">
            <v>Planning, Infrastructure &amp; Economic Development Department</v>
          </cell>
          <cell r="O533" t="str">
            <v>Infrastructure Services</v>
          </cell>
          <cell r="P533" t="str">
            <v>Transportation Services</v>
          </cell>
          <cell r="Q533" t="str">
            <v>909368  2019 Buildings-Road Services</v>
          </cell>
          <cell r="R533" t="str">
            <v>516104  City Wide Capital</v>
          </cell>
          <cell r="S533">
            <v>3645</v>
          </cell>
          <cell r="T533">
            <v>800</v>
          </cell>
          <cell r="U533">
            <v>800</v>
          </cell>
          <cell r="V533">
            <v>800</v>
          </cell>
          <cell r="W533">
            <v>800</v>
          </cell>
          <cell r="X533">
            <v>800</v>
          </cell>
          <cell r="Y533">
            <v>800</v>
          </cell>
          <cell r="Z533">
            <v>800</v>
          </cell>
          <cell r="AA533">
            <v>800</v>
          </cell>
          <cell r="AB533">
            <v>800</v>
          </cell>
          <cell r="AC533">
            <v>10845</v>
          </cell>
          <cell r="AD533">
            <v>516104</v>
          </cell>
          <cell r="AE533">
            <v>6045</v>
          </cell>
          <cell r="AF533" t="str">
            <v>CW</v>
          </cell>
          <cell r="AG533">
            <v>2021</v>
          </cell>
          <cell r="AH533" t="str">
            <v>City Wide Capital</v>
          </cell>
          <cell r="AI533">
            <v>909368</v>
          </cell>
          <cell r="AJ533" t="str">
            <v>Bâtiments 2019 - Services des routes</v>
          </cell>
        </row>
        <row r="534">
          <cell r="B534" t="str">
            <v>909470 2019 Area Traffic Management</v>
          </cell>
          <cell r="C534" t="str">
            <v>Res</v>
          </cell>
          <cell r="D534" t="str">
            <v xml:space="preserve">Capital Reserve Fund </v>
          </cell>
          <cell r="E534" t="str">
            <v>City Wide Capital</v>
          </cell>
          <cell r="F534" t="str">
            <v>Tax Supported/ Dedicated</v>
          </cell>
          <cell r="G534" t="str">
            <v>Tax</v>
          </cell>
          <cell r="H534" t="str">
            <v>Tax</v>
          </cell>
          <cell r="I534" t="str">
            <v>Tax</v>
          </cell>
          <cell r="J534" t="str">
            <v>Authority</v>
          </cell>
          <cell r="K534" t="str">
            <v>Individual</v>
          </cell>
          <cell r="L534" t="str">
            <v>Renewal of City Assets</v>
          </cell>
          <cell r="M534" t="str">
            <v>Transportation Committee</v>
          </cell>
          <cell r="N534" t="str">
            <v>Transportation Services Department</v>
          </cell>
          <cell r="O534" t="str">
            <v>Transportation Planning</v>
          </cell>
          <cell r="P534" t="str">
            <v>Transportation Services</v>
          </cell>
          <cell r="Q534" t="str">
            <v>909470  2019 Area Traffic Management</v>
          </cell>
          <cell r="R534" t="str">
            <v>516104  City Wide Capital</v>
          </cell>
          <cell r="S534">
            <v>626</v>
          </cell>
          <cell r="T534">
            <v>635</v>
          </cell>
          <cell r="U534">
            <v>664</v>
          </cell>
          <cell r="V534">
            <v>694</v>
          </cell>
          <cell r="W534">
            <v>0</v>
          </cell>
          <cell r="X534">
            <v>0</v>
          </cell>
          <cell r="Y534">
            <v>0</v>
          </cell>
          <cell r="Z534">
            <v>0</v>
          </cell>
          <cell r="AA534">
            <v>0</v>
          </cell>
          <cell r="AB534">
            <v>0</v>
          </cell>
          <cell r="AC534">
            <v>2619</v>
          </cell>
          <cell r="AD534">
            <v>516104</v>
          </cell>
          <cell r="AE534">
            <v>2619</v>
          </cell>
          <cell r="AF534" t="str">
            <v>CW</v>
          </cell>
          <cell r="AG534">
            <v>2021</v>
          </cell>
          <cell r="AH534" t="str">
            <v>City Wide Capital</v>
          </cell>
          <cell r="AI534">
            <v>909470</v>
          </cell>
          <cell r="AJ534" t="str">
            <v>Gestion de la circulation locale − 2019</v>
          </cell>
        </row>
        <row r="535">
          <cell r="B535" t="str">
            <v>909470 2019 Area Traffic Management</v>
          </cell>
          <cell r="C535" t="str">
            <v>DC</v>
          </cell>
          <cell r="D535" t="str">
            <v xml:space="preserve">Development Charges </v>
          </cell>
          <cell r="E535" t="str">
            <v>Roads &amp; Structures (City Wide)</v>
          </cell>
          <cell r="F535" t="str">
            <v>Develop. Charges</v>
          </cell>
          <cell r="G535" t="str">
            <v>DC</v>
          </cell>
          <cell r="H535" t="str">
            <v>Tax</v>
          </cell>
          <cell r="I535" t="str">
            <v>Tax</v>
          </cell>
          <cell r="J535" t="str">
            <v>Authority</v>
          </cell>
          <cell r="K535" t="str">
            <v>Individual</v>
          </cell>
          <cell r="L535" t="str">
            <v>Renewal of City Assets</v>
          </cell>
          <cell r="M535" t="str">
            <v>Transportation Committee</v>
          </cell>
          <cell r="N535" t="str">
            <v>Transportation Services Department</v>
          </cell>
          <cell r="O535" t="str">
            <v>Transportation Planning</v>
          </cell>
          <cell r="P535" t="str">
            <v>Transportation Services</v>
          </cell>
          <cell r="Q535" t="str">
            <v>909470  2019 Area Traffic Management</v>
          </cell>
          <cell r="R535" t="str">
            <v>516224  D/C  - Roads &amp; Structures (City Wide)</v>
          </cell>
          <cell r="S535">
            <v>119</v>
          </cell>
          <cell r="T535">
            <v>121</v>
          </cell>
          <cell r="U535">
            <v>127</v>
          </cell>
          <cell r="V535">
            <v>133</v>
          </cell>
          <cell r="W535">
            <v>0</v>
          </cell>
          <cell r="X535">
            <v>0</v>
          </cell>
          <cell r="Y535">
            <v>0</v>
          </cell>
          <cell r="Z535">
            <v>0</v>
          </cell>
          <cell r="AA535">
            <v>0</v>
          </cell>
          <cell r="AB535">
            <v>0</v>
          </cell>
          <cell r="AC535">
            <v>500</v>
          </cell>
          <cell r="AD535">
            <v>516224</v>
          </cell>
          <cell r="AE535">
            <v>500</v>
          </cell>
          <cell r="AF535" t="str">
            <v>CW</v>
          </cell>
          <cell r="AG535">
            <v>2021</v>
          </cell>
          <cell r="AH535" t="str">
            <v>Roads &amp; Structures</v>
          </cell>
          <cell r="AI535">
            <v>909470</v>
          </cell>
          <cell r="AJ535" t="str">
            <v>Gestion de la circulation locale − 2019</v>
          </cell>
        </row>
        <row r="536">
          <cell r="B536" t="str">
            <v>909380 2019 Preservation - CW</v>
          </cell>
          <cell r="C536" t="str">
            <v>Res</v>
          </cell>
          <cell r="D536" t="str">
            <v xml:space="preserve">Capital Reserve Fund </v>
          </cell>
          <cell r="E536" t="str">
            <v>City Wide Capital</v>
          </cell>
          <cell r="F536" t="str">
            <v>Tax Supported/ Dedicated</v>
          </cell>
          <cell r="G536" t="str">
            <v>Tax</v>
          </cell>
          <cell r="H536" t="str">
            <v>Tax</v>
          </cell>
          <cell r="I536" t="str">
            <v>Tax</v>
          </cell>
          <cell r="J536" t="str">
            <v>Authority</v>
          </cell>
          <cell r="K536" t="str">
            <v>Preservation Treatment</v>
          </cell>
          <cell r="L536" t="str">
            <v>Renewal of City Assets</v>
          </cell>
          <cell r="M536" t="str">
            <v>Transportation Committee</v>
          </cell>
          <cell r="N536" t="str">
            <v>Planning, Infrastructure &amp; Economic Development Department</v>
          </cell>
          <cell r="O536" t="str">
            <v>Infrastructure Services</v>
          </cell>
          <cell r="P536" t="str">
            <v>Transportation Services</v>
          </cell>
          <cell r="Q536" t="str">
            <v>909380  2019 Preservation - CW</v>
          </cell>
          <cell r="R536" t="str">
            <v>516104  City Wide Capital</v>
          </cell>
          <cell r="S536">
            <v>2245</v>
          </cell>
          <cell r="T536">
            <v>2800</v>
          </cell>
          <cell r="U536">
            <v>3800</v>
          </cell>
          <cell r="V536">
            <v>3800</v>
          </cell>
          <cell r="W536">
            <v>3000</v>
          </cell>
          <cell r="X536">
            <v>3000</v>
          </cell>
          <cell r="Y536">
            <v>3000</v>
          </cell>
          <cell r="Z536">
            <v>3000</v>
          </cell>
          <cell r="AA536">
            <v>4000</v>
          </cell>
          <cell r="AB536">
            <v>4000</v>
          </cell>
          <cell r="AC536">
            <v>32645</v>
          </cell>
          <cell r="AD536">
            <v>516104</v>
          </cell>
          <cell r="AE536">
            <v>12645</v>
          </cell>
          <cell r="AF536" t="str">
            <v>CW</v>
          </cell>
          <cell r="AG536">
            <v>2021</v>
          </cell>
          <cell r="AH536" t="str">
            <v>City Wide Capital</v>
          </cell>
          <cell r="AI536">
            <v>909380</v>
          </cell>
          <cell r="AJ536" t="str">
            <v>Préservation 2019 - À l'échelle de la ville</v>
          </cell>
        </row>
        <row r="537">
          <cell r="B537" t="str">
            <v>909380 2019 Preservation - CW</v>
          </cell>
          <cell r="C537" t="str">
            <v>Debt</v>
          </cell>
          <cell r="D537" t="str">
            <v xml:space="preserve">Debt Funding </v>
          </cell>
          <cell r="E537" t="str">
            <v>Tax Supported Debt</v>
          </cell>
          <cell r="F537" t="str">
            <v>Tax Supported/ Dedicated Debt</v>
          </cell>
          <cell r="G537" t="str">
            <v>Tax</v>
          </cell>
          <cell r="H537" t="str">
            <v>Tax</v>
          </cell>
          <cell r="I537" t="str">
            <v>Tax</v>
          </cell>
          <cell r="J537" t="str">
            <v>Authority</v>
          </cell>
          <cell r="K537" t="str">
            <v>Preservation Treatment</v>
          </cell>
          <cell r="L537" t="str">
            <v>Renewal of City Assets</v>
          </cell>
          <cell r="M537" t="str">
            <v>Transportation Committee</v>
          </cell>
          <cell r="N537" t="str">
            <v>Planning, Infrastructure &amp; Economic Development Department</v>
          </cell>
          <cell r="O537" t="str">
            <v>Infrastructure Services</v>
          </cell>
          <cell r="P537" t="str">
            <v>Transportation Services</v>
          </cell>
          <cell r="Q537" t="str">
            <v>909380  2019 Preservation - CW</v>
          </cell>
          <cell r="R537" t="str">
            <v>518004  Tax Supported Debt</v>
          </cell>
          <cell r="S537">
            <v>2000</v>
          </cell>
          <cell r="T537">
            <v>2000</v>
          </cell>
          <cell r="U537">
            <v>2000</v>
          </cell>
          <cell r="V537">
            <v>2000</v>
          </cell>
          <cell r="W537">
            <v>3000</v>
          </cell>
          <cell r="X537">
            <v>3000</v>
          </cell>
          <cell r="Y537">
            <v>3000</v>
          </cell>
          <cell r="Z537">
            <v>3000</v>
          </cell>
          <cell r="AA537">
            <v>3000</v>
          </cell>
          <cell r="AB537">
            <v>4000</v>
          </cell>
          <cell r="AC537">
            <v>27000</v>
          </cell>
          <cell r="AD537">
            <v>518004</v>
          </cell>
          <cell r="AE537">
            <v>8000</v>
          </cell>
          <cell r="AF537" t="str">
            <v>CW</v>
          </cell>
          <cell r="AG537">
            <v>2021</v>
          </cell>
          <cell r="AH537" t="str">
            <v>Tax Supported Debt</v>
          </cell>
          <cell r="AI537">
            <v>909380</v>
          </cell>
          <cell r="AJ537" t="str">
            <v>Préservation 2019 - À l'échelle de la ville</v>
          </cell>
        </row>
        <row r="538">
          <cell r="B538" t="str">
            <v>909482 2019 Preservation - Other</v>
          </cell>
          <cell r="C538" t="str">
            <v>Res</v>
          </cell>
          <cell r="D538" t="str">
            <v xml:space="preserve">Capital Reserve Fund </v>
          </cell>
          <cell r="E538" t="str">
            <v>City Wide Capital</v>
          </cell>
          <cell r="F538" t="str">
            <v>Tax Supported/ Dedicated</v>
          </cell>
          <cell r="G538" t="str">
            <v>Tax</v>
          </cell>
          <cell r="H538" t="str">
            <v>Tax</v>
          </cell>
          <cell r="I538" t="str">
            <v>Tax</v>
          </cell>
          <cell r="J538" t="str">
            <v>Authority</v>
          </cell>
          <cell r="K538" t="str">
            <v>Preservation Treatment</v>
          </cell>
          <cell r="L538" t="str">
            <v>Renewal of City Assets</v>
          </cell>
          <cell r="M538" t="str">
            <v>Transportation Committee</v>
          </cell>
          <cell r="N538" t="str">
            <v>Planning, Infrastructure &amp; Economic Development Department</v>
          </cell>
          <cell r="O538" t="str">
            <v>Infrastructure Services</v>
          </cell>
          <cell r="P538" t="str">
            <v>Transportation Services</v>
          </cell>
          <cell r="Q538" t="str">
            <v>909482  2019 Preservation - Other</v>
          </cell>
          <cell r="R538" t="str">
            <v>516104  City Wide Capital</v>
          </cell>
          <cell r="S538">
            <v>100</v>
          </cell>
          <cell r="T538">
            <v>100</v>
          </cell>
          <cell r="U538">
            <v>100</v>
          </cell>
          <cell r="V538">
            <v>100</v>
          </cell>
          <cell r="W538">
            <v>0</v>
          </cell>
          <cell r="X538">
            <v>0</v>
          </cell>
          <cell r="Y538">
            <v>0</v>
          </cell>
          <cell r="Z538">
            <v>0</v>
          </cell>
          <cell r="AA538">
            <v>0</v>
          </cell>
          <cell r="AB538">
            <v>0</v>
          </cell>
          <cell r="AC538">
            <v>400</v>
          </cell>
          <cell r="AD538">
            <v>516104</v>
          </cell>
          <cell r="AE538">
            <v>400</v>
          </cell>
          <cell r="AF538" t="str">
            <v>CW</v>
          </cell>
          <cell r="AG538">
            <v>2021</v>
          </cell>
          <cell r="AH538" t="str">
            <v>City Wide Capital</v>
          </cell>
          <cell r="AI538">
            <v>909482</v>
          </cell>
          <cell r="AJ538" t="str">
            <v>Préservation 2019 - Autres</v>
          </cell>
        </row>
        <row r="539">
          <cell r="B539" t="str">
            <v>909482 2019 Preservation - Other</v>
          </cell>
          <cell r="C539" t="str">
            <v>Debt</v>
          </cell>
          <cell r="D539" t="str">
            <v xml:space="preserve">Debt Funding </v>
          </cell>
          <cell r="E539" t="str">
            <v>Tax Supported Debt</v>
          </cell>
          <cell r="F539" t="str">
            <v>Tax Supported/ Dedicated Debt</v>
          </cell>
          <cell r="G539" t="str">
            <v>Tax</v>
          </cell>
          <cell r="H539" t="str">
            <v>Tax</v>
          </cell>
          <cell r="I539" t="str">
            <v>Tax</v>
          </cell>
          <cell r="J539" t="str">
            <v>Authority</v>
          </cell>
          <cell r="K539" t="str">
            <v>Preservation Treatment</v>
          </cell>
          <cell r="L539" t="str">
            <v>Renewal of City Assets</v>
          </cell>
          <cell r="M539" t="str">
            <v>Transportation Committee</v>
          </cell>
          <cell r="N539" t="str">
            <v>Planning, Infrastructure &amp; Economic Development Department</v>
          </cell>
          <cell r="O539" t="str">
            <v>Infrastructure Services</v>
          </cell>
          <cell r="P539" t="str">
            <v>Transportation Services</v>
          </cell>
          <cell r="Q539" t="str">
            <v>909482  2019 Preservation - Other</v>
          </cell>
          <cell r="R539" t="str">
            <v>518004  Tax Supported Debt</v>
          </cell>
          <cell r="S539">
            <v>100</v>
          </cell>
          <cell r="T539">
            <v>100</v>
          </cell>
          <cell r="U539">
            <v>100</v>
          </cell>
          <cell r="V539">
            <v>100</v>
          </cell>
          <cell r="W539">
            <v>0</v>
          </cell>
          <cell r="X539">
            <v>0</v>
          </cell>
          <cell r="Y539">
            <v>0</v>
          </cell>
          <cell r="Z539">
            <v>0</v>
          </cell>
          <cell r="AA539">
            <v>0</v>
          </cell>
          <cell r="AB539">
            <v>0</v>
          </cell>
          <cell r="AC539">
            <v>400</v>
          </cell>
          <cell r="AD539">
            <v>518004</v>
          </cell>
          <cell r="AE539">
            <v>400</v>
          </cell>
          <cell r="AF539" t="str">
            <v>CW</v>
          </cell>
          <cell r="AG539">
            <v>2021</v>
          </cell>
          <cell r="AH539" t="str">
            <v>Tax Supported Debt</v>
          </cell>
          <cell r="AI539">
            <v>909482</v>
          </cell>
          <cell r="AJ539" t="str">
            <v>Préservation 2019 - Autres</v>
          </cell>
        </row>
        <row r="540">
          <cell r="B540" t="str">
            <v>909483 2019 Roadway Network Engineering</v>
          </cell>
          <cell r="C540" t="str">
            <v>Res</v>
          </cell>
          <cell r="D540" t="str">
            <v xml:space="preserve">Capital Reserve Fund </v>
          </cell>
          <cell r="E540" t="str">
            <v>City Wide Capital</v>
          </cell>
          <cell r="F540" t="str">
            <v>Tax Supported/ Dedicated</v>
          </cell>
          <cell r="G540" t="str">
            <v>Tax</v>
          </cell>
          <cell r="H540" t="str">
            <v>Tax</v>
          </cell>
          <cell r="I540" t="str">
            <v>Tax</v>
          </cell>
          <cell r="J540" t="str">
            <v>Authority</v>
          </cell>
          <cell r="K540" t="str">
            <v>Preservation Treatment</v>
          </cell>
          <cell r="L540" t="str">
            <v>Renewal of City Assets</v>
          </cell>
          <cell r="M540" t="str">
            <v>Transportation Committee</v>
          </cell>
          <cell r="N540" t="str">
            <v>Planning, Infrastructure &amp; Economic Development Department</v>
          </cell>
          <cell r="O540" t="str">
            <v>Infrastructure Services</v>
          </cell>
          <cell r="P540" t="str">
            <v>Transportation Services</v>
          </cell>
          <cell r="Q540" t="str">
            <v>909483  2019 Roadway Network Engineering</v>
          </cell>
          <cell r="R540" t="str">
            <v>516104  City Wide Capital</v>
          </cell>
          <cell r="S540">
            <v>300</v>
          </cell>
          <cell r="T540">
            <v>400</v>
          </cell>
          <cell r="U540">
            <v>200</v>
          </cell>
          <cell r="V540">
            <v>400</v>
          </cell>
          <cell r="W540">
            <v>400</v>
          </cell>
          <cell r="X540">
            <v>400</v>
          </cell>
          <cell r="Y540">
            <v>400</v>
          </cell>
          <cell r="Z540">
            <v>400</v>
          </cell>
          <cell r="AA540">
            <v>400</v>
          </cell>
          <cell r="AB540">
            <v>400</v>
          </cell>
          <cell r="AC540">
            <v>3700</v>
          </cell>
          <cell r="AD540">
            <v>516104</v>
          </cell>
          <cell r="AE540">
            <v>1300</v>
          </cell>
          <cell r="AF540" t="str">
            <v>CW</v>
          </cell>
          <cell r="AG540">
            <v>2021</v>
          </cell>
          <cell r="AH540" t="str">
            <v>City Wide Capital</v>
          </cell>
          <cell r="AI540">
            <v>909483</v>
          </cell>
          <cell r="AJ540" t="str">
            <v>Ingénierie du réseau routier 2019</v>
          </cell>
        </row>
        <row r="541">
          <cell r="B541" t="str">
            <v>909483 2019 Roadway Network Engineering</v>
          </cell>
          <cell r="C541" t="str">
            <v>Debt</v>
          </cell>
          <cell r="D541" t="str">
            <v xml:space="preserve">Debt Funding </v>
          </cell>
          <cell r="E541" t="str">
            <v>Tax Supported Debt</v>
          </cell>
          <cell r="F541" t="str">
            <v>Tax Supported/ Dedicated Debt</v>
          </cell>
          <cell r="G541" t="str">
            <v>Tax</v>
          </cell>
          <cell r="H541" t="str">
            <v>Tax</v>
          </cell>
          <cell r="I541" t="str">
            <v>Tax</v>
          </cell>
          <cell r="J541" t="str">
            <v>Authority</v>
          </cell>
          <cell r="K541" t="str">
            <v>Preservation Treatment</v>
          </cell>
          <cell r="L541" t="str">
            <v>Renewal of City Assets</v>
          </cell>
          <cell r="M541" t="str">
            <v>Transportation Committee</v>
          </cell>
          <cell r="N541" t="str">
            <v>Planning, Infrastructure &amp; Economic Development Department</v>
          </cell>
          <cell r="O541" t="str">
            <v>Infrastructure Services</v>
          </cell>
          <cell r="P541" t="str">
            <v>Transportation Services</v>
          </cell>
          <cell r="Q541" t="str">
            <v>909483  2019 Roadway Network Engineering</v>
          </cell>
          <cell r="R541" t="str">
            <v>518004  Tax Supported Debt</v>
          </cell>
          <cell r="S541">
            <v>500</v>
          </cell>
          <cell r="T541">
            <v>500</v>
          </cell>
          <cell r="U541">
            <v>800</v>
          </cell>
          <cell r="V541">
            <v>600</v>
          </cell>
          <cell r="W541">
            <v>600</v>
          </cell>
          <cell r="X541">
            <v>600</v>
          </cell>
          <cell r="Y541">
            <v>600</v>
          </cell>
          <cell r="Z541">
            <v>600</v>
          </cell>
          <cell r="AA541">
            <v>700</v>
          </cell>
          <cell r="AB541">
            <v>700</v>
          </cell>
          <cell r="AC541">
            <v>6200</v>
          </cell>
          <cell r="AD541">
            <v>518004</v>
          </cell>
          <cell r="AE541">
            <v>2400</v>
          </cell>
          <cell r="AF541" t="str">
            <v>CW</v>
          </cell>
          <cell r="AG541">
            <v>2021</v>
          </cell>
          <cell r="AH541" t="str">
            <v>Tax Supported Debt</v>
          </cell>
          <cell r="AI541">
            <v>909483</v>
          </cell>
          <cell r="AJ541" t="str">
            <v>Ingénierie du réseau routier 2019</v>
          </cell>
        </row>
        <row r="542">
          <cell r="B542" t="str">
            <v>905530 Bridges &amp; Bculverts - Bulk Prjs</v>
          </cell>
          <cell r="C542" t="str">
            <v>Res</v>
          </cell>
          <cell r="D542" t="str">
            <v xml:space="preserve">Capital Reserve Fund </v>
          </cell>
          <cell r="E542" t="str">
            <v>City Wide Capital</v>
          </cell>
          <cell r="F542" t="str">
            <v>Tax Supported/ Dedicated</v>
          </cell>
          <cell r="G542" t="str">
            <v>Tax</v>
          </cell>
          <cell r="H542" t="str">
            <v>Tax</v>
          </cell>
          <cell r="I542" t="str">
            <v>Tax</v>
          </cell>
          <cell r="J542" t="str">
            <v>Authority</v>
          </cell>
          <cell r="K542" t="str">
            <v>Individual</v>
          </cell>
          <cell r="L542" t="str">
            <v>Renewal of City Assets</v>
          </cell>
          <cell r="M542" t="str">
            <v>Transportation Committee</v>
          </cell>
          <cell r="N542" t="str">
            <v>Planning, Infrastructure &amp; Economic Development Department</v>
          </cell>
          <cell r="O542" t="str">
            <v>Infrastructure Services</v>
          </cell>
          <cell r="P542" t="str">
            <v>Transportation Services</v>
          </cell>
          <cell r="Q542" t="str">
            <v>905530  Bridges &amp; Bculverts - Bulk Prjs</v>
          </cell>
          <cell r="R542" t="str">
            <v>516104  City Wide Capital</v>
          </cell>
          <cell r="S542">
            <v>0</v>
          </cell>
          <cell r="T542">
            <v>1000</v>
          </cell>
          <cell r="U542">
            <v>1000</v>
          </cell>
          <cell r="V542">
            <v>4000</v>
          </cell>
          <cell r="W542">
            <v>10000</v>
          </cell>
          <cell r="X542">
            <v>11000</v>
          </cell>
          <cell r="Y542">
            <v>12000</v>
          </cell>
          <cell r="Z542">
            <v>6810</v>
          </cell>
          <cell r="AA542">
            <v>16000</v>
          </cell>
          <cell r="AB542">
            <v>15000</v>
          </cell>
          <cell r="AC542">
            <v>76810</v>
          </cell>
          <cell r="AD542">
            <v>516104</v>
          </cell>
          <cell r="AE542">
            <v>6000</v>
          </cell>
          <cell r="AF542" t="str">
            <v>CW</v>
          </cell>
          <cell r="AG542">
            <v>2021</v>
          </cell>
          <cell r="AH542" t="str">
            <v>City Wide Capital</v>
          </cell>
          <cell r="AI542">
            <v>905530</v>
          </cell>
          <cell r="AJ542" t="str">
            <v>Ponts et ponceaux indépendants</v>
          </cell>
        </row>
        <row r="543">
          <cell r="B543" t="str">
            <v>905530 Bridges &amp; Bculverts - Bulk Prjs</v>
          </cell>
          <cell r="C543" t="str">
            <v>Debt</v>
          </cell>
          <cell r="D543" t="str">
            <v xml:space="preserve">Debt Funding </v>
          </cell>
          <cell r="E543" t="str">
            <v>Tax Supported Debt</v>
          </cell>
          <cell r="F543" t="str">
            <v>Tax Supported/ Dedicated Debt</v>
          </cell>
          <cell r="G543" t="str">
            <v>Tax</v>
          </cell>
          <cell r="H543" t="str">
            <v>Tax</v>
          </cell>
          <cell r="I543" t="str">
            <v>Tax</v>
          </cell>
          <cell r="J543" t="str">
            <v>Authority</v>
          </cell>
          <cell r="K543" t="str">
            <v>Individual</v>
          </cell>
          <cell r="L543" t="str">
            <v>Renewal of City Assets</v>
          </cell>
          <cell r="M543" t="str">
            <v>Transportation Committee</v>
          </cell>
          <cell r="N543" t="str">
            <v>Planning, Infrastructure &amp; Economic Development Department</v>
          </cell>
          <cell r="O543" t="str">
            <v>Infrastructure Services</v>
          </cell>
          <cell r="P543" t="str">
            <v>Transportation Services</v>
          </cell>
          <cell r="Q543" t="str">
            <v>905530  Bridges &amp; Bculverts - Bulk Prjs</v>
          </cell>
          <cell r="R543" t="str">
            <v>518004  Tax Supported Debt</v>
          </cell>
          <cell r="S543">
            <v>0</v>
          </cell>
          <cell r="T543">
            <v>4570</v>
          </cell>
          <cell r="U543">
            <v>10300</v>
          </cell>
          <cell r="V543">
            <v>1730</v>
          </cell>
          <cell r="W543">
            <v>8950</v>
          </cell>
          <cell r="X543">
            <v>8950</v>
          </cell>
          <cell r="Y543">
            <v>8950</v>
          </cell>
          <cell r="Z543">
            <v>15000</v>
          </cell>
          <cell r="AA543">
            <v>6810</v>
          </cell>
          <cell r="AB543">
            <v>8810</v>
          </cell>
          <cell r="AC543">
            <v>74070</v>
          </cell>
          <cell r="AD543">
            <v>518004</v>
          </cell>
          <cell r="AE543">
            <v>16600</v>
          </cell>
          <cell r="AF543" t="str">
            <v>CW</v>
          </cell>
          <cell r="AG543">
            <v>2021</v>
          </cell>
          <cell r="AH543" t="str">
            <v>Tax Supported Debt</v>
          </cell>
          <cell r="AI543">
            <v>905530</v>
          </cell>
          <cell r="AJ543" t="str">
            <v>Ponts et ponceaux indépendants</v>
          </cell>
        </row>
        <row r="544">
          <cell r="B544" t="str">
            <v>907324 St Patrick St Bridge [013320]</v>
          </cell>
          <cell r="C544" t="str">
            <v>Res</v>
          </cell>
          <cell r="D544" t="str">
            <v xml:space="preserve">Capital Reserve Fund </v>
          </cell>
          <cell r="E544" t="str">
            <v>City Wide Capital</v>
          </cell>
          <cell r="F544" t="str">
            <v>Tax Supported/ Dedicated</v>
          </cell>
          <cell r="G544" t="str">
            <v>Tax</v>
          </cell>
          <cell r="H544" t="str">
            <v>Tax</v>
          </cell>
          <cell r="I544" t="str">
            <v>Tax</v>
          </cell>
          <cell r="J544" t="str">
            <v>Authority</v>
          </cell>
          <cell r="K544" t="str">
            <v>Individual</v>
          </cell>
          <cell r="L544" t="str">
            <v>Renewal of City Assets</v>
          </cell>
          <cell r="M544" t="str">
            <v>Transportation Committee</v>
          </cell>
          <cell r="N544" t="str">
            <v>Planning, Infrastructure &amp; Economic Development Department</v>
          </cell>
          <cell r="O544" t="str">
            <v>Infrastructure Services</v>
          </cell>
          <cell r="P544" t="str">
            <v>Transportation Services</v>
          </cell>
          <cell r="Q544" t="str">
            <v>907324  St Patrick St Bridge [013320]</v>
          </cell>
          <cell r="R544" t="str">
            <v>516104  City Wide Capital</v>
          </cell>
          <cell r="S544">
            <v>0</v>
          </cell>
          <cell r="T544">
            <v>430</v>
          </cell>
          <cell r="U544">
            <v>1000</v>
          </cell>
          <cell r="V544">
            <v>0</v>
          </cell>
          <cell r="W544">
            <v>0</v>
          </cell>
          <cell r="X544">
            <v>0</v>
          </cell>
          <cell r="Y544">
            <v>0</v>
          </cell>
          <cell r="Z544">
            <v>0</v>
          </cell>
          <cell r="AA544">
            <v>0</v>
          </cell>
          <cell r="AB544">
            <v>0</v>
          </cell>
          <cell r="AC544">
            <v>1430</v>
          </cell>
          <cell r="AD544">
            <v>516104</v>
          </cell>
          <cell r="AE544">
            <v>1430</v>
          </cell>
          <cell r="AF544" t="str">
            <v>12,13</v>
          </cell>
          <cell r="AG544">
            <v>2023</v>
          </cell>
          <cell r="AH544" t="str">
            <v>City Wide Capital</v>
          </cell>
          <cell r="AI544">
            <v>907324</v>
          </cell>
          <cell r="AJ544" t="str">
            <v>Pont de la rue Saint-Patrick (013320)</v>
          </cell>
        </row>
        <row r="545">
          <cell r="B545" t="str">
            <v>907324 St Patrick St Bridge [013320]</v>
          </cell>
          <cell r="C545" t="str">
            <v>Debt</v>
          </cell>
          <cell r="D545" t="str">
            <v xml:space="preserve">Debt Funding </v>
          </cell>
          <cell r="E545" t="str">
            <v>Tax Supported Debt</v>
          </cell>
          <cell r="F545" t="str">
            <v>Tax Supported/ Dedicated Debt</v>
          </cell>
          <cell r="G545" t="str">
            <v>Tax</v>
          </cell>
          <cell r="H545" t="str">
            <v>Tax</v>
          </cell>
          <cell r="I545" t="str">
            <v>Tax</v>
          </cell>
          <cell r="J545" t="str">
            <v>Authority</v>
          </cell>
          <cell r="K545" t="str">
            <v>Individual</v>
          </cell>
          <cell r="L545" t="str">
            <v>Renewal of City Assets</v>
          </cell>
          <cell r="M545" t="str">
            <v>Transportation Committee</v>
          </cell>
          <cell r="N545" t="str">
            <v>Planning, Infrastructure &amp; Economic Development Department</v>
          </cell>
          <cell r="O545" t="str">
            <v>Infrastructure Services</v>
          </cell>
          <cell r="P545" t="str">
            <v>Transportation Services</v>
          </cell>
          <cell r="Q545" t="str">
            <v>907324  St Patrick St Bridge [013320]</v>
          </cell>
          <cell r="R545" t="str">
            <v>518004  Tax Supported Debt</v>
          </cell>
          <cell r="S545">
            <v>0</v>
          </cell>
          <cell r="T545">
            <v>500</v>
          </cell>
          <cell r="U545">
            <v>5850</v>
          </cell>
          <cell r="V545">
            <v>0</v>
          </cell>
          <cell r="W545">
            <v>0</v>
          </cell>
          <cell r="X545">
            <v>0</v>
          </cell>
          <cell r="Y545">
            <v>0</v>
          </cell>
          <cell r="Z545">
            <v>0</v>
          </cell>
          <cell r="AA545">
            <v>0</v>
          </cell>
          <cell r="AB545">
            <v>0</v>
          </cell>
          <cell r="AC545">
            <v>6350</v>
          </cell>
          <cell r="AD545">
            <v>518004</v>
          </cell>
          <cell r="AE545">
            <v>6350</v>
          </cell>
          <cell r="AF545" t="str">
            <v>12,13</v>
          </cell>
          <cell r="AG545">
            <v>2023</v>
          </cell>
          <cell r="AH545" t="str">
            <v>Tax Supported Debt</v>
          </cell>
          <cell r="AI545">
            <v>907324</v>
          </cell>
          <cell r="AJ545" t="str">
            <v>Pont de la rue Saint-Patrick (013320)</v>
          </cell>
        </row>
        <row r="546">
          <cell r="B546" t="str">
            <v>908154 2019 Structures - Site-Specific</v>
          </cell>
          <cell r="C546" t="str">
            <v>Res</v>
          </cell>
          <cell r="D546" t="str">
            <v xml:space="preserve">Capital Reserve Fund </v>
          </cell>
          <cell r="E546" t="str">
            <v>City Wide Capital</v>
          </cell>
          <cell r="F546" t="str">
            <v>Tax Supported/ Dedicated</v>
          </cell>
          <cell r="G546" t="str">
            <v>Tax</v>
          </cell>
          <cell r="H546" t="str">
            <v>Tax</v>
          </cell>
          <cell r="I546" t="str">
            <v>Tax</v>
          </cell>
          <cell r="J546" t="str">
            <v>Authority</v>
          </cell>
          <cell r="K546" t="str">
            <v>Structures - Transportation</v>
          </cell>
          <cell r="L546" t="str">
            <v>Renewal of City Assets</v>
          </cell>
          <cell r="M546" t="str">
            <v>Transportation Committee</v>
          </cell>
          <cell r="N546" t="str">
            <v>Planning, Infrastructure &amp; Economic Development Department</v>
          </cell>
          <cell r="O546" t="str">
            <v>Infrastructure Services</v>
          </cell>
          <cell r="P546" t="str">
            <v>Transportation Services</v>
          </cell>
          <cell r="Q546" t="str">
            <v>908154  2019 Structures - Site-Specific</v>
          </cell>
          <cell r="R546" t="str">
            <v>516104  City Wide Capital</v>
          </cell>
          <cell r="S546">
            <v>478</v>
          </cell>
          <cell r="T546">
            <v>800</v>
          </cell>
          <cell r="U546">
            <v>900</v>
          </cell>
          <cell r="V546">
            <v>800</v>
          </cell>
          <cell r="W546">
            <v>800</v>
          </cell>
          <cell r="X546">
            <v>850</v>
          </cell>
          <cell r="Y546">
            <v>200</v>
          </cell>
          <cell r="Z546">
            <v>800</v>
          </cell>
          <cell r="AA546">
            <v>400</v>
          </cell>
          <cell r="AB546">
            <v>800</v>
          </cell>
          <cell r="AC546">
            <v>6828</v>
          </cell>
          <cell r="AD546">
            <v>516104</v>
          </cell>
          <cell r="AE546">
            <v>2978</v>
          </cell>
          <cell r="AF546" t="str">
            <v>CW</v>
          </cell>
          <cell r="AG546">
            <v>2021</v>
          </cell>
          <cell r="AH546" t="str">
            <v>City Wide Capital</v>
          </cell>
          <cell r="AI546">
            <v>908154</v>
          </cell>
          <cell r="AJ546" t="str">
            <v>Réfection structurelle mineure - 2017</v>
          </cell>
        </row>
        <row r="547">
          <cell r="B547" t="str">
            <v>908154 2019 Structures - Site-Specific</v>
          </cell>
          <cell r="C547" t="str">
            <v>Debt</v>
          </cell>
          <cell r="D547" t="str">
            <v xml:space="preserve">Debt Funding </v>
          </cell>
          <cell r="E547" t="str">
            <v>Tax Supported Debt</v>
          </cell>
          <cell r="F547" t="str">
            <v>Tax Supported/ Dedicated Debt</v>
          </cell>
          <cell r="G547" t="str">
            <v>Tax</v>
          </cell>
          <cell r="H547" t="str">
            <v>Tax</v>
          </cell>
          <cell r="I547" t="str">
            <v>Tax</v>
          </cell>
          <cell r="J547" t="str">
            <v>Authority</v>
          </cell>
          <cell r="K547" t="str">
            <v>Structures - Transportation</v>
          </cell>
          <cell r="L547" t="str">
            <v>Renewal of City Assets</v>
          </cell>
          <cell r="M547" t="str">
            <v>Transportation Committee</v>
          </cell>
          <cell r="N547" t="str">
            <v>Planning, Infrastructure &amp; Economic Development Department</v>
          </cell>
          <cell r="O547" t="str">
            <v>Infrastructure Services</v>
          </cell>
          <cell r="P547" t="str">
            <v>Transportation Services</v>
          </cell>
          <cell r="Q547" t="str">
            <v>908154  2019 Structures - Site-Specific</v>
          </cell>
          <cell r="R547" t="str">
            <v>518004  Tax Supported Debt</v>
          </cell>
          <cell r="S547">
            <v>550</v>
          </cell>
          <cell r="T547">
            <v>200</v>
          </cell>
          <cell r="U547">
            <v>100</v>
          </cell>
          <cell r="V547">
            <v>200</v>
          </cell>
          <cell r="W547">
            <v>200</v>
          </cell>
          <cell r="X547">
            <v>150</v>
          </cell>
          <cell r="Y547">
            <v>800</v>
          </cell>
          <cell r="Z547">
            <v>200</v>
          </cell>
          <cell r="AA547">
            <v>600</v>
          </cell>
          <cell r="AB547">
            <v>200</v>
          </cell>
          <cell r="AC547">
            <v>3200</v>
          </cell>
          <cell r="AD547">
            <v>518004</v>
          </cell>
          <cell r="AE547">
            <v>1050</v>
          </cell>
          <cell r="AF547" t="str">
            <v>CW</v>
          </cell>
          <cell r="AG547">
            <v>2021</v>
          </cell>
          <cell r="AH547" t="str">
            <v>Tax Supported Debt</v>
          </cell>
          <cell r="AI547">
            <v>908154</v>
          </cell>
          <cell r="AJ547" t="str">
            <v>Réfection structurelle mineure - 2017</v>
          </cell>
        </row>
        <row r="548">
          <cell r="B548" t="str">
            <v>908156 2019 Miisc Structural Renewal - CW</v>
          </cell>
          <cell r="C548" t="str">
            <v>Res</v>
          </cell>
          <cell r="D548" t="str">
            <v xml:space="preserve">Capital Reserve Fund </v>
          </cell>
          <cell r="E548" t="str">
            <v>City Wide Capital</v>
          </cell>
          <cell r="F548" t="str">
            <v>Tax Supported/ Dedicated</v>
          </cell>
          <cell r="G548" t="str">
            <v>Tax</v>
          </cell>
          <cell r="H548" t="str">
            <v>Tax</v>
          </cell>
          <cell r="I548" t="str">
            <v>Tax</v>
          </cell>
          <cell r="J548" t="str">
            <v>Authority</v>
          </cell>
          <cell r="K548" t="str">
            <v>Structures - Transportation</v>
          </cell>
          <cell r="L548" t="str">
            <v>Renewal of City Assets</v>
          </cell>
          <cell r="M548" t="str">
            <v>Transportation Committee</v>
          </cell>
          <cell r="N548" t="str">
            <v>Planning, Infrastructure &amp; Economic Development Department</v>
          </cell>
          <cell r="O548" t="str">
            <v>Infrastructure Services</v>
          </cell>
          <cell r="P548" t="str">
            <v>Transportation Services</v>
          </cell>
          <cell r="Q548" t="str">
            <v>908156  2019  Miisc Structural Renewal - CW</v>
          </cell>
          <cell r="R548" t="str">
            <v>516104  City Wide Capital</v>
          </cell>
          <cell r="S548">
            <v>490</v>
          </cell>
          <cell r="T548">
            <v>950</v>
          </cell>
          <cell r="U548">
            <v>400</v>
          </cell>
          <cell r="V548">
            <v>500</v>
          </cell>
          <cell r="W548">
            <v>300</v>
          </cell>
          <cell r="X548">
            <v>300</v>
          </cell>
          <cell r="Y548">
            <v>300</v>
          </cell>
          <cell r="Z548">
            <v>300</v>
          </cell>
          <cell r="AA548">
            <v>300</v>
          </cell>
          <cell r="AB548">
            <v>400</v>
          </cell>
          <cell r="AC548">
            <v>4240</v>
          </cell>
          <cell r="AD548">
            <v>516104</v>
          </cell>
          <cell r="AE548">
            <v>2340</v>
          </cell>
          <cell r="AF548" t="str">
            <v>CW</v>
          </cell>
          <cell r="AG548">
            <v>2021</v>
          </cell>
          <cell r="AH548" t="str">
            <v>City Wide Capital</v>
          </cell>
          <cell r="AI548">
            <v>908156</v>
          </cell>
          <cell r="AJ548" t="str">
            <v>Écrans antibruits - 2017</v>
          </cell>
        </row>
        <row r="549">
          <cell r="B549" t="str">
            <v>908156 2019 Miisc Structural Renewal - CW</v>
          </cell>
          <cell r="C549" t="str">
            <v>Debt</v>
          </cell>
          <cell r="D549" t="str">
            <v xml:space="preserve">Debt Funding </v>
          </cell>
          <cell r="E549" t="str">
            <v>Tax Supported Debt</v>
          </cell>
          <cell r="F549" t="str">
            <v>Tax Supported/ Dedicated Debt</v>
          </cell>
          <cell r="G549" t="str">
            <v>Tax</v>
          </cell>
          <cell r="H549" t="str">
            <v>Tax</v>
          </cell>
          <cell r="I549" t="str">
            <v>Tax</v>
          </cell>
          <cell r="J549" t="str">
            <v>Authority</v>
          </cell>
          <cell r="K549" t="str">
            <v>Structures - Transportation</v>
          </cell>
          <cell r="L549" t="str">
            <v>Renewal of City Assets</v>
          </cell>
          <cell r="M549" t="str">
            <v>Transportation Committee</v>
          </cell>
          <cell r="N549" t="str">
            <v>Planning, Infrastructure &amp; Economic Development Department</v>
          </cell>
          <cell r="O549" t="str">
            <v>Infrastructure Services</v>
          </cell>
          <cell r="P549" t="str">
            <v>Transportation Services</v>
          </cell>
          <cell r="Q549" t="str">
            <v>908156  2019  Miisc Structural Renewal - CW</v>
          </cell>
          <cell r="R549" t="str">
            <v>518004  Tax Supported Debt</v>
          </cell>
          <cell r="S549">
            <v>500</v>
          </cell>
          <cell r="T549">
            <v>200</v>
          </cell>
          <cell r="U549">
            <v>200</v>
          </cell>
          <cell r="V549">
            <v>250</v>
          </cell>
          <cell r="W549">
            <v>140</v>
          </cell>
          <cell r="X549">
            <v>140</v>
          </cell>
          <cell r="Y549">
            <v>140</v>
          </cell>
          <cell r="Z549">
            <v>180</v>
          </cell>
          <cell r="AA549">
            <v>180</v>
          </cell>
          <cell r="AB549">
            <v>80</v>
          </cell>
          <cell r="AC549">
            <v>2010</v>
          </cell>
          <cell r="AD549">
            <v>518004</v>
          </cell>
          <cell r="AE549">
            <v>1150</v>
          </cell>
          <cell r="AF549" t="str">
            <v>CW</v>
          </cell>
          <cell r="AG549">
            <v>2021</v>
          </cell>
          <cell r="AH549" t="str">
            <v>Tax Supported Debt</v>
          </cell>
          <cell r="AI549">
            <v>908156</v>
          </cell>
          <cell r="AJ549" t="str">
            <v>Écrans antibruits - 2017</v>
          </cell>
        </row>
        <row r="550">
          <cell r="B550" t="str">
            <v>908583 Bank St Sawmill Crk [057470]</v>
          </cell>
          <cell r="C550" t="str">
            <v>Res</v>
          </cell>
          <cell r="D550" t="str">
            <v xml:space="preserve">Capital Reserve Fund </v>
          </cell>
          <cell r="E550" t="str">
            <v>City Wide Capital</v>
          </cell>
          <cell r="F550" t="str">
            <v>Tax Supported/ Dedicated</v>
          </cell>
          <cell r="G550" t="str">
            <v>Tax</v>
          </cell>
          <cell r="H550" t="str">
            <v>Tax</v>
          </cell>
          <cell r="I550" t="str">
            <v>Tax</v>
          </cell>
          <cell r="J550" t="str">
            <v>Authority</v>
          </cell>
          <cell r="K550" t="str">
            <v>Structures - Transportation</v>
          </cell>
          <cell r="L550" t="str">
            <v>Renewal of City Assets</v>
          </cell>
          <cell r="M550" t="str">
            <v>Transportation Committee</v>
          </cell>
          <cell r="N550" t="str">
            <v>Planning, Infrastructure &amp; Economic Development Department</v>
          </cell>
          <cell r="O550" t="str">
            <v>Infrastructure Services</v>
          </cell>
          <cell r="P550" t="str">
            <v>Transportation Services</v>
          </cell>
          <cell r="Q550" t="str">
            <v>908583  Bank St Sawmill Crk [057470]</v>
          </cell>
          <cell r="R550" t="str">
            <v>516104  City Wide Capital</v>
          </cell>
          <cell r="S550">
            <v>0</v>
          </cell>
          <cell r="T550">
            <v>400</v>
          </cell>
          <cell r="U550">
            <v>0</v>
          </cell>
          <cell r="V550">
            <v>0</v>
          </cell>
          <cell r="W550">
            <v>0</v>
          </cell>
          <cell r="X550">
            <v>0</v>
          </cell>
          <cell r="Y550">
            <v>0</v>
          </cell>
          <cell r="Z550">
            <v>0</v>
          </cell>
          <cell r="AA550">
            <v>0</v>
          </cell>
          <cell r="AB550">
            <v>0</v>
          </cell>
          <cell r="AC550">
            <v>400</v>
          </cell>
          <cell r="AD550">
            <v>516104</v>
          </cell>
          <cell r="AE550">
            <v>400</v>
          </cell>
          <cell r="AF550" t="str">
            <v>17, 18</v>
          </cell>
          <cell r="AG550" t="str">
            <v>2022</v>
          </cell>
          <cell r="AH550" t="str">
            <v>City Wide Capital</v>
          </cell>
          <cell r="AI550">
            <v>908583</v>
          </cell>
          <cell r="AJ550" t="str">
            <v>Ponceau du ruisseau Sawmill sous la rue Bank [057470]</v>
          </cell>
        </row>
        <row r="551">
          <cell r="B551" t="str">
            <v>908583 Bank St Sawmill Crk [057470]</v>
          </cell>
          <cell r="C551" t="str">
            <v>Debt</v>
          </cell>
          <cell r="D551" t="str">
            <v xml:space="preserve">Debt Funding </v>
          </cell>
          <cell r="E551" t="str">
            <v>Tax Supported Debt</v>
          </cell>
          <cell r="F551" t="str">
            <v>Tax Supported/ Dedicated Debt</v>
          </cell>
          <cell r="G551" t="str">
            <v>Tax</v>
          </cell>
          <cell r="H551" t="str">
            <v>Tax</v>
          </cell>
          <cell r="I551" t="str">
            <v>Tax</v>
          </cell>
          <cell r="J551" t="str">
            <v>Authority</v>
          </cell>
          <cell r="K551" t="str">
            <v>Structures - Transportation</v>
          </cell>
          <cell r="L551" t="str">
            <v>Renewal of City Assets</v>
          </cell>
          <cell r="M551" t="str">
            <v>Transportation Committee</v>
          </cell>
          <cell r="N551" t="str">
            <v>Planning, Infrastructure &amp; Economic Development Department</v>
          </cell>
          <cell r="O551" t="str">
            <v>Infrastructure Services</v>
          </cell>
          <cell r="P551" t="str">
            <v>Transportation Services</v>
          </cell>
          <cell r="Q551" t="str">
            <v>908583  Bank St Sawmill Crk [057470]</v>
          </cell>
          <cell r="R551" t="str">
            <v>518004  Tax Supported Debt</v>
          </cell>
          <cell r="S551">
            <v>0</v>
          </cell>
          <cell r="T551">
            <v>120</v>
          </cell>
          <cell r="U551">
            <v>0</v>
          </cell>
          <cell r="V551">
            <v>0</v>
          </cell>
          <cell r="W551">
            <v>0</v>
          </cell>
          <cell r="X551">
            <v>0</v>
          </cell>
          <cell r="Y551">
            <v>0</v>
          </cell>
          <cell r="Z551">
            <v>0</v>
          </cell>
          <cell r="AA551">
            <v>0</v>
          </cell>
          <cell r="AB551">
            <v>0</v>
          </cell>
          <cell r="AC551">
            <v>120</v>
          </cell>
          <cell r="AD551">
            <v>518004</v>
          </cell>
          <cell r="AE551">
            <v>120</v>
          </cell>
          <cell r="AF551" t="str">
            <v>17, 18</v>
          </cell>
          <cell r="AG551" t="str">
            <v>2022</v>
          </cell>
          <cell r="AH551" t="str">
            <v>Tax Supported Debt</v>
          </cell>
          <cell r="AI551">
            <v>908583</v>
          </cell>
          <cell r="AJ551" t="str">
            <v>Ponceau du ruisseau Sawmill sous la rue Bank [057470]</v>
          </cell>
        </row>
        <row r="552">
          <cell r="B552" t="str">
            <v>908584 AirportPkwy NB WalkleyRamp Twin Bculvert</v>
          </cell>
          <cell r="C552" t="str">
            <v>Res</v>
          </cell>
          <cell r="D552" t="str">
            <v xml:space="preserve">Capital Reserve Fund </v>
          </cell>
          <cell r="E552" t="str">
            <v>City Wide Capital</v>
          </cell>
          <cell r="F552" t="str">
            <v>Tax Supported/ Dedicated</v>
          </cell>
          <cell r="G552" t="str">
            <v>Tax</v>
          </cell>
          <cell r="H552" t="str">
            <v>Tax</v>
          </cell>
          <cell r="I552" t="str">
            <v>Tax</v>
          </cell>
          <cell r="J552" t="str">
            <v>Authority</v>
          </cell>
          <cell r="K552" t="str">
            <v>Structures - Transportation</v>
          </cell>
          <cell r="L552" t="str">
            <v>Renewal of City Assets</v>
          </cell>
          <cell r="M552" t="str">
            <v>Transportation Committee</v>
          </cell>
          <cell r="N552" t="str">
            <v>Planning, Infrastructure &amp; Economic Development Department</v>
          </cell>
          <cell r="O552" t="str">
            <v>Infrastructure Services</v>
          </cell>
          <cell r="P552" t="str">
            <v>Transportation Services</v>
          </cell>
          <cell r="Q552" t="str">
            <v>908584  AirportPkwy NB WalkleyRamp Twin Bculvert</v>
          </cell>
          <cell r="R552" t="str">
            <v>516104  City Wide Capital</v>
          </cell>
          <cell r="S552">
            <v>390</v>
          </cell>
          <cell r="T552">
            <v>0</v>
          </cell>
          <cell r="U552">
            <v>0</v>
          </cell>
          <cell r="V552">
            <v>0</v>
          </cell>
          <cell r="W552">
            <v>0</v>
          </cell>
          <cell r="X552">
            <v>0</v>
          </cell>
          <cell r="Y552">
            <v>0</v>
          </cell>
          <cell r="Z552">
            <v>0</v>
          </cell>
          <cell r="AA552">
            <v>0</v>
          </cell>
          <cell r="AB552">
            <v>0</v>
          </cell>
          <cell r="AC552">
            <v>390</v>
          </cell>
          <cell r="AD552">
            <v>516104</v>
          </cell>
          <cell r="AE552">
            <v>390</v>
          </cell>
          <cell r="AF552" t="str">
            <v>16</v>
          </cell>
          <cell r="AG552" t="str">
            <v>2021</v>
          </cell>
          <cell r="AH552" t="str">
            <v>City Wide Capital</v>
          </cell>
          <cell r="AI552">
            <v>908584</v>
          </cell>
          <cell r="AJ552" t="str">
            <v>Ponceau B double sous la rampe d'accès de la promenade de l'Aéroport (dir. nord) vers Walkley</v>
          </cell>
        </row>
        <row r="553">
          <cell r="B553" t="str">
            <v>908584 AirportPkwy NB WalkleyRamp Twin Bculvert</v>
          </cell>
          <cell r="C553" t="str">
            <v>Debt</v>
          </cell>
          <cell r="D553" t="str">
            <v xml:space="preserve">Debt Funding </v>
          </cell>
          <cell r="E553" t="str">
            <v>Tax Supported Debt</v>
          </cell>
          <cell r="F553" t="str">
            <v>Tax Supported/ Dedicated Debt</v>
          </cell>
          <cell r="G553" t="str">
            <v>Tax</v>
          </cell>
          <cell r="H553" t="str">
            <v>Tax</v>
          </cell>
          <cell r="I553" t="str">
            <v>Tax</v>
          </cell>
          <cell r="J553" t="str">
            <v>Authority</v>
          </cell>
          <cell r="K553" t="str">
            <v>Structures - Transportation</v>
          </cell>
          <cell r="L553" t="str">
            <v>Renewal of City Assets</v>
          </cell>
          <cell r="M553" t="str">
            <v>Transportation Committee</v>
          </cell>
          <cell r="N553" t="str">
            <v>Planning, Infrastructure &amp; Economic Development Department</v>
          </cell>
          <cell r="O553" t="str">
            <v>Infrastructure Services</v>
          </cell>
          <cell r="P553" t="str">
            <v>Transportation Services</v>
          </cell>
          <cell r="Q553" t="str">
            <v>908584  AirportPkwy NB WalkleyRamp Twin Bculvert</v>
          </cell>
          <cell r="R553" t="str">
            <v>518004  Tax Supported Debt</v>
          </cell>
          <cell r="S553">
            <v>980</v>
          </cell>
          <cell r="T553">
            <v>0</v>
          </cell>
          <cell r="U553">
            <v>0</v>
          </cell>
          <cell r="V553">
            <v>0</v>
          </cell>
          <cell r="W553">
            <v>0</v>
          </cell>
          <cell r="X553">
            <v>0</v>
          </cell>
          <cell r="Y553">
            <v>0</v>
          </cell>
          <cell r="Z553">
            <v>0</v>
          </cell>
          <cell r="AA553">
            <v>0</v>
          </cell>
          <cell r="AB553">
            <v>0</v>
          </cell>
          <cell r="AC553">
            <v>980</v>
          </cell>
          <cell r="AD553">
            <v>518004</v>
          </cell>
          <cell r="AE553">
            <v>980</v>
          </cell>
          <cell r="AF553" t="str">
            <v>16</v>
          </cell>
          <cell r="AG553" t="str">
            <v>2021</v>
          </cell>
          <cell r="AH553" t="str">
            <v>Tax Supported Debt</v>
          </cell>
          <cell r="AI553">
            <v>908584</v>
          </cell>
          <cell r="AJ553" t="str">
            <v>Ponceau B double sous la rampe d'accès de la promenade de l'Aéroport (dir. nord) vers Walkley</v>
          </cell>
        </row>
        <row r="554">
          <cell r="B554" t="str">
            <v>908587 Bank St Canal Bridge [012010]</v>
          </cell>
          <cell r="C554" t="str">
            <v>Res</v>
          </cell>
          <cell r="D554" t="str">
            <v xml:space="preserve">Capital Reserve Fund </v>
          </cell>
          <cell r="E554" t="str">
            <v>City Wide Capital</v>
          </cell>
          <cell r="F554" t="str">
            <v>Tax Supported/ Dedicated</v>
          </cell>
          <cell r="G554" t="str">
            <v>Tax</v>
          </cell>
          <cell r="H554" t="str">
            <v>Tax</v>
          </cell>
          <cell r="I554" t="str">
            <v>Tax</v>
          </cell>
          <cell r="J554" t="str">
            <v>Authority</v>
          </cell>
          <cell r="K554" t="str">
            <v>Structures - Transportation</v>
          </cell>
          <cell r="L554" t="str">
            <v>Renewal of City Assets</v>
          </cell>
          <cell r="M554" t="str">
            <v>Transportation Committee</v>
          </cell>
          <cell r="N554" t="str">
            <v>Planning, Infrastructure &amp; Economic Development Department</v>
          </cell>
          <cell r="O554" t="str">
            <v>Infrastructure Services</v>
          </cell>
          <cell r="P554" t="str">
            <v>Transportation Services</v>
          </cell>
          <cell r="Q554" t="str">
            <v>908587  Bank St Canal Bridge [012010]</v>
          </cell>
          <cell r="R554" t="str">
            <v>516104  City Wide Capital</v>
          </cell>
          <cell r="S554">
            <v>350</v>
          </cell>
          <cell r="T554">
            <v>0</v>
          </cell>
          <cell r="U554">
            <v>0</v>
          </cell>
          <cell r="V554">
            <v>0</v>
          </cell>
          <cell r="W554">
            <v>0</v>
          </cell>
          <cell r="X554">
            <v>0</v>
          </cell>
          <cell r="Y554">
            <v>0</v>
          </cell>
          <cell r="Z554">
            <v>0</v>
          </cell>
          <cell r="AA554">
            <v>0</v>
          </cell>
          <cell r="AB554">
            <v>0</v>
          </cell>
          <cell r="AC554">
            <v>350</v>
          </cell>
          <cell r="AD554">
            <v>516104</v>
          </cell>
          <cell r="AE554">
            <v>350</v>
          </cell>
          <cell r="AF554" t="str">
            <v>17</v>
          </cell>
          <cell r="AG554" t="str">
            <v>2023</v>
          </cell>
          <cell r="AH554" t="str">
            <v>City Wide Capital</v>
          </cell>
          <cell r="AI554">
            <v>908587</v>
          </cell>
          <cell r="AJ554" t="str">
            <v xml:space="preserve">Pont de la rue Bank au-dessus du Canal </v>
          </cell>
        </row>
        <row r="555">
          <cell r="B555" t="str">
            <v>908587 Bank St Canal Bridge [012010]</v>
          </cell>
          <cell r="C555" t="str">
            <v>Debt</v>
          </cell>
          <cell r="D555" t="str">
            <v xml:space="preserve">Debt Funding </v>
          </cell>
          <cell r="E555" t="str">
            <v>Tax Supported Debt</v>
          </cell>
          <cell r="F555" t="str">
            <v>Tax Supported/ Dedicated Debt</v>
          </cell>
          <cell r="G555" t="str">
            <v>Tax</v>
          </cell>
          <cell r="H555" t="str">
            <v>Tax</v>
          </cell>
          <cell r="I555" t="str">
            <v>Tax</v>
          </cell>
          <cell r="J555" t="str">
            <v>Authority</v>
          </cell>
          <cell r="K555" t="str">
            <v>Structures - Transportation</v>
          </cell>
          <cell r="L555" t="str">
            <v>Renewal of City Assets</v>
          </cell>
          <cell r="M555" t="str">
            <v>Transportation Committee</v>
          </cell>
          <cell r="N555" t="str">
            <v>Planning, Infrastructure &amp; Economic Development Department</v>
          </cell>
          <cell r="O555" t="str">
            <v>Infrastructure Services</v>
          </cell>
          <cell r="P555" t="str">
            <v>Transportation Services</v>
          </cell>
          <cell r="Q555" t="str">
            <v>908587  Bank St Canal Bridge [012010]</v>
          </cell>
          <cell r="R555" t="str">
            <v>518004  Tax Supported Debt</v>
          </cell>
          <cell r="S555">
            <v>100</v>
          </cell>
          <cell r="T555">
            <v>0</v>
          </cell>
          <cell r="U555">
            <v>0</v>
          </cell>
          <cell r="V555">
            <v>0</v>
          </cell>
          <cell r="W555">
            <v>0</v>
          </cell>
          <cell r="X555">
            <v>0</v>
          </cell>
          <cell r="Y555">
            <v>0</v>
          </cell>
          <cell r="Z555">
            <v>0</v>
          </cell>
          <cell r="AA555">
            <v>0</v>
          </cell>
          <cell r="AB555">
            <v>0</v>
          </cell>
          <cell r="AC555">
            <v>100</v>
          </cell>
          <cell r="AD555">
            <v>518004</v>
          </cell>
          <cell r="AE555">
            <v>100</v>
          </cell>
          <cell r="AF555" t="str">
            <v>17</v>
          </cell>
          <cell r="AG555" t="str">
            <v>2023</v>
          </cell>
          <cell r="AH555" t="str">
            <v>Tax Supported Debt</v>
          </cell>
          <cell r="AI555">
            <v>908587</v>
          </cell>
          <cell r="AJ555" t="str">
            <v xml:space="preserve">Pont de la rue Bank au-dessus du Canal </v>
          </cell>
        </row>
        <row r="556">
          <cell r="B556" t="str">
            <v>908589 Belfast Rd O/P VIA [055980]</v>
          </cell>
          <cell r="C556" t="str">
            <v>Res</v>
          </cell>
          <cell r="D556" t="str">
            <v xml:space="preserve">Capital Reserve Fund </v>
          </cell>
          <cell r="E556" t="str">
            <v>City Wide Capital</v>
          </cell>
          <cell r="F556" t="str">
            <v>Tax Supported/ Dedicated</v>
          </cell>
          <cell r="G556" t="str">
            <v>Tax</v>
          </cell>
          <cell r="H556" t="str">
            <v>Tax</v>
          </cell>
          <cell r="I556" t="str">
            <v>Tax</v>
          </cell>
          <cell r="J556" t="str">
            <v>Authority</v>
          </cell>
          <cell r="K556" t="str">
            <v>Structures - Transportation</v>
          </cell>
          <cell r="L556" t="str">
            <v>Renewal of City Assets</v>
          </cell>
          <cell r="M556" t="str">
            <v>Transportation Committee</v>
          </cell>
          <cell r="N556" t="str">
            <v>Planning, Infrastructure &amp; Economic Development Department</v>
          </cell>
          <cell r="O556" t="str">
            <v>Infrastructure Services</v>
          </cell>
          <cell r="P556" t="str">
            <v>Transportation Services</v>
          </cell>
          <cell r="Q556" t="str">
            <v>908589  Belfast Rd O/P VIA [055980]</v>
          </cell>
          <cell r="R556" t="str">
            <v>516104  City Wide Capital</v>
          </cell>
          <cell r="S556">
            <v>200</v>
          </cell>
          <cell r="T556">
            <v>260</v>
          </cell>
          <cell r="U556">
            <v>0</v>
          </cell>
          <cell r="V556">
            <v>0</v>
          </cell>
          <cell r="W556">
            <v>0</v>
          </cell>
          <cell r="X556">
            <v>0</v>
          </cell>
          <cell r="Y556">
            <v>0</v>
          </cell>
          <cell r="Z556">
            <v>0</v>
          </cell>
          <cell r="AA556">
            <v>0</v>
          </cell>
          <cell r="AB556">
            <v>0</v>
          </cell>
          <cell r="AC556">
            <v>460</v>
          </cell>
          <cell r="AD556">
            <v>516104</v>
          </cell>
          <cell r="AE556">
            <v>460</v>
          </cell>
          <cell r="AF556" t="str">
            <v>18</v>
          </cell>
          <cell r="AG556" t="str">
            <v>2023</v>
          </cell>
          <cell r="AH556" t="str">
            <v>City Wide Capital</v>
          </cell>
          <cell r="AI556">
            <v>908589</v>
          </cell>
          <cell r="AJ556" t="str">
            <v>Passage supérieur du chemin Belfast à VIA Rail [055980]</v>
          </cell>
        </row>
        <row r="557">
          <cell r="B557" t="str">
            <v>908589 Belfast Rd O/P VIA [055980]</v>
          </cell>
          <cell r="C557" t="str">
            <v>Debt</v>
          </cell>
          <cell r="D557" t="str">
            <v xml:space="preserve">Debt Funding </v>
          </cell>
          <cell r="E557" t="str">
            <v>Tax Supported Debt</v>
          </cell>
          <cell r="F557" t="str">
            <v>Tax Supported/ Dedicated Debt</v>
          </cell>
          <cell r="G557" t="str">
            <v>Tax</v>
          </cell>
          <cell r="H557" t="str">
            <v>Tax</v>
          </cell>
          <cell r="I557" t="str">
            <v>Tax</v>
          </cell>
          <cell r="J557" t="str">
            <v>Authority</v>
          </cell>
          <cell r="K557" t="str">
            <v>Structures - Transportation</v>
          </cell>
          <cell r="L557" t="str">
            <v>Renewal of City Assets</v>
          </cell>
          <cell r="M557" t="str">
            <v>Transportation Committee</v>
          </cell>
          <cell r="N557" t="str">
            <v>Planning, Infrastructure &amp; Economic Development Department</v>
          </cell>
          <cell r="O557" t="str">
            <v>Infrastructure Services</v>
          </cell>
          <cell r="P557" t="str">
            <v>Transportation Services</v>
          </cell>
          <cell r="Q557" t="str">
            <v>908589  Belfast Rd O/P VIA [055980]</v>
          </cell>
          <cell r="R557" t="str">
            <v>518004  Tax Supported Debt</v>
          </cell>
          <cell r="S557">
            <v>200</v>
          </cell>
          <cell r="T557">
            <v>2100</v>
          </cell>
          <cell r="U557">
            <v>0</v>
          </cell>
          <cell r="V557">
            <v>0</v>
          </cell>
          <cell r="W557">
            <v>0</v>
          </cell>
          <cell r="X557">
            <v>0</v>
          </cell>
          <cell r="Y557">
            <v>0</v>
          </cell>
          <cell r="Z557">
            <v>0</v>
          </cell>
          <cell r="AA557">
            <v>0</v>
          </cell>
          <cell r="AB557">
            <v>0</v>
          </cell>
          <cell r="AC557">
            <v>2300</v>
          </cell>
          <cell r="AD557">
            <v>518004</v>
          </cell>
          <cell r="AE557">
            <v>2300</v>
          </cell>
          <cell r="AF557" t="str">
            <v>18</v>
          </cell>
          <cell r="AG557" t="str">
            <v>2023</v>
          </cell>
          <cell r="AH557" t="str">
            <v>Tax Supported Debt</v>
          </cell>
          <cell r="AI557">
            <v>908589</v>
          </cell>
          <cell r="AJ557" t="str">
            <v>Passage supérieur du chemin Belfast à VIA Rail [055980]</v>
          </cell>
        </row>
        <row r="558">
          <cell r="B558" t="str">
            <v>908597 McKenzie King Bridge [012200-1]</v>
          </cell>
          <cell r="C558" t="str">
            <v>Res</v>
          </cell>
          <cell r="D558" t="str">
            <v xml:space="preserve">Capital Reserve Fund </v>
          </cell>
          <cell r="E558" t="str">
            <v>City Wide Capital</v>
          </cell>
          <cell r="F558" t="str">
            <v>Tax Supported/ Dedicated</v>
          </cell>
          <cell r="G558" t="str">
            <v>Tax</v>
          </cell>
          <cell r="H558" t="str">
            <v>Tax</v>
          </cell>
          <cell r="I558" t="str">
            <v>Tax</v>
          </cell>
          <cell r="J558" t="str">
            <v>Authority</v>
          </cell>
          <cell r="K558" t="str">
            <v>Structures - Transportation</v>
          </cell>
          <cell r="L558" t="str">
            <v>Renewal of City Assets</v>
          </cell>
          <cell r="M558" t="str">
            <v>Transportation Committee</v>
          </cell>
          <cell r="N558" t="str">
            <v>Planning, Infrastructure &amp; Economic Development Department</v>
          </cell>
          <cell r="O558" t="str">
            <v>Infrastructure Services</v>
          </cell>
          <cell r="P558" t="str">
            <v>Transportation Services</v>
          </cell>
          <cell r="Q558" t="str">
            <v>908597  McKenzie King Bridge [012200-1]</v>
          </cell>
          <cell r="R558" t="str">
            <v>516104  City Wide Capital</v>
          </cell>
          <cell r="S558">
            <v>620</v>
          </cell>
          <cell r="T558">
            <v>1080</v>
          </cell>
          <cell r="U558">
            <v>0</v>
          </cell>
          <cell r="V558">
            <v>0</v>
          </cell>
          <cell r="W558">
            <v>0</v>
          </cell>
          <cell r="X558">
            <v>0</v>
          </cell>
          <cell r="Y558">
            <v>0</v>
          </cell>
          <cell r="Z558">
            <v>0</v>
          </cell>
          <cell r="AA558">
            <v>0</v>
          </cell>
          <cell r="AB558">
            <v>0</v>
          </cell>
          <cell r="AC558">
            <v>1700</v>
          </cell>
          <cell r="AD558">
            <v>516104</v>
          </cell>
          <cell r="AE558">
            <v>1700</v>
          </cell>
          <cell r="AF558" t="str">
            <v>12,14</v>
          </cell>
          <cell r="AG558" t="str">
            <v>2022</v>
          </cell>
          <cell r="AH558" t="str">
            <v>City Wide Capital</v>
          </cell>
          <cell r="AI558">
            <v>908597</v>
          </cell>
          <cell r="AJ558" t="str">
            <v>Pont McKenzie-King [012200-1]</v>
          </cell>
        </row>
        <row r="559">
          <cell r="B559" t="str">
            <v>908597 McKenzie King Bridge [012200-1]</v>
          </cell>
          <cell r="C559" t="str">
            <v>Debt</v>
          </cell>
          <cell r="D559" t="str">
            <v xml:space="preserve">Debt Funding </v>
          </cell>
          <cell r="E559" t="str">
            <v>Tax Supported Debt</v>
          </cell>
          <cell r="F559" t="str">
            <v>Tax Supported/ Dedicated Debt</v>
          </cell>
          <cell r="G559" t="str">
            <v>Tax</v>
          </cell>
          <cell r="H559" t="str">
            <v>Tax</v>
          </cell>
          <cell r="I559" t="str">
            <v>Tax</v>
          </cell>
          <cell r="J559" t="str">
            <v>Authority</v>
          </cell>
          <cell r="K559" t="str">
            <v>Structures - Transportation</v>
          </cell>
          <cell r="L559" t="str">
            <v>Renewal of City Assets</v>
          </cell>
          <cell r="M559" t="str">
            <v>Transportation Committee</v>
          </cell>
          <cell r="N559" t="str">
            <v>Planning, Infrastructure &amp; Economic Development Department</v>
          </cell>
          <cell r="O559" t="str">
            <v>Infrastructure Services</v>
          </cell>
          <cell r="P559" t="str">
            <v>Transportation Services</v>
          </cell>
          <cell r="Q559" t="str">
            <v>908597  McKenzie King Bridge [012200-1]</v>
          </cell>
          <cell r="R559" t="str">
            <v>518004  Tax Supported Debt</v>
          </cell>
          <cell r="S559">
            <v>1000</v>
          </cell>
          <cell r="T559">
            <v>9100</v>
          </cell>
          <cell r="U559">
            <v>0</v>
          </cell>
          <cell r="V559">
            <v>0</v>
          </cell>
          <cell r="W559">
            <v>0</v>
          </cell>
          <cell r="X559">
            <v>0</v>
          </cell>
          <cell r="Y559">
            <v>0</v>
          </cell>
          <cell r="Z559">
            <v>0</v>
          </cell>
          <cell r="AA559">
            <v>0</v>
          </cell>
          <cell r="AB559">
            <v>0</v>
          </cell>
          <cell r="AC559">
            <v>10100</v>
          </cell>
          <cell r="AD559">
            <v>518004</v>
          </cell>
          <cell r="AE559">
            <v>10100</v>
          </cell>
          <cell r="AF559" t="str">
            <v>12,14</v>
          </cell>
          <cell r="AG559" t="str">
            <v>2022</v>
          </cell>
          <cell r="AH559" t="str">
            <v>Tax Supported Debt</v>
          </cell>
          <cell r="AI559">
            <v>908597</v>
          </cell>
          <cell r="AJ559" t="str">
            <v>Pont McKenzie-King [012200-1]</v>
          </cell>
        </row>
        <row r="560">
          <cell r="B560" t="str">
            <v>908600 Old Railway RR Ped [018600]</v>
          </cell>
          <cell r="C560" t="str">
            <v>Res</v>
          </cell>
          <cell r="D560" t="str">
            <v xml:space="preserve">Capital Reserve Fund </v>
          </cell>
          <cell r="E560" t="str">
            <v>City Wide Capital</v>
          </cell>
          <cell r="F560" t="str">
            <v>Tax Supported/ Dedicated</v>
          </cell>
          <cell r="G560" t="str">
            <v>Tax</v>
          </cell>
          <cell r="H560" t="str">
            <v>Tax</v>
          </cell>
          <cell r="I560" t="str">
            <v>Tax</v>
          </cell>
          <cell r="J560" t="str">
            <v>Authority</v>
          </cell>
          <cell r="K560" t="str">
            <v>Individual</v>
          </cell>
          <cell r="L560" t="str">
            <v>Renewal of City Assets</v>
          </cell>
          <cell r="M560" t="str">
            <v>Transportation Committee</v>
          </cell>
          <cell r="N560" t="str">
            <v>Planning, Infrastructure &amp; Economic Development Department</v>
          </cell>
          <cell r="O560" t="str">
            <v>Infrastructure Services</v>
          </cell>
          <cell r="P560" t="str">
            <v>Transportation Services</v>
          </cell>
          <cell r="Q560" t="str">
            <v>908600  Old Railway RR Ped [018600]</v>
          </cell>
          <cell r="R560" t="str">
            <v>516104  City Wide Capital</v>
          </cell>
          <cell r="S560">
            <v>0</v>
          </cell>
          <cell r="T560">
            <v>0</v>
          </cell>
          <cell r="U560">
            <v>470</v>
          </cell>
          <cell r="V560">
            <v>2000</v>
          </cell>
          <cell r="W560">
            <v>0</v>
          </cell>
          <cell r="X560">
            <v>0</v>
          </cell>
          <cell r="Y560">
            <v>0</v>
          </cell>
          <cell r="Z560">
            <v>0</v>
          </cell>
          <cell r="AA560">
            <v>0</v>
          </cell>
          <cell r="AB560">
            <v>0</v>
          </cell>
          <cell r="AC560">
            <v>2470</v>
          </cell>
          <cell r="AD560">
            <v>516104</v>
          </cell>
          <cell r="AE560">
            <v>2470</v>
          </cell>
          <cell r="AF560" t="str">
            <v>17</v>
          </cell>
          <cell r="AG560">
            <v>2024</v>
          </cell>
          <cell r="AH560" t="str">
            <v>City Wide Capital</v>
          </cell>
          <cell r="AI560">
            <v>908600</v>
          </cell>
          <cell r="AJ560" t="str">
            <v>Passerelle pour piétons Old Railway au-dessus de la rivière Rideau [018600]</v>
          </cell>
        </row>
        <row r="561">
          <cell r="B561" t="str">
            <v>908600 Old Railway RR Ped [018600]</v>
          </cell>
          <cell r="C561" t="str">
            <v>Debt</v>
          </cell>
          <cell r="D561" t="str">
            <v xml:space="preserve">Debt Funding </v>
          </cell>
          <cell r="E561" t="str">
            <v>Tax Supported Debt</v>
          </cell>
          <cell r="F561" t="str">
            <v>Tax Supported/ Dedicated Debt</v>
          </cell>
          <cell r="G561" t="str">
            <v>Tax</v>
          </cell>
          <cell r="H561" t="str">
            <v>Tax</v>
          </cell>
          <cell r="I561" t="str">
            <v>Tax</v>
          </cell>
          <cell r="J561" t="str">
            <v>Authority</v>
          </cell>
          <cell r="K561" t="str">
            <v>Individual</v>
          </cell>
          <cell r="L561" t="str">
            <v>Renewal of City Assets</v>
          </cell>
          <cell r="M561" t="str">
            <v>Transportation Committee</v>
          </cell>
          <cell r="N561" t="str">
            <v>Planning, Infrastructure &amp; Economic Development Department</v>
          </cell>
          <cell r="O561" t="str">
            <v>Infrastructure Services</v>
          </cell>
          <cell r="P561" t="str">
            <v>Transportation Services</v>
          </cell>
          <cell r="Q561" t="str">
            <v>908600  Old Railway RR Ped [018600]</v>
          </cell>
          <cell r="R561" t="str">
            <v>518004  Tax Supported Debt</v>
          </cell>
          <cell r="S561">
            <v>0</v>
          </cell>
          <cell r="T561">
            <v>0</v>
          </cell>
          <cell r="U561">
            <v>1000</v>
          </cell>
          <cell r="V561">
            <v>8440</v>
          </cell>
          <cell r="W561">
            <v>0</v>
          </cell>
          <cell r="X561">
            <v>0</v>
          </cell>
          <cell r="Y561">
            <v>0</v>
          </cell>
          <cell r="Z561">
            <v>0</v>
          </cell>
          <cell r="AA561">
            <v>0</v>
          </cell>
          <cell r="AB561">
            <v>0</v>
          </cell>
          <cell r="AC561">
            <v>9440</v>
          </cell>
          <cell r="AD561">
            <v>518004</v>
          </cell>
          <cell r="AE561">
            <v>9440</v>
          </cell>
          <cell r="AF561" t="str">
            <v>17</v>
          </cell>
          <cell r="AG561">
            <v>2024</v>
          </cell>
          <cell r="AH561" t="str">
            <v>Tax Supported Debt</v>
          </cell>
          <cell r="AI561">
            <v>908600</v>
          </cell>
          <cell r="AJ561" t="str">
            <v>Passerelle pour piétons Old Railway au-dessus de la rivière Rideau [018600]</v>
          </cell>
        </row>
        <row r="562">
          <cell r="B562" t="str">
            <v>908607 Transcanada Trail Ped [115020]</v>
          </cell>
          <cell r="C562" t="str">
            <v>Res</v>
          </cell>
          <cell r="D562" t="str">
            <v xml:space="preserve">Capital Reserve Fund </v>
          </cell>
          <cell r="E562" t="str">
            <v>City Wide Capital</v>
          </cell>
          <cell r="F562" t="str">
            <v>Tax Supported/ Dedicated</v>
          </cell>
          <cell r="G562" t="str">
            <v>Tax</v>
          </cell>
          <cell r="H562" t="str">
            <v>Tax</v>
          </cell>
          <cell r="I562" t="str">
            <v>Tax</v>
          </cell>
          <cell r="J562" t="str">
            <v>Authority</v>
          </cell>
          <cell r="K562" t="str">
            <v>Structures - Transportation</v>
          </cell>
          <cell r="L562" t="str">
            <v>Renewal of City Assets</v>
          </cell>
          <cell r="M562" t="str">
            <v>Transportation Committee</v>
          </cell>
          <cell r="N562" t="str">
            <v>Planning, Infrastructure &amp; Economic Development Department</v>
          </cell>
          <cell r="O562" t="str">
            <v>Infrastructure Services</v>
          </cell>
          <cell r="P562" t="str">
            <v>Transportation Services</v>
          </cell>
          <cell r="Q562" t="str">
            <v>908607  Transcanada Trail Ped [115020]</v>
          </cell>
          <cell r="R562" t="str">
            <v>516104  City Wide Capital</v>
          </cell>
          <cell r="S562">
            <v>800</v>
          </cell>
          <cell r="T562">
            <v>0</v>
          </cell>
          <cell r="U562">
            <v>0</v>
          </cell>
          <cell r="V562">
            <v>0</v>
          </cell>
          <cell r="W562">
            <v>0</v>
          </cell>
          <cell r="X562">
            <v>0</v>
          </cell>
          <cell r="Y562">
            <v>0</v>
          </cell>
          <cell r="Z562">
            <v>0</v>
          </cell>
          <cell r="AA562">
            <v>0</v>
          </cell>
          <cell r="AB562">
            <v>0</v>
          </cell>
          <cell r="AC562">
            <v>800</v>
          </cell>
          <cell r="AD562">
            <v>516104</v>
          </cell>
          <cell r="AE562">
            <v>800</v>
          </cell>
          <cell r="AF562" t="str">
            <v>8</v>
          </cell>
          <cell r="AG562" t="str">
            <v>2023</v>
          </cell>
          <cell r="AH562" t="str">
            <v>City Wide Capital</v>
          </cell>
          <cell r="AI562">
            <v>908607</v>
          </cell>
          <cell r="AJ562" t="str">
            <v>Passerelle pour piétons du Sentier transcanadien  [115020]</v>
          </cell>
        </row>
        <row r="563">
          <cell r="B563" t="str">
            <v>908607 Transcanada Trail Ped [115020]</v>
          </cell>
          <cell r="C563" t="str">
            <v>Debt</v>
          </cell>
          <cell r="D563" t="str">
            <v xml:space="preserve">Debt Funding </v>
          </cell>
          <cell r="E563" t="str">
            <v>Tax Supported Debt</v>
          </cell>
          <cell r="F563" t="str">
            <v>Tax Supported/ Dedicated Debt</v>
          </cell>
          <cell r="G563" t="str">
            <v>Tax</v>
          </cell>
          <cell r="H563" t="str">
            <v>Tax</v>
          </cell>
          <cell r="I563" t="str">
            <v>Tax</v>
          </cell>
          <cell r="J563" t="str">
            <v>Authority</v>
          </cell>
          <cell r="K563" t="str">
            <v>Structures - Transportation</v>
          </cell>
          <cell r="L563" t="str">
            <v>Renewal of City Assets</v>
          </cell>
          <cell r="M563" t="str">
            <v>Transportation Committee</v>
          </cell>
          <cell r="N563" t="str">
            <v>Planning, Infrastructure &amp; Economic Development Department</v>
          </cell>
          <cell r="O563" t="str">
            <v>Infrastructure Services</v>
          </cell>
          <cell r="P563" t="str">
            <v>Transportation Services</v>
          </cell>
          <cell r="Q563" t="str">
            <v>908607  Transcanada Trail Ped [115020]</v>
          </cell>
          <cell r="R563" t="str">
            <v>518004  Tax Supported Debt</v>
          </cell>
          <cell r="S563">
            <v>1000</v>
          </cell>
          <cell r="T563">
            <v>0</v>
          </cell>
          <cell r="U563">
            <v>0</v>
          </cell>
          <cell r="V563">
            <v>0</v>
          </cell>
          <cell r="W563">
            <v>0</v>
          </cell>
          <cell r="X563">
            <v>0</v>
          </cell>
          <cell r="Y563">
            <v>0</v>
          </cell>
          <cell r="Z563">
            <v>0</v>
          </cell>
          <cell r="AA563">
            <v>0</v>
          </cell>
          <cell r="AB563">
            <v>0</v>
          </cell>
          <cell r="AC563">
            <v>1000</v>
          </cell>
          <cell r="AD563">
            <v>518004</v>
          </cell>
          <cell r="AE563">
            <v>1000</v>
          </cell>
          <cell r="AF563" t="str">
            <v>8</v>
          </cell>
          <cell r="AG563" t="str">
            <v>2023</v>
          </cell>
          <cell r="AH563" t="str">
            <v>Tax Supported Debt</v>
          </cell>
          <cell r="AI563">
            <v>908607</v>
          </cell>
          <cell r="AJ563" t="str">
            <v>Passerelle pour piétons du Sentier transcanadien  [115020]</v>
          </cell>
        </row>
        <row r="564">
          <cell r="B564" t="str">
            <v>908955 Airport Parkway O/P [226010]</v>
          </cell>
          <cell r="C564" t="str">
            <v>Res</v>
          </cell>
          <cell r="D564" t="str">
            <v xml:space="preserve">Capital Reserve Fund </v>
          </cell>
          <cell r="E564" t="str">
            <v>City Wide Capital</v>
          </cell>
          <cell r="F564" t="str">
            <v>Tax Supported/ Dedicated</v>
          </cell>
          <cell r="G564" t="str">
            <v>Tax</v>
          </cell>
          <cell r="H564" t="str">
            <v>Tax</v>
          </cell>
          <cell r="I564" t="str">
            <v>Tax</v>
          </cell>
          <cell r="J564" t="str">
            <v>Authority</v>
          </cell>
          <cell r="K564" t="str">
            <v>Individual</v>
          </cell>
          <cell r="L564" t="str">
            <v>Renewal of City Assets</v>
          </cell>
          <cell r="M564" t="str">
            <v>Transportation Committee</v>
          </cell>
          <cell r="N564" t="str">
            <v>Planning, Infrastructure &amp; Economic Development Department</v>
          </cell>
          <cell r="O564" t="str">
            <v>Infrastructure Services</v>
          </cell>
          <cell r="P564" t="str">
            <v>Transportation Services</v>
          </cell>
          <cell r="Q564" t="str">
            <v>908955  Airport Parkway O/P [226010]</v>
          </cell>
          <cell r="R564" t="str">
            <v>516104  City Wide Capital</v>
          </cell>
          <cell r="S564">
            <v>0</v>
          </cell>
          <cell r="T564">
            <v>0</v>
          </cell>
          <cell r="U564">
            <v>210</v>
          </cell>
          <cell r="V564">
            <v>2000</v>
          </cell>
          <cell r="W564">
            <v>0</v>
          </cell>
          <cell r="X564">
            <v>0</v>
          </cell>
          <cell r="Y564">
            <v>0</v>
          </cell>
          <cell r="Z564">
            <v>0</v>
          </cell>
          <cell r="AA564">
            <v>0</v>
          </cell>
          <cell r="AB564">
            <v>0</v>
          </cell>
          <cell r="AC564">
            <v>2210</v>
          </cell>
          <cell r="AD564">
            <v>516104</v>
          </cell>
          <cell r="AE564">
            <v>2210</v>
          </cell>
          <cell r="AF564">
            <v>10</v>
          </cell>
          <cell r="AG564">
            <v>2024</v>
          </cell>
          <cell r="AH564" t="str">
            <v>City Wide Capital</v>
          </cell>
          <cell r="AI564">
            <v>908955</v>
          </cell>
          <cell r="AJ564" t="str">
            <v>Passage supérieur de la promenade de l’Aéroport [226010]</v>
          </cell>
        </row>
        <row r="565">
          <cell r="B565" t="str">
            <v>908955 Airport Parkway O/P [226010]</v>
          </cell>
          <cell r="C565" t="str">
            <v>Debt</v>
          </cell>
          <cell r="D565" t="str">
            <v xml:space="preserve">Debt Funding </v>
          </cell>
          <cell r="E565" t="str">
            <v>Tax Supported Debt</v>
          </cell>
          <cell r="F565" t="str">
            <v>Tax Supported/ Dedicated Debt</v>
          </cell>
          <cell r="G565" t="str">
            <v>Tax</v>
          </cell>
          <cell r="H565" t="str">
            <v>Tax</v>
          </cell>
          <cell r="I565" t="str">
            <v>Tax</v>
          </cell>
          <cell r="J565" t="str">
            <v>Authority</v>
          </cell>
          <cell r="K565" t="str">
            <v>Individual</v>
          </cell>
          <cell r="L565" t="str">
            <v>Renewal of City Assets</v>
          </cell>
          <cell r="M565" t="str">
            <v>Transportation Committee</v>
          </cell>
          <cell r="N565" t="str">
            <v>Planning, Infrastructure &amp; Economic Development Department</v>
          </cell>
          <cell r="O565" t="str">
            <v>Infrastructure Services</v>
          </cell>
          <cell r="P565" t="str">
            <v>Transportation Services</v>
          </cell>
          <cell r="Q565" t="str">
            <v>908955  Airport Parkway O/P [226010]</v>
          </cell>
          <cell r="R565" t="str">
            <v>518004  Tax Supported Debt</v>
          </cell>
          <cell r="S565">
            <v>0</v>
          </cell>
          <cell r="T565">
            <v>0</v>
          </cell>
          <cell r="U565">
            <v>250</v>
          </cell>
          <cell r="V565">
            <v>720</v>
          </cell>
          <cell r="W565">
            <v>0</v>
          </cell>
          <cell r="X565">
            <v>0</v>
          </cell>
          <cell r="Y565">
            <v>0</v>
          </cell>
          <cell r="Z565">
            <v>0</v>
          </cell>
          <cell r="AA565">
            <v>0</v>
          </cell>
          <cell r="AB565">
            <v>0</v>
          </cell>
          <cell r="AC565">
            <v>970</v>
          </cell>
          <cell r="AD565">
            <v>518004</v>
          </cell>
          <cell r="AE565">
            <v>970</v>
          </cell>
          <cell r="AF565">
            <v>10</v>
          </cell>
          <cell r="AG565">
            <v>2024</v>
          </cell>
          <cell r="AH565" t="str">
            <v>Tax Supported Debt</v>
          </cell>
          <cell r="AI565">
            <v>908955</v>
          </cell>
          <cell r="AJ565" t="str">
            <v>Passage supérieur de la promenade de l’Aéroport [226010]</v>
          </cell>
        </row>
        <row r="566">
          <cell r="B566" t="str">
            <v>908956 Booth St Bridge [017030]</v>
          </cell>
          <cell r="C566" t="str">
            <v>Res</v>
          </cell>
          <cell r="D566" t="str">
            <v xml:space="preserve">Capital Reserve Fund </v>
          </cell>
          <cell r="E566" t="str">
            <v>City Wide Capital</v>
          </cell>
          <cell r="F566" t="str">
            <v>Tax Supported/ Dedicated</v>
          </cell>
          <cell r="G566" t="str">
            <v>Tax</v>
          </cell>
          <cell r="H566" t="str">
            <v>Tax</v>
          </cell>
          <cell r="I566" t="str">
            <v>Tax</v>
          </cell>
          <cell r="J566" t="str">
            <v>Authority</v>
          </cell>
          <cell r="K566" t="str">
            <v>Structures - Transportation</v>
          </cell>
          <cell r="L566" t="str">
            <v>Renewal of City Assets</v>
          </cell>
          <cell r="M566" t="str">
            <v>Transportation Committee</v>
          </cell>
          <cell r="N566" t="str">
            <v>Planning, Infrastructure &amp; Economic Development Department</v>
          </cell>
          <cell r="O566" t="str">
            <v>Infrastructure Services</v>
          </cell>
          <cell r="P566" t="str">
            <v>Transportation Services</v>
          </cell>
          <cell r="Q566" t="str">
            <v>908956  Booth St Bridge [017030]</v>
          </cell>
          <cell r="R566" t="str">
            <v>516104  City Wide Capital</v>
          </cell>
          <cell r="S566">
            <v>460</v>
          </cell>
          <cell r="T566">
            <v>0</v>
          </cell>
          <cell r="U566">
            <v>0</v>
          </cell>
          <cell r="V566">
            <v>0</v>
          </cell>
          <cell r="W566">
            <v>0</v>
          </cell>
          <cell r="X566">
            <v>0</v>
          </cell>
          <cell r="Y566">
            <v>0</v>
          </cell>
          <cell r="Z566">
            <v>0</v>
          </cell>
          <cell r="AA566">
            <v>0</v>
          </cell>
          <cell r="AB566">
            <v>0</v>
          </cell>
          <cell r="AC566">
            <v>460</v>
          </cell>
          <cell r="AD566">
            <v>516104</v>
          </cell>
          <cell r="AE566">
            <v>460</v>
          </cell>
          <cell r="AF566">
            <v>14</v>
          </cell>
          <cell r="AG566">
            <v>2020</v>
          </cell>
          <cell r="AH566" t="str">
            <v>City Wide Capital</v>
          </cell>
          <cell r="AI566">
            <v>908956</v>
          </cell>
          <cell r="AJ566" t="str">
            <v>Pont de la rue Booth [017030]</v>
          </cell>
        </row>
        <row r="567">
          <cell r="B567" t="str">
            <v>908956 Booth St Bridge [017030]</v>
          </cell>
          <cell r="C567" t="str">
            <v>Debt</v>
          </cell>
          <cell r="D567" t="str">
            <v xml:space="preserve">Debt Funding </v>
          </cell>
          <cell r="E567" t="str">
            <v>Tax Supported Debt</v>
          </cell>
          <cell r="F567" t="str">
            <v>Tax Supported/ Dedicated Debt</v>
          </cell>
          <cell r="G567" t="str">
            <v>Tax</v>
          </cell>
          <cell r="H567" t="str">
            <v>Tax</v>
          </cell>
          <cell r="I567" t="str">
            <v>Tax</v>
          </cell>
          <cell r="J567" t="str">
            <v>Authority</v>
          </cell>
          <cell r="K567" t="str">
            <v>Structures - Transportation</v>
          </cell>
          <cell r="L567" t="str">
            <v>Renewal of City Assets</v>
          </cell>
          <cell r="M567" t="str">
            <v>Transportation Committee</v>
          </cell>
          <cell r="N567" t="str">
            <v>Planning, Infrastructure &amp; Economic Development Department</v>
          </cell>
          <cell r="O567" t="str">
            <v>Infrastructure Services</v>
          </cell>
          <cell r="P567" t="str">
            <v>Transportation Services</v>
          </cell>
          <cell r="Q567" t="str">
            <v>908956  Booth St Bridge [017030]</v>
          </cell>
          <cell r="R567" t="str">
            <v>518004  Tax Supported Debt</v>
          </cell>
          <cell r="S567">
            <v>1000</v>
          </cell>
          <cell r="T567">
            <v>0</v>
          </cell>
          <cell r="U567">
            <v>0</v>
          </cell>
          <cell r="V567">
            <v>0</v>
          </cell>
          <cell r="W567">
            <v>0</v>
          </cell>
          <cell r="X567">
            <v>0</v>
          </cell>
          <cell r="Y567">
            <v>0</v>
          </cell>
          <cell r="Z567">
            <v>0</v>
          </cell>
          <cell r="AA567">
            <v>0</v>
          </cell>
          <cell r="AB567">
            <v>0</v>
          </cell>
          <cell r="AC567">
            <v>1000</v>
          </cell>
          <cell r="AD567">
            <v>518004</v>
          </cell>
          <cell r="AE567">
            <v>1000</v>
          </cell>
          <cell r="AF567">
            <v>14</v>
          </cell>
          <cell r="AG567">
            <v>2020</v>
          </cell>
          <cell r="AH567" t="str">
            <v>Tax Supported Debt</v>
          </cell>
          <cell r="AI567">
            <v>908956</v>
          </cell>
          <cell r="AJ567" t="str">
            <v>Pont de la rue Booth [017030]</v>
          </cell>
        </row>
        <row r="568">
          <cell r="B568" t="str">
            <v>908957 Jockvale Bridge [113030]</v>
          </cell>
          <cell r="C568" t="str">
            <v>Res</v>
          </cell>
          <cell r="D568" t="str">
            <v xml:space="preserve">Capital Reserve Fund </v>
          </cell>
          <cell r="E568" t="str">
            <v>City Wide Capital</v>
          </cell>
          <cell r="F568" t="str">
            <v>Tax Supported/ Dedicated</v>
          </cell>
          <cell r="G568" t="str">
            <v>Tax</v>
          </cell>
          <cell r="H568" t="str">
            <v>Tax</v>
          </cell>
          <cell r="I568" t="str">
            <v>Tax</v>
          </cell>
          <cell r="J568" t="str">
            <v>Authority</v>
          </cell>
          <cell r="K568" t="str">
            <v>Structures - Transportation</v>
          </cell>
          <cell r="L568" t="str">
            <v>Renewal of City Assets</v>
          </cell>
          <cell r="M568" t="str">
            <v>Transportation Committee</v>
          </cell>
          <cell r="N568" t="str">
            <v>Planning, Infrastructure &amp; Economic Development Department</v>
          </cell>
          <cell r="O568" t="str">
            <v>Infrastructure Services</v>
          </cell>
          <cell r="P568" t="str">
            <v>Transportation Services</v>
          </cell>
          <cell r="Q568" t="str">
            <v>908957  Jockvale Bridge [113030]</v>
          </cell>
          <cell r="R568" t="str">
            <v>516104  City Wide Capital</v>
          </cell>
          <cell r="S568">
            <v>760</v>
          </cell>
          <cell r="T568">
            <v>0</v>
          </cell>
          <cell r="U568">
            <v>0</v>
          </cell>
          <cell r="V568">
            <v>0</v>
          </cell>
          <cell r="W568">
            <v>0</v>
          </cell>
          <cell r="X568">
            <v>0</v>
          </cell>
          <cell r="Y568">
            <v>0</v>
          </cell>
          <cell r="Z568">
            <v>0</v>
          </cell>
          <cell r="AA568">
            <v>0</v>
          </cell>
          <cell r="AB568">
            <v>0</v>
          </cell>
          <cell r="AC568">
            <v>760</v>
          </cell>
          <cell r="AD568">
            <v>516104</v>
          </cell>
          <cell r="AE568">
            <v>760</v>
          </cell>
          <cell r="AF568">
            <v>3</v>
          </cell>
          <cell r="AG568">
            <v>2020</v>
          </cell>
          <cell r="AH568" t="str">
            <v>City Wide Capital</v>
          </cell>
          <cell r="AI568">
            <v>908957</v>
          </cell>
          <cell r="AJ568" t="str">
            <v>Pont de la rue Jockvale [113030]</v>
          </cell>
        </row>
        <row r="569">
          <cell r="B569" t="str">
            <v>908957 Jockvale Bridge [113030]</v>
          </cell>
          <cell r="C569" t="str">
            <v>Debt</v>
          </cell>
          <cell r="D569" t="str">
            <v xml:space="preserve">Debt Funding </v>
          </cell>
          <cell r="E569" t="str">
            <v>Tax Supported Debt</v>
          </cell>
          <cell r="F569" t="str">
            <v>Tax Supported/ Dedicated Debt</v>
          </cell>
          <cell r="G569" t="str">
            <v>Tax</v>
          </cell>
          <cell r="H569" t="str">
            <v>Tax</v>
          </cell>
          <cell r="I569" t="str">
            <v>Tax</v>
          </cell>
          <cell r="J569" t="str">
            <v>Authority</v>
          </cell>
          <cell r="K569" t="str">
            <v>Structures - Transportation</v>
          </cell>
          <cell r="L569" t="str">
            <v>Renewal of City Assets</v>
          </cell>
          <cell r="M569" t="str">
            <v>Transportation Committee</v>
          </cell>
          <cell r="N569" t="str">
            <v>Planning, Infrastructure &amp; Economic Development Department</v>
          </cell>
          <cell r="O569" t="str">
            <v>Infrastructure Services</v>
          </cell>
          <cell r="P569" t="str">
            <v>Transportation Services</v>
          </cell>
          <cell r="Q569" t="str">
            <v>908957  Jockvale Bridge [113030]</v>
          </cell>
          <cell r="R569" t="str">
            <v>518004  Tax Supported Debt</v>
          </cell>
          <cell r="S569">
            <v>1000</v>
          </cell>
          <cell r="T569">
            <v>0</v>
          </cell>
          <cell r="U569">
            <v>0</v>
          </cell>
          <cell r="V569">
            <v>0</v>
          </cell>
          <cell r="W569">
            <v>0</v>
          </cell>
          <cell r="X569">
            <v>0</v>
          </cell>
          <cell r="Y569">
            <v>0</v>
          </cell>
          <cell r="Z569">
            <v>0</v>
          </cell>
          <cell r="AA569">
            <v>0</v>
          </cell>
          <cell r="AB569">
            <v>0</v>
          </cell>
          <cell r="AC569">
            <v>1000</v>
          </cell>
          <cell r="AD569">
            <v>518004</v>
          </cell>
          <cell r="AE569">
            <v>1000</v>
          </cell>
          <cell r="AF569">
            <v>3</v>
          </cell>
          <cell r="AG569">
            <v>2020</v>
          </cell>
          <cell r="AH569" t="str">
            <v>Tax Supported Debt</v>
          </cell>
          <cell r="AI569">
            <v>908957</v>
          </cell>
          <cell r="AJ569" t="str">
            <v>Pont de la rue Jockvale [113030]</v>
          </cell>
        </row>
        <row r="570">
          <cell r="B570" t="str">
            <v>908959 Pooley's Ped Bridge [017240]</v>
          </cell>
          <cell r="C570" t="str">
            <v>Res</v>
          </cell>
          <cell r="D570" t="str">
            <v xml:space="preserve">Capital Reserve Fund </v>
          </cell>
          <cell r="E570" t="str">
            <v>City Wide Capital</v>
          </cell>
          <cell r="F570" t="str">
            <v>Tax Supported/ Dedicated</v>
          </cell>
          <cell r="G570" t="str">
            <v>Tax</v>
          </cell>
          <cell r="H570" t="str">
            <v>Tax</v>
          </cell>
          <cell r="I570" t="str">
            <v>Tax</v>
          </cell>
          <cell r="J570" t="str">
            <v>Authority</v>
          </cell>
          <cell r="K570" t="str">
            <v>Structures - Transportation</v>
          </cell>
          <cell r="L570" t="str">
            <v>Renewal of City Assets</v>
          </cell>
          <cell r="M570" t="str">
            <v>Transportation Committee</v>
          </cell>
          <cell r="N570" t="str">
            <v>Planning, Infrastructure &amp; Economic Development Department</v>
          </cell>
          <cell r="O570" t="str">
            <v>Infrastructure Services</v>
          </cell>
          <cell r="P570" t="str">
            <v>Transportation Services</v>
          </cell>
          <cell r="Q570" t="str">
            <v>908959  Pooley's Ped Bridge [017240]</v>
          </cell>
          <cell r="R570" t="str">
            <v>516104  City Wide Capital</v>
          </cell>
          <cell r="S570">
            <v>380</v>
          </cell>
          <cell r="T570">
            <v>0</v>
          </cell>
          <cell r="U570">
            <v>0</v>
          </cell>
          <cell r="V570">
            <v>0</v>
          </cell>
          <cell r="W570">
            <v>0</v>
          </cell>
          <cell r="X570">
            <v>0</v>
          </cell>
          <cell r="Y570">
            <v>0</v>
          </cell>
          <cell r="Z570">
            <v>0</v>
          </cell>
          <cell r="AA570">
            <v>0</v>
          </cell>
          <cell r="AB570">
            <v>0</v>
          </cell>
          <cell r="AC570">
            <v>380</v>
          </cell>
          <cell r="AD570">
            <v>516104</v>
          </cell>
          <cell r="AE570">
            <v>380</v>
          </cell>
          <cell r="AF570">
            <v>14</v>
          </cell>
          <cell r="AG570">
            <v>2020</v>
          </cell>
          <cell r="AH570" t="str">
            <v>City Wide Capital</v>
          </cell>
          <cell r="AI570">
            <v>908959</v>
          </cell>
          <cell r="AJ570" t="str">
            <v>Pont pour piétons de la rue Pooley [017240]</v>
          </cell>
        </row>
        <row r="571">
          <cell r="B571" t="str">
            <v>908959 Pooley's Ped Bridge [017240]</v>
          </cell>
          <cell r="C571" t="str">
            <v>Debt</v>
          </cell>
          <cell r="D571" t="str">
            <v xml:space="preserve">Debt Funding </v>
          </cell>
          <cell r="E571" t="str">
            <v>Tax Supported Debt</v>
          </cell>
          <cell r="F571" t="str">
            <v>Tax Supported/ Dedicated Debt</v>
          </cell>
          <cell r="G571" t="str">
            <v>Tax</v>
          </cell>
          <cell r="H571" t="str">
            <v>Tax</v>
          </cell>
          <cell r="I571" t="str">
            <v>Tax</v>
          </cell>
          <cell r="J571" t="str">
            <v>Authority</v>
          </cell>
          <cell r="K571" t="str">
            <v>Structures - Transportation</v>
          </cell>
          <cell r="L571" t="str">
            <v>Renewal of City Assets</v>
          </cell>
          <cell r="M571" t="str">
            <v>Transportation Committee</v>
          </cell>
          <cell r="N571" t="str">
            <v>Planning, Infrastructure &amp; Economic Development Department</v>
          </cell>
          <cell r="O571" t="str">
            <v>Infrastructure Services</v>
          </cell>
          <cell r="P571" t="str">
            <v>Transportation Services</v>
          </cell>
          <cell r="Q571" t="str">
            <v>908959  Pooley's Ped Bridge [017240]</v>
          </cell>
          <cell r="R571" t="str">
            <v>518004  Tax Supported Debt</v>
          </cell>
          <cell r="S571">
            <v>500</v>
          </cell>
          <cell r="T571">
            <v>0</v>
          </cell>
          <cell r="U571">
            <v>0</v>
          </cell>
          <cell r="V571">
            <v>0</v>
          </cell>
          <cell r="W571">
            <v>0</v>
          </cell>
          <cell r="X571">
            <v>0</v>
          </cell>
          <cell r="Y571">
            <v>0</v>
          </cell>
          <cell r="Z571">
            <v>0</v>
          </cell>
          <cell r="AA571">
            <v>0</v>
          </cell>
          <cell r="AB571">
            <v>0</v>
          </cell>
          <cell r="AC571">
            <v>500</v>
          </cell>
          <cell r="AD571">
            <v>518004</v>
          </cell>
          <cell r="AE571">
            <v>500</v>
          </cell>
          <cell r="AF571">
            <v>14</v>
          </cell>
          <cell r="AG571">
            <v>2020</v>
          </cell>
          <cell r="AH571" t="str">
            <v>Tax Supported Debt</v>
          </cell>
          <cell r="AI571">
            <v>908959</v>
          </cell>
          <cell r="AJ571" t="str">
            <v>Pont pour piétons de la rue Pooley [017240]</v>
          </cell>
        </row>
        <row r="572">
          <cell r="B572" t="str">
            <v>908999 LRT2 S1 Hwy 174 Montreal Rd</v>
          </cell>
          <cell r="C572" t="str">
            <v>Res</v>
          </cell>
          <cell r="D572" t="str">
            <v xml:space="preserve">Capital Reserve Fund </v>
          </cell>
          <cell r="E572" t="str">
            <v>City Wide Capital</v>
          </cell>
          <cell r="F572" t="str">
            <v>Tax Supported/ Dedicated</v>
          </cell>
          <cell r="G572" t="str">
            <v>Tax</v>
          </cell>
          <cell r="H572" t="str">
            <v>Tax</v>
          </cell>
          <cell r="I572" t="str">
            <v>Tax</v>
          </cell>
          <cell r="J572" t="str">
            <v>Authority</v>
          </cell>
          <cell r="K572" t="str">
            <v>Structures - Transportation</v>
          </cell>
          <cell r="L572" t="str">
            <v>Renewal of City Assets</v>
          </cell>
          <cell r="M572" t="str">
            <v>Transportation Committee</v>
          </cell>
          <cell r="N572" t="str">
            <v>Planning, Infrastructure &amp; Economic Development Department</v>
          </cell>
          <cell r="O572" t="str">
            <v>Infrastructure Services</v>
          </cell>
          <cell r="P572" t="str">
            <v>Transportation Services</v>
          </cell>
          <cell r="Q572" t="str">
            <v>908999  LRT2 S1 Hwy 174 Montreal Rd</v>
          </cell>
          <cell r="R572" t="str">
            <v>516104  City Wide Capital</v>
          </cell>
          <cell r="S572">
            <v>1548</v>
          </cell>
          <cell r="T572">
            <v>200</v>
          </cell>
          <cell r="U572">
            <v>548</v>
          </cell>
          <cell r="V572">
            <v>0</v>
          </cell>
          <cell r="W572">
            <v>0</v>
          </cell>
          <cell r="X572">
            <v>0</v>
          </cell>
          <cell r="Y572">
            <v>0</v>
          </cell>
          <cell r="Z572">
            <v>0</v>
          </cell>
          <cell r="AA572">
            <v>0</v>
          </cell>
          <cell r="AB572">
            <v>0</v>
          </cell>
          <cell r="AC572">
            <v>2296</v>
          </cell>
          <cell r="AD572">
            <v>516104</v>
          </cell>
          <cell r="AE572">
            <v>2296</v>
          </cell>
          <cell r="AF572">
            <v>2</v>
          </cell>
          <cell r="AG572">
            <v>2022</v>
          </cell>
          <cell r="AH572" t="str">
            <v>City Wide Capital</v>
          </cell>
          <cell r="AI572">
            <v>908999</v>
          </cell>
          <cell r="AJ572" t="str">
            <v>TLR2 Autoroute 174 - chemin Montreal zone S1</v>
          </cell>
        </row>
        <row r="573">
          <cell r="B573" t="str">
            <v>908999 LRT2 S1 Hwy 174 Montreal Rd</v>
          </cell>
          <cell r="C573" t="str">
            <v>Debt</v>
          </cell>
          <cell r="D573" t="str">
            <v xml:space="preserve">Debt Funding </v>
          </cell>
          <cell r="E573" t="str">
            <v>Tax Supported Debt</v>
          </cell>
          <cell r="F573" t="str">
            <v>Tax Supported/ Dedicated Debt</v>
          </cell>
          <cell r="G573" t="str">
            <v>Tax</v>
          </cell>
          <cell r="H573" t="str">
            <v>Tax</v>
          </cell>
          <cell r="I573" t="str">
            <v>Tax</v>
          </cell>
          <cell r="J573" t="str">
            <v>Authority</v>
          </cell>
          <cell r="K573" t="str">
            <v>Structures - Transportation</v>
          </cell>
          <cell r="L573" t="str">
            <v>Renewal of City Assets</v>
          </cell>
          <cell r="M573" t="str">
            <v>Transportation Committee</v>
          </cell>
          <cell r="N573" t="str">
            <v>Planning, Infrastructure &amp; Economic Development Department</v>
          </cell>
          <cell r="O573" t="str">
            <v>Infrastructure Services</v>
          </cell>
          <cell r="P573" t="str">
            <v>Transportation Services</v>
          </cell>
          <cell r="Q573" t="str">
            <v>908999  LRT2 S1 Hwy 174 Montreal Rd</v>
          </cell>
          <cell r="R573" t="str">
            <v>518004  Tax Supported Debt</v>
          </cell>
          <cell r="S573">
            <v>1000</v>
          </cell>
          <cell r="T573">
            <v>4897</v>
          </cell>
          <cell r="U573">
            <v>2000</v>
          </cell>
          <cell r="V573">
            <v>0</v>
          </cell>
          <cell r="W573">
            <v>0</v>
          </cell>
          <cell r="X573">
            <v>0</v>
          </cell>
          <cell r="Y573">
            <v>0</v>
          </cell>
          <cell r="Z573">
            <v>0</v>
          </cell>
          <cell r="AA573">
            <v>0</v>
          </cell>
          <cell r="AB573">
            <v>0</v>
          </cell>
          <cell r="AC573">
            <v>7897</v>
          </cell>
          <cell r="AD573">
            <v>518004</v>
          </cell>
          <cell r="AE573">
            <v>7897</v>
          </cell>
          <cell r="AF573">
            <v>2</v>
          </cell>
          <cell r="AG573">
            <v>2022</v>
          </cell>
          <cell r="AH573" t="str">
            <v>Tax Supported Debt</v>
          </cell>
          <cell r="AI573">
            <v>908999</v>
          </cell>
          <cell r="AJ573" t="str">
            <v>TLR2 Autoroute 174 - chemin Montreal zone S1</v>
          </cell>
        </row>
        <row r="574">
          <cell r="B574" t="str">
            <v>909015 LRT2 S2 Hwy 174 Green's Creek</v>
          </cell>
          <cell r="C574" t="str">
            <v>Res</v>
          </cell>
          <cell r="D574" t="str">
            <v xml:space="preserve">Capital Reserve Fund </v>
          </cell>
          <cell r="E574" t="str">
            <v>City Wide Capital</v>
          </cell>
          <cell r="F574" t="str">
            <v>Tax Supported/ Dedicated</v>
          </cell>
          <cell r="G574" t="str">
            <v>Tax</v>
          </cell>
          <cell r="H574" t="str">
            <v>Tax</v>
          </cell>
          <cell r="I574" t="str">
            <v>Tax</v>
          </cell>
          <cell r="J574" t="str">
            <v>Authority</v>
          </cell>
          <cell r="K574" t="str">
            <v>Structures - Transportation</v>
          </cell>
          <cell r="L574" t="str">
            <v>Renewal of City Assets</v>
          </cell>
          <cell r="M574" t="str">
            <v>Transportation Committee</v>
          </cell>
          <cell r="N574" t="str">
            <v>Planning, Infrastructure &amp; Economic Development Department</v>
          </cell>
          <cell r="O574" t="str">
            <v>Infrastructure Services</v>
          </cell>
          <cell r="P574" t="str">
            <v>Transportation Services</v>
          </cell>
          <cell r="Q574" t="str">
            <v>909015  LRT2 S2 Hwy 174 Green's Creek</v>
          </cell>
          <cell r="R574" t="str">
            <v>516104  City Wide Capital</v>
          </cell>
          <cell r="S574">
            <v>300</v>
          </cell>
          <cell r="T574">
            <v>600</v>
          </cell>
          <cell r="U574">
            <v>200</v>
          </cell>
          <cell r="V574">
            <v>0</v>
          </cell>
          <cell r="W574">
            <v>0</v>
          </cell>
          <cell r="X574">
            <v>0</v>
          </cell>
          <cell r="Y574">
            <v>0</v>
          </cell>
          <cell r="Z574">
            <v>0</v>
          </cell>
          <cell r="AA574">
            <v>0</v>
          </cell>
          <cell r="AB574">
            <v>0</v>
          </cell>
          <cell r="AC574">
            <v>1100</v>
          </cell>
          <cell r="AD574">
            <v>516104</v>
          </cell>
          <cell r="AE574">
            <v>1100</v>
          </cell>
          <cell r="AF574">
            <v>2</v>
          </cell>
          <cell r="AG574">
            <v>2021</v>
          </cell>
          <cell r="AH574" t="str">
            <v>City Wide Capital</v>
          </cell>
          <cell r="AI574">
            <v>909015</v>
          </cell>
          <cell r="AJ574" t="str">
            <v>TLR2 Autoroute 174 – ruisseau Green zone S2</v>
          </cell>
        </row>
        <row r="575">
          <cell r="B575" t="str">
            <v>909015 LRT2 S2 Hwy 174 Green's Creek</v>
          </cell>
          <cell r="C575" t="str">
            <v>Debt</v>
          </cell>
          <cell r="D575" t="str">
            <v xml:space="preserve">Debt Funding </v>
          </cell>
          <cell r="E575" t="str">
            <v>Tax Supported Debt</v>
          </cell>
          <cell r="F575" t="str">
            <v>Tax Supported/ Dedicated Debt</v>
          </cell>
          <cell r="G575" t="str">
            <v>Tax</v>
          </cell>
          <cell r="H575" t="str">
            <v>Tax</v>
          </cell>
          <cell r="I575" t="str">
            <v>Tax</v>
          </cell>
          <cell r="J575" t="str">
            <v>Authority</v>
          </cell>
          <cell r="K575" t="str">
            <v>Structures - Transportation</v>
          </cell>
          <cell r="L575" t="str">
            <v>Renewal of City Assets</v>
          </cell>
          <cell r="M575" t="str">
            <v>Transportation Committee</v>
          </cell>
          <cell r="N575" t="str">
            <v>Planning, Infrastructure &amp; Economic Development Department</v>
          </cell>
          <cell r="O575" t="str">
            <v>Infrastructure Services</v>
          </cell>
          <cell r="P575" t="str">
            <v>Transportation Services</v>
          </cell>
          <cell r="Q575" t="str">
            <v>909015  LRT2 S2 Hwy 174 Green's Creek</v>
          </cell>
          <cell r="R575" t="str">
            <v>518004  Tax Supported Debt</v>
          </cell>
          <cell r="S575">
            <v>125</v>
          </cell>
          <cell r="T575">
            <v>250</v>
          </cell>
          <cell r="U575">
            <v>225</v>
          </cell>
          <cell r="V575">
            <v>0</v>
          </cell>
          <cell r="W575">
            <v>0</v>
          </cell>
          <cell r="X575">
            <v>0</v>
          </cell>
          <cell r="Y575">
            <v>0</v>
          </cell>
          <cell r="Z575">
            <v>0</v>
          </cell>
          <cell r="AA575">
            <v>0</v>
          </cell>
          <cell r="AB575">
            <v>0</v>
          </cell>
          <cell r="AC575">
            <v>600</v>
          </cell>
          <cell r="AD575">
            <v>518004</v>
          </cell>
          <cell r="AE575">
            <v>600</v>
          </cell>
          <cell r="AF575">
            <v>2</v>
          </cell>
          <cell r="AG575">
            <v>2021</v>
          </cell>
          <cell r="AH575" t="str">
            <v>Tax Supported Debt</v>
          </cell>
          <cell r="AI575">
            <v>909015</v>
          </cell>
          <cell r="AJ575" t="str">
            <v>TLR2 Autoroute 174 – ruisseau Green zone S2</v>
          </cell>
        </row>
        <row r="576">
          <cell r="B576" t="str">
            <v>909016 LRT2 S3 Hwy 174 Jeanne D'Arc</v>
          </cell>
          <cell r="C576" t="str">
            <v>Res</v>
          </cell>
          <cell r="D576" t="str">
            <v xml:space="preserve">Capital Reserve Fund </v>
          </cell>
          <cell r="E576" t="str">
            <v>City Wide Capital</v>
          </cell>
          <cell r="F576" t="str">
            <v>Tax Supported/ Dedicated</v>
          </cell>
          <cell r="G576" t="str">
            <v>Tax</v>
          </cell>
          <cell r="H576" t="str">
            <v>Tax</v>
          </cell>
          <cell r="I576" t="str">
            <v>Tax</v>
          </cell>
          <cell r="J576" t="str">
            <v>Authority</v>
          </cell>
          <cell r="K576" t="str">
            <v>Structures - Transportation</v>
          </cell>
          <cell r="L576" t="str">
            <v>Renewal of City Assets</v>
          </cell>
          <cell r="M576" t="str">
            <v>Transportation Committee</v>
          </cell>
          <cell r="N576" t="str">
            <v>Planning, Infrastructure &amp; Economic Development Department</v>
          </cell>
          <cell r="O576" t="str">
            <v>Infrastructure Services</v>
          </cell>
          <cell r="P576" t="str">
            <v>Transportation Services</v>
          </cell>
          <cell r="Q576" t="str">
            <v>909016  LRT2 S3 Hwy 174 Jeanne D'Arc</v>
          </cell>
          <cell r="R576" t="str">
            <v>516104  City Wide Capital</v>
          </cell>
          <cell r="S576">
            <v>14</v>
          </cell>
          <cell r="T576">
            <v>3</v>
          </cell>
          <cell r="U576">
            <v>14</v>
          </cell>
          <cell r="V576">
            <v>0</v>
          </cell>
          <cell r="W576">
            <v>0</v>
          </cell>
          <cell r="X576">
            <v>0</v>
          </cell>
          <cell r="Y576">
            <v>0</v>
          </cell>
          <cell r="Z576">
            <v>0</v>
          </cell>
          <cell r="AA576">
            <v>0</v>
          </cell>
          <cell r="AB576">
            <v>0</v>
          </cell>
          <cell r="AC576">
            <v>31</v>
          </cell>
          <cell r="AD576">
            <v>516104</v>
          </cell>
          <cell r="AE576">
            <v>31</v>
          </cell>
          <cell r="AF576">
            <v>1</v>
          </cell>
          <cell r="AG576">
            <v>2021</v>
          </cell>
          <cell r="AH576" t="str">
            <v>City Wide Capital</v>
          </cell>
          <cell r="AI576">
            <v>909016</v>
          </cell>
          <cell r="AJ576" t="str">
            <v>TLR2 Autoroute 174 - chemin Jeanne D'Arc zone S3</v>
          </cell>
        </row>
        <row r="577">
          <cell r="B577" t="str">
            <v>909016 LRT2 S3 Hwy 174 Jeanne D'Arc</v>
          </cell>
          <cell r="C577" t="str">
            <v>Debt</v>
          </cell>
          <cell r="D577" t="str">
            <v xml:space="preserve">Debt Funding </v>
          </cell>
          <cell r="E577" t="str">
            <v>Tax Supported Debt</v>
          </cell>
          <cell r="F577" t="str">
            <v>Tax Supported/ Dedicated Debt</v>
          </cell>
          <cell r="G577" t="str">
            <v>Tax</v>
          </cell>
          <cell r="H577" t="str">
            <v>Tax</v>
          </cell>
          <cell r="I577" t="str">
            <v>Tax</v>
          </cell>
          <cell r="J577" t="str">
            <v>Authority</v>
          </cell>
          <cell r="K577" t="str">
            <v>Structures - Transportation</v>
          </cell>
          <cell r="L577" t="str">
            <v>Renewal of City Assets</v>
          </cell>
          <cell r="M577" t="str">
            <v>Transportation Committee</v>
          </cell>
          <cell r="N577" t="str">
            <v>Planning, Infrastructure &amp; Economic Development Department</v>
          </cell>
          <cell r="O577" t="str">
            <v>Infrastructure Services</v>
          </cell>
          <cell r="P577" t="str">
            <v>Transportation Services</v>
          </cell>
          <cell r="Q577" t="str">
            <v>909016  LRT2 S3 Hwy 174 Jeanne D'Arc</v>
          </cell>
          <cell r="R577" t="str">
            <v>518004  Tax Supported Debt</v>
          </cell>
          <cell r="S577">
            <v>325</v>
          </cell>
          <cell r="T577">
            <v>675</v>
          </cell>
          <cell r="U577">
            <v>325</v>
          </cell>
          <cell r="V577">
            <v>0</v>
          </cell>
          <cell r="W577">
            <v>0</v>
          </cell>
          <cell r="X577">
            <v>0</v>
          </cell>
          <cell r="Y577">
            <v>0</v>
          </cell>
          <cell r="Z577">
            <v>0</v>
          </cell>
          <cell r="AA577">
            <v>0</v>
          </cell>
          <cell r="AB577">
            <v>0</v>
          </cell>
          <cell r="AC577">
            <v>1325</v>
          </cell>
          <cell r="AD577">
            <v>518004</v>
          </cell>
          <cell r="AE577">
            <v>1325</v>
          </cell>
          <cell r="AF577">
            <v>1</v>
          </cell>
          <cell r="AG577">
            <v>2021</v>
          </cell>
          <cell r="AH577" t="str">
            <v>Tax Supported Debt</v>
          </cell>
          <cell r="AI577">
            <v>909016</v>
          </cell>
          <cell r="AJ577" t="str">
            <v>TLR2 Autoroute 174 - chemin Jeanne D'Arc zone S3</v>
          </cell>
        </row>
        <row r="578">
          <cell r="B578" t="str">
            <v>909382 2019 Structures Scoping Pre/Post Eng</v>
          </cell>
          <cell r="C578" t="str">
            <v>Res</v>
          </cell>
          <cell r="D578" t="str">
            <v xml:space="preserve">Capital Reserve Fund </v>
          </cell>
          <cell r="E578" t="str">
            <v>City Wide Capital</v>
          </cell>
          <cell r="F578" t="str">
            <v>Tax Supported/ Dedicated</v>
          </cell>
          <cell r="G578" t="str">
            <v>Tax</v>
          </cell>
          <cell r="H578" t="str">
            <v>Tax</v>
          </cell>
          <cell r="I578" t="str">
            <v>Tax</v>
          </cell>
          <cell r="J578" t="str">
            <v>Authority</v>
          </cell>
          <cell r="K578" t="str">
            <v>Structures - Transportation</v>
          </cell>
          <cell r="L578" t="str">
            <v>Renewal of City Assets</v>
          </cell>
          <cell r="M578" t="str">
            <v>Transportation Committee</v>
          </cell>
          <cell r="N578" t="str">
            <v>Planning, Infrastructure &amp; Economic Development Department</v>
          </cell>
          <cell r="O578" t="str">
            <v>Infrastructure Services</v>
          </cell>
          <cell r="P578" t="str">
            <v>Transportation Services</v>
          </cell>
          <cell r="Q578" t="str">
            <v>909382  2019 Structures Scoping Pre/Post Eng</v>
          </cell>
          <cell r="R578" t="str">
            <v>516104  City Wide Capital</v>
          </cell>
          <cell r="S578">
            <v>500</v>
          </cell>
          <cell r="T578">
            <v>500</v>
          </cell>
          <cell r="U578">
            <v>500</v>
          </cell>
          <cell r="V578">
            <v>600</v>
          </cell>
          <cell r="W578">
            <v>600</v>
          </cell>
          <cell r="X578">
            <v>600</v>
          </cell>
          <cell r="Y578">
            <v>600</v>
          </cell>
          <cell r="Z578">
            <v>700</v>
          </cell>
          <cell r="AA578">
            <v>700</v>
          </cell>
          <cell r="AB578">
            <v>700</v>
          </cell>
          <cell r="AC578">
            <v>6000</v>
          </cell>
          <cell r="AD578">
            <v>516104</v>
          </cell>
          <cell r="AE578">
            <v>2100</v>
          </cell>
          <cell r="AF578" t="str">
            <v>CW</v>
          </cell>
          <cell r="AG578">
            <v>2021</v>
          </cell>
          <cell r="AH578" t="str">
            <v>City Wide Capital</v>
          </cell>
          <cell r="AI578">
            <v>909382</v>
          </cell>
          <cell r="AJ578" t="str">
            <v>Délimitations préalable et subséquente des travaux d'ingénierie des structures 2019</v>
          </cell>
        </row>
        <row r="579">
          <cell r="B579" t="str">
            <v>909438 2019 Bridge Structures - CW</v>
          </cell>
          <cell r="C579" t="str">
            <v>Res</v>
          </cell>
          <cell r="D579" t="str">
            <v xml:space="preserve">Capital Reserve Fund </v>
          </cell>
          <cell r="E579" t="str">
            <v>City Wide Capital</v>
          </cell>
          <cell r="F579" t="str">
            <v>Tax Supported/ Dedicated</v>
          </cell>
          <cell r="G579" t="str">
            <v>Tax</v>
          </cell>
          <cell r="H579" t="str">
            <v>Tax</v>
          </cell>
          <cell r="I579" t="str">
            <v>Tax</v>
          </cell>
          <cell r="J579" t="str">
            <v>Authority</v>
          </cell>
          <cell r="K579" t="str">
            <v>Structures - Transportation</v>
          </cell>
          <cell r="L579" t="str">
            <v>Renewal of City Assets</v>
          </cell>
          <cell r="M579" t="str">
            <v>Transportation Committee</v>
          </cell>
          <cell r="N579" t="str">
            <v>Planning, Infrastructure &amp; Economic Development Department</v>
          </cell>
          <cell r="O579" t="str">
            <v>Infrastructure Services</v>
          </cell>
          <cell r="P579" t="str">
            <v>Transportation Services</v>
          </cell>
          <cell r="Q579" t="str">
            <v>909438  2019 Bridge Structures - CW</v>
          </cell>
          <cell r="R579" t="str">
            <v>516104  City Wide Capital</v>
          </cell>
          <cell r="S579">
            <v>160</v>
          </cell>
          <cell r="T579">
            <v>930</v>
          </cell>
          <cell r="U579">
            <v>0</v>
          </cell>
          <cell r="V579">
            <v>0</v>
          </cell>
          <cell r="W579">
            <v>0</v>
          </cell>
          <cell r="X579">
            <v>0</v>
          </cell>
          <cell r="Y579">
            <v>0</v>
          </cell>
          <cell r="Z579">
            <v>0</v>
          </cell>
          <cell r="AA579">
            <v>0</v>
          </cell>
          <cell r="AB579">
            <v>0</v>
          </cell>
          <cell r="AC579">
            <v>1090</v>
          </cell>
          <cell r="AD579">
            <v>516104</v>
          </cell>
          <cell r="AE579">
            <v>1090</v>
          </cell>
          <cell r="AF579" t="str">
            <v>CW</v>
          </cell>
          <cell r="AG579">
            <v>2022</v>
          </cell>
          <cell r="AH579" t="str">
            <v>City Wide Capital</v>
          </cell>
          <cell r="AI579">
            <v>909438</v>
          </cell>
          <cell r="AJ579" t="str">
            <v>Ponts 2019 - À l'échelle de la ville</v>
          </cell>
        </row>
        <row r="580">
          <cell r="B580" t="str">
            <v>909438 2019 Bridge Structures - CW</v>
          </cell>
          <cell r="C580" t="str">
            <v>Debt</v>
          </cell>
          <cell r="D580" t="str">
            <v xml:space="preserve">Debt Funding </v>
          </cell>
          <cell r="E580" t="str">
            <v>Tax Supported Debt</v>
          </cell>
          <cell r="F580" t="str">
            <v>Tax Supported/ Dedicated Debt</v>
          </cell>
          <cell r="G580" t="str">
            <v>Tax</v>
          </cell>
          <cell r="H580" t="str">
            <v>Tax</v>
          </cell>
          <cell r="I580" t="str">
            <v>Tax</v>
          </cell>
          <cell r="J580" t="str">
            <v>Authority</v>
          </cell>
          <cell r="K580" t="str">
            <v>Structures - Transportation</v>
          </cell>
          <cell r="L580" t="str">
            <v>Renewal of City Assets</v>
          </cell>
          <cell r="M580" t="str">
            <v>Transportation Committee</v>
          </cell>
          <cell r="N580" t="str">
            <v>Planning, Infrastructure &amp; Economic Development Department</v>
          </cell>
          <cell r="O580" t="str">
            <v>Infrastructure Services</v>
          </cell>
          <cell r="P580" t="str">
            <v>Transportation Services</v>
          </cell>
          <cell r="Q580" t="str">
            <v>909438  2019 Bridge Structures - CW</v>
          </cell>
          <cell r="R580" t="str">
            <v>518004  Tax Supported Debt</v>
          </cell>
          <cell r="S580">
            <v>220</v>
          </cell>
          <cell r="T580">
            <v>1440</v>
          </cell>
          <cell r="U580">
            <v>0</v>
          </cell>
          <cell r="V580">
            <v>0</v>
          </cell>
          <cell r="W580">
            <v>0</v>
          </cell>
          <cell r="X580">
            <v>0</v>
          </cell>
          <cell r="Y580">
            <v>0</v>
          </cell>
          <cell r="Z580">
            <v>0</v>
          </cell>
          <cell r="AA580">
            <v>0</v>
          </cell>
          <cell r="AB580">
            <v>0</v>
          </cell>
          <cell r="AC580">
            <v>1660</v>
          </cell>
          <cell r="AD580">
            <v>518004</v>
          </cell>
          <cell r="AE580">
            <v>1660</v>
          </cell>
          <cell r="AF580" t="str">
            <v>CW</v>
          </cell>
          <cell r="AG580">
            <v>2022</v>
          </cell>
          <cell r="AH580" t="str">
            <v>Tax Supported Debt</v>
          </cell>
          <cell r="AI580">
            <v>909438</v>
          </cell>
          <cell r="AJ580" t="str">
            <v>Ponts 2019 - À l'échelle de la ville</v>
          </cell>
        </row>
        <row r="581">
          <cell r="B581" t="str">
            <v>909388 2019 Sidewalks &amp; Pathways - CW</v>
          </cell>
          <cell r="C581" t="str">
            <v>Res</v>
          </cell>
          <cell r="D581" t="str">
            <v xml:space="preserve">Capital Reserve Fund </v>
          </cell>
          <cell r="E581" t="str">
            <v>City Wide Capital</v>
          </cell>
          <cell r="F581" t="str">
            <v>Tax Supported/ Dedicated</v>
          </cell>
          <cell r="G581" t="str">
            <v>Tax</v>
          </cell>
          <cell r="H581" t="str">
            <v>Tax</v>
          </cell>
          <cell r="I581" t="str">
            <v>Tax</v>
          </cell>
          <cell r="J581" t="str">
            <v>Authority</v>
          </cell>
          <cell r="K581" t="str">
            <v>Sidewalk &amp; Curb Rehabilitation</v>
          </cell>
          <cell r="L581" t="str">
            <v>Renewal of City Assets</v>
          </cell>
          <cell r="M581" t="str">
            <v>Transportation Committee</v>
          </cell>
          <cell r="N581" t="str">
            <v>Planning, Infrastructure &amp; Economic Development Department</v>
          </cell>
          <cell r="O581" t="str">
            <v>Infrastructure Services</v>
          </cell>
          <cell r="P581" t="str">
            <v>Transportation Services</v>
          </cell>
          <cell r="Q581" t="str">
            <v>909388  2019 Sidewalks &amp; Pathways - CW</v>
          </cell>
          <cell r="R581" t="str">
            <v>516104  City Wide Capital</v>
          </cell>
          <cell r="S581">
            <v>675</v>
          </cell>
          <cell r="T581">
            <v>1190</v>
          </cell>
          <cell r="U581">
            <v>3700</v>
          </cell>
          <cell r="V581">
            <v>2800</v>
          </cell>
          <cell r="W581">
            <v>2000</v>
          </cell>
          <cell r="X581">
            <v>3000</v>
          </cell>
          <cell r="Y581">
            <v>4000</v>
          </cell>
          <cell r="Z581">
            <v>2600</v>
          </cell>
          <cell r="AA581">
            <v>5000</v>
          </cell>
          <cell r="AB581">
            <v>6000</v>
          </cell>
          <cell r="AC581">
            <v>30965</v>
          </cell>
          <cell r="AD581">
            <v>516104</v>
          </cell>
          <cell r="AE581">
            <v>8365</v>
          </cell>
          <cell r="AF581" t="str">
            <v>CW</v>
          </cell>
          <cell r="AG581">
            <v>2021</v>
          </cell>
          <cell r="AH581" t="str">
            <v>City Wide Capital</v>
          </cell>
          <cell r="AI581">
            <v>909388</v>
          </cell>
          <cell r="AJ581" t="str">
            <v>Trottoirs et sentiers 2019 - À l'échelle de la ville</v>
          </cell>
        </row>
        <row r="582">
          <cell r="B582" t="str">
            <v>909388 2019 Sidewalks &amp; Pathways - CW</v>
          </cell>
          <cell r="C582" t="str">
            <v>Debt</v>
          </cell>
          <cell r="D582" t="str">
            <v xml:space="preserve">Debt Funding </v>
          </cell>
          <cell r="E582" t="str">
            <v>Tax Supported Debt</v>
          </cell>
          <cell r="F582" t="str">
            <v>Tax Supported/ Dedicated Debt</v>
          </cell>
          <cell r="G582" t="str">
            <v>Tax</v>
          </cell>
          <cell r="H582" t="str">
            <v>Tax</v>
          </cell>
          <cell r="I582" t="str">
            <v>Tax</v>
          </cell>
          <cell r="J582" t="str">
            <v>Authority</v>
          </cell>
          <cell r="K582" t="str">
            <v>Sidewalk &amp; Curb Rehabilitation</v>
          </cell>
          <cell r="L582" t="str">
            <v>Renewal of City Assets</v>
          </cell>
          <cell r="M582" t="str">
            <v>Transportation Committee</v>
          </cell>
          <cell r="N582" t="str">
            <v>Planning, Infrastructure &amp; Economic Development Department</v>
          </cell>
          <cell r="O582" t="str">
            <v>Infrastructure Services</v>
          </cell>
          <cell r="P582" t="str">
            <v>Transportation Services</v>
          </cell>
          <cell r="Q582" t="str">
            <v>909388  2019 Sidewalks &amp; Pathways - CW</v>
          </cell>
          <cell r="R582" t="str">
            <v>518004  Tax Supported Debt</v>
          </cell>
          <cell r="S582">
            <v>2000</v>
          </cell>
          <cell r="T582">
            <v>2000</v>
          </cell>
          <cell r="U582">
            <v>5000</v>
          </cell>
          <cell r="V582">
            <v>3000</v>
          </cell>
          <cell r="W582">
            <v>5000</v>
          </cell>
          <cell r="X582">
            <v>5000</v>
          </cell>
          <cell r="Y582">
            <v>5000</v>
          </cell>
          <cell r="Z582">
            <v>8000</v>
          </cell>
          <cell r="AA582">
            <v>6000</v>
          </cell>
          <cell r="AB582">
            <v>6000</v>
          </cell>
          <cell r="AC582">
            <v>47000</v>
          </cell>
          <cell r="AD582">
            <v>518004</v>
          </cell>
          <cell r="AE582">
            <v>12000</v>
          </cell>
          <cell r="AF582" t="str">
            <v>CW</v>
          </cell>
          <cell r="AG582">
            <v>2021</v>
          </cell>
          <cell r="AH582" t="str">
            <v>Tax Supported Debt</v>
          </cell>
          <cell r="AI582">
            <v>909388</v>
          </cell>
          <cell r="AJ582" t="str">
            <v>Trottoirs et sentiers 2019 - À l'échelle de la ville</v>
          </cell>
        </row>
        <row r="583">
          <cell r="B583" t="str">
            <v>909484 2019 Sidewalks &amp; Pathways - Other</v>
          </cell>
          <cell r="C583" t="str">
            <v>Res</v>
          </cell>
          <cell r="D583" t="str">
            <v xml:space="preserve">Capital Reserve Fund </v>
          </cell>
          <cell r="E583" t="str">
            <v>City Wide Capital</v>
          </cell>
          <cell r="F583" t="str">
            <v>Tax Supported/ Dedicated</v>
          </cell>
          <cell r="G583" t="str">
            <v>Tax</v>
          </cell>
          <cell r="H583" t="str">
            <v>Tax</v>
          </cell>
          <cell r="I583" t="str">
            <v>Tax</v>
          </cell>
          <cell r="J583" t="str">
            <v>Authority</v>
          </cell>
          <cell r="K583" t="str">
            <v>Sidewalk &amp; Curb Rehabilitation</v>
          </cell>
          <cell r="L583" t="str">
            <v>Renewal of City Assets</v>
          </cell>
          <cell r="M583" t="str">
            <v>Transportation Committee</v>
          </cell>
          <cell r="N583" t="str">
            <v>Planning, Infrastructure &amp; Economic Development Department</v>
          </cell>
          <cell r="O583" t="str">
            <v>Infrastructure Services</v>
          </cell>
          <cell r="P583" t="str">
            <v>Transportation Services</v>
          </cell>
          <cell r="Q583" t="str">
            <v>909484  2019 Sidewalks &amp; Pathways - Other</v>
          </cell>
          <cell r="R583" t="str">
            <v>516104  City Wide Capital</v>
          </cell>
          <cell r="S583">
            <v>100</v>
          </cell>
          <cell r="T583">
            <v>100</v>
          </cell>
          <cell r="U583">
            <v>100</v>
          </cell>
          <cell r="V583">
            <v>100</v>
          </cell>
          <cell r="W583">
            <v>0</v>
          </cell>
          <cell r="X583">
            <v>0</v>
          </cell>
          <cell r="Y583">
            <v>0</v>
          </cell>
          <cell r="Z583">
            <v>0</v>
          </cell>
          <cell r="AA583">
            <v>0</v>
          </cell>
          <cell r="AB583">
            <v>0</v>
          </cell>
          <cell r="AC583">
            <v>400</v>
          </cell>
          <cell r="AD583">
            <v>516104</v>
          </cell>
          <cell r="AE583">
            <v>400</v>
          </cell>
          <cell r="AF583" t="str">
            <v>CW</v>
          </cell>
          <cell r="AG583">
            <v>2021</v>
          </cell>
          <cell r="AH583" t="str">
            <v>City Wide Capital</v>
          </cell>
          <cell r="AI583">
            <v>909484</v>
          </cell>
          <cell r="AJ583" t="str">
            <v>Trottoirs et sentiers 2019 - Autres</v>
          </cell>
        </row>
        <row r="584">
          <cell r="B584" t="str">
            <v>909484 2019 Sidewalks &amp; Pathways - Other</v>
          </cell>
          <cell r="C584" t="str">
            <v>Debt</v>
          </cell>
          <cell r="D584" t="str">
            <v xml:space="preserve">Debt Funding </v>
          </cell>
          <cell r="E584" t="str">
            <v>Tax Supported Debt</v>
          </cell>
          <cell r="F584" t="str">
            <v>Tax Supported/ Dedicated Debt</v>
          </cell>
          <cell r="G584" t="str">
            <v>Tax</v>
          </cell>
          <cell r="H584" t="str">
            <v>Tax</v>
          </cell>
          <cell r="I584" t="str">
            <v>Tax</v>
          </cell>
          <cell r="J584" t="str">
            <v>Authority</v>
          </cell>
          <cell r="K584" t="str">
            <v>Sidewalk &amp; Curb Rehabilitation</v>
          </cell>
          <cell r="L584" t="str">
            <v>Renewal of City Assets</v>
          </cell>
          <cell r="M584" t="str">
            <v>Transportation Committee</v>
          </cell>
          <cell r="N584" t="str">
            <v>Planning, Infrastructure &amp; Economic Development Department</v>
          </cell>
          <cell r="O584" t="str">
            <v>Infrastructure Services</v>
          </cell>
          <cell r="P584" t="str">
            <v>Transportation Services</v>
          </cell>
          <cell r="Q584" t="str">
            <v>909484  2019 Sidewalks &amp; Pathways - Other</v>
          </cell>
          <cell r="R584" t="str">
            <v>518004  Tax Supported Debt</v>
          </cell>
          <cell r="S584">
            <v>100</v>
          </cell>
          <cell r="T584">
            <v>100</v>
          </cell>
          <cell r="U584">
            <v>100</v>
          </cell>
          <cell r="V584">
            <v>100</v>
          </cell>
          <cell r="W584">
            <v>0</v>
          </cell>
          <cell r="X584">
            <v>0</v>
          </cell>
          <cell r="Y584">
            <v>0</v>
          </cell>
          <cell r="Z584">
            <v>0</v>
          </cell>
          <cell r="AA584">
            <v>0</v>
          </cell>
          <cell r="AB584">
            <v>0</v>
          </cell>
          <cell r="AC584">
            <v>400</v>
          </cell>
          <cell r="AD584">
            <v>518004</v>
          </cell>
          <cell r="AE584">
            <v>400</v>
          </cell>
          <cell r="AF584" t="str">
            <v>CW</v>
          </cell>
          <cell r="AG584">
            <v>2021</v>
          </cell>
          <cell r="AH584" t="str">
            <v>Tax Supported Debt</v>
          </cell>
          <cell r="AI584">
            <v>909484</v>
          </cell>
          <cell r="AJ584" t="str">
            <v>Trottoirs et sentiers 2019 - Autres</v>
          </cell>
        </row>
        <row r="585">
          <cell r="B585" t="str">
            <v>909056 2018 Pedestrian Access-Intersection &amp; Ra</v>
          </cell>
          <cell r="C585" t="str">
            <v>Res</v>
          </cell>
          <cell r="D585" t="str">
            <v xml:space="preserve">Capital Reserve Fund </v>
          </cell>
          <cell r="E585" t="str">
            <v>City Wide Capital</v>
          </cell>
          <cell r="F585" t="str">
            <v>Tax Supported/ Dedicated</v>
          </cell>
          <cell r="G585" t="str">
            <v>Tax</v>
          </cell>
          <cell r="H585" t="str">
            <v>Tax</v>
          </cell>
          <cell r="I585" t="str">
            <v>Tax</v>
          </cell>
          <cell r="J585" t="str">
            <v>Authority</v>
          </cell>
          <cell r="K585" t="str">
            <v>Pedestrian Facilities</v>
          </cell>
          <cell r="L585" t="str">
            <v>Renewal of City Assets</v>
          </cell>
          <cell r="M585" t="str">
            <v>Transportation Committee</v>
          </cell>
          <cell r="N585" t="str">
            <v>Transportation Services Department</v>
          </cell>
          <cell r="O585" t="str">
            <v>Transportation Planning</v>
          </cell>
          <cell r="P585" t="str">
            <v>Transportation Services</v>
          </cell>
          <cell r="Q585" t="str">
            <v>909056  2018 Pedestrian Access-Intersection &amp; Ra</v>
          </cell>
          <cell r="R585" t="str">
            <v>516104  City Wide Capital</v>
          </cell>
          <cell r="S585">
            <v>0</v>
          </cell>
          <cell r="T585">
            <v>0</v>
          </cell>
          <cell r="U585">
            <v>0</v>
          </cell>
          <cell r="V585">
            <v>0</v>
          </cell>
          <cell r="W585">
            <v>100</v>
          </cell>
          <cell r="X585">
            <v>100</v>
          </cell>
          <cell r="Y585">
            <v>100</v>
          </cell>
          <cell r="Z585">
            <v>100</v>
          </cell>
          <cell r="AA585">
            <v>100</v>
          </cell>
          <cell r="AB585">
            <v>0</v>
          </cell>
          <cell r="AC585">
            <v>500</v>
          </cell>
          <cell r="AD585">
            <v>516104</v>
          </cell>
          <cell r="AE585">
            <v>0</v>
          </cell>
          <cell r="AF585" t="str">
            <v>CW</v>
          </cell>
          <cell r="AG585">
            <v>2020</v>
          </cell>
          <cell r="AH585" t="str">
            <v>City Wide Capital</v>
          </cell>
          <cell r="AI585">
            <v>909056</v>
          </cell>
          <cell r="AJ585" t="str">
            <v>Accès des piétons 2018 − intersection et rampes</v>
          </cell>
        </row>
        <row r="586">
          <cell r="B586" t="str">
            <v>909056 2018 Pedestrian Access-Intersection &amp; Ra</v>
          </cell>
          <cell r="C586" t="str">
            <v>Debt</v>
          </cell>
          <cell r="D586" t="str">
            <v xml:space="preserve">Debt Funding </v>
          </cell>
          <cell r="E586" t="str">
            <v>Tax Supported Debt</v>
          </cell>
          <cell r="F586" t="str">
            <v>Tax Supported/ Dedicated Debt</v>
          </cell>
          <cell r="G586" t="str">
            <v>Tax</v>
          </cell>
          <cell r="H586" t="str">
            <v>Tax</v>
          </cell>
          <cell r="I586" t="str">
            <v>Tax</v>
          </cell>
          <cell r="J586" t="str">
            <v>Authority</v>
          </cell>
          <cell r="K586" t="str">
            <v>Pedestrian Facilities</v>
          </cell>
          <cell r="L586" t="str">
            <v>Renewal of City Assets</v>
          </cell>
          <cell r="M586" t="str">
            <v>Transportation Committee</v>
          </cell>
          <cell r="N586" t="str">
            <v>Transportation Services Department</v>
          </cell>
          <cell r="O586" t="str">
            <v>Transportation Planning</v>
          </cell>
          <cell r="P586" t="str">
            <v>Transportation Services</v>
          </cell>
          <cell r="Q586" t="str">
            <v>909056  2018 Pedestrian Access-Intersection &amp; Ra</v>
          </cell>
          <cell r="R586" t="str">
            <v>518004  Tax Supported Debt</v>
          </cell>
          <cell r="S586">
            <v>0</v>
          </cell>
          <cell r="T586">
            <v>0</v>
          </cell>
          <cell r="U586">
            <v>0</v>
          </cell>
          <cell r="V586">
            <v>0</v>
          </cell>
          <cell r="W586">
            <v>100</v>
          </cell>
          <cell r="X586">
            <v>100</v>
          </cell>
          <cell r="Y586">
            <v>100</v>
          </cell>
          <cell r="Z586">
            <v>100</v>
          </cell>
          <cell r="AA586">
            <v>100</v>
          </cell>
          <cell r="AB586">
            <v>0</v>
          </cell>
          <cell r="AC586">
            <v>500</v>
          </cell>
          <cell r="AD586">
            <v>518004</v>
          </cell>
          <cell r="AE586">
            <v>0</v>
          </cell>
          <cell r="AF586" t="str">
            <v>CW</v>
          </cell>
          <cell r="AG586">
            <v>2020</v>
          </cell>
          <cell r="AH586" t="str">
            <v>Tax Supported Debt</v>
          </cell>
          <cell r="AI586">
            <v>909056</v>
          </cell>
          <cell r="AJ586" t="str">
            <v>Accès des piétons 2018 − intersection et rampes</v>
          </cell>
        </row>
        <row r="587">
          <cell r="B587" t="str">
            <v>909465 2019 Pedestrian Access-Intersect &amp; Ramp</v>
          </cell>
          <cell r="C587" t="str">
            <v>Res</v>
          </cell>
          <cell r="D587" t="str">
            <v xml:space="preserve">Capital Reserve Fund </v>
          </cell>
          <cell r="E587" t="str">
            <v>City Wide Capital</v>
          </cell>
          <cell r="F587" t="str">
            <v>Tax Supported/ Dedicated</v>
          </cell>
          <cell r="G587" t="str">
            <v>Tax</v>
          </cell>
          <cell r="H587" t="str">
            <v>Tax</v>
          </cell>
          <cell r="I587" t="str">
            <v>Tax</v>
          </cell>
          <cell r="J587" t="str">
            <v>Authority</v>
          </cell>
          <cell r="K587" t="str">
            <v>Pedestrian Facilities</v>
          </cell>
          <cell r="L587" t="str">
            <v>Renewal of City Assets</v>
          </cell>
          <cell r="M587" t="str">
            <v>Transportation Committee</v>
          </cell>
          <cell r="N587" t="str">
            <v>Transportation Services Department</v>
          </cell>
          <cell r="O587" t="str">
            <v>Transportation Planning</v>
          </cell>
          <cell r="P587" t="str">
            <v>Transportation Services</v>
          </cell>
          <cell r="Q587" t="str">
            <v>909465  2019 Pedestrian Access-Intersect &amp; Ramp</v>
          </cell>
          <cell r="R587" t="str">
            <v>516104  City Wide Capital</v>
          </cell>
          <cell r="S587">
            <v>100</v>
          </cell>
          <cell r="T587">
            <v>100</v>
          </cell>
          <cell r="U587">
            <v>100</v>
          </cell>
          <cell r="V587">
            <v>100</v>
          </cell>
          <cell r="W587">
            <v>0</v>
          </cell>
          <cell r="X587">
            <v>0</v>
          </cell>
          <cell r="Y587">
            <v>0</v>
          </cell>
          <cell r="Z587">
            <v>0</v>
          </cell>
          <cell r="AA587">
            <v>0</v>
          </cell>
          <cell r="AB587">
            <v>0</v>
          </cell>
          <cell r="AC587">
            <v>400</v>
          </cell>
          <cell r="AD587">
            <v>516104</v>
          </cell>
          <cell r="AE587">
            <v>400</v>
          </cell>
          <cell r="AF587" t="str">
            <v>CW</v>
          </cell>
          <cell r="AG587">
            <v>2021</v>
          </cell>
          <cell r="AH587" t="str">
            <v>City Wide Capital</v>
          </cell>
          <cell r="AI587">
            <v>909465</v>
          </cell>
          <cell r="AJ587" t="str">
            <v>Accès des piétons 2019 − intersection et rampes</v>
          </cell>
        </row>
        <row r="588">
          <cell r="B588" t="str">
            <v>909465 2019 Pedestrian Access-Intersect &amp; Ramp</v>
          </cell>
          <cell r="C588" t="str">
            <v>Debt</v>
          </cell>
          <cell r="D588" t="str">
            <v xml:space="preserve">Debt Funding </v>
          </cell>
          <cell r="E588" t="str">
            <v>Tax Supported Debt</v>
          </cell>
          <cell r="F588" t="str">
            <v>Tax Supported/ Dedicated Debt</v>
          </cell>
          <cell r="G588" t="str">
            <v>Tax</v>
          </cell>
          <cell r="H588" t="str">
            <v>Tax</v>
          </cell>
          <cell r="I588" t="str">
            <v>Tax</v>
          </cell>
          <cell r="J588" t="str">
            <v>Authority</v>
          </cell>
          <cell r="K588" t="str">
            <v>Pedestrian Facilities</v>
          </cell>
          <cell r="L588" t="str">
            <v>Renewal of City Assets</v>
          </cell>
          <cell r="M588" t="str">
            <v>Transportation Committee</v>
          </cell>
          <cell r="N588" t="str">
            <v>Transportation Services Department</v>
          </cell>
          <cell r="O588" t="str">
            <v>Transportation Planning</v>
          </cell>
          <cell r="P588" t="str">
            <v>Transportation Services</v>
          </cell>
          <cell r="Q588" t="str">
            <v>909465  2019 Pedestrian Access-Intersect &amp; Ramp</v>
          </cell>
          <cell r="R588" t="str">
            <v>518004  Tax Supported Debt</v>
          </cell>
          <cell r="S588">
            <v>100</v>
          </cell>
          <cell r="T588">
            <v>100</v>
          </cell>
          <cell r="U588">
            <v>100</v>
          </cell>
          <cell r="V588">
            <v>100</v>
          </cell>
          <cell r="W588">
            <v>0</v>
          </cell>
          <cell r="X588">
            <v>0</v>
          </cell>
          <cell r="Y588">
            <v>0</v>
          </cell>
          <cell r="Z588">
            <v>0</v>
          </cell>
          <cell r="AA588">
            <v>0</v>
          </cell>
          <cell r="AB588">
            <v>0</v>
          </cell>
          <cell r="AC588">
            <v>400</v>
          </cell>
          <cell r="AD588">
            <v>518004</v>
          </cell>
          <cell r="AE588">
            <v>400</v>
          </cell>
          <cell r="AF588" t="str">
            <v>CW</v>
          </cell>
          <cell r="AG588">
            <v>2021</v>
          </cell>
          <cell r="AH588" t="str">
            <v>Tax Supported Debt</v>
          </cell>
          <cell r="AI588">
            <v>909465</v>
          </cell>
          <cell r="AJ588" t="str">
            <v>Accès des piétons 2019 − intersection et rampes</v>
          </cell>
        </row>
        <row r="589">
          <cell r="B589" t="str">
            <v>901121 Eagleson Rd (Cadence to Hope Side)</v>
          </cell>
          <cell r="C589" t="str">
            <v>Res</v>
          </cell>
          <cell r="D589" t="str">
            <v xml:space="preserve">Capital Reserve Fund </v>
          </cell>
          <cell r="E589" t="str">
            <v>City Wide Capital</v>
          </cell>
          <cell r="F589" t="str">
            <v>Tax Supported/ Dedicated</v>
          </cell>
          <cell r="G589" t="str">
            <v>Tax</v>
          </cell>
          <cell r="H589" t="str">
            <v>Tax</v>
          </cell>
          <cell r="I589" t="str">
            <v>Tax</v>
          </cell>
          <cell r="J589" t="str">
            <v>Authority</v>
          </cell>
          <cell r="K589" t="str">
            <v>Individual</v>
          </cell>
          <cell r="L589" t="str">
            <v>Growth</v>
          </cell>
          <cell r="M589" t="str">
            <v>Transportation Committee</v>
          </cell>
          <cell r="N589" t="str">
            <v>Transportation Services Department</v>
          </cell>
          <cell r="O589" t="str">
            <v>Transportation Planning</v>
          </cell>
          <cell r="P589" t="str">
            <v>Transportation Services</v>
          </cell>
          <cell r="Q589" t="str">
            <v>901121  Eagleson Rd (Cadence to Hope Side)</v>
          </cell>
          <cell r="R589" t="str">
            <v>516104  City Wide Capital</v>
          </cell>
          <cell r="S589">
            <v>0</v>
          </cell>
          <cell r="T589">
            <v>0</v>
          </cell>
          <cell r="U589">
            <v>0</v>
          </cell>
          <cell r="V589">
            <v>0</v>
          </cell>
          <cell r="W589">
            <v>0</v>
          </cell>
          <cell r="X589">
            <v>11</v>
          </cell>
          <cell r="Y589">
            <v>178</v>
          </cell>
          <cell r="Z589">
            <v>0</v>
          </cell>
          <cell r="AA589">
            <v>0</v>
          </cell>
          <cell r="AB589">
            <v>0</v>
          </cell>
          <cell r="AC589">
            <v>189</v>
          </cell>
          <cell r="AD589">
            <v>516104</v>
          </cell>
          <cell r="AE589">
            <v>0</v>
          </cell>
          <cell r="AF589" t="str">
            <v>6,23</v>
          </cell>
          <cell r="AG589">
            <v>2028</v>
          </cell>
          <cell r="AH589" t="str">
            <v>City Wide Capital</v>
          </cell>
          <cell r="AI589">
            <v>901121</v>
          </cell>
          <cell r="AJ589" t="str">
            <v>chemin Eagleson (de Cadence à Hope Side)</v>
          </cell>
        </row>
        <row r="590">
          <cell r="B590" t="str">
            <v>901121 Eagleson Rd (Cadence to Hope Side)</v>
          </cell>
          <cell r="C590" t="str">
            <v>DC</v>
          </cell>
          <cell r="D590" t="str">
            <v xml:space="preserve">Development Charges </v>
          </cell>
          <cell r="E590" t="str">
            <v>Roads &amp; Structures (City Wide)</v>
          </cell>
          <cell r="F590" t="str">
            <v>Develop. Charges</v>
          </cell>
          <cell r="G590" t="str">
            <v>DC</v>
          </cell>
          <cell r="H590" t="str">
            <v>Tax</v>
          </cell>
          <cell r="I590" t="str">
            <v>Tax</v>
          </cell>
          <cell r="J590" t="str">
            <v>Authority</v>
          </cell>
          <cell r="K590" t="str">
            <v>Individual</v>
          </cell>
          <cell r="L590" t="str">
            <v>Growth</v>
          </cell>
          <cell r="M590" t="str">
            <v>Transportation Committee</v>
          </cell>
          <cell r="N590" t="str">
            <v>Transportation Services Department</v>
          </cell>
          <cell r="O590" t="str">
            <v>Transportation Planning</v>
          </cell>
          <cell r="P590" t="str">
            <v>Transportation Services</v>
          </cell>
          <cell r="Q590" t="str">
            <v>901121  Eagleson Rd (Cadence to Hope Side)</v>
          </cell>
          <cell r="R590" t="str">
            <v>516224  D/C  - Roads &amp; Structures (City Wide)</v>
          </cell>
          <cell r="S590">
            <v>0</v>
          </cell>
          <cell r="T590">
            <v>0</v>
          </cell>
          <cell r="U590">
            <v>0</v>
          </cell>
          <cell r="V590">
            <v>0</v>
          </cell>
          <cell r="W590">
            <v>0</v>
          </cell>
          <cell r="X590">
            <v>2115</v>
          </cell>
          <cell r="Y590">
            <v>6977</v>
          </cell>
          <cell r="Z590">
            <v>0</v>
          </cell>
          <cell r="AA590">
            <v>0</v>
          </cell>
          <cell r="AB590">
            <v>0</v>
          </cell>
          <cell r="AC590">
            <v>9092</v>
          </cell>
          <cell r="AD590">
            <v>516224</v>
          </cell>
          <cell r="AE590">
            <v>0</v>
          </cell>
          <cell r="AF590" t="str">
            <v>6,23</v>
          </cell>
          <cell r="AG590">
            <v>2028</v>
          </cell>
          <cell r="AH590" t="str">
            <v>Roads &amp; Structures</v>
          </cell>
          <cell r="AI590">
            <v>901121</v>
          </cell>
          <cell r="AJ590" t="str">
            <v>chemin Eagleson (de Cadence à Hope Side)</v>
          </cell>
        </row>
        <row r="591">
          <cell r="B591" t="str">
            <v>901121 Eagleson Rd (Cadence to Hope Side)</v>
          </cell>
          <cell r="C591" t="str">
            <v>Debt</v>
          </cell>
          <cell r="D591" t="str">
            <v xml:space="preserve">Debt Funding </v>
          </cell>
          <cell r="E591" t="str">
            <v>Tax Supported Debt</v>
          </cell>
          <cell r="F591" t="str">
            <v>Tax Supported/ Dedicated Debt</v>
          </cell>
          <cell r="G591" t="str">
            <v>Tax</v>
          </cell>
          <cell r="H591" t="str">
            <v>Tax</v>
          </cell>
          <cell r="I591" t="str">
            <v>Tax</v>
          </cell>
          <cell r="J591" t="str">
            <v>Authority</v>
          </cell>
          <cell r="K591" t="str">
            <v>Individual</v>
          </cell>
          <cell r="L591" t="str">
            <v>Growth</v>
          </cell>
          <cell r="M591" t="str">
            <v>Transportation Committee</v>
          </cell>
          <cell r="N591" t="str">
            <v>Transportation Services Department</v>
          </cell>
          <cell r="O591" t="str">
            <v>Transportation Planning</v>
          </cell>
          <cell r="P591" t="str">
            <v>Transportation Services</v>
          </cell>
          <cell r="Q591" t="str">
            <v>901121  Eagleson Rd (Cadence to Hope Side)</v>
          </cell>
          <cell r="R591" t="str">
            <v>518004  Tax Supported Debt</v>
          </cell>
          <cell r="S591">
            <v>0</v>
          </cell>
          <cell r="T591">
            <v>0</v>
          </cell>
          <cell r="U591">
            <v>0</v>
          </cell>
          <cell r="V591">
            <v>0</v>
          </cell>
          <cell r="W591">
            <v>0</v>
          </cell>
          <cell r="X591">
            <v>100</v>
          </cell>
          <cell r="Y591">
            <v>500</v>
          </cell>
          <cell r="Z591">
            <v>0</v>
          </cell>
          <cell r="AA591">
            <v>0</v>
          </cell>
          <cell r="AB591">
            <v>0</v>
          </cell>
          <cell r="AC591">
            <v>600</v>
          </cell>
          <cell r="AD591">
            <v>518004</v>
          </cell>
          <cell r="AE591">
            <v>0</v>
          </cell>
          <cell r="AF591" t="str">
            <v>6,23</v>
          </cell>
          <cell r="AG591">
            <v>2028</v>
          </cell>
          <cell r="AH591" t="str">
            <v>Tax Supported Debt</v>
          </cell>
          <cell r="AI591">
            <v>901121</v>
          </cell>
          <cell r="AJ591" t="str">
            <v>chemin Eagleson (de Cadence à Hope Side)</v>
          </cell>
        </row>
        <row r="592">
          <cell r="B592" t="str">
            <v>901121 Eagleson Rd (Cadence to Hope Side)</v>
          </cell>
          <cell r="C592" t="str">
            <v>DC Debt</v>
          </cell>
          <cell r="D592" t="str">
            <v xml:space="preserve">Debt Funding </v>
          </cell>
          <cell r="E592" t="str">
            <v>RoadsRel DC Debt TBA</v>
          </cell>
          <cell r="F592" t="str">
            <v>Develop. Charges Debt</v>
          </cell>
          <cell r="G592" t="str">
            <v>DC</v>
          </cell>
          <cell r="H592" t="str">
            <v>Tax</v>
          </cell>
          <cell r="I592" t="str">
            <v>Tax</v>
          </cell>
          <cell r="J592" t="str">
            <v>Authority</v>
          </cell>
          <cell r="K592" t="str">
            <v>Individual</v>
          </cell>
          <cell r="L592" t="str">
            <v>Growth</v>
          </cell>
          <cell r="M592" t="str">
            <v>Transportation Committee</v>
          </cell>
          <cell r="N592" t="str">
            <v>Transportation Services Department</v>
          </cell>
          <cell r="O592" t="str">
            <v>Transportation Planning</v>
          </cell>
          <cell r="P592" t="str">
            <v>Transportation Services</v>
          </cell>
          <cell r="Q592" t="str">
            <v>901121  Eagleson Rd (Cadence to Hope Side)</v>
          </cell>
          <cell r="R592" t="str">
            <v>518037  Roads Rel Serv DC Debt TBA</v>
          </cell>
          <cell r="S592">
            <v>0</v>
          </cell>
          <cell r="T592">
            <v>0</v>
          </cell>
          <cell r="U592">
            <v>0</v>
          </cell>
          <cell r="V592">
            <v>0</v>
          </cell>
          <cell r="W592">
            <v>0</v>
          </cell>
          <cell r="X592">
            <v>0</v>
          </cell>
          <cell r="Y592">
            <v>5941</v>
          </cell>
          <cell r="Z592">
            <v>0</v>
          </cell>
          <cell r="AA592">
            <v>0</v>
          </cell>
          <cell r="AB592">
            <v>0</v>
          </cell>
          <cell r="AC592">
            <v>5941</v>
          </cell>
          <cell r="AD592">
            <v>518037</v>
          </cell>
          <cell r="AE592">
            <v>0</v>
          </cell>
          <cell r="AF592" t="str">
            <v>6,23</v>
          </cell>
          <cell r="AG592">
            <v>2028</v>
          </cell>
          <cell r="AH592" t="str">
            <v>Roads &amp; Structures DC Debt</v>
          </cell>
          <cell r="AI592">
            <v>901121</v>
          </cell>
          <cell r="AJ592" t="str">
            <v>chemin Eagleson (de Cadence à Hope Side)</v>
          </cell>
        </row>
        <row r="593">
          <cell r="B593" t="str">
            <v>903159 Airport Parkway (Brookfield - Hunt Club)</v>
          </cell>
          <cell r="C593" t="str">
            <v>Res</v>
          </cell>
          <cell r="D593" t="str">
            <v xml:space="preserve">Capital Reserve Fund </v>
          </cell>
          <cell r="E593" t="str">
            <v>City Wide Capital</v>
          </cell>
          <cell r="F593" t="str">
            <v>Tax Supported/ Dedicated</v>
          </cell>
          <cell r="G593" t="str">
            <v>Tax</v>
          </cell>
          <cell r="H593" t="str">
            <v>Tax</v>
          </cell>
          <cell r="I593" t="str">
            <v>Tax</v>
          </cell>
          <cell r="J593" t="str">
            <v>Authority</v>
          </cell>
          <cell r="K593" t="str">
            <v>Individual</v>
          </cell>
          <cell r="L593" t="str">
            <v>Growth</v>
          </cell>
          <cell r="M593" t="str">
            <v>Transportation Committee</v>
          </cell>
          <cell r="N593" t="str">
            <v>Transportation Services Department</v>
          </cell>
          <cell r="O593" t="str">
            <v>Transportation Planning</v>
          </cell>
          <cell r="P593" t="str">
            <v>Transportation Services</v>
          </cell>
          <cell r="Q593" t="str">
            <v>903159  Airport Parkway (Brookfield - Hunt Club)</v>
          </cell>
          <cell r="R593" t="str">
            <v>516104  City Wide Capital</v>
          </cell>
          <cell r="S593">
            <v>0</v>
          </cell>
          <cell r="T593">
            <v>0</v>
          </cell>
          <cell r="U593">
            <v>0</v>
          </cell>
          <cell r="V593">
            <v>200</v>
          </cell>
          <cell r="W593">
            <v>685</v>
          </cell>
          <cell r="X593">
            <v>0</v>
          </cell>
          <cell r="Y593">
            <v>0</v>
          </cell>
          <cell r="Z593">
            <v>0</v>
          </cell>
          <cell r="AA593">
            <v>0</v>
          </cell>
          <cell r="AB593">
            <v>0</v>
          </cell>
          <cell r="AC593">
            <v>885</v>
          </cell>
          <cell r="AD593">
            <v>516104</v>
          </cell>
          <cell r="AE593">
            <v>200</v>
          </cell>
          <cell r="AF593">
            <v>16</v>
          </cell>
          <cell r="AG593">
            <v>2027</v>
          </cell>
          <cell r="AH593" t="str">
            <v>City Wide Capital</v>
          </cell>
          <cell r="AI593">
            <v>903159</v>
          </cell>
          <cell r="AJ593" t="str">
            <v>Promenade de l'Aéroport (Brookfield - Hunt Club)</v>
          </cell>
        </row>
        <row r="594">
          <cell r="B594" t="str">
            <v>903159 Airport Parkway (Brookfield - Hunt Club)</v>
          </cell>
          <cell r="C594" t="str">
            <v>DC</v>
          </cell>
          <cell r="D594" t="str">
            <v xml:space="preserve">Development Charges </v>
          </cell>
          <cell r="E594" t="str">
            <v>Roads &amp; Structures (City Wide)</v>
          </cell>
          <cell r="F594" t="str">
            <v>Develop. Charges</v>
          </cell>
          <cell r="G594" t="str">
            <v>DC</v>
          </cell>
          <cell r="H594" t="str">
            <v>Tax</v>
          </cell>
          <cell r="I594" t="str">
            <v>Tax</v>
          </cell>
          <cell r="J594" t="str">
            <v>Authority</v>
          </cell>
          <cell r="K594" t="str">
            <v>Individual</v>
          </cell>
          <cell r="L594" t="str">
            <v>Growth</v>
          </cell>
          <cell r="M594" t="str">
            <v>Transportation Committee</v>
          </cell>
          <cell r="N594" t="str">
            <v>Transportation Services Department</v>
          </cell>
          <cell r="O594" t="str">
            <v>Transportation Planning</v>
          </cell>
          <cell r="P594" t="str">
            <v>Transportation Services</v>
          </cell>
          <cell r="Q594" t="str">
            <v>903159  Airport Parkway (Brookfield - Hunt Club)</v>
          </cell>
          <cell r="R594" t="str">
            <v>516224  D/C  - Roads &amp; Structures (City Wide)</v>
          </cell>
          <cell r="S594">
            <v>0</v>
          </cell>
          <cell r="T594">
            <v>0</v>
          </cell>
          <cell r="U594">
            <v>0</v>
          </cell>
          <cell r="V594">
            <v>8084</v>
          </cell>
          <cell r="W594">
            <v>14560</v>
          </cell>
          <cell r="X594">
            <v>0</v>
          </cell>
          <cell r="Y594">
            <v>0</v>
          </cell>
          <cell r="Z594">
            <v>0</v>
          </cell>
          <cell r="AA594">
            <v>0</v>
          </cell>
          <cell r="AB594">
            <v>0</v>
          </cell>
          <cell r="AC594">
            <v>22644</v>
          </cell>
          <cell r="AD594">
            <v>516224</v>
          </cell>
          <cell r="AE594">
            <v>8084</v>
          </cell>
          <cell r="AF594">
            <v>16</v>
          </cell>
          <cell r="AG594">
            <v>2027</v>
          </cell>
          <cell r="AH594" t="str">
            <v>Roads &amp; Structures</v>
          </cell>
          <cell r="AI594">
            <v>903159</v>
          </cell>
          <cell r="AJ594" t="str">
            <v>Promenade de l'Aéroport (Brookfield - Hunt Club)</v>
          </cell>
        </row>
        <row r="595">
          <cell r="B595" t="str">
            <v>903159 Airport Parkway (Brookfield - Hunt Club)</v>
          </cell>
          <cell r="C595" t="str">
            <v>DC</v>
          </cell>
          <cell r="D595" t="str">
            <v xml:space="preserve">Development Charges </v>
          </cell>
          <cell r="E595" t="str">
            <v>Post Period Capacity Roads</v>
          </cell>
          <cell r="F595" t="str">
            <v>Develop. Charges</v>
          </cell>
          <cell r="G595" t="str">
            <v>DC</v>
          </cell>
          <cell r="H595" t="str">
            <v>Tax</v>
          </cell>
          <cell r="I595" t="str">
            <v>Tax</v>
          </cell>
          <cell r="J595" t="str">
            <v>Authority</v>
          </cell>
          <cell r="K595" t="str">
            <v>Individual</v>
          </cell>
          <cell r="L595" t="str">
            <v>Growth</v>
          </cell>
          <cell r="M595" t="str">
            <v>Transportation Committee</v>
          </cell>
          <cell r="N595" t="str">
            <v>Transportation Services Department</v>
          </cell>
          <cell r="O595" t="str">
            <v>Transportation Planning</v>
          </cell>
          <cell r="P595" t="str">
            <v>Transportation Services</v>
          </cell>
          <cell r="Q595" t="str">
            <v>903159  Airport Parkway (Brookfield - Hunt Club)</v>
          </cell>
          <cell r="R595" t="str">
            <v>516390  Post Period Capacity Roads</v>
          </cell>
          <cell r="S595">
            <v>0</v>
          </cell>
          <cell r="T595">
            <v>0</v>
          </cell>
          <cell r="U595">
            <v>0</v>
          </cell>
          <cell r="V595">
            <v>648</v>
          </cell>
          <cell r="W595">
            <v>1096</v>
          </cell>
          <cell r="X595">
            <v>0</v>
          </cell>
          <cell r="Y595">
            <v>0</v>
          </cell>
          <cell r="Z595">
            <v>0</v>
          </cell>
          <cell r="AA595">
            <v>0</v>
          </cell>
          <cell r="AB595">
            <v>0</v>
          </cell>
          <cell r="AC595">
            <v>1744</v>
          </cell>
          <cell r="AD595">
            <v>516390</v>
          </cell>
          <cell r="AE595">
            <v>648</v>
          </cell>
          <cell r="AF595">
            <v>16</v>
          </cell>
          <cell r="AG595">
            <v>2027</v>
          </cell>
          <cell r="AH595" t="str">
            <v>Roads &amp; Structures</v>
          </cell>
          <cell r="AI595">
            <v>903159</v>
          </cell>
          <cell r="AJ595" t="str">
            <v>Promenade de l'Aéroport (Brookfield - Hunt Club)</v>
          </cell>
        </row>
        <row r="596">
          <cell r="B596" t="str">
            <v>903159 Airport Parkway (Brookfield - Hunt Club)</v>
          </cell>
          <cell r="C596" t="str">
            <v>Debt</v>
          </cell>
          <cell r="D596" t="str">
            <v xml:space="preserve">Debt Funding </v>
          </cell>
          <cell r="E596" t="str">
            <v>Tax Supported Debt</v>
          </cell>
          <cell r="F596" t="str">
            <v>Tax Supported/ Dedicated Debt</v>
          </cell>
          <cell r="G596" t="str">
            <v>Tax</v>
          </cell>
          <cell r="H596" t="str">
            <v>Tax</v>
          </cell>
          <cell r="I596" t="str">
            <v>Tax</v>
          </cell>
          <cell r="J596" t="str">
            <v>Authority</v>
          </cell>
          <cell r="K596" t="str">
            <v>Individual</v>
          </cell>
          <cell r="L596" t="str">
            <v>Growth</v>
          </cell>
          <cell r="M596" t="str">
            <v>Transportation Committee</v>
          </cell>
          <cell r="N596" t="str">
            <v>Transportation Services Department</v>
          </cell>
          <cell r="O596" t="str">
            <v>Transportation Planning</v>
          </cell>
          <cell r="P596" t="str">
            <v>Transportation Services</v>
          </cell>
          <cell r="Q596" t="str">
            <v>903159  Airport Parkway (Brookfield - Hunt Club)</v>
          </cell>
          <cell r="R596" t="str">
            <v>518004  Tax Supported Debt</v>
          </cell>
          <cell r="S596">
            <v>0</v>
          </cell>
          <cell r="T596">
            <v>0</v>
          </cell>
          <cell r="U596">
            <v>0</v>
          </cell>
          <cell r="V596">
            <v>318</v>
          </cell>
          <cell r="W596">
            <v>2000</v>
          </cell>
          <cell r="X596">
            <v>0</v>
          </cell>
          <cell r="Y596">
            <v>0</v>
          </cell>
          <cell r="Z596">
            <v>0</v>
          </cell>
          <cell r="AA596">
            <v>0</v>
          </cell>
          <cell r="AB596">
            <v>0</v>
          </cell>
          <cell r="AC596">
            <v>2318</v>
          </cell>
          <cell r="AD596">
            <v>518004</v>
          </cell>
          <cell r="AE596">
            <v>318</v>
          </cell>
          <cell r="AF596">
            <v>16</v>
          </cell>
          <cell r="AG596">
            <v>2027</v>
          </cell>
          <cell r="AH596" t="str">
            <v>Tax Supported Debt</v>
          </cell>
          <cell r="AI596">
            <v>903159</v>
          </cell>
          <cell r="AJ596" t="str">
            <v>Promenade de l'Aéroport (Brookfield - Hunt Club)</v>
          </cell>
        </row>
        <row r="597">
          <cell r="B597" t="str">
            <v>903159 Airport Parkway (Brookfield - Hunt Club)</v>
          </cell>
          <cell r="C597" t="str">
            <v>DC Debt</v>
          </cell>
          <cell r="D597" t="str">
            <v xml:space="preserve">Debt Funding </v>
          </cell>
          <cell r="E597" t="str">
            <v>RoadsRel DC Debt TBA</v>
          </cell>
          <cell r="F597" t="str">
            <v>Develop. Charges Debt</v>
          </cell>
          <cell r="G597" t="str">
            <v>DC</v>
          </cell>
          <cell r="H597" t="str">
            <v>Tax</v>
          </cell>
          <cell r="I597" t="str">
            <v>Tax</v>
          </cell>
          <cell r="J597" t="str">
            <v>Authority</v>
          </cell>
          <cell r="K597" t="str">
            <v>Individual</v>
          </cell>
          <cell r="L597" t="str">
            <v>Growth</v>
          </cell>
          <cell r="M597" t="str">
            <v>Transportation Committee</v>
          </cell>
          <cell r="N597" t="str">
            <v>Transportation Services Department</v>
          </cell>
          <cell r="O597" t="str">
            <v>Transportation Planning</v>
          </cell>
          <cell r="P597" t="str">
            <v>Transportation Services</v>
          </cell>
          <cell r="Q597" t="str">
            <v>903159  Airport Parkway (Brookfield - Hunt Club)</v>
          </cell>
          <cell r="R597" t="str">
            <v>518037  Roads Rel Serv DC Debt TBA</v>
          </cell>
          <cell r="S597">
            <v>0</v>
          </cell>
          <cell r="T597">
            <v>0</v>
          </cell>
          <cell r="U597">
            <v>0</v>
          </cell>
          <cell r="V597">
            <v>0</v>
          </cell>
          <cell r="W597">
            <v>11717</v>
          </cell>
          <cell r="X597">
            <v>0</v>
          </cell>
          <cell r="Y597">
            <v>0</v>
          </cell>
          <cell r="Z597">
            <v>0</v>
          </cell>
          <cell r="AA597">
            <v>0</v>
          </cell>
          <cell r="AB597">
            <v>0</v>
          </cell>
          <cell r="AC597">
            <v>11717</v>
          </cell>
          <cell r="AD597">
            <v>518037</v>
          </cell>
          <cell r="AE597">
            <v>0</v>
          </cell>
          <cell r="AF597">
            <v>16</v>
          </cell>
          <cell r="AG597">
            <v>2027</v>
          </cell>
          <cell r="AH597" t="str">
            <v>Roads &amp; Structures DC Debt</v>
          </cell>
          <cell r="AI597">
            <v>903159</v>
          </cell>
          <cell r="AJ597" t="str">
            <v>Promenade de l'Aéroport (Brookfield - Hunt Club)</v>
          </cell>
        </row>
        <row r="598">
          <cell r="B598" t="str">
            <v>903163 Bank Street (Leitrim to Findlay Creek)</v>
          </cell>
          <cell r="C598" t="str">
            <v>Res</v>
          </cell>
          <cell r="D598" t="str">
            <v xml:space="preserve">Capital Reserve Fund </v>
          </cell>
          <cell r="E598" t="str">
            <v>City Wide Capital</v>
          </cell>
          <cell r="F598" t="str">
            <v>Tax Supported/ Dedicated</v>
          </cell>
          <cell r="G598" t="str">
            <v>Tax</v>
          </cell>
          <cell r="H598" t="str">
            <v>Tax</v>
          </cell>
          <cell r="I598" t="str">
            <v>Tax</v>
          </cell>
          <cell r="J598" t="str">
            <v>Authority</v>
          </cell>
          <cell r="K598" t="str">
            <v>Individual</v>
          </cell>
          <cell r="L598" t="str">
            <v>Growth</v>
          </cell>
          <cell r="M598" t="str">
            <v>Transportation Committee</v>
          </cell>
          <cell r="N598" t="str">
            <v>Transportation Services Department</v>
          </cell>
          <cell r="O598" t="str">
            <v>Transportation Planning</v>
          </cell>
          <cell r="P598" t="str">
            <v>Transportation Services</v>
          </cell>
          <cell r="Q598" t="str">
            <v>903163  Bank Street (Leitrim to Findlay Creek)</v>
          </cell>
          <cell r="R598" t="str">
            <v>516104  City Wide Capital</v>
          </cell>
          <cell r="S598">
            <v>0</v>
          </cell>
          <cell r="T598">
            <v>0</v>
          </cell>
          <cell r="U598">
            <v>0</v>
          </cell>
          <cell r="V598">
            <v>0</v>
          </cell>
          <cell r="W598">
            <v>0</v>
          </cell>
          <cell r="X598">
            <v>101</v>
          </cell>
          <cell r="Y598">
            <v>293</v>
          </cell>
          <cell r="Z598">
            <v>0</v>
          </cell>
          <cell r="AA598">
            <v>0</v>
          </cell>
          <cell r="AB598">
            <v>0</v>
          </cell>
          <cell r="AC598">
            <v>394</v>
          </cell>
          <cell r="AD598">
            <v>516104</v>
          </cell>
          <cell r="AE598">
            <v>0</v>
          </cell>
          <cell r="AF598" t="str">
            <v>20,22</v>
          </cell>
          <cell r="AG598">
            <v>2028</v>
          </cell>
          <cell r="AH598" t="str">
            <v>City Wide Capital</v>
          </cell>
          <cell r="AI598">
            <v>903163</v>
          </cell>
          <cell r="AJ598" t="str">
            <v>Rue Bank (de Leitrim à Findlay Creek)</v>
          </cell>
        </row>
        <row r="599">
          <cell r="B599" t="str">
            <v>903163 Bank Street (Leitrim to Findlay Creek)</v>
          </cell>
          <cell r="C599" t="str">
            <v>DC</v>
          </cell>
          <cell r="D599" t="str">
            <v xml:space="preserve">Development Charges </v>
          </cell>
          <cell r="E599" t="str">
            <v>Roads &amp; Structures (City Wide)</v>
          </cell>
          <cell r="F599" t="str">
            <v>Develop. Charges</v>
          </cell>
          <cell r="G599" t="str">
            <v>DC</v>
          </cell>
          <cell r="H599" t="str">
            <v>Tax</v>
          </cell>
          <cell r="I599" t="str">
            <v>Tax</v>
          </cell>
          <cell r="J599" t="str">
            <v>Authority</v>
          </cell>
          <cell r="K599" t="str">
            <v>Individual</v>
          </cell>
          <cell r="L599" t="str">
            <v>Growth</v>
          </cell>
          <cell r="M599" t="str">
            <v>Transportation Committee</v>
          </cell>
          <cell r="N599" t="str">
            <v>Transportation Services Department</v>
          </cell>
          <cell r="O599" t="str">
            <v>Transportation Planning</v>
          </cell>
          <cell r="P599" t="str">
            <v>Transportation Services</v>
          </cell>
          <cell r="Q599" t="str">
            <v>903163  Bank Street (Leitrim to Findlay Creek)</v>
          </cell>
          <cell r="R599" t="str">
            <v>516224  D/C  - Roads &amp; Structures (City Wide)</v>
          </cell>
          <cell r="S599">
            <v>0</v>
          </cell>
          <cell r="T599">
            <v>0</v>
          </cell>
          <cell r="U599">
            <v>0</v>
          </cell>
          <cell r="V599">
            <v>0</v>
          </cell>
          <cell r="W599">
            <v>0</v>
          </cell>
          <cell r="X599">
            <v>9516</v>
          </cell>
          <cell r="Y599">
            <v>5639</v>
          </cell>
          <cell r="Z599">
            <v>0</v>
          </cell>
          <cell r="AA599">
            <v>0</v>
          </cell>
          <cell r="AB599">
            <v>0</v>
          </cell>
          <cell r="AC599">
            <v>15155</v>
          </cell>
          <cell r="AD599">
            <v>516224</v>
          </cell>
          <cell r="AE599">
            <v>0</v>
          </cell>
          <cell r="AF599" t="str">
            <v>20,22</v>
          </cell>
          <cell r="AG599">
            <v>2028</v>
          </cell>
          <cell r="AH599" t="str">
            <v>Roads &amp; Structures</v>
          </cell>
          <cell r="AI599">
            <v>903163</v>
          </cell>
          <cell r="AJ599" t="str">
            <v>Rue Bank (de Leitrim à Findlay Creek)</v>
          </cell>
        </row>
        <row r="600">
          <cell r="B600" t="str">
            <v>903163 Bank Street (Leitrim to Findlay Creek)</v>
          </cell>
          <cell r="C600" t="str">
            <v>Debt</v>
          </cell>
          <cell r="D600" t="str">
            <v xml:space="preserve">Debt Funding </v>
          </cell>
          <cell r="E600" t="str">
            <v>Tax Supported Debt</v>
          </cell>
          <cell r="F600" t="str">
            <v>Tax Supported/ Dedicated Debt</v>
          </cell>
          <cell r="G600" t="str">
            <v>Tax</v>
          </cell>
          <cell r="H600" t="str">
            <v>Tax</v>
          </cell>
          <cell r="I600" t="str">
            <v>Tax</v>
          </cell>
          <cell r="J600" t="str">
            <v>Authority</v>
          </cell>
          <cell r="K600" t="str">
            <v>Individual</v>
          </cell>
          <cell r="L600" t="str">
            <v>Growth</v>
          </cell>
          <cell r="M600" t="str">
            <v>Transportation Committee</v>
          </cell>
          <cell r="N600" t="str">
            <v>Transportation Services Department</v>
          </cell>
          <cell r="O600" t="str">
            <v>Transportation Planning</v>
          </cell>
          <cell r="P600" t="str">
            <v>Transportation Services</v>
          </cell>
          <cell r="Q600" t="str">
            <v>903163  Bank Street (Leitrim to Findlay Creek)</v>
          </cell>
          <cell r="R600" t="str">
            <v>518004  Tax Supported Debt</v>
          </cell>
          <cell r="S600">
            <v>0</v>
          </cell>
          <cell r="T600">
            <v>0</v>
          </cell>
          <cell r="U600">
            <v>0</v>
          </cell>
          <cell r="V600">
            <v>0</v>
          </cell>
          <cell r="W600">
            <v>0</v>
          </cell>
          <cell r="X600">
            <v>400</v>
          </cell>
          <cell r="Y600">
            <v>500</v>
          </cell>
          <cell r="Z600">
            <v>0</v>
          </cell>
          <cell r="AA600">
            <v>0</v>
          </cell>
          <cell r="AB600">
            <v>0</v>
          </cell>
          <cell r="AC600">
            <v>900</v>
          </cell>
          <cell r="AD600">
            <v>518004</v>
          </cell>
          <cell r="AE600">
            <v>0</v>
          </cell>
          <cell r="AF600" t="str">
            <v>20,22</v>
          </cell>
          <cell r="AG600">
            <v>2028</v>
          </cell>
          <cell r="AH600" t="str">
            <v>Tax Supported Debt</v>
          </cell>
          <cell r="AI600">
            <v>903163</v>
          </cell>
          <cell r="AJ600" t="str">
            <v>Rue Bank (de Leitrim à Findlay Creek)</v>
          </cell>
        </row>
        <row r="601">
          <cell r="B601" t="str">
            <v>903163 Bank Street (Leitrim to Findlay Creek)</v>
          </cell>
          <cell r="C601" t="str">
            <v>DC Debt</v>
          </cell>
          <cell r="D601" t="str">
            <v xml:space="preserve">Debt Funding </v>
          </cell>
          <cell r="E601" t="str">
            <v>RoadsRel DC Debt TBA</v>
          </cell>
          <cell r="F601" t="str">
            <v>Develop. Charges Debt</v>
          </cell>
          <cell r="G601" t="str">
            <v>DC</v>
          </cell>
          <cell r="H601" t="str">
            <v>Tax</v>
          </cell>
          <cell r="I601" t="str">
            <v>Tax</v>
          </cell>
          <cell r="J601" t="str">
            <v>Authority</v>
          </cell>
          <cell r="K601" t="str">
            <v>Individual</v>
          </cell>
          <cell r="L601" t="str">
            <v>Growth</v>
          </cell>
          <cell r="M601" t="str">
            <v>Transportation Committee</v>
          </cell>
          <cell r="N601" t="str">
            <v>Transportation Services Department</v>
          </cell>
          <cell r="O601" t="str">
            <v>Transportation Planning</v>
          </cell>
          <cell r="P601" t="str">
            <v>Transportation Services</v>
          </cell>
          <cell r="Q601" t="str">
            <v>903163  Bank Street (Leitrim to Findlay Creek)</v>
          </cell>
          <cell r="R601" t="str">
            <v>518037  Roads Rel Serv DC Debt TBA</v>
          </cell>
          <cell r="S601">
            <v>0</v>
          </cell>
          <cell r="T601">
            <v>0</v>
          </cell>
          <cell r="U601">
            <v>0</v>
          </cell>
          <cell r="V601">
            <v>0</v>
          </cell>
          <cell r="W601">
            <v>0</v>
          </cell>
          <cell r="X601">
            <v>0</v>
          </cell>
          <cell r="Y601">
            <v>9430</v>
          </cell>
          <cell r="Z601">
            <v>0</v>
          </cell>
          <cell r="AA601">
            <v>0</v>
          </cell>
          <cell r="AB601">
            <v>0</v>
          </cell>
          <cell r="AC601">
            <v>9430</v>
          </cell>
          <cell r="AD601">
            <v>518037</v>
          </cell>
          <cell r="AE601">
            <v>0</v>
          </cell>
          <cell r="AF601" t="str">
            <v>20,22</v>
          </cell>
          <cell r="AG601">
            <v>2028</v>
          </cell>
          <cell r="AH601" t="str">
            <v>Roads &amp; Structures DC Debt</v>
          </cell>
          <cell r="AI601">
            <v>903163</v>
          </cell>
          <cell r="AJ601" t="str">
            <v>Rue Bank (de Leitrim à Findlay Creek)</v>
          </cell>
        </row>
        <row r="602">
          <cell r="B602" t="str">
            <v>904911 2020 EA Studies Arterial Rds</v>
          </cell>
          <cell r="C602" t="str">
            <v>Res</v>
          </cell>
          <cell r="D602" t="str">
            <v xml:space="preserve">Capital Reserve Fund </v>
          </cell>
          <cell r="E602" t="str">
            <v>City Wide Capital</v>
          </cell>
          <cell r="F602" t="str">
            <v>Tax Supported/ Dedicated</v>
          </cell>
          <cell r="G602" t="str">
            <v>Tax</v>
          </cell>
          <cell r="H602" t="str">
            <v>Tax</v>
          </cell>
          <cell r="I602" t="str">
            <v>Tax</v>
          </cell>
          <cell r="J602" t="str">
            <v>Authority</v>
          </cell>
          <cell r="K602" t="str">
            <v>Individual</v>
          </cell>
          <cell r="L602" t="str">
            <v>Growth</v>
          </cell>
          <cell r="M602" t="str">
            <v>Transportation Committee</v>
          </cell>
          <cell r="N602" t="str">
            <v>Transportation Services Department</v>
          </cell>
          <cell r="O602" t="str">
            <v>Transportation Planning</v>
          </cell>
          <cell r="P602" t="str">
            <v>Transportation Services</v>
          </cell>
          <cell r="Q602" t="str">
            <v>904911  2020 EA Studies Arterial Rds</v>
          </cell>
          <cell r="R602" t="str">
            <v>516104  City Wide Capital</v>
          </cell>
          <cell r="S602">
            <v>0</v>
          </cell>
          <cell r="T602">
            <v>62</v>
          </cell>
          <cell r="U602">
            <v>69</v>
          </cell>
          <cell r="V602">
            <v>70</v>
          </cell>
          <cell r="W602">
            <v>77</v>
          </cell>
          <cell r="X602">
            <v>78</v>
          </cell>
          <cell r="Y602">
            <v>85</v>
          </cell>
          <cell r="Z602">
            <v>86</v>
          </cell>
          <cell r="AA602">
            <v>88</v>
          </cell>
          <cell r="AB602">
            <v>0</v>
          </cell>
          <cell r="AC602">
            <v>615</v>
          </cell>
          <cell r="AD602">
            <v>516104</v>
          </cell>
          <cell r="AE602">
            <v>201</v>
          </cell>
          <cell r="AF602" t="str">
            <v>CW</v>
          </cell>
          <cell r="AG602">
            <v>2023</v>
          </cell>
          <cell r="AH602" t="str">
            <v>City Wide Capital</v>
          </cell>
          <cell r="AI602">
            <v>904911</v>
          </cell>
          <cell r="AJ602" t="str">
            <v>Études d’ÉE de 2020 sur les artères</v>
          </cell>
        </row>
        <row r="603">
          <cell r="B603" t="str">
            <v>904911 2020 EA Studies Arterial Rds</v>
          </cell>
          <cell r="C603" t="str">
            <v>DC</v>
          </cell>
          <cell r="D603" t="str">
            <v xml:space="preserve">Development Charges </v>
          </cell>
          <cell r="E603" t="str">
            <v>Roads &amp; Structures (City Wide)</v>
          </cell>
          <cell r="F603" t="str">
            <v>Develop. Charges</v>
          </cell>
          <cell r="G603" t="str">
            <v>DC</v>
          </cell>
          <cell r="H603" t="str">
            <v>Tax</v>
          </cell>
          <cell r="I603" t="str">
            <v>Tax</v>
          </cell>
          <cell r="J603" t="str">
            <v>Authority</v>
          </cell>
          <cell r="K603" t="str">
            <v>Individual</v>
          </cell>
          <cell r="L603" t="str">
            <v>Growth</v>
          </cell>
          <cell r="M603" t="str">
            <v>Transportation Committee</v>
          </cell>
          <cell r="N603" t="str">
            <v>Transportation Services Department</v>
          </cell>
          <cell r="O603" t="str">
            <v>Transportation Planning</v>
          </cell>
          <cell r="P603" t="str">
            <v>Transportation Services</v>
          </cell>
          <cell r="Q603" t="str">
            <v>904911  2020 EA Studies Arterial Rds</v>
          </cell>
          <cell r="R603" t="str">
            <v>516224  D/C  - Roads &amp; Structures (City Wide)</v>
          </cell>
          <cell r="S603">
            <v>0</v>
          </cell>
          <cell r="T603">
            <v>1004</v>
          </cell>
          <cell r="U603">
            <v>1108</v>
          </cell>
          <cell r="V603">
            <v>1127</v>
          </cell>
          <cell r="W603">
            <v>1235</v>
          </cell>
          <cell r="X603">
            <v>1258</v>
          </cell>
          <cell r="Y603">
            <v>1373</v>
          </cell>
          <cell r="Z603">
            <v>1397</v>
          </cell>
          <cell r="AA603">
            <v>1422</v>
          </cell>
          <cell r="AB603">
            <v>0</v>
          </cell>
          <cell r="AC603">
            <v>9924</v>
          </cell>
          <cell r="AD603">
            <v>516224</v>
          </cell>
          <cell r="AE603">
            <v>3239</v>
          </cell>
          <cell r="AF603" t="str">
            <v>CW</v>
          </cell>
          <cell r="AG603">
            <v>2023</v>
          </cell>
          <cell r="AH603" t="str">
            <v>Roads &amp; Structures</v>
          </cell>
          <cell r="AI603">
            <v>904911</v>
          </cell>
          <cell r="AJ603" t="str">
            <v>Études d’ÉE de 2020 sur les artères</v>
          </cell>
        </row>
        <row r="604">
          <cell r="B604" t="str">
            <v>904911 2020 EA Studies Arterial Rds</v>
          </cell>
          <cell r="C604" t="str">
            <v>DC</v>
          </cell>
          <cell r="D604" t="str">
            <v xml:space="preserve">Development Charges </v>
          </cell>
          <cell r="E604" t="str">
            <v>Post Period Capacity Roads</v>
          </cell>
          <cell r="F604" t="str">
            <v>Develop. Charges</v>
          </cell>
          <cell r="G604" t="str">
            <v>DC</v>
          </cell>
          <cell r="H604" t="str">
            <v>Tax</v>
          </cell>
          <cell r="I604" t="str">
            <v>Tax</v>
          </cell>
          <cell r="J604" t="str">
            <v>Authority</v>
          </cell>
          <cell r="K604" t="str">
            <v>Individual</v>
          </cell>
          <cell r="L604" t="str">
            <v>Growth</v>
          </cell>
          <cell r="M604" t="str">
            <v>Transportation Committee</v>
          </cell>
          <cell r="N604" t="str">
            <v>Transportation Services Department</v>
          </cell>
          <cell r="O604" t="str">
            <v>Transportation Planning</v>
          </cell>
          <cell r="P604" t="str">
            <v>Transportation Services</v>
          </cell>
          <cell r="Q604" t="str">
            <v>904911  2020 EA Studies Arterial Rds</v>
          </cell>
          <cell r="R604" t="str">
            <v>516390  Post Period Capacity Roads</v>
          </cell>
          <cell r="S604">
            <v>0</v>
          </cell>
          <cell r="T604">
            <v>177</v>
          </cell>
          <cell r="U604">
            <v>195</v>
          </cell>
          <cell r="V604">
            <v>199</v>
          </cell>
          <cell r="W604">
            <v>218</v>
          </cell>
          <cell r="X604">
            <v>222</v>
          </cell>
          <cell r="Y604">
            <v>242</v>
          </cell>
          <cell r="Z604">
            <v>247</v>
          </cell>
          <cell r="AA604">
            <v>251</v>
          </cell>
          <cell r="AB604">
            <v>0</v>
          </cell>
          <cell r="AC604">
            <v>1751</v>
          </cell>
          <cell r="AD604">
            <v>516390</v>
          </cell>
          <cell r="AE604">
            <v>571</v>
          </cell>
          <cell r="AF604" t="str">
            <v>CW</v>
          </cell>
          <cell r="AG604">
            <v>2023</v>
          </cell>
          <cell r="AH604" t="str">
            <v>Roads &amp; Structures</v>
          </cell>
          <cell r="AI604">
            <v>904911</v>
          </cell>
          <cell r="AJ604" t="str">
            <v>Études d’ÉE de 2020 sur les artères</v>
          </cell>
        </row>
        <row r="605">
          <cell r="B605" t="str">
            <v>904995 Earl Grey/Centrum Underpass</v>
          </cell>
          <cell r="C605" t="str">
            <v>Res</v>
          </cell>
          <cell r="D605" t="str">
            <v xml:space="preserve">Capital Reserve Fund </v>
          </cell>
          <cell r="E605" t="str">
            <v>City Wide Capital</v>
          </cell>
          <cell r="F605" t="str">
            <v>Tax Supported/ Dedicated</v>
          </cell>
          <cell r="G605" t="str">
            <v>Tax</v>
          </cell>
          <cell r="H605" t="str">
            <v>Tax</v>
          </cell>
          <cell r="I605" t="str">
            <v>Tax</v>
          </cell>
          <cell r="J605" t="str">
            <v>Authority</v>
          </cell>
          <cell r="K605" t="str">
            <v>Individual</v>
          </cell>
          <cell r="L605" t="str">
            <v>Growth</v>
          </cell>
          <cell r="M605" t="str">
            <v>Transportation Committee</v>
          </cell>
          <cell r="N605" t="str">
            <v>Transportation Services Department</v>
          </cell>
          <cell r="O605" t="str">
            <v>Transportation Planning</v>
          </cell>
          <cell r="P605" t="str">
            <v>Transportation Services</v>
          </cell>
          <cell r="Q605" t="str">
            <v>904995  Earl Grey/Centrum Underpass</v>
          </cell>
          <cell r="R605" t="str">
            <v>516104  City Wide Capital</v>
          </cell>
          <cell r="S605">
            <v>0</v>
          </cell>
          <cell r="T605">
            <v>0</v>
          </cell>
          <cell r="U605">
            <v>0</v>
          </cell>
          <cell r="V605">
            <v>149</v>
          </cell>
          <cell r="W605">
            <v>0</v>
          </cell>
          <cell r="X605">
            <v>0</v>
          </cell>
          <cell r="Y605">
            <v>0</v>
          </cell>
          <cell r="Z605">
            <v>0</v>
          </cell>
          <cell r="AA605">
            <v>0</v>
          </cell>
          <cell r="AB605">
            <v>0</v>
          </cell>
          <cell r="AC605">
            <v>149</v>
          </cell>
          <cell r="AD605">
            <v>516104</v>
          </cell>
          <cell r="AE605">
            <v>149</v>
          </cell>
          <cell r="AF605">
            <v>4</v>
          </cell>
          <cell r="AG605">
            <v>2020</v>
          </cell>
          <cell r="AH605" t="str">
            <v>City Wide Capital</v>
          </cell>
          <cell r="AI605">
            <v>904995</v>
          </cell>
          <cell r="AJ605" t="str">
            <v>Passage inférieur prom. Earl Grey/ boul. Centrum</v>
          </cell>
        </row>
        <row r="606">
          <cell r="B606" t="str">
            <v>904995 Earl Grey/Centrum Underpass</v>
          </cell>
          <cell r="C606" t="str">
            <v>DC</v>
          </cell>
          <cell r="D606" t="str">
            <v xml:space="preserve">Development Charges </v>
          </cell>
          <cell r="E606" t="str">
            <v>Roads &amp; Structures (City Wide)</v>
          </cell>
          <cell r="F606" t="str">
            <v>Develop. Charges</v>
          </cell>
          <cell r="G606" t="str">
            <v>DC</v>
          </cell>
          <cell r="H606" t="str">
            <v>Tax</v>
          </cell>
          <cell r="I606" t="str">
            <v>Tax</v>
          </cell>
          <cell r="J606" t="str">
            <v>Authority</v>
          </cell>
          <cell r="K606" t="str">
            <v>Individual</v>
          </cell>
          <cell r="L606" t="str">
            <v>Growth</v>
          </cell>
          <cell r="M606" t="str">
            <v>Transportation Committee</v>
          </cell>
          <cell r="N606" t="str">
            <v>Transportation Services Department</v>
          </cell>
          <cell r="O606" t="str">
            <v>Transportation Planning</v>
          </cell>
          <cell r="P606" t="str">
            <v>Transportation Services</v>
          </cell>
          <cell r="Q606" t="str">
            <v>904995  Earl Grey/Centrum Underpass</v>
          </cell>
          <cell r="R606" t="str">
            <v>516224  D/C  - Roads &amp; Structures (City Wide)</v>
          </cell>
          <cell r="S606">
            <v>0</v>
          </cell>
          <cell r="T606">
            <v>0</v>
          </cell>
          <cell r="U606">
            <v>0</v>
          </cell>
          <cell r="V606">
            <v>3200</v>
          </cell>
          <cell r="W606">
            <v>0</v>
          </cell>
          <cell r="X606">
            <v>0</v>
          </cell>
          <cell r="Y606">
            <v>0</v>
          </cell>
          <cell r="Z606">
            <v>0</v>
          </cell>
          <cell r="AA606">
            <v>0</v>
          </cell>
          <cell r="AB606">
            <v>0</v>
          </cell>
          <cell r="AC606">
            <v>3200</v>
          </cell>
          <cell r="AD606">
            <v>516224</v>
          </cell>
          <cell r="AE606">
            <v>3200</v>
          </cell>
          <cell r="AF606">
            <v>4</v>
          </cell>
          <cell r="AG606">
            <v>2020</v>
          </cell>
          <cell r="AH606" t="str">
            <v>Roads &amp; Structures</v>
          </cell>
          <cell r="AI606">
            <v>904995</v>
          </cell>
          <cell r="AJ606" t="str">
            <v>Passage inférieur prom. Earl Grey/ boul. Centrum</v>
          </cell>
        </row>
        <row r="607">
          <cell r="B607" t="str">
            <v>904995 Earl Grey/Centrum Underpass</v>
          </cell>
          <cell r="C607" t="str">
            <v>Debt</v>
          </cell>
          <cell r="D607" t="str">
            <v xml:space="preserve">Debt Funding </v>
          </cell>
          <cell r="E607" t="str">
            <v>Tax Supported Debt</v>
          </cell>
          <cell r="F607" t="str">
            <v>Tax Supported/ Dedicated Debt</v>
          </cell>
          <cell r="G607" t="str">
            <v>Tax</v>
          </cell>
          <cell r="H607" t="str">
            <v>Tax</v>
          </cell>
          <cell r="I607" t="str">
            <v>Tax</v>
          </cell>
          <cell r="J607" t="str">
            <v>Authority</v>
          </cell>
          <cell r="K607" t="str">
            <v>Individual</v>
          </cell>
          <cell r="L607" t="str">
            <v>Growth</v>
          </cell>
          <cell r="M607" t="str">
            <v>Transportation Committee</v>
          </cell>
          <cell r="N607" t="str">
            <v>Transportation Services Department</v>
          </cell>
          <cell r="O607" t="str">
            <v>Transportation Planning</v>
          </cell>
          <cell r="P607" t="str">
            <v>Transportation Services</v>
          </cell>
          <cell r="Q607" t="str">
            <v>904995  Earl Grey/Centrum Underpass</v>
          </cell>
          <cell r="R607" t="str">
            <v>518004  Tax Supported Debt</v>
          </cell>
          <cell r="S607">
            <v>0</v>
          </cell>
          <cell r="T607">
            <v>0</v>
          </cell>
          <cell r="U607">
            <v>0</v>
          </cell>
          <cell r="V607">
            <v>411</v>
          </cell>
          <cell r="W607">
            <v>0</v>
          </cell>
          <cell r="X607">
            <v>0</v>
          </cell>
          <cell r="Y607">
            <v>0</v>
          </cell>
          <cell r="Z607">
            <v>0</v>
          </cell>
          <cell r="AA607">
            <v>0</v>
          </cell>
          <cell r="AB607">
            <v>0</v>
          </cell>
          <cell r="AC607">
            <v>411</v>
          </cell>
          <cell r="AD607">
            <v>518004</v>
          </cell>
          <cell r="AE607">
            <v>411</v>
          </cell>
          <cell r="AF607">
            <v>4</v>
          </cell>
          <cell r="AG607">
            <v>2020</v>
          </cell>
          <cell r="AH607" t="str">
            <v>Tax Supported Debt</v>
          </cell>
          <cell r="AI607">
            <v>904995</v>
          </cell>
          <cell r="AJ607" t="str">
            <v>Passage inférieur prom. Earl Grey/ boul. Centrum</v>
          </cell>
        </row>
        <row r="608">
          <cell r="B608" t="str">
            <v>904995 Earl Grey/Centrum Underpass</v>
          </cell>
          <cell r="C608" t="str">
            <v>DC Debt</v>
          </cell>
          <cell r="D608" t="str">
            <v xml:space="preserve">Debt Funding </v>
          </cell>
          <cell r="E608" t="str">
            <v>RoadsRel DC Debt TBA</v>
          </cell>
          <cell r="F608" t="str">
            <v>Develop. Charges Debt</v>
          </cell>
          <cell r="G608" t="str">
            <v>DC</v>
          </cell>
          <cell r="H608" t="str">
            <v>Tax</v>
          </cell>
          <cell r="I608" t="str">
            <v>Tax</v>
          </cell>
          <cell r="J608" t="str">
            <v>Authority</v>
          </cell>
          <cell r="K608" t="str">
            <v>Individual</v>
          </cell>
          <cell r="L608" t="str">
            <v>Growth</v>
          </cell>
          <cell r="M608" t="str">
            <v>Transportation Committee</v>
          </cell>
          <cell r="N608" t="str">
            <v>Transportation Services Department</v>
          </cell>
          <cell r="O608" t="str">
            <v>Transportation Planning</v>
          </cell>
          <cell r="P608" t="str">
            <v>Transportation Services</v>
          </cell>
          <cell r="Q608" t="str">
            <v>904995  Earl Grey/Centrum Underpass</v>
          </cell>
          <cell r="R608" t="str">
            <v>518037  Roads Rel Serv DC Debt TBA</v>
          </cell>
          <cell r="S608">
            <v>0</v>
          </cell>
          <cell r="T608">
            <v>0</v>
          </cell>
          <cell r="U608">
            <v>0</v>
          </cell>
          <cell r="V608">
            <v>7461</v>
          </cell>
          <cell r="W608">
            <v>0</v>
          </cell>
          <cell r="X608">
            <v>0</v>
          </cell>
          <cell r="Y608">
            <v>0</v>
          </cell>
          <cell r="Z608">
            <v>0</v>
          </cell>
          <cell r="AA608">
            <v>0</v>
          </cell>
          <cell r="AB608">
            <v>0</v>
          </cell>
          <cell r="AC608">
            <v>7461</v>
          </cell>
          <cell r="AD608">
            <v>518037</v>
          </cell>
          <cell r="AE608">
            <v>7461</v>
          </cell>
          <cell r="AF608">
            <v>4</v>
          </cell>
          <cell r="AG608">
            <v>2020</v>
          </cell>
          <cell r="AH608" t="str">
            <v>Roads &amp; Structures DC Debt</v>
          </cell>
          <cell r="AI608">
            <v>904995</v>
          </cell>
          <cell r="AJ608" t="str">
            <v>Passage inférieur prom. Earl Grey/ boul. Centrum</v>
          </cell>
        </row>
        <row r="609">
          <cell r="B609" t="str">
            <v>906542 2019 Origin Destination Survey (Roads)</v>
          </cell>
          <cell r="C609" t="str">
            <v>Res</v>
          </cell>
          <cell r="D609" t="str">
            <v xml:space="preserve">Capital Reserve Fund </v>
          </cell>
          <cell r="E609" t="str">
            <v>City Wide Capital</v>
          </cell>
          <cell r="F609" t="str">
            <v>Tax Supported/ Dedicated</v>
          </cell>
          <cell r="G609" t="str">
            <v>Tax</v>
          </cell>
          <cell r="H609" t="str">
            <v>Tax</v>
          </cell>
          <cell r="I609" t="str">
            <v>Tax</v>
          </cell>
          <cell r="J609" t="str">
            <v>Authority</v>
          </cell>
          <cell r="K609" t="str">
            <v>Individual</v>
          </cell>
          <cell r="L609" t="str">
            <v>Growth</v>
          </cell>
          <cell r="M609" t="str">
            <v>Transportation Committee</v>
          </cell>
          <cell r="N609" t="str">
            <v>Transportation Services Department</v>
          </cell>
          <cell r="O609" t="str">
            <v>Transportation Planning</v>
          </cell>
          <cell r="P609" t="str">
            <v>Transportation Services</v>
          </cell>
          <cell r="Q609" t="str">
            <v>906542  2019 Origin Destination Survey (Roads)</v>
          </cell>
          <cell r="R609" t="str">
            <v>516104  City Wide Capital</v>
          </cell>
          <cell r="S609">
            <v>433</v>
          </cell>
          <cell r="T609">
            <v>0</v>
          </cell>
          <cell r="U609">
            <v>0</v>
          </cell>
          <cell r="V609">
            <v>0</v>
          </cell>
          <cell r="W609">
            <v>0</v>
          </cell>
          <cell r="X609">
            <v>0</v>
          </cell>
          <cell r="Y609">
            <v>0</v>
          </cell>
          <cell r="Z609">
            <v>0</v>
          </cell>
          <cell r="AA609">
            <v>0</v>
          </cell>
          <cell r="AB609">
            <v>0</v>
          </cell>
          <cell r="AC609">
            <v>433</v>
          </cell>
          <cell r="AD609">
            <v>516104</v>
          </cell>
          <cell r="AE609">
            <v>433</v>
          </cell>
          <cell r="AF609" t="str">
            <v>CW</v>
          </cell>
          <cell r="AG609">
            <v>2021</v>
          </cell>
          <cell r="AH609" t="str">
            <v>City Wide Capital</v>
          </cell>
          <cell r="AI609">
            <v>906542</v>
          </cell>
          <cell r="AJ609" t="str">
            <v>Enquête Origine - Destination de 2019  (Routes)</v>
          </cell>
        </row>
        <row r="610">
          <cell r="B610" t="str">
            <v>906542 2019 Origin Destination Survey (Roads)</v>
          </cell>
          <cell r="C610" t="str">
            <v>DC</v>
          </cell>
          <cell r="D610" t="str">
            <v xml:space="preserve">Development Charges </v>
          </cell>
          <cell r="E610" t="str">
            <v>Roads &amp; Structures (City Wide)</v>
          </cell>
          <cell r="F610" t="str">
            <v>Develop. Charges</v>
          </cell>
          <cell r="G610" t="str">
            <v>DC</v>
          </cell>
          <cell r="H610" t="str">
            <v>Tax</v>
          </cell>
          <cell r="I610" t="str">
            <v>Tax</v>
          </cell>
          <cell r="J610" t="str">
            <v>Authority</v>
          </cell>
          <cell r="K610" t="str">
            <v>Individual</v>
          </cell>
          <cell r="L610" t="str">
            <v>Growth</v>
          </cell>
          <cell r="M610" t="str">
            <v>Transportation Committee</v>
          </cell>
          <cell r="N610" t="str">
            <v>Transportation Services Department</v>
          </cell>
          <cell r="O610" t="str">
            <v>Transportation Planning</v>
          </cell>
          <cell r="P610" t="str">
            <v>Transportation Services</v>
          </cell>
          <cell r="Q610" t="str">
            <v>906542  2019 Origin Destination Survey (Roads)</v>
          </cell>
          <cell r="R610" t="str">
            <v>516224  D/C  - Roads &amp; Structures (City Wide)</v>
          </cell>
          <cell r="S610">
            <v>400</v>
          </cell>
          <cell r="T610">
            <v>0</v>
          </cell>
          <cell r="U610">
            <v>0</v>
          </cell>
          <cell r="V610">
            <v>0</v>
          </cell>
          <cell r="W610">
            <v>0</v>
          </cell>
          <cell r="X610">
            <v>0</v>
          </cell>
          <cell r="Y610">
            <v>0</v>
          </cell>
          <cell r="Z610">
            <v>0</v>
          </cell>
          <cell r="AA610">
            <v>0</v>
          </cell>
          <cell r="AB610">
            <v>0</v>
          </cell>
          <cell r="AC610">
            <v>400</v>
          </cell>
          <cell r="AD610">
            <v>516224</v>
          </cell>
          <cell r="AE610">
            <v>400</v>
          </cell>
          <cell r="AF610" t="str">
            <v>CW</v>
          </cell>
          <cell r="AG610">
            <v>2021</v>
          </cell>
          <cell r="AH610" t="str">
            <v>Roads &amp; Structures</v>
          </cell>
          <cell r="AI610">
            <v>906542</v>
          </cell>
          <cell r="AJ610" t="str">
            <v>Enquête Origine - Destination de 2019  (Routes)</v>
          </cell>
        </row>
        <row r="611">
          <cell r="B611" t="str">
            <v>906542 2019 Origin Destination Survey (Roads)</v>
          </cell>
          <cell r="C611" t="str">
            <v>DC</v>
          </cell>
          <cell r="D611" t="str">
            <v xml:space="preserve">Development Charges </v>
          </cell>
          <cell r="E611" t="str">
            <v>Future DC Funding</v>
          </cell>
          <cell r="F611" t="str">
            <v>Develop. Charges</v>
          </cell>
          <cell r="G611" t="str">
            <v>DC</v>
          </cell>
          <cell r="H611" t="str">
            <v>Tax</v>
          </cell>
          <cell r="I611" t="str">
            <v>Tax</v>
          </cell>
          <cell r="J611" t="str">
            <v>Authority</v>
          </cell>
          <cell r="K611" t="str">
            <v>Individual</v>
          </cell>
          <cell r="L611" t="str">
            <v>Growth</v>
          </cell>
          <cell r="M611" t="str">
            <v>Transportation Committee</v>
          </cell>
          <cell r="N611" t="str">
            <v>Transportation Services Department</v>
          </cell>
          <cell r="O611" t="str">
            <v>Transportation Planning</v>
          </cell>
          <cell r="P611" t="str">
            <v>Transportation Services</v>
          </cell>
          <cell r="Q611" t="str">
            <v>906542  2019 Origin Destination Survey (Roads)</v>
          </cell>
          <cell r="R611" t="str">
            <v>516298  Future DC Funding</v>
          </cell>
          <cell r="S611">
            <v>32</v>
          </cell>
          <cell r="T611">
            <v>0</v>
          </cell>
          <cell r="U611">
            <v>0</v>
          </cell>
          <cell r="V611">
            <v>0</v>
          </cell>
          <cell r="W611">
            <v>0</v>
          </cell>
          <cell r="X611">
            <v>0</v>
          </cell>
          <cell r="Y611">
            <v>0</v>
          </cell>
          <cell r="Z611">
            <v>0</v>
          </cell>
          <cell r="AA611">
            <v>0</v>
          </cell>
          <cell r="AB611">
            <v>0</v>
          </cell>
          <cell r="AC611">
            <v>32</v>
          </cell>
          <cell r="AD611">
            <v>516298</v>
          </cell>
          <cell r="AE611">
            <v>32</v>
          </cell>
          <cell r="AF611" t="str">
            <v>CW</v>
          </cell>
          <cell r="AG611">
            <v>2021</v>
          </cell>
          <cell r="AH611" t="str">
            <v xml:space="preserve">Check </v>
          </cell>
          <cell r="AI611">
            <v>906542</v>
          </cell>
          <cell r="AJ611" t="str">
            <v>Enquête Origine - Destination de 2019  (Routes)</v>
          </cell>
        </row>
        <row r="612">
          <cell r="B612" t="str">
            <v>907339 Chapman Mills Dr (Strandherd-Longfields)</v>
          </cell>
          <cell r="C612" t="str">
            <v>Res</v>
          </cell>
          <cell r="D612" t="str">
            <v xml:space="preserve">Capital Reserve Fund </v>
          </cell>
          <cell r="E612" t="str">
            <v>City Wide Capital</v>
          </cell>
          <cell r="F612" t="str">
            <v>Tax Supported/ Dedicated</v>
          </cell>
          <cell r="G612" t="str">
            <v>Tax</v>
          </cell>
          <cell r="H612" t="str">
            <v>Tax</v>
          </cell>
          <cell r="I612" t="str">
            <v>Tax</v>
          </cell>
          <cell r="J612" t="str">
            <v>Authority</v>
          </cell>
          <cell r="K612" t="str">
            <v>Individual</v>
          </cell>
          <cell r="L612" t="str">
            <v>Growth</v>
          </cell>
          <cell r="M612" t="str">
            <v>Transportation Committee</v>
          </cell>
          <cell r="N612" t="str">
            <v>Transportation Services Department</v>
          </cell>
          <cell r="O612" t="str">
            <v>Transportation Planning</v>
          </cell>
          <cell r="P612" t="str">
            <v>Transportation Services</v>
          </cell>
          <cell r="Q612" t="str">
            <v>907339  Chapman Mills Dr (Strandherd-Longfields)</v>
          </cell>
          <cell r="R612" t="str">
            <v>516104  City Wide Capital</v>
          </cell>
          <cell r="S612">
            <v>0</v>
          </cell>
          <cell r="T612">
            <v>0</v>
          </cell>
          <cell r="U612">
            <v>0</v>
          </cell>
          <cell r="V612">
            <v>0</v>
          </cell>
          <cell r="W612">
            <v>0</v>
          </cell>
          <cell r="X612">
            <v>67</v>
          </cell>
          <cell r="Y612">
            <v>0</v>
          </cell>
          <cell r="Z612">
            <v>0</v>
          </cell>
          <cell r="AA612">
            <v>0</v>
          </cell>
          <cell r="AB612">
            <v>0</v>
          </cell>
          <cell r="AC612">
            <v>67</v>
          </cell>
          <cell r="AD612">
            <v>516104</v>
          </cell>
          <cell r="AE612">
            <v>0</v>
          </cell>
          <cell r="AF612" t="str">
            <v>3,22</v>
          </cell>
          <cell r="AG612">
            <v>2028</v>
          </cell>
          <cell r="AH612" t="str">
            <v>City Wide Capital</v>
          </cell>
          <cell r="AI612">
            <v>907339</v>
          </cell>
          <cell r="AJ612" t="str">
            <v>Promenade Chapman Mills (Strandherd-Longfields)</v>
          </cell>
        </row>
        <row r="613">
          <cell r="B613" t="str">
            <v>907339 Chapman Mills Dr (Strandherd-Longfields)</v>
          </cell>
          <cell r="C613" t="str">
            <v>DC</v>
          </cell>
          <cell r="D613" t="str">
            <v xml:space="preserve">Development Charges </v>
          </cell>
          <cell r="E613" t="str">
            <v>Roads &amp; Structures (Outside Green</v>
          </cell>
          <cell r="F613" t="str">
            <v>Develop. Charges</v>
          </cell>
          <cell r="G613" t="str">
            <v>DC</v>
          </cell>
          <cell r="H613" t="str">
            <v>Tax</v>
          </cell>
          <cell r="I613" t="str">
            <v>Tax</v>
          </cell>
          <cell r="J613" t="str">
            <v>Authority</v>
          </cell>
          <cell r="K613" t="str">
            <v>Individual</v>
          </cell>
          <cell r="L613" t="str">
            <v>Growth</v>
          </cell>
          <cell r="M613" t="str">
            <v>Transportation Committee</v>
          </cell>
          <cell r="N613" t="str">
            <v>Transportation Services Department</v>
          </cell>
          <cell r="O613" t="str">
            <v>Transportation Planning</v>
          </cell>
          <cell r="P613" t="str">
            <v>Transportation Services</v>
          </cell>
          <cell r="Q613" t="str">
            <v>907339  Chapman Mills Dr (Strandherd-Longfields)</v>
          </cell>
          <cell r="R613" t="str">
            <v>516226  D/C  - Roads &amp; Structures (Outside Green</v>
          </cell>
          <cell r="S613">
            <v>0</v>
          </cell>
          <cell r="T613">
            <v>0</v>
          </cell>
          <cell r="U613">
            <v>0</v>
          </cell>
          <cell r="V613">
            <v>0</v>
          </cell>
          <cell r="W613">
            <v>0</v>
          </cell>
          <cell r="X613">
            <v>2477</v>
          </cell>
          <cell r="Y613">
            <v>0</v>
          </cell>
          <cell r="Z613">
            <v>0</v>
          </cell>
          <cell r="AA613">
            <v>0</v>
          </cell>
          <cell r="AB613">
            <v>0</v>
          </cell>
          <cell r="AC613">
            <v>2477</v>
          </cell>
          <cell r="AD613">
            <v>516226</v>
          </cell>
          <cell r="AE613">
            <v>0</v>
          </cell>
          <cell r="AF613" t="str">
            <v>3,22</v>
          </cell>
          <cell r="AG613">
            <v>2028</v>
          </cell>
          <cell r="AH613" t="str">
            <v>Roads &amp; Structures</v>
          </cell>
          <cell r="AI613">
            <v>907339</v>
          </cell>
          <cell r="AJ613" t="str">
            <v>Promenade Chapman Mills (Strandherd-Longfields)</v>
          </cell>
        </row>
        <row r="614">
          <cell r="B614" t="str">
            <v>907339 Chapman Mills Dr (Strandherd-Longfields)</v>
          </cell>
          <cell r="C614" t="str">
            <v>DC</v>
          </cell>
          <cell r="D614" t="str">
            <v xml:space="preserve">Development Charges </v>
          </cell>
          <cell r="E614" t="str">
            <v>Roads &amp; Structures (Rural)</v>
          </cell>
          <cell r="F614" t="str">
            <v>Develop. Charges</v>
          </cell>
          <cell r="G614" t="str">
            <v>DC</v>
          </cell>
          <cell r="H614" t="str">
            <v>Tax</v>
          </cell>
          <cell r="I614" t="str">
            <v>Tax</v>
          </cell>
          <cell r="J614" t="str">
            <v>Authority</v>
          </cell>
          <cell r="K614" t="str">
            <v>Individual</v>
          </cell>
          <cell r="L614" t="str">
            <v>Growth</v>
          </cell>
          <cell r="M614" t="str">
            <v>Transportation Committee</v>
          </cell>
          <cell r="N614" t="str">
            <v>Transportation Services Department</v>
          </cell>
          <cell r="O614" t="str">
            <v>Transportation Planning</v>
          </cell>
          <cell r="P614" t="str">
            <v>Transportation Services</v>
          </cell>
          <cell r="Q614" t="str">
            <v>907339  Chapman Mills Dr (Strandherd-Longfields)</v>
          </cell>
          <cell r="R614" t="str">
            <v>516228  D/C - Roads &amp; Structures (Rural)</v>
          </cell>
          <cell r="S614">
            <v>0</v>
          </cell>
          <cell r="T614">
            <v>0</v>
          </cell>
          <cell r="U614">
            <v>0</v>
          </cell>
          <cell r="V614">
            <v>0</v>
          </cell>
          <cell r="W614">
            <v>0</v>
          </cell>
          <cell r="X614">
            <v>50</v>
          </cell>
          <cell r="Y614">
            <v>0</v>
          </cell>
          <cell r="Z614">
            <v>0</v>
          </cell>
          <cell r="AA614">
            <v>0</v>
          </cell>
          <cell r="AB614">
            <v>0</v>
          </cell>
          <cell r="AC614">
            <v>50</v>
          </cell>
          <cell r="AD614">
            <v>516228</v>
          </cell>
          <cell r="AE614">
            <v>0</v>
          </cell>
          <cell r="AF614" t="str">
            <v>3,22</v>
          </cell>
          <cell r="AG614">
            <v>2028</v>
          </cell>
          <cell r="AH614" t="str">
            <v>Roads &amp; Structures</v>
          </cell>
          <cell r="AI614">
            <v>907339</v>
          </cell>
          <cell r="AJ614" t="str">
            <v>Promenade Chapman Mills (Strandherd-Longfields)</v>
          </cell>
        </row>
        <row r="615">
          <cell r="B615" t="str">
            <v>907339 Chapman Mills Dr (Strandherd-Longfields)</v>
          </cell>
          <cell r="C615" t="str">
            <v>Debt</v>
          </cell>
          <cell r="D615" t="str">
            <v xml:space="preserve">Debt Funding </v>
          </cell>
          <cell r="E615" t="str">
            <v>Tax Supported Debt</v>
          </cell>
          <cell r="F615" t="str">
            <v>Tax Supported/ Dedicated Debt</v>
          </cell>
          <cell r="G615" t="str">
            <v>Tax</v>
          </cell>
          <cell r="H615" t="str">
            <v>Tax</v>
          </cell>
          <cell r="I615" t="str">
            <v>Tax</v>
          </cell>
          <cell r="J615" t="str">
            <v>Authority</v>
          </cell>
          <cell r="K615" t="str">
            <v>Individual</v>
          </cell>
          <cell r="L615" t="str">
            <v>Growth</v>
          </cell>
          <cell r="M615" t="str">
            <v>Transportation Committee</v>
          </cell>
          <cell r="N615" t="str">
            <v>Transportation Services Department</v>
          </cell>
          <cell r="O615" t="str">
            <v>Transportation Planning</v>
          </cell>
          <cell r="P615" t="str">
            <v>Transportation Services</v>
          </cell>
          <cell r="Q615" t="str">
            <v>907339  Chapman Mills Dr (Strandherd-Longfields)</v>
          </cell>
          <cell r="R615" t="str">
            <v>518004  Tax Supported Debt</v>
          </cell>
          <cell r="S615">
            <v>0</v>
          </cell>
          <cell r="T615">
            <v>0</v>
          </cell>
          <cell r="U615">
            <v>0</v>
          </cell>
          <cell r="V615">
            <v>0</v>
          </cell>
          <cell r="W615">
            <v>0</v>
          </cell>
          <cell r="X615">
            <v>100</v>
          </cell>
          <cell r="Y615">
            <v>0</v>
          </cell>
          <cell r="Z615">
            <v>0</v>
          </cell>
          <cell r="AA615">
            <v>0</v>
          </cell>
          <cell r="AB615">
            <v>0</v>
          </cell>
          <cell r="AC615">
            <v>100</v>
          </cell>
          <cell r="AD615">
            <v>518004</v>
          </cell>
          <cell r="AE615">
            <v>0</v>
          </cell>
          <cell r="AF615" t="str">
            <v>3,22</v>
          </cell>
          <cell r="AG615">
            <v>2028</v>
          </cell>
          <cell r="AH615" t="str">
            <v>Tax Supported Debt</v>
          </cell>
          <cell r="AI615">
            <v>907339</v>
          </cell>
          <cell r="AJ615" t="str">
            <v>Promenade Chapman Mills (Strandherd-Longfields)</v>
          </cell>
        </row>
        <row r="616">
          <cell r="B616" t="str">
            <v>907339 Chapman Mills Dr (Strandherd-Longfields)</v>
          </cell>
          <cell r="C616" t="str">
            <v>DC Debt</v>
          </cell>
          <cell r="D616" t="str">
            <v xml:space="preserve">Debt Funding </v>
          </cell>
          <cell r="E616" t="str">
            <v>RoadsRel DC Debt TBA</v>
          </cell>
          <cell r="F616" t="str">
            <v>Develop. Charges Debt</v>
          </cell>
          <cell r="G616" t="str">
            <v>DC</v>
          </cell>
          <cell r="H616" t="str">
            <v>Tax</v>
          </cell>
          <cell r="I616" t="str">
            <v>Tax</v>
          </cell>
          <cell r="J616" t="str">
            <v>Authority</v>
          </cell>
          <cell r="K616" t="str">
            <v>Individual</v>
          </cell>
          <cell r="L616" t="str">
            <v>Growth</v>
          </cell>
          <cell r="M616" t="str">
            <v>Transportation Committee</v>
          </cell>
          <cell r="N616" t="str">
            <v>Transportation Services Department</v>
          </cell>
          <cell r="O616" t="str">
            <v>Transportation Planning</v>
          </cell>
          <cell r="P616" t="str">
            <v>Transportation Services</v>
          </cell>
          <cell r="Q616" t="str">
            <v>907339  Chapman Mills Dr (Strandherd-Longfields)</v>
          </cell>
          <cell r="R616" t="str">
            <v>518037  Roads Rel Serv DC Debt TBA</v>
          </cell>
          <cell r="S616">
            <v>0</v>
          </cell>
          <cell r="T616">
            <v>0</v>
          </cell>
          <cell r="U616">
            <v>0</v>
          </cell>
          <cell r="V616">
            <v>0</v>
          </cell>
          <cell r="W616">
            <v>0</v>
          </cell>
          <cell r="X616">
            <v>645</v>
          </cell>
          <cell r="Y616">
            <v>0</v>
          </cell>
          <cell r="Z616">
            <v>0</v>
          </cell>
          <cell r="AA616">
            <v>0</v>
          </cell>
          <cell r="AB616">
            <v>0</v>
          </cell>
          <cell r="AC616">
            <v>645</v>
          </cell>
          <cell r="AD616">
            <v>518037</v>
          </cell>
          <cell r="AE616">
            <v>0</v>
          </cell>
          <cell r="AF616" t="str">
            <v>3,22</v>
          </cell>
          <cell r="AG616">
            <v>2028</v>
          </cell>
          <cell r="AH616" t="str">
            <v>Roads &amp; Structures DC Debt</v>
          </cell>
          <cell r="AI616">
            <v>907339</v>
          </cell>
          <cell r="AJ616" t="str">
            <v>Promenade Chapman Mills (Strandherd-Longfields)</v>
          </cell>
        </row>
        <row r="617">
          <cell r="B617" t="str">
            <v>907400 Kanata Ave (Campeau-Hwy417)</v>
          </cell>
          <cell r="C617" t="str">
            <v>Res</v>
          </cell>
          <cell r="D617" t="str">
            <v xml:space="preserve">Capital Reserve Fund </v>
          </cell>
          <cell r="E617" t="str">
            <v>City Wide Capital</v>
          </cell>
          <cell r="F617" t="str">
            <v>Tax Supported/ Dedicated</v>
          </cell>
          <cell r="G617" t="str">
            <v>Tax</v>
          </cell>
          <cell r="H617" t="str">
            <v>Tax</v>
          </cell>
          <cell r="I617" t="str">
            <v>Tax</v>
          </cell>
          <cell r="J617" t="str">
            <v>Authority</v>
          </cell>
          <cell r="K617" t="str">
            <v>Individual</v>
          </cell>
          <cell r="L617" t="str">
            <v>Growth</v>
          </cell>
          <cell r="M617" t="str">
            <v>Transportation Committee</v>
          </cell>
          <cell r="N617" t="str">
            <v>Transportation Services Department</v>
          </cell>
          <cell r="O617" t="str">
            <v>Transportation Planning</v>
          </cell>
          <cell r="P617" t="str">
            <v>Transportation Services</v>
          </cell>
          <cell r="Q617" t="str">
            <v>907400  Kanata Ave (Campeau-Hwy417)</v>
          </cell>
          <cell r="R617" t="str">
            <v>516104  City Wide Capital</v>
          </cell>
          <cell r="S617">
            <v>0</v>
          </cell>
          <cell r="T617">
            <v>0</v>
          </cell>
          <cell r="U617">
            <v>0</v>
          </cell>
          <cell r="V617">
            <v>0</v>
          </cell>
          <cell r="W617">
            <v>0</v>
          </cell>
          <cell r="X617">
            <v>0</v>
          </cell>
          <cell r="Y617">
            <v>0</v>
          </cell>
          <cell r="Z617">
            <v>8</v>
          </cell>
          <cell r="AA617">
            <v>0</v>
          </cell>
          <cell r="AB617">
            <v>0</v>
          </cell>
          <cell r="AC617">
            <v>8</v>
          </cell>
          <cell r="AD617">
            <v>516104</v>
          </cell>
          <cell r="AE617">
            <v>0</v>
          </cell>
          <cell r="AF617">
            <v>4</v>
          </cell>
          <cell r="AG617">
            <v>2028</v>
          </cell>
          <cell r="AH617" t="str">
            <v>City Wide Capital</v>
          </cell>
          <cell r="AI617">
            <v>907400</v>
          </cell>
          <cell r="AJ617" t="str">
            <v>Av. Kanata (Campeau-Autoroute 417)</v>
          </cell>
        </row>
        <row r="618">
          <cell r="B618" t="str">
            <v>907400 Kanata Ave (Campeau-Hwy417)</v>
          </cell>
          <cell r="C618" t="str">
            <v>DC</v>
          </cell>
          <cell r="D618" t="str">
            <v xml:space="preserve">Development Charges </v>
          </cell>
          <cell r="E618" t="str">
            <v>Roads &amp; Structures (City Wide)</v>
          </cell>
          <cell r="F618" t="str">
            <v>Develop. Charges</v>
          </cell>
          <cell r="G618" t="str">
            <v>DC</v>
          </cell>
          <cell r="H618" t="str">
            <v>Tax</v>
          </cell>
          <cell r="I618" t="str">
            <v>Tax</v>
          </cell>
          <cell r="J618" t="str">
            <v>Authority</v>
          </cell>
          <cell r="K618" t="str">
            <v>Individual</v>
          </cell>
          <cell r="L618" t="str">
            <v>Growth</v>
          </cell>
          <cell r="M618" t="str">
            <v>Transportation Committee</v>
          </cell>
          <cell r="N618" t="str">
            <v>Transportation Services Department</v>
          </cell>
          <cell r="O618" t="str">
            <v>Transportation Planning</v>
          </cell>
          <cell r="P618" t="str">
            <v>Transportation Services</v>
          </cell>
          <cell r="Q618" t="str">
            <v>907400  Kanata Ave (Campeau-Hwy417)</v>
          </cell>
          <cell r="R618" t="str">
            <v>516224  D/C  - Roads &amp; Structures (City Wide)</v>
          </cell>
          <cell r="S618">
            <v>0</v>
          </cell>
          <cell r="T618">
            <v>0</v>
          </cell>
          <cell r="U618">
            <v>0</v>
          </cell>
          <cell r="V618">
            <v>0</v>
          </cell>
          <cell r="W618">
            <v>0</v>
          </cell>
          <cell r="X618">
            <v>0</v>
          </cell>
          <cell r="Y618">
            <v>0</v>
          </cell>
          <cell r="Z618">
            <v>1095</v>
          </cell>
          <cell r="AA618">
            <v>0</v>
          </cell>
          <cell r="AB618">
            <v>0</v>
          </cell>
          <cell r="AC618">
            <v>1095</v>
          </cell>
          <cell r="AD618">
            <v>516224</v>
          </cell>
          <cell r="AE618">
            <v>0</v>
          </cell>
          <cell r="AF618">
            <v>4</v>
          </cell>
          <cell r="AG618">
            <v>2028</v>
          </cell>
          <cell r="AH618" t="str">
            <v>Roads &amp; Structures</v>
          </cell>
          <cell r="AI618">
            <v>907400</v>
          </cell>
          <cell r="AJ618" t="str">
            <v>Av. Kanata (Campeau-Autoroute 417)</v>
          </cell>
        </row>
        <row r="619">
          <cell r="B619" t="str">
            <v>907400 Kanata Ave (Campeau-Hwy417)</v>
          </cell>
          <cell r="C619" t="str">
            <v>Debt</v>
          </cell>
          <cell r="D619" t="str">
            <v xml:space="preserve">Debt Funding </v>
          </cell>
          <cell r="E619" t="str">
            <v>Tax Supported Debt</v>
          </cell>
          <cell r="F619" t="str">
            <v>Tax Supported/ Dedicated Debt</v>
          </cell>
          <cell r="G619" t="str">
            <v>Tax</v>
          </cell>
          <cell r="H619" t="str">
            <v>Tax</v>
          </cell>
          <cell r="I619" t="str">
            <v>Tax</v>
          </cell>
          <cell r="J619" t="str">
            <v>Authority</v>
          </cell>
          <cell r="K619" t="str">
            <v>Individual</v>
          </cell>
          <cell r="L619" t="str">
            <v>Growth</v>
          </cell>
          <cell r="M619" t="str">
            <v>Transportation Committee</v>
          </cell>
          <cell r="N619" t="str">
            <v>Transportation Services Department</v>
          </cell>
          <cell r="O619" t="str">
            <v>Transportation Planning</v>
          </cell>
          <cell r="P619" t="str">
            <v>Transportation Services</v>
          </cell>
          <cell r="Q619" t="str">
            <v>907400  Kanata Ave (Campeau-Hwy417)</v>
          </cell>
          <cell r="R619" t="str">
            <v>518004  Tax Supported Debt</v>
          </cell>
          <cell r="S619">
            <v>0</v>
          </cell>
          <cell r="T619">
            <v>0</v>
          </cell>
          <cell r="U619">
            <v>0</v>
          </cell>
          <cell r="V619">
            <v>0</v>
          </cell>
          <cell r="W619">
            <v>0</v>
          </cell>
          <cell r="X619">
            <v>0</v>
          </cell>
          <cell r="Y619">
            <v>0</v>
          </cell>
          <cell r="Z619">
            <v>50</v>
          </cell>
          <cell r="AA619">
            <v>0</v>
          </cell>
          <cell r="AB619">
            <v>0</v>
          </cell>
          <cell r="AC619">
            <v>50</v>
          </cell>
          <cell r="AD619">
            <v>518004</v>
          </cell>
          <cell r="AE619">
            <v>0</v>
          </cell>
          <cell r="AF619">
            <v>4</v>
          </cell>
          <cell r="AG619">
            <v>2028</v>
          </cell>
          <cell r="AH619" t="str">
            <v>Tax Supported Debt</v>
          </cell>
          <cell r="AI619">
            <v>907400</v>
          </cell>
          <cell r="AJ619" t="str">
            <v>Av. Kanata (Campeau-Autoroute 417)</v>
          </cell>
        </row>
        <row r="620">
          <cell r="B620" t="str">
            <v>907403 Mer Bleue Rd (Brian Coburn to Renaud)</v>
          </cell>
          <cell r="C620" t="str">
            <v>Res</v>
          </cell>
          <cell r="D620" t="str">
            <v xml:space="preserve">Capital Reserve Fund </v>
          </cell>
          <cell r="E620" t="str">
            <v>City Wide Capital</v>
          </cell>
          <cell r="F620" t="str">
            <v>Tax Supported/ Dedicated</v>
          </cell>
          <cell r="G620" t="str">
            <v>Tax</v>
          </cell>
          <cell r="H620" t="str">
            <v>Tax</v>
          </cell>
          <cell r="I620" t="str">
            <v>Tax</v>
          </cell>
          <cell r="J620" t="str">
            <v>Authority</v>
          </cell>
          <cell r="K620" t="str">
            <v>Individual</v>
          </cell>
          <cell r="L620" t="str">
            <v>Growth</v>
          </cell>
          <cell r="M620" t="str">
            <v>Transportation Committee</v>
          </cell>
          <cell r="N620" t="str">
            <v>Transportation Services Department</v>
          </cell>
          <cell r="O620" t="str">
            <v>Transportation Planning</v>
          </cell>
          <cell r="P620" t="str">
            <v>Transportation Services</v>
          </cell>
          <cell r="Q620" t="str">
            <v>907403  Mer Bleue Rd (Brian Coburn to Renaud)</v>
          </cell>
          <cell r="R620" t="str">
            <v>516104  City Wide Capital</v>
          </cell>
          <cell r="S620">
            <v>0</v>
          </cell>
          <cell r="T620">
            <v>0</v>
          </cell>
          <cell r="U620">
            <v>0</v>
          </cell>
          <cell r="V620">
            <v>0</v>
          </cell>
          <cell r="W620">
            <v>0</v>
          </cell>
          <cell r="X620">
            <v>168</v>
          </cell>
          <cell r="Y620">
            <v>0</v>
          </cell>
          <cell r="Z620">
            <v>0</v>
          </cell>
          <cell r="AA620">
            <v>0</v>
          </cell>
          <cell r="AB620">
            <v>0</v>
          </cell>
          <cell r="AC620">
            <v>168</v>
          </cell>
          <cell r="AD620">
            <v>516104</v>
          </cell>
          <cell r="AE620">
            <v>0</v>
          </cell>
          <cell r="AF620" t="str">
            <v>1,2</v>
          </cell>
          <cell r="AG620">
            <v>2028</v>
          </cell>
          <cell r="AH620" t="str">
            <v>City Wide Capital</v>
          </cell>
          <cell r="AI620">
            <v>907403</v>
          </cell>
          <cell r="AJ620" t="str">
            <v>Ch. Mer Bleue (de Brian Coburn à Renaud)</v>
          </cell>
        </row>
        <row r="621">
          <cell r="B621" t="str">
            <v>907403 Mer Bleue Rd (Brian Coburn to Renaud)</v>
          </cell>
          <cell r="C621" t="str">
            <v>DC</v>
          </cell>
          <cell r="D621" t="str">
            <v xml:space="preserve">Development Charges </v>
          </cell>
          <cell r="E621" t="str">
            <v>Roads &amp; Structures (City Wide)</v>
          </cell>
          <cell r="F621" t="str">
            <v>Develop. Charges</v>
          </cell>
          <cell r="G621" t="str">
            <v>DC</v>
          </cell>
          <cell r="H621" t="str">
            <v>Tax</v>
          </cell>
          <cell r="I621" t="str">
            <v>Tax</v>
          </cell>
          <cell r="J621" t="str">
            <v>Authority</v>
          </cell>
          <cell r="K621" t="str">
            <v>Individual</v>
          </cell>
          <cell r="L621" t="str">
            <v>Growth</v>
          </cell>
          <cell r="M621" t="str">
            <v>Transportation Committee</v>
          </cell>
          <cell r="N621" t="str">
            <v>Transportation Services Department</v>
          </cell>
          <cell r="O621" t="str">
            <v>Transportation Planning</v>
          </cell>
          <cell r="P621" t="str">
            <v>Transportation Services</v>
          </cell>
          <cell r="Q621" t="str">
            <v>907403  Mer Bleue Rd (Brian Coburn to Renaud)</v>
          </cell>
          <cell r="R621" t="str">
            <v>516224  D/C  - Roads &amp; Structures (City Wide)</v>
          </cell>
          <cell r="S621">
            <v>0</v>
          </cell>
          <cell r="T621">
            <v>0</v>
          </cell>
          <cell r="U621">
            <v>0</v>
          </cell>
          <cell r="V621">
            <v>0</v>
          </cell>
          <cell r="W621">
            <v>0</v>
          </cell>
          <cell r="X621">
            <v>1968</v>
          </cell>
          <cell r="Y621">
            <v>0</v>
          </cell>
          <cell r="Z621">
            <v>0</v>
          </cell>
          <cell r="AA621">
            <v>0</v>
          </cell>
          <cell r="AB621">
            <v>0</v>
          </cell>
          <cell r="AC621">
            <v>1968</v>
          </cell>
          <cell r="AD621">
            <v>516224</v>
          </cell>
          <cell r="AE621">
            <v>0</v>
          </cell>
          <cell r="AF621" t="str">
            <v>1,2</v>
          </cell>
          <cell r="AG621">
            <v>2028</v>
          </cell>
          <cell r="AH621" t="str">
            <v>Roads &amp; Structures</v>
          </cell>
          <cell r="AI621">
            <v>907403</v>
          </cell>
          <cell r="AJ621" t="str">
            <v>Ch. Mer Bleue (de Brian Coburn à Renaud)</v>
          </cell>
        </row>
        <row r="622">
          <cell r="B622" t="str">
            <v>907403 Mer Bleue Rd (Brian Coburn to Renaud)</v>
          </cell>
          <cell r="C622" t="str">
            <v>DC Debt</v>
          </cell>
          <cell r="D622" t="str">
            <v xml:space="preserve">Debt Funding </v>
          </cell>
          <cell r="E622" t="str">
            <v>RoadsRel DC Debt TBA</v>
          </cell>
          <cell r="F622" t="str">
            <v>Develop. Charges Debt</v>
          </cell>
          <cell r="G622" t="str">
            <v>DC</v>
          </cell>
          <cell r="H622" t="str">
            <v>Tax</v>
          </cell>
          <cell r="I622" t="str">
            <v>Tax</v>
          </cell>
          <cell r="J622" t="str">
            <v>Authority</v>
          </cell>
          <cell r="K622" t="str">
            <v>Individual</v>
          </cell>
          <cell r="L622" t="str">
            <v>Growth</v>
          </cell>
          <cell r="M622" t="str">
            <v>Transportation Committee</v>
          </cell>
          <cell r="N622" t="str">
            <v>Transportation Services Department</v>
          </cell>
          <cell r="O622" t="str">
            <v>Transportation Planning</v>
          </cell>
          <cell r="P622" t="str">
            <v>Transportation Services</v>
          </cell>
          <cell r="Q622" t="str">
            <v>907403  Mer Bleue Rd (Brian Coburn to Renaud)</v>
          </cell>
          <cell r="R622" t="str">
            <v>518037  Roads Rel Serv DC Debt TBA</v>
          </cell>
          <cell r="S622">
            <v>0</v>
          </cell>
          <cell r="T622">
            <v>0</v>
          </cell>
          <cell r="U622">
            <v>0</v>
          </cell>
          <cell r="V622">
            <v>0</v>
          </cell>
          <cell r="W622">
            <v>0</v>
          </cell>
          <cell r="X622">
            <v>1203</v>
          </cell>
          <cell r="Y622">
            <v>0</v>
          </cell>
          <cell r="Z622">
            <v>0</v>
          </cell>
          <cell r="AA622">
            <v>0</v>
          </cell>
          <cell r="AB622">
            <v>0</v>
          </cell>
          <cell r="AC622">
            <v>1203</v>
          </cell>
          <cell r="AD622">
            <v>518037</v>
          </cell>
          <cell r="AE622">
            <v>0</v>
          </cell>
          <cell r="AF622" t="str">
            <v>1,2</v>
          </cell>
          <cell r="AG622">
            <v>2028</v>
          </cell>
          <cell r="AH622" t="str">
            <v>Roads &amp; Structures DC Debt</v>
          </cell>
          <cell r="AI622">
            <v>907403</v>
          </cell>
          <cell r="AJ622" t="str">
            <v>Ch. Mer Bleue (de Brian Coburn à Renaud)</v>
          </cell>
        </row>
        <row r="623">
          <cell r="B623" t="str">
            <v>907405 Strandherd Dr Ph2(Maravista to Jockvale)</v>
          </cell>
          <cell r="C623" t="str">
            <v>Res</v>
          </cell>
          <cell r="D623" t="str">
            <v xml:space="preserve">Capital Reserve Fund </v>
          </cell>
          <cell r="E623" t="str">
            <v>City Wide Capital</v>
          </cell>
          <cell r="F623" t="str">
            <v>Tax Supported/ Dedicated</v>
          </cell>
          <cell r="G623" t="str">
            <v>Tax</v>
          </cell>
          <cell r="H623" t="str">
            <v>Tax</v>
          </cell>
          <cell r="I623" t="str">
            <v>Tax</v>
          </cell>
          <cell r="J623" t="str">
            <v>Authority</v>
          </cell>
          <cell r="K623" t="str">
            <v>Individual</v>
          </cell>
          <cell r="L623" t="str">
            <v>Growth</v>
          </cell>
          <cell r="M623" t="str">
            <v>Transportation Committee</v>
          </cell>
          <cell r="N623" t="str">
            <v>Transportation Services Department</v>
          </cell>
          <cell r="O623" t="str">
            <v>Transportation Planning</v>
          </cell>
          <cell r="P623" t="str">
            <v>Transportation Services</v>
          </cell>
          <cell r="Q623" t="str">
            <v>907405  Strandherd Dr Ph2(Maravista to Jockvale)</v>
          </cell>
          <cell r="R623" t="str">
            <v>516104  City Wide Capital</v>
          </cell>
          <cell r="S623">
            <v>350</v>
          </cell>
          <cell r="T623">
            <v>328</v>
          </cell>
          <cell r="U623">
            <v>253</v>
          </cell>
          <cell r="V623">
            <v>0</v>
          </cell>
          <cell r="W623">
            <v>0</v>
          </cell>
          <cell r="X623">
            <v>0</v>
          </cell>
          <cell r="Y623">
            <v>0</v>
          </cell>
          <cell r="Z623">
            <v>0</v>
          </cell>
          <cell r="AA623">
            <v>0</v>
          </cell>
          <cell r="AB623">
            <v>0</v>
          </cell>
          <cell r="AC623">
            <v>931</v>
          </cell>
          <cell r="AD623">
            <v>516104</v>
          </cell>
          <cell r="AE623">
            <v>931</v>
          </cell>
          <cell r="AF623">
            <v>3</v>
          </cell>
          <cell r="AG623">
            <v>2026</v>
          </cell>
          <cell r="AH623" t="str">
            <v>City Wide Capital</v>
          </cell>
          <cell r="AI623">
            <v>907405</v>
          </cell>
          <cell r="AJ623" t="str">
            <v>Phase 2 - promenade Strandherd (de Maravista à Jockvale)</v>
          </cell>
        </row>
        <row r="624">
          <cell r="B624" t="str">
            <v>907405 Strandherd Dr Ph2(Maravista to Jockvale)</v>
          </cell>
          <cell r="C624" t="str">
            <v>DC</v>
          </cell>
          <cell r="D624" t="str">
            <v xml:space="preserve">Development Charges </v>
          </cell>
          <cell r="E624" t="str">
            <v>Roads &amp; Structures (City Wide)</v>
          </cell>
          <cell r="F624" t="str">
            <v>Develop. Charges</v>
          </cell>
          <cell r="G624" t="str">
            <v>DC</v>
          </cell>
          <cell r="H624" t="str">
            <v>Tax</v>
          </cell>
          <cell r="I624" t="str">
            <v>Tax</v>
          </cell>
          <cell r="J624" t="str">
            <v>Authority</v>
          </cell>
          <cell r="K624" t="str">
            <v>Individual</v>
          </cell>
          <cell r="L624" t="str">
            <v>Growth</v>
          </cell>
          <cell r="M624" t="str">
            <v>Transportation Committee</v>
          </cell>
          <cell r="N624" t="str">
            <v>Transportation Services Department</v>
          </cell>
          <cell r="O624" t="str">
            <v>Transportation Planning</v>
          </cell>
          <cell r="P624" t="str">
            <v>Transportation Services</v>
          </cell>
          <cell r="Q624" t="str">
            <v>907405  Strandherd Dr Ph2(Maravista to Jockvale)</v>
          </cell>
          <cell r="R624" t="str">
            <v>516224  D/C  - Roads &amp; Structures (City Wide)</v>
          </cell>
          <cell r="S624">
            <v>21755</v>
          </cell>
          <cell r="T624">
            <v>10000.061</v>
          </cell>
          <cell r="U624">
            <v>0</v>
          </cell>
          <cell r="V624">
            <v>0</v>
          </cell>
          <cell r="W624">
            <v>0</v>
          </cell>
          <cell r="X624">
            <v>0</v>
          </cell>
          <cell r="Y624">
            <v>0</v>
          </cell>
          <cell r="Z624">
            <v>0</v>
          </cell>
          <cell r="AA624">
            <v>0</v>
          </cell>
          <cell r="AB624">
            <v>0</v>
          </cell>
          <cell r="AC624">
            <v>31755.061000000002</v>
          </cell>
          <cell r="AD624">
            <v>516224</v>
          </cell>
          <cell r="AE624">
            <v>31755.061000000002</v>
          </cell>
          <cell r="AF624">
            <v>3</v>
          </cell>
          <cell r="AG624">
            <v>2026</v>
          </cell>
          <cell r="AH624" t="str">
            <v>Roads &amp; Structures</v>
          </cell>
          <cell r="AI624">
            <v>907405</v>
          </cell>
          <cell r="AJ624" t="str">
            <v>Phase 2 - promenade Strandherd (de Maravista à Jockvale)</v>
          </cell>
        </row>
        <row r="625">
          <cell r="B625" t="str">
            <v>907405 Strandherd Dr Ph2(Maravista to Jockvale)</v>
          </cell>
          <cell r="C625" t="str">
            <v>Debt</v>
          </cell>
          <cell r="D625" t="str">
            <v xml:space="preserve">Debt Funding </v>
          </cell>
          <cell r="E625" t="str">
            <v>Tax Supported Debt</v>
          </cell>
          <cell r="F625" t="str">
            <v>Tax Supported/ Dedicated Debt</v>
          </cell>
          <cell r="G625" t="str">
            <v>Tax</v>
          </cell>
          <cell r="H625" t="str">
            <v>Tax</v>
          </cell>
          <cell r="I625" t="str">
            <v>Tax</v>
          </cell>
          <cell r="J625" t="str">
            <v>Authority</v>
          </cell>
          <cell r="K625" t="str">
            <v>Individual</v>
          </cell>
          <cell r="L625" t="str">
            <v>Growth</v>
          </cell>
          <cell r="M625" t="str">
            <v>Transportation Committee</v>
          </cell>
          <cell r="N625" t="str">
            <v>Transportation Services Department</v>
          </cell>
          <cell r="O625" t="str">
            <v>Transportation Planning</v>
          </cell>
          <cell r="P625" t="str">
            <v>Transportation Services</v>
          </cell>
          <cell r="Q625" t="str">
            <v>907405  Strandherd Dr Ph2(Maravista to Jockvale)</v>
          </cell>
          <cell r="R625" t="str">
            <v>518004  Tax Supported Debt</v>
          </cell>
          <cell r="S625">
            <v>795</v>
          </cell>
          <cell r="T625">
            <v>1163.9390000000001</v>
          </cell>
          <cell r="U625">
            <v>500</v>
          </cell>
          <cell r="V625">
            <v>0</v>
          </cell>
          <cell r="W625">
            <v>0</v>
          </cell>
          <cell r="X625">
            <v>0</v>
          </cell>
          <cell r="Y625">
            <v>0</v>
          </cell>
          <cell r="Z625">
            <v>0</v>
          </cell>
          <cell r="AA625">
            <v>0</v>
          </cell>
          <cell r="AB625">
            <v>0</v>
          </cell>
          <cell r="AC625">
            <v>2458.9390000000003</v>
          </cell>
          <cell r="AD625">
            <v>518004</v>
          </cell>
          <cell r="AE625">
            <v>2458.9390000000003</v>
          </cell>
          <cell r="AF625">
            <v>3</v>
          </cell>
          <cell r="AG625">
            <v>2026</v>
          </cell>
          <cell r="AH625" t="str">
            <v>Tax Supported Debt</v>
          </cell>
          <cell r="AI625">
            <v>907405</v>
          </cell>
          <cell r="AJ625" t="str">
            <v>Phase 2 - promenade Strandherd (de Maravista à Jockvale)</v>
          </cell>
        </row>
        <row r="626">
          <cell r="B626" t="str">
            <v>907405 Strandherd Dr Ph2(Maravista to Jockvale)</v>
          </cell>
          <cell r="C626" t="str">
            <v>DC Debt</v>
          </cell>
          <cell r="D626" t="str">
            <v xml:space="preserve">Debt Funding </v>
          </cell>
          <cell r="E626" t="str">
            <v>RoadsRel DC Debt TBA</v>
          </cell>
          <cell r="F626" t="str">
            <v>Develop. Charges Debt</v>
          </cell>
          <cell r="G626" t="str">
            <v>DC</v>
          </cell>
          <cell r="H626" t="str">
            <v>Tax</v>
          </cell>
          <cell r="I626" t="str">
            <v>Tax</v>
          </cell>
          <cell r="J626" t="str">
            <v>Authority</v>
          </cell>
          <cell r="K626" t="str">
            <v>Individual</v>
          </cell>
          <cell r="L626" t="str">
            <v>Growth</v>
          </cell>
          <cell r="M626" t="str">
            <v>Transportation Committee</v>
          </cell>
          <cell r="N626" t="str">
            <v>Transportation Services Department</v>
          </cell>
          <cell r="O626" t="str">
            <v>Transportation Planning</v>
          </cell>
          <cell r="P626" t="str">
            <v>Transportation Services</v>
          </cell>
          <cell r="Q626" t="str">
            <v>907405  Strandherd Dr Ph2(Maravista to Jockvale)</v>
          </cell>
          <cell r="R626" t="str">
            <v>518037  Roads Rel Serv DC Debt TBA</v>
          </cell>
          <cell r="S626">
            <v>0</v>
          </cell>
          <cell r="T626">
            <v>18358</v>
          </cell>
          <cell r="U626">
            <v>14303</v>
          </cell>
          <cell r="V626">
            <v>0</v>
          </cell>
          <cell r="W626">
            <v>0</v>
          </cell>
          <cell r="X626">
            <v>0</v>
          </cell>
          <cell r="Y626">
            <v>0</v>
          </cell>
          <cell r="Z626">
            <v>0</v>
          </cell>
          <cell r="AA626">
            <v>0</v>
          </cell>
          <cell r="AB626">
            <v>0</v>
          </cell>
          <cell r="AC626">
            <v>32661</v>
          </cell>
          <cell r="AD626">
            <v>518037</v>
          </cell>
          <cell r="AE626">
            <v>32661</v>
          </cell>
          <cell r="AF626">
            <v>3</v>
          </cell>
          <cell r="AG626">
            <v>2026</v>
          </cell>
          <cell r="AH626" t="str">
            <v>Roads &amp; Structures DC Debt</v>
          </cell>
          <cell r="AI626">
            <v>907405</v>
          </cell>
          <cell r="AJ626" t="str">
            <v>Phase 2 - promenade Strandherd (de Maravista à Jockvale)</v>
          </cell>
        </row>
        <row r="627">
          <cell r="B627" t="str">
            <v>907902 2018 Origin Destination (Roads)</v>
          </cell>
          <cell r="C627" t="str">
            <v>Res</v>
          </cell>
          <cell r="D627" t="str">
            <v xml:space="preserve">Capital Reserve Fund </v>
          </cell>
          <cell r="E627" t="str">
            <v>City Wide Capital</v>
          </cell>
          <cell r="F627" t="str">
            <v>Tax Supported/ Dedicated</v>
          </cell>
          <cell r="G627" t="str">
            <v>Tax</v>
          </cell>
          <cell r="H627" t="str">
            <v>Tax</v>
          </cell>
          <cell r="I627" t="str">
            <v>Tax</v>
          </cell>
          <cell r="J627" t="str">
            <v>Authority</v>
          </cell>
          <cell r="K627" t="str">
            <v>Individual</v>
          </cell>
          <cell r="L627" t="str">
            <v>Growth</v>
          </cell>
          <cell r="M627" t="str">
            <v>Transportation Committee</v>
          </cell>
          <cell r="N627" t="str">
            <v>Transportation Services Department</v>
          </cell>
          <cell r="O627" t="str">
            <v>Transportation Planning</v>
          </cell>
          <cell r="P627" t="str">
            <v>Transportation Services</v>
          </cell>
          <cell r="Q627" t="str">
            <v>907902  2018 Origin Destination (Roads)</v>
          </cell>
          <cell r="R627" t="str">
            <v>516104  City Wide Capital</v>
          </cell>
          <cell r="S627">
            <v>0</v>
          </cell>
          <cell r="T627">
            <v>0</v>
          </cell>
          <cell r="U627">
            <v>0</v>
          </cell>
          <cell r="V627">
            <v>0</v>
          </cell>
          <cell r="W627">
            <v>464</v>
          </cell>
          <cell r="X627">
            <v>0</v>
          </cell>
          <cell r="Y627">
            <v>0</v>
          </cell>
          <cell r="Z627">
            <v>0</v>
          </cell>
          <cell r="AA627">
            <v>0</v>
          </cell>
          <cell r="AB627">
            <v>0</v>
          </cell>
          <cell r="AC627">
            <v>464</v>
          </cell>
          <cell r="AD627">
            <v>516104</v>
          </cell>
          <cell r="AE627">
            <v>0</v>
          </cell>
          <cell r="AF627" t="str">
            <v>CW</v>
          </cell>
          <cell r="AG627">
            <v>2021</v>
          </cell>
          <cell r="AH627" t="str">
            <v>City Wide Capital</v>
          </cell>
          <cell r="AI627">
            <v>907902</v>
          </cell>
          <cell r="AJ627" t="str">
            <v>Enquête Origine-Destination 2018 – Routes</v>
          </cell>
        </row>
        <row r="628">
          <cell r="B628" t="str">
            <v>907902 2018 Origin Destination (Roads)</v>
          </cell>
          <cell r="C628" t="str">
            <v>DC</v>
          </cell>
          <cell r="D628" t="str">
            <v xml:space="preserve">Development Charges </v>
          </cell>
          <cell r="E628" t="str">
            <v>Future DC Funding</v>
          </cell>
          <cell r="F628" t="str">
            <v>Develop. Charges</v>
          </cell>
          <cell r="G628" t="str">
            <v>DC</v>
          </cell>
          <cell r="H628" t="str">
            <v>Tax</v>
          </cell>
          <cell r="I628" t="str">
            <v>Tax</v>
          </cell>
          <cell r="J628" t="str">
            <v>Authority</v>
          </cell>
          <cell r="K628" t="str">
            <v>Individual</v>
          </cell>
          <cell r="L628" t="str">
            <v>Growth</v>
          </cell>
          <cell r="M628" t="str">
            <v>Transportation Committee</v>
          </cell>
          <cell r="N628" t="str">
            <v>Transportation Services Department</v>
          </cell>
          <cell r="O628" t="str">
            <v>Transportation Planning</v>
          </cell>
          <cell r="P628" t="str">
            <v>Transportation Services</v>
          </cell>
          <cell r="Q628" t="str">
            <v>907902  2018 Origin Destination (Roads)</v>
          </cell>
          <cell r="R628" t="str">
            <v>516298  Future DC Funding</v>
          </cell>
          <cell r="S628">
            <v>0</v>
          </cell>
          <cell r="T628">
            <v>0</v>
          </cell>
          <cell r="U628">
            <v>0</v>
          </cell>
          <cell r="V628">
            <v>0</v>
          </cell>
          <cell r="W628">
            <v>465</v>
          </cell>
          <cell r="X628">
            <v>0</v>
          </cell>
          <cell r="Y628">
            <v>0</v>
          </cell>
          <cell r="Z628">
            <v>0</v>
          </cell>
          <cell r="AA628">
            <v>0</v>
          </cell>
          <cell r="AB628">
            <v>0</v>
          </cell>
          <cell r="AC628">
            <v>465</v>
          </cell>
          <cell r="AD628">
            <v>516298</v>
          </cell>
          <cell r="AE628">
            <v>0</v>
          </cell>
          <cell r="AF628" t="str">
            <v>CW</v>
          </cell>
          <cell r="AG628">
            <v>2021</v>
          </cell>
          <cell r="AH628" t="str">
            <v xml:space="preserve">Check </v>
          </cell>
          <cell r="AI628">
            <v>907902</v>
          </cell>
          <cell r="AJ628" t="str">
            <v>Enquête Origine-Destination 2018 – Routes</v>
          </cell>
        </row>
        <row r="629">
          <cell r="B629" t="str">
            <v>908276 2018 Cycling Facilities Program</v>
          </cell>
          <cell r="C629" t="str">
            <v>Res</v>
          </cell>
          <cell r="D629" t="str">
            <v xml:space="preserve">Capital Reserve Fund </v>
          </cell>
          <cell r="E629" t="str">
            <v>City Wide Capital</v>
          </cell>
          <cell r="F629" t="str">
            <v>Tax Supported/ Dedicated</v>
          </cell>
          <cell r="G629" t="str">
            <v>Tax</v>
          </cell>
          <cell r="H629" t="str">
            <v>Tax</v>
          </cell>
          <cell r="I629" t="str">
            <v>Tax</v>
          </cell>
          <cell r="J629" t="str">
            <v>Authority</v>
          </cell>
          <cell r="K629" t="str">
            <v>Individual</v>
          </cell>
          <cell r="L629" t="str">
            <v>Growth</v>
          </cell>
          <cell r="M629" t="str">
            <v>Transportation Committee</v>
          </cell>
          <cell r="N629" t="str">
            <v>Transportation Services Department</v>
          </cell>
          <cell r="O629" t="str">
            <v>Transportation Planning</v>
          </cell>
          <cell r="P629" t="str">
            <v>Transportation Services</v>
          </cell>
          <cell r="Q629" t="str">
            <v>908276  2018 Cycling Facilities Program</v>
          </cell>
          <cell r="R629" t="str">
            <v>516104  City Wide Capital</v>
          </cell>
          <cell r="S629">
            <v>0</v>
          </cell>
          <cell r="T629">
            <v>0</v>
          </cell>
          <cell r="U629">
            <v>0</v>
          </cell>
          <cell r="V629">
            <v>0</v>
          </cell>
          <cell r="W629">
            <v>2397</v>
          </cell>
          <cell r="X629">
            <v>2441</v>
          </cell>
          <cell r="Y629">
            <v>2485</v>
          </cell>
          <cell r="Z629">
            <v>2529</v>
          </cell>
          <cell r="AA629">
            <v>2574</v>
          </cell>
          <cell r="AB629">
            <v>0</v>
          </cell>
          <cell r="AC629">
            <v>12426</v>
          </cell>
          <cell r="AD629">
            <v>516104</v>
          </cell>
          <cell r="AE629">
            <v>0</v>
          </cell>
          <cell r="AF629" t="str">
            <v>CW</v>
          </cell>
          <cell r="AG629">
            <v>2020</v>
          </cell>
          <cell r="AH629" t="str">
            <v>City Wide Capital</v>
          </cell>
          <cell r="AI629">
            <v>908276</v>
          </cell>
          <cell r="AJ629" t="str">
            <v>Programme de sur les installations cyclables de 2018</v>
          </cell>
        </row>
        <row r="630">
          <cell r="B630" t="str">
            <v>908276 2018 Cycling Facilities Program</v>
          </cell>
          <cell r="C630" t="str">
            <v>DC</v>
          </cell>
          <cell r="D630" t="str">
            <v xml:space="preserve">Development Charges </v>
          </cell>
          <cell r="E630" t="str">
            <v>Roads &amp; Structures (City Wide)</v>
          </cell>
          <cell r="F630" t="str">
            <v>Develop. Charges</v>
          </cell>
          <cell r="G630" t="str">
            <v>DC</v>
          </cell>
          <cell r="H630" t="str">
            <v>Tax</v>
          </cell>
          <cell r="I630" t="str">
            <v>Tax</v>
          </cell>
          <cell r="J630" t="str">
            <v>Authority</v>
          </cell>
          <cell r="K630" t="str">
            <v>Individual</v>
          </cell>
          <cell r="L630" t="str">
            <v>Growth</v>
          </cell>
          <cell r="M630" t="str">
            <v>Transportation Committee</v>
          </cell>
          <cell r="N630" t="str">
            <v>Transportation Services Department</v>
          </cell>
          <cell r="O630" t="str">
            <v>Transportation Planning</v>
          </cell>
          <cell r="P630" t="str">
            <v>Transportation Services</v>
          </cell>
          <cell r="Q630" t="str">
            <v>908276  2018 Cycling Facilities Program</v>
          </cell>
          <cell r="R630" t="str">
            <v>516224  D/C  - Roads &amp; Structures (City Wide)</v>
          </cell>
          <cell r="S630">
            <v>0</v>
          </cell>
          <cell r="T630">
            <v>0</v>
          </cell>
          <cell r="U630">
            <v>0</v>
          </cell>
          <cell r="V630">
            <v>0</v>
          </cell>
          <cell r="W630">
            <v>1396</v>
          </cell>
          <cell r="X630">
            <v>0</v>
          </cell>
          <cell r="Y630">
            <v>0</v>
          </cell>
          <cell r="Z630">
            <v>0</v>
          </cell>
          <cell r="AA630">
            <v>0</v>
          </cell>
          <cell r="AB630">
            <v>0</v>
          </cell>
          <cell r="AC630">
            <v>1396</v>
          </cell>
          <cell r="AD630">
            <v>516224</v>
          </cell>
          <cell r="AE630">
            <v>0</v>
          </cell>
          <cell r="AF630" t="str">
            <v>CW</v>
          </cell>
          <cell r="AG630">
            <v>2020</v>
          </cell>
          <cell r="AH630" t="str">
            <v>Roads &amp; Structures</v>
          </cell>
          <cell r="AI630">
            <v>908276</v>
          </cell>
          <cell r="AJ630" t="str">
            <v>Programme de sur les installations cyclables de 2018</v>
          </cell>
        </row>
        <row r="631">
          <cell r="B631" t="str">
            <v>908276 2018 Cycling Facilities Program</v>
          </cell>
          <cell r="C631" t="str">
            <v>DC</v>
          </cell>
          <cell r="D631" t="str">
            <v xml:space="preserve">Development Charges </v>
          </cell>
          <cell r="E631" t="str">
            <v>Future DC Funding</v>
          </cell>
          <cell r="F631" t="str">
            <v>Develop. Charges</v>
          </cell>
          <cell r="G631" t="str">
            <v>DC</v>
          </cell>
          <cell r="H631" t="str">
            <v>Tax</v>
          </cell>
          <cell r="I631" t="str">
            <v>Tax</v>
          </cell>
          <cell r="J631" t="str">
            <v>Authority</v>
          </cell>
          <cell r="K631" t="str">
            <v>Individual</v>
          </cell>
          <cell r="L631" t="str">
            <v>Growth</v>
          </cell>
          <cell r="M631" t="str">
            <v>Transportation Committee</v>
          </cell>
          <cell r="N631" t="str">
            <v>Transportation Services Department</v>
          </cell>
          <cell r="O631" t="str">
            <v>Transportation Planning</v>
          </cell>
          <cell r="P631" t="str">
            <v>Transportation Services</v>
          </cell>
          <cell r="Q631" t="str">
            <v>908276  2018 Cycling Facilities Program</v>
          </cell>
          <cell r="R631" t="str">
            <v>516298  Future DC Funding</v>
          </cell>
          <cell r="S631">
            <v>0</v>
          </cell>
          <cell r="T631">
            <v>0</v>
          </cell>
          <cell r="U631">
            <v>0</v>
          </cell>
          <cell r="V631">
            <v>0</v>
          </cell>
          <cell r="W631">
            <v>907</v>
          </cell>
          <cell r="X631">
            <v>2345</v>
          </cell>
          <cell r="Y631">
            <v>2387</v>
          </cell>
          <cell r="Z631">
            <v>2429</v>
          </cell>
          <cell r="AA631">
            <v>2474</v>
          </cell>
          <cell r="AB631">
            <v>0</v>
          </cell>
          <cell r="AC631">
            <v>10542</v>
          </cell>
          <cell r="AD631">
            <v>516298</v>
          </cell>
          <cell r="AE631">
            <v>0</v>
          </cell>
          <cell r="AF631" t="str">
            <v>CW</v>
          </cell>
          <cell r="AG631">
            <v>2020</v>
          </cell>
          <cell r="AH631" t="str">
            <v xml:space="preserve">Check </v>
          </cell>
          <cell r="AI631">
            <v>908276</v>
          </cell>
          <cell r="AJ631" t="str">
            <v>Programme de sur les installations cyclables de 2018</v>
          </cell>
        </row>
        <row r="632">
          <cell r="B632" t="str">
            <v>909042 Stittsville N/S arterial (Palladium to A</v>
          </cell>
          <cell r="C632" t="str">
            <v>Res</v>
          </cell>
          <cell r="D632" t="str">
            <v xml:space="preserve">Capital Reserve Fund </v>
          </cell>
          <cell r="E632" t="str">
            <v>City Wide Capital</v>
          </cell>
          <cell r="F632" t="str">
            <v>Tax Supported/ Dedicated</v>
          </cell>
          <cell r="G632" t="str">
            <v>Tax</v>
          </cell>
          <cell r="H632" t="str">
            <v>Tax</v>
          </cell>
          <cell r="I632" t="str">
            <v>Tax</v>
          </cell>
          <cell r="J632" t="str">
            <v>Authority</v>
          </cell>
          <cell r="K632" t="str">
            <v>Individual</v>
          </cell>
          <cell r="L632" t="str">
            <v>Growth</v>
          </cell>
          <cell r="M632" t="str">
            <v>Transportation Committee</v>
          </cell>
          <cell r="N632" t="str">
            <v>Transportation Services Department</v>
          </cell>
          <cell r="O632" t="str">
            <v>Transportation Planning</v>
          </cell>
          <cell r="P632" t="str">
            <v>Transportation Services</v>
          </cell>
          <cell r="Q632" t="str">
            <v>909042  Stittsville N/S arterial (Palladium to A</v>
          </cell>
          <cell r="R632" t="str">
            <v>516104  City Wide Capital</v>
          </cell>
          <cell r="S632">
            <v>0</v>
          </cell>
          <cell r="T632">
            <v>0</v>
          </cell>
          <cell r="U632">
            <v>0</v>
          </cell>
          <cell r="V632">
            <v>0</v>
          </cell>
          <cell r="W632">
            <v>0</v>
          </cell>
          <cell r="X632">
            <v>0</v>
          </cell>
          <cell r="Y632">
            <v>0</v>
          </cell>
          <cell r="Z632">
            <v>88</v>
          </cell>
          <cell r="AA632">
            <v>0</v>
          </cell>
          <cell r="AB632">
            <v>0</v>
          </cell>
          <cell r="AC632">
            <v>88</v>
          </cell>
          <cell r="AD632">
            <v>516104</v>
          </cell>
          <cell r="AE632">
            <v>0</v>
          </cell>
          <cell r="AF632">
            <v>6</v>
          </cell>
          <cell r="AG632">
            <v>2031</v>
          </cell>
          <cell r="AH632" t="str">
            <v>City Wide Capital</v>
          </cell>
          <cell r="AI632">
            <v>909042</v>
          </cell>
          <cell r="AJ632" t="str">
            <v>Artère nord-sud de Stittsville (de Palladium à Abbott)</v>
          </cell>
        </row>
        <row r="633">
          <cell r="B633" t="str">
            <v>909042 Stittsville N/S arterial (Palladium to A</v>
          </cell>
          <cell r="C633" t="str">
            <v>DC</v>
          </cell>
          <cell r="D633" t="str">
            <v xml:space="preserve">Development Charges </v>
          </cell>
          <cell r="E633" t="str">
            <v>Roads &amp; Structures (City Wide)</v>
          </cell>
          <cell r="F633" t="str">
            <v>Develop. Charges</v>
          </cell>
          <cell r="G633" t="str">
            <v>DC</v>
          </cell>
          <cell r="H633" t="str">
            <v>Tax</v>
          </cell>
          <cell r="I633" t="str">
            <v>Tax</v>
          </cell>
          <cell r="J633" t="str">
            <v>Authority</v>
          </cell>
          <cell r="K633" t="str">
            <v>Individual</v>
          </cell>
          <cell r="L633" t="str">
            <v>Growth</v>
          </cell>
          <cell r="M633" t="str">
            <v>Transportation Committee</v>
          </cell>
          <cell r="N633" t="str">
            <v>Transportation Services Department</v>
          </cell>
          <cell r="O633" t="str">
            <v>Transportation Planning</v>
          </cell>
          <cell r="P633" t="str">
            <v>Transportation Services</v>
          </cell>
          <cell r="Q633" t="str">
            <v>909042  Stittsville N/S arterial (Palladium to A</v>
          </cell>
          <cell r="R633" t="str">
            <v>516224  D/C  - Roads &amp; Structures (City Wide)</v>
          </cell>
          <cell r="S633">
            <v>0</v>
          </cell>
          <cell r="T633">
            <v>0</v>
          </cell>
          <cell r="U633">
            <v>0</v>
          </cell>
          <cell r="V633">
            <v>0</v>
          </cell>
          <cell r="W633">
            <v>0</v>
          </cell>
          <cell r="X633">
            <v>0</v>
          </cell>
          <cell r="Y633">
            <v>0</v>
          </cell>
          <cell r="Z633">
            <v>5477</v>
          </cell>
          <cell r="AA633">
            <v>0</v>
          </cell>
          <cell r="AB633">
            <v>0</v>
          </cell>
          <cell r="AC633">
            <v>5477</v>
          </cell>
          <cell r="AD633">
            <v>516224</v>
          </cell>
          <cell r="AE633">
            <v>0</v>
          </cell>
          <cell r="AF633">
            <v>6</v>
          </cell>
          <cell r="AG633">
            <v>2031</v>
          </cell>
          <cell r="AH633" t="str">
            <v>Roads &amp; Structures</v>
          </cell>
          <cell r="AI633">
            <v>909042</v>
          </cell>
          <cell r="AJ633" t="str">
            <v>Artère nord-sud de Stittsville (de Palladium à Abbott)</v>
          </cell>
        </row>
        <row r="634">
          <cell r="B634" t="str">
            <v>909042 Stittsville N/S arterial (Palladium to A</v>
          </cell>
          <cell r="C634" t="str">
            <v>Debt</v>
          </cell>
          <cell r="D634" t="str">
            <v xml:space="preserve">Debt Funding </v>
          </cell>
          <cell r="E634" t="str">
            <v>Tax Supported Debt</v>
          </cell>
          <cell r="F634" t="str">
            <v>Tax Supported/ Dedicated Debt</v>
          </cell>
          <cell r="G634" t="str">
            <v>Tax</v>
          </cell>
          <cell r="H634" t="str">
            <v>Tax</v>
          </cell>
          <cell r="I634" t="str">
            <v>Tax</v>
          </cell>
          <cell r="J634" t="str">
            <v>Authority</v>
          </cell>
          <cell r="K634" t="str">
            <v>Individual</v>
          </cell>
          <cell r="L634" t="str">
            <v>Growth</v>
          </cell>
          <cell r="M634" t="str">
            <v>Transportation Committee</v>
          </cell>
          <cell r="N634" t="str">
            <v>Transportation Services Department</v>
          </cell>
          <cell r="O634" t="str">
            <v>Transportation Planning</v>
          </cell>
          <cell r="P634" t="str">
            <v>Transportation Services</v>
          </cell>
          <cell r="Q634" t="str">
            <v>909042  Stittsville N/S arterial (Palladium to A</v>
          </cell>
          <cell r="R634" t="str">
            <v>518004  Tax Supported Debt</v>
          </cell>
          <cell r="S634">
            <v>0</v>
          </cell>
          <cell r="T634">
            <v>0</v>
          </cell>
          <cell r="U634">
            <v>0</v>
          </cell>
          <cell r="V634">
            <v>0</v>
          </cell>
          <cell r="W634">
            <v>0</v>
          </cell>
          <cell r="X634">
            <v>0</v>
          </cell>
          <cell r="Y634">
            <v>0</v>
          </cell>
          <cell r="Z634">
            <v>200</v>
          </cell>
          <cell r="AA634">
            <v>0</v>
          </cell>
          <cell r="AB634">
            <v>0</v>
          </cell>
          <cell r="AC634">
            <v>200</v>
          </cell>
          <cell r="AD634">
            <v>518004</v>
          </cell>
          <cell r="AE634">
            <v>0</v>
          </cell>
          <cell r="AF634">
            <v>6</v>
          </cell>
          <cell r="AG634">
            <v>2031</v>
          </cell>
          <cell r="AH634" t="str">
            <v>Tax Supported Debt</v>
          </cell>
          <cell r="AI634">
            <v>909042</v>
          </cell>
          <cell r="AJ634" t="str">
            <v>Artère nord-sud de Stittsville (de Palladium à Abbott)</v>
          </cell>
        </row>
        <row r="635">
          <cell r="B635" t="str">
            <v>909043 Greenbank (Chapman Mills to Cambrian)</v>
          </cell>
          <cell r="C635" t="str">
            <v>Res</v>
          </cell>
          <cell r="D635" t="str">
            <v xml:space="preserve">Capital Reserve Fund </v>
          </cell>
          <cell r="E635" t="str">
            <v>City Wide Capital</v>
          </cell>
          <cell r="F635" t="str">
            <v>Tax Supported/ Dedicated</v>
          </cell>
          <cell r="G635" t="str">
            <v>Tax</v>
          </cell>
          <cell r="H635" t="str">
            <v>Tax</v>
          </cell>
          <cell r="I635" t="str">
            <v>Tax</v>
          </cell>
          <cell r="J635" t="str">
            <v>Authority</v>
          </cell>
          <cell r="K635" t="str">
            <v>Individual</v>
          </cell>
          <cell r="L635" t="str">
            <v>Growth</v>
          </cell>
          <cell r="M635" t="str">
            <v>Transportation Committee</v>
          </cell>
          <cell r="N635" t="str">
            <v>Transportation Services Department</v>
          </cell>
          <cell r="O635" t="str">
            <v>Transportation Planning</v>
          </cell>
          <cell r="P635" t="str">
            <v>Transportation Services</v>
          </cell>
          <cell r="Q635" t="str">
            <v>909043  Greenbank (Chapman Mills to Cambrian)</v>
          </cell>
          <cell r="R635" t="str">
            <v>516104  City Wide Capital</v>
          </cell>
          <cell r="S635">
            <v>0</v>
          </cell>
          <cell r="T635">
            <v>0</v>
          </cell>
          <cell r="U635">
            <v>0</v>
          </cell>
          <cell r="V635">
            <v>0</v>
          </cell>
          <cell r="W635">
            <v>0</v>
          </cell>
          <cell r="X635">
            <v>0</v>
          </cell>
          <cell r="Y635">
            <v>140</v>
          </cell>
          <cell r="Z635">
            <v>249</v>
          </cell>
          <cell r="AA635">
            <v>172</v>
          </cell>
          <cell r="AB635">
            <v>0</v>
          </cell>
          <cell r="AC635">
            <v>561</v>
          </cell>
          <cell r="AD635">
            <v>516104</v>
          </cell>
          <cell r="AE635">
            <v>0</v>
          </cell>
          <cell r="AF635" t="str">
            <v>3,22</v>
          </cell>
          <cell r="AG635">
            <v>2030</v>
          </cell>
          <cell r="AH635" t="str">
            <v>City Wide Capital</v>
          </cell>
          <cell r="AI635">
            <v>909043</v>
          </cell>
          <cell r="AJ635" t="str">
            <v>Greenbank (de Chapman Mills à Cambrian)</v>
          </cell>
        </row>
        <row r="636">
          <cell r="B636" t="str">
            <v>909043 Greenbank (Chapman Mills to Cambrian)</v>
          </cell>
          <cell r="C636" t="str">
            <v>DC</v>
          </cell>
          <cell r="D636" t="str">
            <v xml:space="preserve">Development Charges </v>
          </cell>
          <cell r="E636" t="str">
            <v>Roads &amp; Structures (City Wide)</v>
          </cell>
          <cell r="F636" t="str">
            <v>Develop. Charges</v>
          </cell>
          <cell r="G636" t="str">
            <v>DC</v>
          </cell>
          <cell r="H636" t="str">
            <v>Tax</v>
          </cell>
          <cell r="I636" t="str">
            <v>Tax</v>
          </cell>
          <cell r="J636" t="str">
            <v>Authority</v>
          </cell>
          <cell r="K636" t="str">
            <v>Individual</v>
          </cell>
          <cell r="L636" t="str">
            <v>Growth</v>
          </cell>
          <cell r="M636" t="str">
            <v>Transportation Committee</v>
          </cell>
          <cell r="N636" t="str">
            <v>Transportation Services Department</v>
          </cell>
          <cell r="O636" t="str">
            <v>Transportation Planning</v>
          </cell>
          <cell r="P636" t="str">
            <v>Transportation Services</v>
          </cell>
          <cell r="Q636" t="str">
            <v>909043  Greenbank (Chapman Mills to Cambrian)</v>
          </cell>
          <cell r="R636" t="str">
            <v>516224  D/C  - Roads &amp; Structures (City Wide)</v>
          </cell>
          <cell r="S636">
            <v>0</v>
          </cell>
          <cell r="T636">
            <v>0</v>
          </cell>
          <cell r="U636">
            <v>0</v>
          </cell>
          <cell r="V636">
            <v>0</v>
          </cell>
          <cell r="W636">
            <v>0</v>
          </cell>
          <cell r="X636">
            <v>0</v>
          </cell>
          <cell r="Y636">
            <v>6458</v>
          </cell>
          <cell r="Z636">
            <v>14240</v>
          </cell>
          <cell r="AA636">
            <v>34381</v>
          </cell>
          <cell r="AB636">
            <v>0</v>
          </cell>
          <cell r="AC636">
            <v>55079</v>
          </cell>
          <cell r="AD636">
            <v>516224</v>
          </cell>
          <cell r="AE636">
            <v>0</v>
          </cell>
          <cell r="AF636" t="str">
            <v>3,22</v>
          </cell>
          <cell r="AG636">
            <v>2030</v>
          </cell>
          <cell r="AH636" t="str">
            <v>Roads &amp; Structures</v>
          </cell>
          <cell r="AI636">
            <v>909043</v>
          </cell>
          <cell r="AJ636" t="str">
            <v>Greenbank (de Chapman Mills à Cambrian)</v>
          </cell>
        </row>
        <row r="637">
          <cell r="B637" t="str">
            <v>909043 Greenbank (Chapman Mills to Cambrian)</v>
          </cell>
          <cell r="C637" t="str">
            <v>Debt</v>
          </cell>
          <cell r="D637" t="str">
            <v xml:space="preserve">Debt Funding </v>
          </cell>
          <cell r="E637" t="str">
            <v>Tax Supported Debt</v>
          </cell>
          <cell r="F637" t="str">
            <v>Tax Supported/ Dedicated Debt</v>
          </cell>
          <cell r="G637" t="str">
            <v>Tax</v>
          </cell>
          <cell r="H637" t="str">
            <v>Tax</v>
          </cell>
          <cell r="I637" t="str">
            <v>Tax</v>
          </cell>
          <cell r="J637" t="str">
            <v>Authority</v>
          </cell>
          <cell r="K637" t="str">
            <v>Individual</v>
          </cell>
          <cell r="L637" t="str">
            <v>Growth</v>
          </cell>
          <cell r="M637" t="str">
            <v>Transportation Committee</v>
          </cell>
          <cell r="N637" t="str">
            <v>Transportation Services Department</v>
          </cell>
          <cell r="O637" t="str">
            <v>Transportation Planning</v>
          </cell>
          <cell r="P637" t="str">
            <v>Transportation Services</v>
          </cell>
          <cell r="Q637" t="str">
            <v>909043  Greenbank (Chapman Mills to Cambrian)</v>
          </cell>
          <cell r="R637" t="str">
            <v>518004  Tax Supported Debt</v>
          </cell>
          <cell r="S637">
            <v>0</v>
          </cell>
          <cell r="T637">
            <v>0</v>
          </cell>
          <cell r="U637">
            <v>0</v>
          </cell>
          <cell r="V637">
            <v>0</v>
          </cell>
          <cell r="W637">
            <v>0</v>
          </cell>
          <cell r="X637">
            <v>0</v>
          </cell>
          <cell r="Y637">
            <v>200</v>
          </cell>
          <cell r="Z637">
            <v>500</v>
          </cell>
          <cell r="AA637">
            <v>2000</v>
          </cell>
          <cell r="AB637">
            <v>0</v>
          </cell>
          <cell r="AC637">
            <v>2700</v>
          </cell>
          <cell r="AD637">
            <v>518004</v>
          </cell>
          <cell r="AE637">
            <v>0</v>
          </cell>
          <cell r="AF637" t="str">
            <v>3,22</v>
          </cell>
          <cell r="AG637">
            <v>2030</v>
          </cell>
          <cell r="AH637" t="str">
            <v>Tax Supported Debt</v>
          </cell>
          <cell r="AI637">
            <v>909043</v>
          </cell>
          <cell r="AJ637" t="str">
            <v>Greenbank (de Chapman Mills à Cambrian)</v>
          </cell>
        </row>
        <row r="638">
          <cell r="B638" t="str">
            <v>909043 Greenbank (Chapman Mills to Cambrian)</v>
          </cell>
          <cell r="C638" t="str">
            <v>DC Debt</v>
          </cell>
          <cell r="D638" t="str">
            <v xml:space="preserve">Debt Funding </v>
          </cell>
          <cell r="E638" t="str">
            <v>RoadsRel DC Debt TBA</v>
          </cell>
          <cell r="F638" t="str">
            <v>Develop. Charges Debt</v>
          </cell>
          <cell r="G638" t="str">
            <v>DC</v>
          </cell>
          <cell r="H638" t="str">
            <v>Tax</v>
          </cell>
          <cell r="I638" t="str">
            <v>Tax</v>
          </cell>
          <cell r="J638" t="str">
            <v>Authority</v>
          </cell>
          <cell r="K638" t="str">
            <v>Individual</v>
          </cell>
          <cell r="L638" t="str">
            <v>Growth</v>
          </cell>
          <cell r="M638" t="str">
            <v>Transportation Committee</v>
          </cell>
          <cell r="N638" t="str">
            <v>Transportation Services Department</v>
          </cell>
          <cell r="O638" t="str">
            <v>Transportation Planning</v>
          </cell>
          <cell r="P638" t="str">
            <v>Transportation Services</v>
          </cell>
          <cell r="Q638" t="str">
            <v>909043  Greenbank (Chapman Mills to Cambrian)</v>
          </cell>
          <cell r="R638" t="str">
            <v>518037  Roads Rel Serv DC Debt TBA</v>
          </cell>
          <cell r="S638">
            <v>0</v>
          </cell>
          <cell r="T638">
            <v>0</v>
          </cell>
          <cell r="U638">
            <v>0</v>
          </cell>
          <cell r="V638">
            <v>0</v>
          </cell>
          <cell r="W638">
            <v>0</v>
          </cell>
          <cell r="X638">
            <v>0</v>
          </cell>
          <cell r="Y638">
            <v>0</v>
          </cell>
          <cell r="Z638">
            <v>0</v>
          </cell>
          <cell r="AA638">
            <v>6885</v>
          </cell>
          <cell r="AB638">
            <v>0</v>
          </cell>
          <cell r="AC638">
            <v>6885</v>
          </cell>
          <cell r="AD638">
            <v>518037</v>
          </cell>
          <cell r="AE638">
            <v>0</v>
          </cell>
          <cell r="AF638" t="str">
            <v>3,22</v>
          </cell>
          <cell r="AG638">
            <v>2030</v>
          </cell>
          <cell r="AH638" t="str">
            <v>Roads &amp; Structures DC Debt</v>
          </cell>
          <cell r="AI638">
            <v>909043</v>
          </cell>
          <cell r="AJ638" t="str">
            <v>Greenbank (de Chapman Mills à Cambrian)</v>
          </cell>
        </row>
        <row r="639">
          <cell r="B639" t="str">
            <v>909059 2018 Development Sidewalks</v>
          </cell>
          <cell r="C639" t="str">
            <v>Res</v>
          </cell>
          <cell r="D639" t="str">
            <v xml:space="preserve">Capital Reserve Fund </v>
          </cell>
          <cell r="E639" t="str">
            <v>City Wide Capital</v>
          </cell>
          <cell r="F639" t="str">
            <v>Tax Supported/ Dedicated</v>
          </cell>
          <cell r="G639" t="str">
            <v>Tax</v>
          </cell>
          <cell r="H639" t="str">
            <v>Tax</v>
          </cell>
          <cell r="I639" t="str">
            <v>Tax</v>
          </cell>
          <cell r="J639" t="str">
            <v>Authority</v>
          </cell>
          <cell r="K639" t="str">
            <v>Individual</v>
          </cell>
          <cell r="L639" t="str">
            <v>Growth</v>
          </cell>
          <cell r="M639" t="str">
            <v>Transportation Committee</v>
          </cell>
          <cell r="N639" t="str">
            <v>Transportation Services Department</v>
          </cell>
          <cell r="O639" t="str">
            <v>Transportation Planning</v>
          </cell>
          <cell r="P639" t="str">
            <v>Transportation Services</v>
          </cell>
          <cell r="Q639" t="str">
            <v>909059  2018 Development Sidewalks</v>
          </cell>
          <cell r="R639" t="str">
            <v>516104  City Wide Capital</v>
          </cell>
          <cell r="S639">
            <v>0</v>
          </cell>
          <cell r="T639">
            <v>0</v>
          </cell>
          <cell r="U639">
            <v>0</v>
          </cell>
          <cell r="V639">
            <v>0</v>
          </cell>
          <cell r="W639">
            <v>8</v>
          </cell>
          <cell r="X639">
            <v>8</v>
          </cell>
          <cell r="Y639">
            <v>9</v>
          </cell>
          <cell r="Z639">
            <v>9</v>
          </cell>
          <cell r="AA639">
            <v>0</v>
          </cell>
          <cell r="AB639">
            <v>0</v>
          </cell>
          <cell r="AC639">
            <v>34</v>
          </cell>
          <cell r="AD639">
            <v>516104</v>
          </cell>
          <cell r="AE639">
            <v>0</v>
          </cell>
          <cell r="AF639" t="str">
            <v>CW</v>
          </cell>
          <cell r="AG639">
            <v>2021</v>
          </cell>
          <cell r="AH639" t="str">
            <v>City Wide Capital</v>
          </cell>
          <cell r="AI639">
            <v>909059</v>
          </cell>
          <cell r="AJ639" t="str">
            <v>Trottoirs de lotissement − 2018</v>
          </cell>
        </row>
        <row r="640">
          <cell r="B640" t="str">
            <v>909059 2018 Development Sidewalks</v>
          </cell>
          <cell r="C640" t="str">
            <v>DC</v>
          </cell>
          <cell r="D640" t="str">
            <v xml:space="preserve">Development Charges </v>
          </cell>
          <cell r="E640" t="str">
            <v>Roads &amp; Structures (City Wide)</v>
          </cell>
          <cell r="F640" t="str">
            <v>Develop. Charges</v>
          </cell>
          <cell r="G640" t="str">
            <v>DC</v>
          </cell>
          <cell r="H640" t="str">
            <v>Tax</v>
          </cell>
          <cell r="I640" t="str">
            <v>Tax</v>
          </cell>
          <cell r="J640" t="str">
            <v>Authority</v>
          </cell>
          <cell r="K640" t="str">
            <v>Individual</v>
          </cell>
          <cell r="L640" t="str">
            <v>Growth</v>
          </cell>
          <cell r="M640" t="str">
            <v>Transportation Committee</v>
          </cell>
          <cell r="N640" t="str">
            <v>Transportation Services Department</v>
          </cell>
          <cell r="O640" t="str">
            <v>Transportation Planning</v>
          </cell>
          <cell r="P640" t="str">
            <v>Transportation Services</v>
          </cell>
          <cell r="Q640" t="str">
            <v>909059  2018 Development Sidewalks</v>
          </cell>
          <cell r="R640" t="str">
            <v>516224  D/C  - Roads &amp; Structures (City Wide)</v>
          </cell>
          <cell r="S640">
            <v>0</v>
          </cell>
          <cell r="T640">
            <v>0</v>
          </cell>
          <cell r="U640">
            <v>0</v>
          </cell>
          <cell r="V640">
            <v>0</v>
          </cell>
          <cell r="W640">
            <v>156</v>
          </cell>
          <cell r="X640">
            <v>159</v>
          </cell>
          <cell r="Y640">
            <v>161</v>
          </cell>
          <cell r="Z640">
            <v>27</v>
          </cell>
          <cell r="AA640">
            <v>0</v>
          </cell>
          <cell r="AB640">
            <v>0</v>
          </cell>
          <cell r="AC640">
            <v>503</v>
          </cell>
          <cell r="AD640">
            <v>516224</v>
          </cell>
          <cell r="AE640">
            <v>0</v>
          </cell>
          <cell r="AF640" t="str">
            <v>CW</v>
          </cell>
          <cell r="AG640">
            <v>2021</v>
          </cell>
          <cell r="AH640" t="str">
            <v>Roads &amp; Structures</v>
          </cell>
          <cell r="AI640">
            <v>909059</v>
          </cell>
          <cell r="AJ640" t="str">
            <v>Trottoirs de lotissement − 2018</v>
          </cell>
        </row>
        <row r="641">
          <cell r="B641" t="str">
            <v>909059 2018 Development Sidewalks</v>
          </cell>
          <cell r="C641" t="str">
            <v>DC</v>
          </cell>
          <cell r="D641" t="str">
            <v xml:space="preserve">Development Charges </v>
          </cell>
          <cell r="E641" t="str">
            <v>Future DC Funding</v>
          </cell>
          <cell r="F641" t="str">
            <v>Develop. Charges</v>
          </cell>
          <cell r="G641" t="str">
            <v>DC</v>
          </cell>
          <cell r="H641" t="str">
            <v>Tax</v>
          </cell>
          <cell r="I641" t="str">
            <v>Tax</v>
          </cell>
          <cell r="J641" t="str">
            <v>Authority</v>
          </cell>
          <cell r="K641" t="str">
            <v>Individual</v>
          </cell>
          <cell r="L641" t="str">
            <v>Growth</v>
          </cell>
          <cell r="M641" t="str">
            <v>Transportation Committee</v>
          </cell>
          <cell r="N641" t="str">
            <v>Transportation Services Department</v>
          </cell>
          <cell r="O641" t="str">
            <v>Transportation Planning</v>
          </cell>
          <cell r="P641" t="str">
            <v>Transportation Services</v>
          </cell>
          <cell r="Q641" t="str">
            <v>909059  2018 Development Sidewalks</v>
          </cell>
          <cell r="R641" t="str">
            <v>516298  Future DC Funding</v>
          </cell>
          <cell r="S641">
            <v>0</v>
          </cell>
          <cell r="T641">
            <v>0</v>
          </cell>
          <cell r="U641">
            <v>0</v>
          </cell>
          <cell r="V641">
            <v>0</v>
          </cell>
          <cell r="W641">
            <v>0</v>
          </cell>
          <cell r="X641">
            <v>0</v>
          </cell>
          <cell r="Y641">
            <v>0</v>
          </cell>
          <cell r="Z641">
            <v>137</v>
          </cell>
          <cell r="AA641">
            <v>0</v>
          </cell>
          <cell r="AB641">
            <v>0</v>
          </cell>
          <cell r="AC641">
            <v>137</v>
          </cell>
          <cell r="AD641">
            <v>516298</v>
          </cell>
          <cell r="AE641">
            <v>0</v>
          </cell>
          <cell r="AF641" t="str">
            <v>CW</v>
          </cell>
          <cell r="AG641">
            <v>2021</v>
          </cell>
          <cell r="AH641" t="str">
            <v xml:space="preserve">Check </v>
          </cell>
          <cell r="AI641">
            <v>909059</v>
          </cell>
          <cell r="AJ641" t="str">
            <v>Trottoirs de lotissement − 2018</v>
          </cell>
        </row>
        <row r="642">
          <cell r="B642" t="str">
            <v>909060 2018 Transportation Demand Management</v>
          </cell>
          <cell r="C642" t="str">
            <v>Res</v>
          </cell>
          <cell r="D642" t="str">
            <v xml:space="preserve">Capital Reserve Fund </v>
          </cell>
          <cell r="E642" t="str">
            <v>City Wide Capital</v>
          </cell>
          <cell r="F642" t="str">
            <v>Tax Supported/ Dedicated</v>
          </cell>
          <cell r="G642" t="str">
            <v>Tax</v>
          </cell>
          <cell r="H642" t="str">
            <v>Tax</v>
          </cell>
          <cell r="I642" t="str">
            <v>Tax</v>
          </cell>
          <cell r="J642" t="str">
            <v>Authority</v>
          </cell>
          <cell r="K642" t="str">
            <v>Individual</v>
          </cell>
          <cell r="L642" t="str">
            <v>Growth</v>
          </cell>
          <cell r="M642" t="str">
            <v>Transportation Committee</v>
          </cell>
          <cell r="N642" t="str">
            <v>Transportation Services Department</v>
          </cell>
          <cell r="O642" t="str">
            <v>Transportation Planning</v>
          </cell>
          <cell r="P642" t="str">
            <v>Transportation Services</v>
          </cell>
          <cell r="Q642" t="str">
            <v>909060  2018 Transportation Demand Management</v>
          </cell>
          <cell r="R642" t="str">
            <v>516104  City Wide Capital</v>
          </cell>
          <cell r="S642">
            <v>0</v>
          </cell>
          <cell r="T642">
            <v>0</v>
          </cell>
          <cell r="U642">
            <v>0</v>
          </cell>
          <cell r="V642">
            <v>0</v>
          </cell>
          <cell r="W642">
            <v>192</v>
          </cell>
          <cell r="X642">
            <v>200</v>
          </cell>
          <cell r="Y642">
            <v>210</v>
          </cell>
          <cell r="Z642">
            <v>219</v>
          </cell>
          <cell r="AA642">
            <v>229</v>
          </cell>
          <cell r="AB642">
            <v>0</v>
          </cell>
          <cell r="AC642">
            <v>1050</v>
          </cell>
          <cell r="AD642">
            <v>516104</v>
          </cell>
          <cell r="AE642">
            <v>0</v>
          </cell>
          <cell r="AF642" t="str">
            <v>CW</v>
          </cell>
          <cell r="AG642">
            <v>2021</v>
          </cell>
          <cell r="AH642" t="str">
            <v>City Wide Capital</v>
          </cell>
          <cell r="AI642">
            <v>909060</v>
          </cell>
          <cell r="AJ642" t="str">
            <v>Gestion de la demande en transport 2018</v>
          </cell>
        </row>
        <row r="643">
          <cell r="B643" t="str">
            <v>909060 2018 Transportation Demand Management</v>
          </cell>
          <cell r="C643" t="str">
            <v>DC</v>
          </cell>
          <cell r="D643" t="str">
            <v xml:space="preserve">Development Charges </v>
          </cell>
          <cell r="E643" t="str">
            <v>Roads &amp; Structures (City Wide)</v>
          </cell>
          <cell r="F643" t="str">
            <v>Develop. Charges</v>
          </cell>
          <cell r="G643" t="str">
            <v>DC</v>
          </cell>
          <cell r="H643" t="str">
            <v>Tax</v>
          </cell>
          <cell r="I643" t="str">
            <v>Tax</v>
          </cell>
          <cell r="J643" t="str">
            <v>Authority</v>
          </cell>
          <cell r="K643" t="str">
            <v>Individual</v>
          </cell>
          <cell r="L643" t="str">
            <v>Growth</v>
          </cell>
          <cell r="M643" t="str">
            <v>Transportation Committee</v>
          </cell>
          <cell r="N643" t="str">
            <v>Transportation Services Department</v>
          </cell>
          <cell r="O643" t="str">
            <v>Transportation Planning</v>
          </cell>
          <cell r="P643" t="str">
            <v>Transportation Services</v>
          </cell>
          <cell r="Q643" t="str">
            <v>909060  2018 Transportation Demand Management</v>
          </cell>
          <cell r="R643" t="str">
            <v>516224  D/C  - Roads &amp; Structures (City Wide)</v>
          </cell>
          <cell r="S643">
            <v>0</v>
          </cell>
          <cell r="T643">
            <v>0</v>
          </cell>
          <cell r="U643">
            <v>0</v>
          </cell>
          <cell r="V643">
            <v>0</v>
          </cell>
          <cell r="W643">
            <v>191</v>
          </cell>
          <cell r="X643">
            <v>201</v>
          </cell>
          <cell r="Y643">
            <v>209</v>
          </cell>
          <cell r="Z643">
            <v>219</v>
          </cell>
          <cell r="AA643">
            <v>229</v>
          </cell>
          <cell r="AB643">
            <v>0</v>
          </cell>
          <cell r="AC643">
            <v>1049</v>
          </cell>
          <cell r="AD643">
            <v>516224</v>
          </cell>
          <cell r="AE643">
            <v>0</v>
          </cell>
          <cell r="AF643" t="str">
            <v>CW</v>
          </cell>
          <cell r="AG643">
            <v>2021</v>
          </cell>
          <cell r="AH643" t="str">
            <v>Roads &amp; Structures</v>
          </cell>
          <cell r="AI643">
            <v>909060</v>
          </cell>
          <cell r="AJ643" t="str">
            <v>Gestion de la demande en transport 2018</v>
          </cell>
        </row>
        <row r="644">
          <cell r="B644" t="str">
            <v>909467 2019 Cycling Facilities Program</v>
          </cell>
          <cell r="C644" t="str">
            <v>Res</v>
          </cell>
          <cell r="D644" t="str">
            <v xml:space="preserve">Capital Reserve Fund </v>
          </cell>
          <cell r="E644" t="str">
            <v>City Wide Capital</v>
          </cell>
          <cell r="F644" t="str">
            <v>Tax Supported/ Dedicated</v>
          </cell>
          <cell r="G644" t="str">
            <v>Tax</v>
          </cell>
          <cell r="H644" t="str">
            <v>Tax</v>
          </cell>
          <cell r="I644" t="str">
            <v>Tax</v>
          </cell>
          <cell r="J644" t="str">
            <v>Authority</v>
          </cell>
          <cell r="K644" t="str">
            <v>Individual</v>
          </cell>
          <cell r="L644" t="str">
            <v>Growth</v>
          </cell>
          <cell r="M644" t="str">
            <v>Transportation Committee</v>
          </cell>
          <cell r="N644" t="str">
            <v>Transportation Services Department</v>
          </cell>
          <cell r="O644" t="str">
            <v>Transportation Planning</v>
          </cell>
          <cell r="P644" t="str">
            <v>Transportation Services</v>
          </cell>
          <cell r="Q644" t="str">
            <v>909467  2019 Cycling Facilities Program</v>
          </cell>
          <cell r="R644" t="str">
            <v>516104  City Wide Capital</v>
          </cell>
          <cell r="S644">
            <v>2232</v>
          </cell>
          <cell r="T644">
            <v>2272</v>
          </cell>
          <cell r="U644">
            <v>2314</v>
          </cell>
          <cell r="V644">
            <v>2355</v>
          </cell>
          <cell r="W644">
            <v>0</v>
          </cell>
          <cell r="X644">
            <v>0</v>
          </cell>
          <cell r="Y644">
            <v>0</v>
          </cell>
          <cell r="Z644">
            <v>0</v>
          </cell>
          <cell r="AA644">
            <v>0</v>
          </cell>
          <cell r="AB644">
            <v>0</v>
          </cell>
          <cell r="AC644">
            <v>9173</v>
          </cell>
          <cell r="AD644">
            <v>516104</v>
          </cell>
          <cell r="AE644">
            <v>9173</v>
          </cell>
          <cell r="AF644" t="str">
            <v>CW</v>
          </cell>
          <cell r="AG644">
            <v>2022</v>
          </cell>
          <cell r="AH644" t="str">
            <v>City Wide Capital</v>
          </cell>
          <cell r="AI644">
            <v>909467</v>
          </cell>
          <cell r="AJ644" t="str">
            <v>Programme de 2019 sur les installations cyclables</v>
          </cell>
        </row>
        <row r="645">
          <cell r="B645" t="str">
            <v>909467 2019 Cycling Facilities Program</v>
          </cell>
          <cell r="C645" t="str">
            <v>DC</v>
          </cell>
          <cell r="D645" t="str">
            <v xml:space="preserve">Development Charges </v>
          </cell>
          <cell r="E645" t="str">
            <v>Roads &amp; Structures (City Wide)</v>
          </cell>
          <cell r="F645" t="str">
            <v>Develop. Charges</v>
          </cell>
          <cell r="G645" t="str">
            <v>DC</v>
          </cell>
          <cell r="H645" t="str">
            <v>Tax</v>
          </cell>
          <cell r="I645" t="str">
            <v>Tax</v>
          </cell>
          <cell r="J645" t="str">
            <v>Authority</v>
          </cell>
          <cell r="K645" t="str">
            <v>Individual</v>
          </cell>
          <cell r="L645" t="str">
            <v>Growth</v>
          </cell>
          <cell r="M645" t="str">
            <v>Transportation Committee</v>
          </cell>
          <cell r="N645" t="str">
            <v>Transportation Services Department</v>
          </cell>
          <cell r="O645" t="str">
            <v>Transportation Planning</v>
          </cell>
          <cell r="P645" t="str">
            <v>Transportation Services</v>
          </cell>
          <cell r="Q645" t="str">
            <v>909467  2019 Cycling Facilities Program</v>
          </cell>
          <cell r="R645" t="str">
            <v>516224  D/C  - Roads &amp; Structures (City Wide)</v>
          </cell>
          <cell r="S645">
            <v>2145</v>
          </cell>
          <cell r="T645">
            <v>2183</v>
          </cell>
          <cell r="U645">
            <v>2223</v>
          </cell>
          <cell r="V645">
            <v>2263</v>
          </cell>
          <cell r="W645">
            <v>0</v>
          </cell>
          <cell r="X645">
            <v>0</v>
          </cell>
          <cell r="Y645">
            <v>0</v>
          </cell>
          <cell r="Z645">
            <v>0</v>
          </cell>
          <cell r="AA645">
            <v>0</v>
          </cell>
          <cell r="AB645">
            <v>0</v>
          </cell>
          <cell r="AC645">
            <v>8814</v>
          </cell>
          <cell r="AD645">
            <v>516224</v>
          </cell>
          <cell r="AE645">
            <v>8814</v>
          </cell>
          <cell r="AF645" t="str">
            <v>CW</v>
          </cell>
          <cell r="AG645">
            <v>2022</v>
          </cell>
          <cell r="AH645" t="str">
            <v>Roads &amp; Structures</v>
          </cell>
          <cell r="AI645">
            <v>909467</v>
          </cell>
          <cell r="AJ645" t="str">
            <v>Programme de 2019 sur les installations cyclables</v>
          </cell>
        </row>
        <row r="646">
          <cell r="B646" t="str">
            <v>909468 2019 Development Sidewalks</v>
          </cell>
          <cell r="C646" t="str">
            <v>Res</v>
          </cell>
          <cell r="D646" t="str">
            <v xml:space="preserve">Capital Reserve Fund </v>
          </cell>
          <cell r="E646" t="str">
            <v>City Wide Capital</v>
          </cell>
          <cell r="F646" t="str">
            <v>Tax Supported/ Dedicated</v>
          </cell>
          <cell r="G646" t="str">
            <v>Tax</v>
          </cell>
          <cell r="H646" t="str">
            <v>Tax</v>
          </cell>
          <cell r="I646" t="str">
            <v>Tax</v>
          </cell>
          <cell r="J646" t="str">
            <v>Authority</v>
          </cell>
          <cell r="K646" t="str">
            <v>Individual</v>
          </cell>
          <cell r="L646" t="str">
            <v>Growth</v>
          </cell>
          <cell r="M646" t="str">
            <v>Transportation Committee</v>
          </cell>
          <cell r="N646" t="str">
            <v>Transportation Services Department</v>
          </cell>
          <cell r="O646" t="str">
            <v>Transportation Planning</v>
          </cell>
          <cell r="P646" t="str">
            <v>Transportation Services</v>
          </cell>
          <cell r="Q646" t="str">
            <v>909468  2019 Development Sidewalks</v>
          </cell>
          <cell r="R646" t="str">
            <v>516104  City Wide Capital</v>
          </cell>
          <cell r="S646">
            <v>8</v>
          </cell>
          <cell r="T646">
            <v>8</v>
          </cell>
          <cell r="U646">
            <v>8</v>
          </cell>
          <cell r="V646">
            <v>8</v>
          </cell>
          <cell r="W646">
            <v>0</v>
          </cell>
          <cell r="X646">
            <v>0</v>
          </cell>
          <cell r="Y646">
            <v>0</v>
          </cell>
          <cell r="Z646">
            <v>0</v>
          </cell>
          <cell r="AA646">
            <v>0</v>
          </cell>
          <cell r="AB646">
            <v>0</v>
          </cell>
          <cell r="AC646">
            <v>32</v>
          </cell>
          <cell r="AD646">
            <v>516104</v>
          </cell>
          <cell r="AE646">
            <v>32</v>
          </cell>
          <cell r="AF646" t="str">
            <v>CW</v>
          </cell>
          <cell r="AG646">
            <v>2022</v>
          </cell>
          <cell r="AH646" t="str">
            <v>City Wide Capital</v>
          </cell>
          <cell r="AI646">
            <v>909468</v>
          </cell>
          <cell r="AJ646" t="str">
            <v>Trottoirs de lotissement − 2019</v>
          </cell>
        </row>
        <row r="647">
          <cell r="B647" t="str">
            <v>909468 2019 Development Sidewalks</v>
          </cell>
          <cell r="C647" t="str">
            <v>DC</v>
          </cell>
          <cell r="D647" t="str">
            <v xml:space="preserve">Development Charges </v>
          </cell>
          <cell r="E647" t="str">
            <v>Roads &amp; Structures (City Wide)</v>
          </cell>
          <cell r="F647" t="str">
            <v>Develop. Charges</v>
          </cell>
          <cell r="G647" t="str">
            <v>DC</v>
          </cell>
          <cell r="H647" t="str">
            <v>Tax</v>
          </cell>
          <cell r="I647" t="str">
            <v>Tax</v>
          </cell>
          <cell r="J647" t="str">
            <v>Authority</v>
          </cell>
          <cell r="K647" t="str">
            <v>Individual</v>
          </cell>
          <cell r="L647" t="str">
            <v>Growth</v>
          </cell>
          <cell r="M647" t="str">
            <v>Transportation Committee</v>
          </cell>
          <cell r="N647" t="str">
            <v>Transportation Services Department</v>
          </cell>
          <cell r="O647" t="str">
            <v>Transportation Planning</v>
          </cell>
          <cell r="P647" t="str">
            <v>Transportation Services</v>
          </cell>
          <cell r="Q647" t="str">
            <v>909468  2019 Development Sidewalks</v>
          </cell>
          <cell r="R647" t="str">
            <v>516224  D/C  - Roads &amp; Structures (City Wide)</v>
          </cell>
          <cell r="S647">
            <v>145</v>
          </cell>
          <cell r="T647">
            <v>147</v>
          </cell>
          <cell r="U647">
            <v>150</v>
          </cell>
          <cell r="V647">
            <v>153</v>
          </cell>
          <cell r="W647">
            <v>0</v>
          </cell>
          <cell r="X647">
            <v>0</v>
          </cell>
          <cell r="Y647">
            <v>0</v>
          </cell>
          <cell r="Z647">
            <v>0</v>
          </cell>
          <cell r="AA647">
            <v>0</v>
          </cell>
          <cell r="AB647">
            <v>0</v>
          </cell>
          <cell r="AC647">
            <v>595</v>
          </cell>
          <cell r="AD647">
            <v>516224</v>
          </cell>
          <cell r="AE647">
            <v>595</v>
          </cell>
          <cell r="AF647" t="str">
            <v>CW</v>
          </cell>
          <cell r="AG647">
            <v>2022</v>
          </cell>
          <cell r="AH647" t="str">
            <v>Roads &amp; Structures</v>
          </cell>
          <cell r="AI647">
            <v>909468</v>
          </cell>
          <cell r="AJ647" t="str">
            <v>Trottoirs de lotissement − 2019</v>
          </cell>
        </row>
        <row r="648">
          <cell r="B648" t="str">
            <v>909469 2019 Transportation Demand Management</v>
          </cell>
          <cell r="C648" t="str">
            <v>Res</v>
          </cell>
          <cell r="D648" t="str">
            <v xml:space="preserve">Capital Reserve Fund </v>
          </cell>
          <cell r="E648" t="str">
            <v>City Wide Capital</v>
          </cell>
          <cell r="F648" t="str">
            <v>Tax Supported/ Dedicated</v>
          </cell>
          <cell r="G648" t="str">
            <v>Tax</v>
          </cell>
          <cell r="H648" t="str">
            <v>Tax</v>
          </cell>
          <cell r="I648" t="str">
            <v>Tax</v>
          </cell>
          <cell r="J648" t="str">
            <v>Authority</v>
          </cell>
          <cell r="K648" t="str">
            <v>Individual</v>
          </cell>
          <cell r="L648" t="str">
            <v>Growth</v>
          </cell>
          <cell r="M648" t="str">
            <v>Transportation Committee</v>
          </cell>
          <cell r="N648" t="str">
            <v>Transportation Services Department</v>
          </cell>
          <cell r="O648" t="str">
            <v>Transportation Planning</v>
          </cell>
          <cell r="P648" t="str">
            <v>Transportation Services</v>
          </cell>
          <cell r="Q648" t="str">
            <v>909469  2019 Transportation Demand Management</v>
          </cell>
          <cell r="R648" t="str">
            <v>516104  City Wide Capital</v>
          </cell>
          <cell r="S648">
            <v>160</v>
          </cell>
          <cell r="T648">
            <v>160</v>
          </cell>
          <cell r="U648">
            <v>160</v>
          </cell>
          <cell r="V648">
            <v>160</v>
          </cell>
          <cell r="W648">
            <v>0</v>
          </cell>
          <cell r="X648">
            <v>0</v>
          </cell>
          <cell r="Y648">
            <v>0</v>
          </cell>
          <cell r="Z648">
            <v>0</v>
          </cell>
          <cell r="AA648">
            <v>0</v>
          </cell>
          <cell r="AB648">
            <v>0</v>
          </cell>
          <cell r="AC648">
            <v>640</v>
          </cell>
          <cell r="AD648">
            <v>516104</v>
          </cell>
          <cell r="AE648">
            <v>640</v>
          </cell>
          <cell r="AF648" t="str">
            <v>CW</v>
          </cell>
          <cell r="AG648">
            <v>2021</v>
          </cell>
          <cell r="AH648" t="str">
            <v>City Wide Capital</v>
          </cell>
          <cell r="AI648">
            <v>909469</v>
          </cell>
          <cell r="AJ648" t="str">
            <v>Gestion de la demande en transport 2019</v>
          </cell>
        </row>
        <row r="649">
          <cell r="B649" t="str">
            <v>909469 2019 Transportation Demand Management</v>
          </cell>
          <cell r="C649" t="str">
            <v>DC</v>
          </cell>
          <cell r="D649" t="str">
            <v xml:space="preserve">Development Charges </v>
          </cell>
          <cell r="E649" t="str">
            <v>Roads &amp; Structures (City Wide)</v>
          </cell>
          <cell r="F649" t="str">
            <v>Develop. Charges</v>
          </cell>
          <cell r="G649" t="str">
            <v>DC</v>
          </cell>
          <cell r="H649" t="str">
            <v>Tax</v>
          </cell>
          <cell r="I649" t="str">
            <v>Tax</v>
          </cell>
          <cell r="J649" t="str">
            <v>Authority</v>
          </cell>
          <cell r="K649" t="str">
            <v>Individual</v>
          </cell>
          <cell r="L649" t="str">
            <v>Growth</v>
          </cell>
          <cell r="M649" t="str">
            <v>Transportation Committee</v>
          </cell>
          <cell r="N649" t="str">
            <v>Transportation Services Department</v>
          </cell>
          <cell r="O649" t="str">
            <v>Transportation Planning</v>
          </cell>
          <cell r="P649" t="str">
            <v>Transportation Services</v>
          </cell>
          <cell r="Q649" t="str">
            <v>909469  2019 Transportation Demand Management</v>
          </cell>
          <cell r="R649" t="str">
            <v>516224  D/C  - Roads &amp; Structures (City Wide)</v>
          </cell>
          <cell r="S649">
            <v>160</v>
          </cell>
          <cell r="T649">
            <v>160</v>
          </cell>
          <cell r="U649">
            <v>160</v>
          </cell>
          <cell r="V649">
            <v>160</v>
          </cell>
          <cell r="W649">
            <v>0</v>
          </cell>
          <cell r="X649">
            <v>0</v>
          </cell>
          <cell r="Y649">
            <v>0</v>
          </cell>
          <cell r="Z649">
            <v>0</v>
          </cell>
          <cell r="AA649">
            <v>0</v>
          </cell>
          <cell r="AB649">
            <v>0</v>
          </cell>
          <cell r="AC649">
            <v>640</v>
          </cell>
          <cell r="AD649">
            <v>516224</v>
          </cell>
          <cell r="AE649">
            <v>640</v>
          </cell>
          <cell r="AF649" t="str">
            <v>CW</v>
          </cell>
          <cell r="AG649">
            <v>2021</v>
          </cell>
          <cell r="AH649" t="str">
            <v>Roads &amp; Structures</v>
          </cell>
          <cell r="AI649">
            <v>909469</v>
          </cell>
          <cell r="AJ649" t="str">
            <v>Gestion de la demande en transport 2019</v>
          </cell>
        </row>
        <row r="650">
          <cell r="B650" t="str">
            <v>908275 2018 Pedestrian Facilities Program</v>
          </cell>
          <cell r="C650" t="str">
            <v>Res</v>
          </cell>
          <cell r="D650" t="str">
            <v xml:space="preserve">Capital Reserve Fund </v>
          </cell>
          <cell r="E650" t="str">
            <v>City Wide Capital</v>
          </cell>
          <cell r="F650" t="str">
            <v>Tax Supported/ Dedicated</v>
          </cell>
          <cell r="G650" t="str">
            <v>Tax</v>
          </cell>
          <cell r="H650" t="str">
            <v>Tax</v>
          </cell>
          <cell r="I650" t="str">
            <v>Tax</v>
          </cell>
          <cell r="J650" t="str">
            <v>Authority</v>
          </cell>
          <cell r="K650" t="str">
            <v>Pedestrian Facilities</v>
          </cell>
          <cell r="L650" t="str">
            <v>Growth</v>
          </cell>
          <cell r="M650" t="str">
            <v>Transportation Committee</v>
          </cell>
          <cell r="N650" t="str">
            <v>Transportation Services Department</v>
          </cell>
          <cell r="O650" t="str">
            <v>Transportation Planning</v>
          </cell>
          <cell r="P650" t="str">
            <v>Transportation Services</v>
          </cell>
          <cell r="Q650" t="str">
            <v>908275  2018 Pedestrian Facilities Program</v>
          </cell>
          <cell r="R650" t="str">
            <v>516104  City Wide Capital</v>
          </cell>
          <cell r="S650">
            <v>0</v>
          </cell>
          <cell r="T650">
            <v>0</v>
          </cell>
          <cell r="U650">
            <v>0</v>
          </cell>
          <cell r="V650">
            <v>0</v>
          </cell>
          <cell r="W650">
            <v>1320</v>
          </cell>
          <cell r="X650">
            <v>1344</v>
          </cell>
          <cell r="Y650">
            <v>1368</v>
          </cell>
          <cell r="Z650">
            <v>1392</v>
          </cell>
          <cell r="AA650">
            <v>1418</v>
          </cell>
          <cell r="AB650">
            <v>0</v>
          </cell>
          <cell r="AC650">
            <v>6842</v>
          </cell>
          <cell r="AD650">
            <v>516104</v>
          </cell>
          <cell r="AE650">
            <v>0</v>
          </cell>
          <cell r="AF650" t="str">
            <v>CW</v>
          </cell>
          <cell r="AG650">
            <v>2021</v>
          </cell>
          <cell r="AH650" t="str">
            <v>City Wide Capital</v>
          </cell>
          <cell r="AI650">
            <v>908275</v>
          </cell>
          <cell r="AJ650" t="str">
            <v>Programme de sur les installations piétonnières de 2018</v>
          </cell>
        </row>
        <row r="651">
          <cell r="B651" t="str">
            <v>908275 2018 Pedestrian Facilities Program</v>
          </cell>
          <cell r="C651" t="str">
            <v>DC</v>
          </cell>
          <cell r="D651" t="str">
            <v xml:space="preserve">Development Charges </v>
          </cell>
          <cell r="E651" t="str">
            <v>Roads &amp; Structures (City Wide)</v>
          </cell>
          <cell r="F651" t="str">
            <v>Develop. Charges</v>
          </cell>
          <cell r="G651" t="str">
            <v>DC</v>
          </cell>
          <cell r="H651" t="str">
            <v>Tax</v>
          </cell>
          <cell r="I651" t="str">
            <v>Tax</v>
          </cell>
          <cell r="J651" t="str">
            <v>Authority</v>
          </cell>
          <cell r="K651" t="str">
            <v>Pedestrian Facilities</v>
          </cell>
          <cell r="L651" t="str">
            <v>Growth</v>
          </cell>
          <cell r="M651" t="str">
            <v>Transportation Committee</v>
          </cell>
          <cell r="N651" t="str">
            <v>Transportation Services Department</v>
          </cell>
          <cell r="O651" t="str">
            <v>Transportation Planning</v>
          </cell>
          <cell r="P651" t="str">
            <v>Transportation Services</v>
          </cell>
          <cell r="Q651" t="str">
            <v>908275  2018 Pedestrian Facilities Program</v>
          </cell>
          <cell r="R651" t="str">
            <v>516224  D/C  - Roads &amp; Structures (City Wide)</v>
          </cell>
          <cell r="S651">
            <v>0</v>
          </cell>
          <cell r="T651">
            <v>0</v>
          </cell>
          <cell r="U651">
            <v>0</v>
          </cell>
          <cell r="V651">
            <v>0</v>
          </cell>
          <cell r="W651">
            <v>440</v>
          </cell>
          <cell r="X651">
            <v>334</v>
          </cell>
          <cell r="Y651">
            <v>0</v>
          </cell>
          <cell r="Z651">
            <v>0</v>
          </cell>
          <cell r="AA651">
            <v>0</v>
          </cell>
          <cell r="AB651">
            <v>0</v>
          </cell>
          <cell r="AC651">
            <v>774</v>
          </cell>
          <cell r="AD651">
            <v>516224</v>
          </cell>
          <cell r="AE651">
            <v>0</v>
          </cell>
          <cell r="AF651" t="str">
            <v>CW</v>
          </cell>
          <cell r="AG651">
            <v>2021</v>
          </cell>
          <cell r="AH651" t="str">
            <v>Roads &amp; Structures</v>
          </cell>
          <cell r="AI651">
            <v>908275</v>
          </cell>
          <cell r="AJ651" t="str">
            <v>Programme de sur les installations piétonnières de 2018</v>
          </cell>
        </row>
        <row r="652">
          <cell r="B652" t="str">
            <v>908275 2018 Pedestrian Facilities Program</v>
          </cell>
          <cell r="C652" t="str">
            <v>DC</v>
          </cell>
          <cell r="D652" t="str">
            <v xml:space="preserve">Development Charges </v>
          </cell>
          <cell r="E652" t="str">
            <v>Future DC Funding</v>
          </cell>
          <cell r="F652" t="str">
            <v>Develop. Charges</v>
          </cell>
          <cell r="G652" t="str">
            <v>DC</v>
          </cell>
          <cell r="H652" t="str">
            <v>Tax</v>
          </cell>
          <cell r="I652" t="str">
            <v>Tax</v>
          </cell>
          <cell r="J652" t="str">
            <v>Authority</v>
          </cell>
          <cell r="K652" t="str">
            <v>Pedestrian Facilities</v>
          </cell>
          <cell r="L652" t="str">
            <v>Growth</v>
          </cell>
          <cell r="M652" t="str">
            <v>Transportation Committee</v>
          </cell>
          <cell r="N652" t="str">
            <v>Transportation Services Department</v>
          </cell>
          <cell r="O652" t="str">
            <v>Transportation Planning</v>
          </cell>
          <cell r="P652" t="str">
            <v>Transportation Services</v>
          </cell>
          <cell r="Q652" t="str">
            <v>908275  2018 Pedestrian Facilities Program</v>
          </cell>
          <cell r="R652" t="str">
            <v>516298  Future DC Funding</v>
          </cell>
          <cell r="S652">
            <v>0</v>
          </cell>
          <cell r="T652">
            <v>0</v>
          </cell>
          <cell r="U652">
            <v>0</v>
          </cell>
          <cell r="V652">
            <v>0</v>
          </cell>
          <cell r="W652">
            <v>0</v>
          </cell>
          <cell r="X652">
            <v>114</v>
          </cell>
          <cell r="Y652">
            <v>456</v>
          </cell>
          <cell r="Z652">
            <v>464</v>
          </cell>
          <cell r="AA652">
            <v>472</v>
          </cell>
          <cell r="AB652">
            <v>0</v>
          </cell>
          <cell r="AC652">
            <v>1506</v>
          </cell>
          <cell r="AD652">
            <v>516298</v>
          </cell>
          <cell r="AE652">
            <v>0</v>
          </cell>
          <cell r="AF652" t="str">
            <v>CW</v>
          </cell>
          <cell r="AG652">
            <v>2021</v>
          </cell>
          <cell r="AH652" t="str">
            <v xml:space="preserve">Check </v>
          </cell>
          <cell r="AI652">
            <v>908275</v>
          </cell>
          <cell r="AJ652" t="str">
            <v>Programme de sur les installations piétonnières de 2018</v>
          </cell>
        </row>
        <row r="653">
          <cell r="B653" t="str">
            <v>908559 2020 Cycling &amp; Ped Major Structures Prog</v>
          </cell>
          <cell r="C653" t="str">
            <v>Res</v>
          </cell>
          <cell r="D653" t="str">
            <v xml:space="preserve">Capital Reserve Fund </v>
          </cell>
          <cell r="E653" t="str">
            <v>City Wide Capital</v>
          </cell>
          <cell r="F653" t="str">
            <v>Tax Supported/ Dedicated</v>
          </cell>
          <cell r="G653" t="str">
            <v>Tax</v>
          </cell>
          <cell r="H653" t="str">
            <v>Tax</v>
          </cell>
          <cell r="I653" t="str">
            <v>Tax</v>
          </cell>
          <cell r="J653" t="str">
            <v>Authority</v>
          </cell>
          <cell r="K653" t="str">
            <v>Pedestrian Facilities</v>
          </cell>
          <cell r="L653" t="str">
            <v>Growth</v>
          </cell>
          <cell r="M653" t="str">
            <v>Transportation Committee</v>
          </cell>
          <cell r="N653" t="str">
            <v>Transportation Services Department</v>
          </cell>
          <cell r="O653" t="str">
            <v>Transportation Planning</v>
          </cell>
          <cell r="P653" t="str">
            <v>Transportation Services</v>
          </cell>
          <cell r="Q653" t="str">
            <v>908559  2020 Cycling &amp; Ped Major Structures Prog</v>
          </cell>
          <cell r="R653" t="str">
            <v>516104  City Wide Capital</v>
          </cell>
          <cell r="S653">
            <v>0</v>
          </cell>
          <cell r="T653">
            <v>248</v>
          </cell>
          <cell r="U653">
            <v>353</v>
          </cell>
          <cell r="V653">
            <v>163</v>
          </cell>
          <cell r="W653">
            <v>498</v>
          </cell>
          <cell r="X653">
            <v>158</v>
          </cell>
          <cell r="Y653">
            <v>0</v>
          </cell>
          <cell r="Z653">
            <v>254</v>
          </cell>
          <cell r="AA653">
            <v>1338</v>
          </cell>
          <cell r="AB653">
            <v>0</v>
          </cell>
          <cell r="AC653">
            <v>3012</v>
          </cell>
          <cell r="AD653">
            <v>516104</v>
          </cell>
          <cell r="AE653">
            <v>764</v>
          </cell>
          <cell r="AF653" t="str">
            <v>CW</v>
          </cell>
          <cell r="AG653">
            <v>2023</v>
          </cell>
          <cell r="AH653" t="str">
            <v>City Wide Capital</v>
          </cell>
          <cell r="AI653">
            <v>908559</v>
          </cell>
          <cell r="AJ653" t="str">
            <v>Programme des structures cyclistes et piétonnes majeures - 2020</v>
          </cell>
        </row>
        <row r="654">
          <cell r="B654" t="str">
            <v>908559 2020 Cycling &amp; Ped Major Structures Prog</v>
          </cell>
          <cell r="C654" t="str">
            <v>DC</v>
          </cell>
          <cell r="D654" t="str">
            <v xml:space="preserve">Development Charges </v>
          </cell>
          <cell r="E654" t="str">
            <v>Roads &amp; Structures (City Wide)</v>
          </cell>
          <cell r="F654" t="str">
            <v>Develop. Charges</v>
          </cell>
          <cell r="G654" t="str">
            <v>DC</v>
          </cell>
          <cell r="H654" t="str">
            <v>Tax</v>
          </cell>
          <cell r="I654" t="str">
            <v>Tax</v>
          </cell>
          <cell r="J654" t="str">
            <v>Authority</v>
          </cell>
          <cell r="K654" t="str">
            <v>Pedestrian Facilities</v>
          </cell>
          <cell r="L654" t="str">
            <v>Growth</v>
          </cell>
          <cell r="M654" t="str">
            <v>Transportation Committee</v>
          </cell>
          <cell r="N654" t="str">
            <v>Transportation Services Department</v>
          </cell>
          <cell r="O654" t="str">
            <v>Transportation Planning</v>
          </cell>
          <cell r="P654" t="str">
            <v>Transportation Services</v>
          </cell>
          <cell r="Q654" t="str">
            <v>908559  2020 Cycling &amp; Ped Major Structures Prog</v>
          </cell>
          <cell r="R654" t="str">
            <v>516224  D/C  - Roads &amp; Structures (City Wide)</v>
          </cell>
          <cell r="S654">
            <v>0</v>
          </cell>
          <cell r="T654">
            <v>791</v>
          </cell>
          <cell r="U654">
            <v>1021</v>
          </cell>
          <cell r="V654">
            <v>878</v>
          </cell>
          <cell r="W654">
            <v>118</v>
          </cell>
          <cell r="X654">
            <v>0</v>
          </cell>
          <cell r="Y654">
            <v>0</v>
          </cell>
          <cell r="Z654">
            <v>0</v>
          </cell>
          <cell r="AA654">
            <v>0</v>
          </cell>
          <cell r="AB654">
            <v>0</v>
          </cell>
          <cell r="AC654">
            <v>2808</v>
          </cell>
          <cell r="AD654">
            <v>516224</v>
          </cell>
          <cell r="AE654">
            <v>2690</v>
          </cell>
          <cell r="AF654" t="str">
            <v>CW</v>
          </cell>
          <cell r="AG654">
            <v>2023</v>
          </cell>
          <cell r="AH654" t="str">
            <v>Roads &amp; Structures</v>
          </cell>
          <cell r="AI654">
            <v>908559</v>
          </cell>
          <cell r="AJ654" t="str">
            <v>Programme des structures cyclistes et piétonnes majeures - 2020</v>
          </cell>
        </row>
        <row r="655">
          <cell r="B655" t="str">
            <v>908559 2020 Cycling &amp; Ped Major Structures Prog</v>
          </cell>
          <cell r="C655" t="str">
            <v>Debt</v>
          </cell>
          <cell r="D655" t="str">
            <v xml:space="preserve">Debt Funding </v>
          </cell>
          <cell r="E655" t="str">
            <v>Tax Supported Debt</v>
          </cell>
          <cell r="F655" t="str">
            <v>Tax Supported/ Dedicated Debt</v>
          </cell>
          <cell r="G655" t="str">
            <v>Tax</v>
          </cell>
          <cell r="H655" t="str">
            <v>Tax</v>
          </cell>
          <cell r="I655" t="str">
            <v>Tax</v>
          </cell>
          <cell r="J655" t="str">
            <v>Authority</v>
          </cell>
          <cell r="K655" t="str">
            <v>Pedestrian Facilities</v>
          </cell>
          <cell r="L655" t="str">
            <v>Growth</v>
          </cell>
          <cell r="M655" t="str">
            <v>Transportation Committee</v>
          </cell>
          <cell r="N655" t="str">
            <v>Transportation Services Department</v>
          </cell>
          <cell r="O655" t="str">
            <v>Transportation Planning</v>
          </cell>
          <cell r="P655" t="str">
            <v>Transportation Services</v>
          </cell>
          <cell r="Q655" t="str">
            <v>908559  2020 Cycling &amp; Ped Major Structures Prog</v>
          </cell>
          <cell r="R655" t="str">
            <v>518004  Tax Supported Debt</v>
          </cell>
          <cell r="S655">
            <v>0</v>
          </cell>
          <cell r="T655">
            <v>800</v>
          </cell>
          <cell r="U655">
            <v>1000</v>
          </cell>
          <cell r="V655">
            <v>1000</v>
          </cell>
          <cell r="W655">
            <v>5000</v>
          </cell>
          <cell r="X655">
            <v>0</v>
          </cell>
          <cell r="Y655">
            <v>0</v>
          </cell>
          <cell r="Z655">
            <v>2000</v>
          </cell>
          <cell r="AA655">
            <v>0</v>
          </cell>
          <cell r="AB655">
            <v>0</v>
          </cell>
          <cell r="AC655">
            <v>9800</v>
          </cell>
          <cell r="AD655">
            <v>518004</v>
          </cell>
          <cell r="AE655">
            <v>2800</v>
          </cell>
          <cell r="AF655" t="str">
            <v>CW</v>
          </cell>
          <cell r="AG655">
            <v>2023</v>
          </cell>
          <cell r="AH655" t="str">
            <v>Tax Supported Debt</v>
          </cell>
          <cell r="AI655">
            <v>908559</v>
          </cell>
          <cell r="AJ655" t="str">
            <v>Programme des structures cyclistes et piétonnes majeures - 2020</v>
          </cell>
        </row>
        <row r="656">
          <cell r="B656" t="str">
            <v>908559 2020 Cycling &amp; Ped Major Structures Prog</v>
          </cell>
          <cell r="C656" t="str">
            <v>DC Debt</v>
          </cell>
          <cell r="D656" t="str">
            <v xml:space="preserve">Debt Funding </v>
          </cell>
          <cell r="E656" t="str">
            <v>RoadsRel DC Debt TBA</v>
          </cell>
          <cell r="F656" t="str">
            <v>Develop. Charges Debt</v>
          </cell>
          <cell r="G656" t="str">
            <v>DC</v>
          </cell>
          <cell r="H656" t="str">
            <v>Tax</v>
          </cell>
          <cell r="I656" t="str">
            <v>Tax</v>
          </cell>
          <cell r="J656" t="str">
            <v>Authority</v>
          </cell>
          <cell r="K656" t="str">
            <v>Pedestrian Facilities</v>
          </cell>
          <cell r="L656" t="str">
            <v>Growth</v>
          </cell>
          <cell r="M656" t="str">
            <v>Transportation Committee</v>
          </cell>
          <cell r="N656" t="str">
            <v>Transportation Services Department</v>
          </cell>
          <cell r="O656" t="str">
            <v>Transportation Planning</v>
          </cell>
          <cell r="P656" t="str">
            <v>Transportation Services</v>
          </cell>
          <cell r="Q656" t="str">
            <v>908559  2020 Cycling &amp; Ped Major Structures Prog</v>
          </cell>
          <cell r="R656" t="str">
            <v>518037  Roads Rel Serv DC Debt TBA</v>
          </cell>
          <cell r="S656">
            <v>0</v>
          </cell>
          <cell r="T656">
            <v>0</v>
          </cell>
          <cell r="U656">
            <v>0</v>
          </cell>
          <cell r="V656">
            <v>0</v>
          </cell>
          <cell r="W656">
            <v>4030</v>
          </cell>
          <cell r="X656">
            <v>120</v>
          </cell>
          <cell r="Y656">
            <v>0</v>
          </cell>
          <cell r="Z656">
            <v>1701</v>
          </cell>
          <cell r="AA656">
            <v>1010</v>
          </cell>
          <cell r="AB656">
            <v>0</v>
          </cell>
          <cell r="AC656">
            <v>6861</v>
          </cell>
          <cell r="AD656">
            <v>518037</v>
          </cell>
          <cell r="AE656">
            <v>0</v>
          </cell>
          <cell r="AF656" t="str">
            <v>CW</v>
          </cell>
          <cell r="AG656">
            <v>2023</v>
          </cell>
          <cell r="AH656" t="str">
            <v>Roads &amp; Structures DC Debt</v>
          </cell>
          <cell r="AI656">
            <v>908559</v>
          </cell>
          <cell r="AJ656" t="str">
            <v>Programme des structures cyclistes et piétonnes majeures - 2020</v>
          </cell>
        </row>
        <row r="657">
          <cell r="B657" t="str">
            <v>909466 2019 Pedestrian Facilities Program</v>
          </cell>
          <cell r="C657" t="str">
            <v>Res</v>
          </cell>
          <cell r="D657" t="str">
            <v xml:space="preserve">Capital Reserve Fund </v>
          </cell>
          <cell r="E657" t="str">
            <v>City Wide Capital</v>
          </cell>
          <cell r="F657" t="str">
            <v>Tax Supported/ Dedicated</v>
          </cell>
          <cell r="G657" t="str">
            <v>Tax</v>
          </cell>
          <cell r="H657" t="str">
            <v>Tax</v>
          </cell>
          <cell r="I657" t="str">
            <v>Tax</v>
          </cell>
          <cell r="J657" t="str">
            <v>Authority</v>
          </cell>
          <cell r="K657" t="str">
            <v>Pedestrian Facilities</v>
          </cell>
          <cell r="L657" t="str">
            <v>Growth</v>
          </cell>
          <cell r="M657" t="str">
            <v>Transportation Committee</v>
          </cell>
          <cell r="N657" t="str">
            <v>Transportation Services Department</v>
          </cell>
          <cell r="O657" t="str">
            <v>Transportation Planning</v>
          </cell>
          <cell r="P657" t="str">
            <v>Transportation Services</v>
          </cell>
          <cell r="Q657" t="str">
            <v>909466  2019 Pedestrian Facilities Program</v>
          </cell>
          <cell r="R657" t="str">
            <v>516104  City Wide Capital</v>
          </cell>
          <cell r="S657">
            <v>1679</v>
          </cell>
          <cell r="T657">
            <v>1251</v>
          </cell>
          <cell r="U657">
            <v>1274</v>
          </cell>
          <cell r="V657">
            <v>1297</v>
          </cell>
          <cell r="W657">
            <v>0</v>
          </cell>
          <cell r="X657">
            <v>0</v>
          </cell>
          <cell r="Y657">
            <v>0</v>
          </cell>
          <cell r="Z657">
            <v>0</v>
          </cell>
          <cell r="AA657">
            <v>0</v>
          </cell>
          <cell r="AB657">
            <v>0</v>
          </cell>
          <cell r="AC657">
            <v>5501</v>
          </cell>
          <cell r="AD657">
            <v>516104</v>
          </cell>
          <cell r="AE657">
            <v>5501</v>
          </cell>
          <cell r="AF657" t="str">
            <v>CW</v>
          </cell>
          <cell r="AG657">
            <v>2022</v>
          </cell>
          <cell r="AH657" t="str">
            <v>City Wide Capital</v>
          </cell>
          <cell r="AI657">
            <v>909466</v>
          </cell>
          <cell r="AJ657" t="str">
            <v>Programme de 2019 sur les installations piétonnières</v>
          </cell>
        </row>
        <row r="658">
          <cell r="B658" t="str">
            <v>909466 2019 Pedestrian Facilities Program</v>
          </cell>
          <cell r="C658" t="str">
            <v>DC</v>
          </cell>
          <cell r="D658" t="str">
            <v xml:space="preserve">Development Charges </v>
          </cell>
          <cell r="E658" t="str">
            <v>Roads &amp; Structures (City Wide)</v>
          </cell>
          <cell r="F658" t="str">
            <v>Develop. Charges</v>
          </cell>
          <cell r="G658" t="str">
            <v>DC</v>
          </cell>
          <cell r="H658" t="str">
            <v>Tax</v>
          </cell>
          <cell r="I658" t="str">
            <v>Tax</v>
          </cell>
          <cell r="J658" t="str">
            <v>Authority</v>
          </cell>
          <cell r="K658" t="str">
            <v>Pedestrian Facilities</v>
          </cell>
          <cell r="L658" t="str">
            <v>Growth</v>
          </cell>
          <cell r="M658" t="str">
            <v>Transportation Committee</v>
          </cell>
          <cell r="N658" t="str">
            <v>Transportation Services Department</v>
          </cell>
          <cell r="O658" t="str">
            <v>Transportation Planning</v>
          </cell>
          <cell r="P658" t="str">
            <v>Transportation Services</v>
          </cell>
          <cell r="Q658" t="str">
            <v>909466  2019 Pedestrian Facilities Program</v>
          </cell>
          <cell r="R658" t="str">
            <v>516224  D/C  - Roads &amp; Structures (City Wide)</v>
          </cell>
          <cell r="S658">
            <v>560</v>
          </cell>
          <cell r="T658">
            <v>417</v>
          </cell>
          <cell r="U658">
            <v>425</v>
          </cell>
          <cell r="V658">
            <v>432</v>
          </cell>
          <cell r="W658">
            <v>0</v>
          </cell>
          <cell r="X658">
            <v>0</v>
          </cell>
          <cell r="Y658">
            <v>0</v>
          </cell>
          <cell r="Z658">
            <v>0</v>
          </cell>
          <cell r="AA658">
            <v>0</v>
          </cell>
          <cell r="AB658">
            <v>0</v>
          </cell>
          <cell r="AC658">
            <v>1834</v>
          </cell>
          <cell r="AD658">
            <v>516224</v>
          </cell>
          <cell r="AE658">
            <v>1834</v>
          </cell>
          <cell r="AF658" t="str">
            <v>CW</v>
          </cell>
          <cell r="AG658">
            <v>2022</v>
          </cell>
          <cell r="AH658" t="str">
            <v>Roads &amp; Structures</v>
          </cell>
          <cell r="AI658">
            <v>909466</v>
          </cell>
          <cell r="AJ658" t="str">
            <v>Programme de 2019 sur les installations piétonnières</v>
          </cell>
        </row>
        <row r="659">
          <cell r="B659" t="str">
            <v>909062 2018 Network Modification Program</v>
          </cell>
          <cell r="C659" t="str">
            <v>Res</v>
          </cell>
          <cell r="D659" t="str">
            <v xml:space="preserve">Capital Reserve Fund </v>
          </cell>
          <cell r="E659" t="str">
            <v>City Wide Capital</v>
          </cell>
          <cell r="F659" t="str">
            <v>Tax Supported/ Dedicated</v>
          </cell>
          <cell r="G659" t="str">
            <v>Tax</v>
          </cell>
          <cell r="H659" t="str">
            <v>Tax</v>
          </cell>
          <cell r="I659" t="str">
            <v>Tax</v>
          </cell>
          <cell r="J659" t="str">
            <v>Authority</v>
          </cell>
          <cell r="K659" t="str">
            <v>Individual</v>
          </cell>
          <cell r="L659" t="str">
            <v>Growth</v>
          </cell>
          <cell r="M659" t="str">
            <v>Transportation Committee</v>
          </cell>
          <cell r="N659" t="str">
            <v>Transportation Services Department</v>
          </cell>
          <cell r="O659" t="str">
            <v>Transportation Planning</v>
          </cell>
          <cell r="P659" t="str">
            <v>Transportation Services</v>
          </cell>
          <cell r="Q659" t="str">
            <v>909062  2018 Network Modification Program</v>
          </cell>
          <cell r="R659" t="str">
            <v>516104  City Wide Capital</v>
          </cell>
          <cell r="S659">
            <v>0</v>
          </cell>
          <cell r="T659">
            <v>0</v>
          </cell>
          <cell r="U659">
            <v>0</v>
          </cell>
          <cell r="V659">
            <v>0</v>
          </cell>
          <cell r="W659">
            <v>576</v>
          </cell>
          <cell r="X659">
            <v>678</v>
          </cell>
          <cell r="Y659">
            <v>674</v>
          </cell>
          <cell r="Z659">
            <v>686</v>
          </cell>
          <cell r="AA659">
            <v>0</v>
          </cell>
          <cell r="AB659">
            <v>0</v>
          </cell>
          <cell r="AC659">
            <v>2614</v>
          </cell>
          <cell r="AD659">
            <v>516104</v>
          </cell>
          <cell r="AE659">
            <v>0</v>
          </cell>
          <cell r="AF659" t="str">
            <v>CW</v>
          </cell>
          <cell r="AG659">
            <v>2021</v>
          </cell>
          <cell r="AH659" t="str">
            <v>City Wide Capital</v>
          </cell>
          <cell r="AI659">
            <v>909062</v>
          </cell>
          <cell r="AJ659" t="str">
            <v>Programme de modification du réseau − 2018</v>
          </cell>
        </row>
        <row r="660">
          <cell r="B660" t="str">
            <v>909062 2018 Network Modification Program</v>
          </cell>
          <cell r="C660" t="str">
            <v>DC</v>
          </cell>
          <cell r="D660" t="str">
            <v xml:space="preserve">Development Charges </v>
          </cell>
          <cell r="E660" t="str">
            <v>Roads &amp; Structures (City Wide)</v>
          </cell>
          <cell r="F660" t="str">
            <v>Develop. Charges</v>
          </cell>
          <cell r="G660" t="str">
            <v>DC</v>
          </cell>
          <cell r="H660" t="str">
            <v>Tax</v>
          </cell>
          <cell r="I660" t="str">
            <v>Tax</v>
          </cell>
          <cell r="J660" t="str">
            <v>Authority</v>
          </cell>
          <cell r="K660" t="str">
            <v>Individual</v>
          </cell>
          <cell r="L660" t="str">
            <v>Growth</v>
          </cell>
          <cell r="M660" t="str">
            <v>Transportation Committee</v>
          </cell>
          <cell r="N660" t="str">
            <v>Transportation Services Department</v>
          </cell>
          <cell r="O660" t="str">
            <v>Transportation Planning</v>
          </cell>
          <cell r="P660" t="str">
            <v>Transportation Services</v>
          </cell>
          <cell r="Q660" t="str">
            <v>909062  2018 Network Modification Program</v>
          </cell>
          <cell r="R660" t="str">
            <v>516224  D/C  - Roads &amp; Structures (City Wide)</v>
          </cell>
          <cell r="S660">
            <v>0</v>
          </cell>
          <cell r="T660">
            <v>0</v>
          </cell>
          <cell r="U660">
            <v>0</v>
          </cell>
          <cell r="V660">
            <v>0</v>
          </cell>
          <cell r="W660">
            <v>2812</v>
          </cell>
          <cell r="X660">
            <v>3310</v>
          </cell>
          <cell r="Y660">
            <v>3292</v>
          </cell>
          <cell r="Z660">
            <v>3350</v>
          </cell>
          <cell r="AA660">
            <v>0</v>
          </cell>
          <cell r="AB660">
            <v>0</v>
          </cell>
          <cell r="AC660">
            <v>12764</v>
          </cell>
          <cell r="AD660">
            <v>516224</v>
          </cell>
          <cell r="AE660">
            <v>0</v>
          </cell>
          <cell r="AF660" t="str">
            <v>CW</v>
          </cell>
          <cell r="AG660">
            <v>2021</v>
          </cell>
          <cell r="AH660" t="str">
            <v>Roads &amp; Structures</v>
          </cell>
          <cell r="AI660">
            <v>909062</v>
          </cell>
          <cell r="AJ660" t="str">
            <v>Programme de modification du réseau − 2018</v>
          </cell>
        </row>
        <row r="661">
          <cell r="B661" t="str">
            <v>909471 2019 Network Modification Program</v>
          </cell>
          <cell r="C661" t="str">
            <v>Res</v>
          </cell>
          <cell r="D661" t="str">
            <v xml:space="preserve">Capital Reserve Fund </v>
          </cell>
          <cell r="E661" t="str">
            <v>City Wide Capital</v>
          </cell>
          <cell r="F661" t="str">
            <v>Tax Supported/ Dedicated</v>
          </cell>
          <cell r="G661" t="str">
            <v>Tax</v>
          </cell>
          <cell r="H661" t="str">
            <v>Tax</v>
          </cell>
          <cell r="I661" t="str">
            <v>Tax</v>
          </cell>
          <cell r="J661" t="str">
            <v>Authority</v>
          </cell>
          <cell r="K661" t="str">
            <v>Individual</v>
          </cell>
          <cell r="L661" t="str">
            <v>Growth</v>
          </cell>
          <cell r="M661" t="str">
            <v>Transportation Committee</v>
          </cell>
          <cell r="N661" t="str">
            <v>Transportation Services Department</v>
          </cell>
          <cell r="O661" t="str">
            <v>Transportation Planning</v>
          </cell>
          <cell r="P661" t="str">
            <v>Transportation Services</v>
          </cell>
          <cell r="Q661" t="str">
            <v>909471  2019 Network Modification Program</v>
          </cell>
          <cell r="R661" t="str">
            <v>516104  City Wide Capital</v>
          </cell>
          <cell r="S661">
            <v>561</v>
          </cell>
          <cell r="T661">
            <v>471</v>
          </cell>
          <cell r="U661">
            <v>544</v>
          </cell>
          <cell r="V661">
            <v>510</v>
          </cell>
          <cell r="W661">
            <v>0</v>
          </cell>
          <cell r="X661">
            <v>0</v>
          </cell>
          <cell r="Y661">
            <v>0</v>
          </cell>
          <cell r="Z661">
            <v>0</v>
          </cell>
          <cell r="AA661">
            <v>0</v>
          </cell>
          <cell r="AB661">
            <v>0</v>
          </cell>
          <cell r="AC661">
            <v>2086</v>
          </cell>
          <cell r="AD661">
            <v>516104</v>
          </cell>
          <cell r="AE661">
            <v>2086</v>
          </cell>
          <cell r="AF661" t="str">
            <v>CW</v>
          </cell>
          <cell r="AG661">
            <v>2022</v>
          </cell>
          <cell r="AH661" t="str">
            <v>City Wide Capital</v>
          </cell>
          <cell r="AI661">
            <v>909471</v>
          </cell>
          <cell r="AJ661" t="str">
            <v>Programme de modification du réseau − 2019</v>
          </cell>
        </row>
        <row r="662">
          <cell r="B662" t="str">
            <v>909471 2019 Network Modification Program</v>
          </cell>
          <cell r="C662" t="str">
            <v>DC</v>
          </cell>
          <cell r="D662" t="str">
            <v xml:space="preserve">Development Charges </v>
          </cell>
          <cell r="E662" t="str">
            <v>Roads &amp; Structures (City Wide)</v>
          </cell>
          <cell r="F662" t="str">
            <v>Develop. Charges</v>
          </cell>
          <cell r="G662" t="str">
            <v>DC</v>
          </cell>
          <cell r="H662" t="str">
            <v>Tax</v>
          </cell>
          <cell r="I662" t="str">
            <v>Tax</v>
          </cell>
          <cell r="J662" t="str">
            <v>Authority</v>
          </cell>
          <cell r="K662" t="str">
            <v>Individual</v>
          </cell>
          <cell r="L662" t="str">
            <v>Growth</v>
          </cell>
          <cell r="M662" t="str">
            <v>Transportation Committee</v>
          </cell>
          <cell r="N662" t="str">
            <v>Transportation Services Department</v>
          </cell>
          <cell r="O662" t="str">
            <v>Transportation Planning</v>
          </cell>
          <cell r="P662" t="str">
            <v>Transportation Services</v>
          </cell>
          <cell r="Q662" t="str">
            <v>909471  2019 Network Modification Program</v>
          </cell>
          <cell r="R662" t="str">
            <v>516224  D/C  - Roads &amp; Structures (City Wide)</v>
          </cell>
          <cell r="S662">
            <v>2739</v>
          </cell>
          <cell r="T662">
            <v>2297</v>
          </cell>
          <cell r="U662">
            <v>2656</v>
          </cell>
          <cell r="V662">
            <v>2490</v>
          </cell>
          <cell r="W662">
            <v>0</v>
          </cell>
          <cell r="X662">
            <v>0</v>
          </cell>
          <cell r="Y662">
            <v>0</v>
          </cell>
          <cell r="Z662">
            <v>0</v>
          </cell>
          <cell r="AA662">
            <v>0</v>
          </cell>
          <cell r="AB662">
            <v>0</v>
          </cell>
          <cell r="AC662">
            <v>10182</v>
          </cell>
          <cell r="AD662">
            <v>516224</v>
          </cell>
          <cell r="AE662">
            <v>10182</v>
          </cell>
          <cell r="AF662" t="str">
            <v>CW</v>
          </cell>
          <cell r="AG662">
            <v>2022</v>
          </cell>
          <cell r="AH662" t="str">
            <v>Roads &amp; Structures</v>
          </cell>
          <cell r="AI662">
            <v>909471</v>
          </cell>
          <cell r="AJ662" t="str">
            <v>Programme de modification du réseau − 2019</v>
          </cell>
        </row>
        <row r="663">
          <cell r="B663" t="str">
            <v>907903 Rideau Street Streetscaping</v>
          </cell>
          <cell r="C663" t="str">
            <v>Res</v>
          </cell>
          <cell r="D663" t="str">
            <v xml:space="preserve">Capital Reserve Fund </v>
          </cell>
          <cell r="E663" t="str">
            <v>City Wide Capital</v>
          </cell>
          <cell r="F663" t="str">
            <v>Tax Supported/ Dedicated</v>
          </cell>
          <cell r="G663" t="str">
            <v>Tax</v>
          </cell>
          <cell r="H663" t="str">
            <v>Tax</v>
          </cell>
          <cell r="I663" t="str">
            <v>Tax</v>
          </cell>
          <cell r="J663" t="str">
            <v>Authority</v>
          </cell>
          <cell r="K663" t="str">
            <v>Pedestrian Facilities</v>
          </cell>
          <cell r="L663" t="str">
            <v>Renewal of City Assets</v>
          </cell>
          <cell r="M663" t="str">
            <v>Transportation Committee</v>
          </cell>
          <cell r="N663" t="str">
            <v>Planning, Infrastructure &amp; Economic Development Department</v>
          </cell>
          <cell r="O663" t="str">
            <v>Right of Way, Heritage and Urban Design</v>
          </cell>
          <cell r="P663" t="str">
            <v>Transportation Services</v>
          </cell>
          <cell r="Q663" t="str">
            <v>907903  Rideau Street Streetscaping</v>
          </cell>
          <cell r="R663" t="str">
            <v>516104  City Wide Capital</v>
          </cell>
          <cell r="S663">
            <v>250</v>
          </cell>
          <cell r="T663">
            <v>0</v>
          </cell>
          <cell r="U663">
            <v>0</v>
          </cell>
          <cell r="V663">
            <v>0</v>
          </cell>
          <cell r="W663">
            <v>0</v>
          </cell>
          <cell r="X663">
            <v>0</v>
          </cell>
          <cell r="Y663">
            <v>0</v>
          </cell>
          <cell r="Z663">
            <v>0</v>
          </cell>
          <cell r="AA663">
            <v>0</v>
          </cell>
          <cell r="AB663">
            <v>0</v>
          </cell>
          <cell r="AC663">
            <v>250</v>
          </cell>
          <cell r="AD663">
            <v>516104</v>
          </cell>
          <cell r="AE663">
            <v>250</v>
          </cell>
          <cell r="AF663">
            <v>12</v>
          </cell>
          <cell r="AG663">
            <v>2018</v>
          </cell>
          <cell r="AH663" t="str">
            <v>City Wide Capital</v>
          </cell>
          <cell r="AI663">
            <v>907903</v>
          </cell>
          <cell r="AJ663" t="str">
            <v>Aménagement du paysage de rue de la rue Rideau</v>
          </cell>
        </row>
        <row r="664">
          <cell r="B664" t="str">
            <v>907903 Rideau Street Streetscaping</v>
          </cell>
          <cell r="C664" t="str">
            <v>Debt</v>
          </cell>
          <cell r="D664" t="str">
            <v xml:space="preserve">Debt Funding </v>
          </cell>
          <cell r="E664" t="str">
            <v>Tax Supported Debt</v>
          </cell>
          <cell r="F664" t="str">
            <v>Tax Supported/ Dedicated Debt</v>
          </cell>
          <cell r="G664" t="str">
            <v>Tax</v>
          </cell>
          <cell r="H664" t="str">
            <v>Tax</v>
          </cell>
          <cell r="I664" t="str">
            <v>Tax</v>
          </cell>
          <cell r="J664" t="str">
            <v>Authority</v>
          </cell>
          <cell r="K664" t="str">
            <v>Pedestrian Facilities</v>
          </cell>
          <cell r="L664" t="str">
            <v>Renewal of City Assets</v>
          </cell>
          <cell r="M664" t="str">
            <v>Transportation Committee</v>
          </cell>
          <cell r="N664" t="str">
            <v>Planning, Infrastructure &amp; Economic Development Department</v>
          </cell>
          <cell r="O664" t="str">
            <v>Right of Way, Heritage and Urban Design</v>
          </cell>
          <cell r="P664" t="str">
            <v>Transportation Services</v>
          </cell>
          <cell r="Q664" t="str">
            <v>907903  Rideau Street Streetscaping</v>
          </cell>
          <cell r="R664" t="str">
            <v>518004  Tax Supported Debt</v>
          </cell>
          <cell r="S664">
            <v>130</v>
          </cell>
          <cell r="T664">
            <v>0</v>
          </cell>
          <cell r="U664">
            <v>0</v>
          </cell>
          <cell r="V664">
            <v>0</v>
          </cell>
          <cell r="W664">
            <v>0</v>
          </cell>
          <cell r="X664">
            <v>0</v>
          </cell>
          <cell r="Y664">
            <v>0</v>
          </cell>
          <cell r="Z664">
            <v>0</v>
          </cell>
          <cell r="AA664">
            <v>0</v>
          </cell>
          <cell r="AB664">
            <v>0</v>
          </cell>
          <cell r="AC664">
            <v>130</v>
          </cell>
          <cell r="AD664">
            <v>518004</v>
          </cell>
          <cell r="AE664">
            <v>130</v>
          </cell>
          <cell r="AF664">
            <v>12</v>
          </cell>
          <cell r="AG664">
            <v>2018</v>
          </cell>
          <cell r="AH664" t="str">
            <v>Tax Supported Debt</v>
          </cell>
          <cell r="AI664">
            <v>907903</v>
          </cell>
          <cell r="AJ664" t="str">
            <v>Aménagement du paysage de rue de la rue Rideau</v>
          </cell>
        </row>
        <row r="665">
          <cell r="B665" t="str">
            <v>908259 Palladium Realign (Campeau-N/S Arterial)</v>
          </cell>
          <cell r="C665" t="str">
            <v>Res</v>
          </cell>
          <cell r="D665" t="str">
            <v xml:space="preserve">Capital Reserve Fund </v>
          </cell>
          <cell r="E665" t="str">
            <v>City Wide Capital</v>
          </cell>
          <cell r="F665" t="str">
            <v>Tax Supported/ Dedicated</v>
          </cell>
          <cell r="G665" t="str">
            <v>Tax</v>
          </cell>
          <cell r="H665" t="str">
            <v>Tax</v>
          </cell>
          <cell r="I665" t="str">
            <v>Tax</v>
          </cell>
          <cell r="J665" t="str">
            <v>Authority</v>
          </cell>
          <cell r="K665" t="str">
            <v>Individual</v>
          </cell>
          <cell r="L665" t="str">
            <v>Service Enhancement</v>
          </cell>
          <cell r="M665" t="str">
            <v>Transportation Committee</v>
          </cell>
          <cell r="N665" t="str">
            <v>Transportation Services Department</v>
          </cell>
          <cell r="O665" t="str">
            <v>Transportation Planning</v>
          </cell>
          <cell r="P665" t="str">
            <v>Transportation Services</v>
          </cell>
          <cell r="Q665" t="str">
            <v>908259  Palladium Realign (Campeau-N/S Arterial)</v>
          </cell>
          <cell r="R665" t="str">
            <v>516104  City Wide Capital</v>
          </cell>
          <cell r="S665">
            <v>0</v>
          </cell>
          <cell r="T665">
            <v>0</v>
          </cell>
          <cell r="U665">
            <v>0</v>
          </cell>
          <cell r="V665">
            <v>0</v>
          </cell>
          <cell r="W665">
            <v>0</v>
          </cell>
          <cell r="X665">
            <v>586</v>
          </cell>
          <cell r="Y665">
            <v>0</v>
          </cell>
          <cell r="Z665">
            <v>0</v>
          </cell>
          <cell r="AA665">
            <v>0</v>
          </cell>
          <cell r="AB665">
            <v>0</v>
          </cell>
          <cell r="AC665">
            <v>586</v>
          </cell>
          <cell r="AD665">
            <v>516104</v>
          </cell>
          <cell r="AE665">
            <v>0</v>
          </cell>
          <cell r="AF665" t="str">
            <v>CW</v>
          </cell>
          <cell r="AG665">
            <v>2026</v>
          </cell>
          <cell r="AH665" t="str">
            <v>City Wide Capital</v>
          </cell>
          <cell r="AI665">
            <v>908259</v>
          </cell>
          <cell r="AJ665" t="str">
            <v>Nouveau racé de Palladium (Campeau-Artère Nord-Sud)</v>
          </cell>
        </row>
        <row r="666">
          <cell r="B666" t="str">
            <v>908259 Palladium Realign (Campeau-N/S Arterial)</v>
          </cell>
          <cell r="C666" t="str">
            <v>DC</v>
          </cell>
          <cell r="D666" t="str">
            <v xml:space="preserve">Development Charges </v>
          </cell>
          <cell r="E666" t="str">
            <v>Roads &amp; Structures (City Wide)</v>
          </cell>
          <cell r="F666" t="str">
            <v>Develop. Charges</v>
          </cell>
          <cell r="G666" t="str">
            <v>DC</v>
          </cell>
          <cell r="H666" t="str">
            <v>Tax</v>
          </cell>
          <cell r="I666" t="str">
            <v>Tax</v>
          </cell>
          <cell r="J666" t="str">
            <v>Authority</v>
          </cell>
          <cell r="K666" t="str">
            <v>Individual</v>
          </cell>
          <cell r="L666" t="str">
            <v>Service Enhancement</v>
          </cell>
          <cell r="M666" t="str">
            <v>Transportation Committee</v>
          </cell>
          <cell r="N666" t="str">
            <v>Transportation Services Department</v>
          </cell>
          <cell r="O666" t="str">
            <v>Transportation Planning</v>
          </cell>
          <cell r="P666" t="str">
            <v>Transportation Services</v>
          </cell>
          <cell r="Q666" t="str">
            <v>908259  Palladium Realign (Campeau-N/S Arterial)</v>
          </cell>
          <cell r="R666" t="str">
            <v>516224  D/C  - Roads &amp; Structures (City Wide)</v>
          </cell>
          <cell r="S666">
            <v>0</v>
          </cell>
          <cell r="T666">
            <v>0</v>
          </cell>
          <cell r="U666">
            <v>0</v>
          </cell>
          <cell r="V666">
            <v>0</v>
          </cell>
          <cell r="W666">
            <v>0</v>
          </cell>
          <cell r="X666">
            <v>2872</v>
          </cell>
          <cell r="Y666">
            <v>0</v>
          </cell>
          <cell r="Z666">
            <v>0</v>
          </cell>
          <cell r="AA666">
            <v>0</v>
          </cell>
          <cell r="AB666">
            <v>0</v>
          </cell>
          <cell r="AC666">
            <v>2872</v>
          </cell>
          <cell r="AD666">
            <v>516224</v>
          </cell>
          <cell r="AE666">
            <v>0</v>
          </cell>
          <cell r="AF666" t="str">
            <v>CW</v>
          </cell>
          <cell r="AG666">
            <v>2026</v>
          </cell>
          <cell r="AH666" t="str">
            <v>Roads &amp; Structures</v>
          </cell>
          <cell r="AI666">
            <v>908259</v>
          </cell>
          <cell r="AJ666" t="str">
            <v>Nouveau racé de Palladium (Campeau-Artère Nord-Sud)</v>
          </cell>
        </row>
        <row r="667">
          <cell r="B667" t="str">
            <v>908259 Palladium Realign (Campeau-N/S Arterial)</v>
          </cell>
          <cell r="C667" t="str">
            <v>DC</v>
          </cell>
          <cell r="D667" t="str">
            <v xml:space="preserve">Development Charges </v>
          </cell>
          <cell r="E667" t="str">
            <v>Post Period Capacity Roads</v>
          </cell>
          <cell r="F667" t="str">
            <v>Develop. Charges</v>
          </cell>
          <cell r="G667" t="str">
            <v>DC</v>
          </cell>
          <cell r="H667" t="str">
            <v>Tax</v>
          </cell>
          <cell r="I667" t="str">
            <v>Tax</v>
          </cell>
          <cell r="J667" t="str">
            <v>Authority</v>
          </cell>
          <cell r="K667" t="str">
            <v>Individual</v>
          </cell>
          <cell r="L667" t="str">
            <v>Service Enhancement</v>
          </cell>
          <cell r="M667" t="str">
            <v>Transportation Committee</v>
          </cell>
          <cell r="N667" t="str">
            <v>Transportation Services Department</v>
          </cell>
          <cell r="O667" t="str">
            <v>Transportation Planning</v>
          </cell>
          <cell r="P667" t="str">
            <v>Transportation Services</v>
          </cell>
          <cell r="Q667" t="str">
            <v>908259  Palladium Realign (Campeau-N/S Arterial)</v>
          </cell>
          <cell r="R667" t="str">
            <v>516390  Post Period Capacity Roads</v>
          </cell>
          <cell r="S667">
            <v>0</v>
          </cell>
          <cell r="T667">
            <v>0</v>
          </cell>
          <cell r="U667">
            <v>0</v>
          </cell>
          <cell r="V667">
            <v>0</v>
          </cell>
          <cell r="W667">
            <v>0</v>
          </cell>
          <cell r="X667">
            <v>507</v>
          </cell>
          <cell r="Y667">
            <v>0</v>
          </cell>
          <cell r="Z667">
            <v>0</v>
          </cell>
          <cell r="AA667">
            <v>0</v>
          </cell>
          <cell r="AB667">
            <v>0</v>
          </cell>
          <cell r="AC667">
            <v>507</v>
          </cell>
          <cell r="AD667">
            <v>516390</v>
          </cell>
          <cell r="AE667">
            <v>0</v>
          </cell>
          <cell r="AF667" t="str">
            <v>CW</v>
          </cell>
          <cell r="AG667">
            <v>2026</v>
          </cell>
          <cell r="AH667" t="str">
            <v>Roads &amp; Structures</v>
          </cell>
          <cell r="AI667">
            <v>908259</v>
          </cell>
          <cell r="AJ667" t="str">
            <v>Nouveau racé de Palladium (Campeau-Artère Nord-Sud)</v>
          </cell>
        </row>
        <row r="668">
          <cell r="B668" t="str">
            <v>908259 Palladium Realign (Campeau-N/S Arterial)</v>
          </cell>
          <cell r="C668" t="str">
            <v>DC Debt</v>
          </cell>
          <cell r="D668" t="str">
            <v xml:space="preserve">Debt Funding </v>
          </cell>
          <cell r="E668" t="str">
            <v>RoadsRel DC Debt TBA</v>
          </cell>
          <cell r="F668" t="str">
            <v>Develop. Charges Debt</v>
          </cell>
          <cell r="G668" t="str">
            <v>DC</v>
          </cell>
          <cell r="H668" t="str">
            <v>Tax</v>
          </cell>
          <cell r="I668" t="str">
            <v>Tax</v>
          </cell>
          <cell r="J668" t="str">
            <v>Authority</v>
          </cell>
          <cell r="K668" t="str">
            <v>Individual</v>
          </cell>
          <cell r="L668" t="str">
            <v>Service Enhancement</v>
          </cell>
          <cell r="M668" t="str">
            <v>Transportation Committee</v>
          </cell>
          <cell r="N668" t="str">
            <v>Transportation Services Department</v>
          </cell>
          <cell r="O668" t="str">
            <v>Transportation Planning</v>
          </cell>
          <cell r="P668" t="str">
            <v>Transportation Services</v>
          </cell>
          <cell r="Q668" t="str">
            <v>908259  Palladium Realign (Campeau-N/S Arterial)</v>
          </cell>
          <cell r="R668" t="str">
            <v>518037  Roads Rel Serv DC Debt TBA</v>
          </cell>
          <cell r="S668">
            <v>0</v>
          </cell>
          <cell r="T668">
            <v>0</v>
          </cell>
          <cell r="U668">
            <v>0</v>
          </cell>
          <cell r="V668">
            <v>0</v>
          </cell>
          <cell r="W668">
            <v>0</v>
          </cell>
          <cell r="X668">
            <v>1711</v>
          </cell>
          <cell r="Y668">
            <v>0</v>
          </cell>
          <cell r="Z668">
            <v>0</v>
          </cell>
          <cell r="AA668">
            <v>0</v>
          </cell>
          <cell r="AB668">
            <v>0</v>
          </cell>
          <cell r="AC668">
            <v>1711</v>
          </cell>
          <cell r="AD668">
            <v>518037</v>
          </cell>
          <cell r="AE668">
            <v>0</v>
          </cell>
          <cell r="AF668" t="str">
            <v>CW</v>
          </cell>
          <cell r="AG668">
            <v>2026</v>
          </cell>
          <cell r="AH668" t="str">
            <v>Roads &amp; Structures DC Debt</v>
          </cell>
          <cell r="AI668">
            <v>908259</v>
          </cell>
          <cell r="AJ668" t="str">
            <v>Nouveau racé de Palladium (Campeau-Artère Nord-Sud)</v>
          </cell>
        </row>
        <row r="669">
          <cell r="B669" t="str">
            <v>909058 Scott St Restoral (Post-LRT)</v>
          </cell>
          <cell r="C669" t="str">
            <v>Res</v>
          </cell>
          <cell r="D669" t="str">
            <v xml:space="preserve">Capital Reserve Fund </v>
          </cell>
          <cell r="E669" t="str">
            <v>City Wide Capital</v>
          </cell>
          <cell r="F669" t="str">
            <v>Tax Supported/ Dedicated</v>
          </cell>
          <cell r="G669" t="str">
            <v>Tax</v>
          </cell>
          <cell r="H669" t="str">
            <v>Tax</v>
          </cell>
          <cell r="I669" t="str">
            <v>Tax</v>
          </cell>
          <cell r="J669" t="str">
            <v>Authority</v>
          </cell>
          <cell r="K669" t="str">
            <v>Individual</v>
          </cell>
          <cell r="L669" t="str">
            <v>Service Enhancement</v>
          </cell>
          <cell r="M669" t="str">
            <v>Transportation Committee</v>
          </cell>
          <cell r="N669" t="str">
            <v>Transportation Services Department</v>
          </cell>
          <cell r="O669" t="str">
            <v>Transportation Planning</v>
          </cell>
          <cell r="P669" t="str">
            <v>Transportation Services</v>
          </cell>
          <cell r="Q669" t="str">
            <v>909058  Scott St Restoral (Post-LRT)</v>
          </cell>
          <cell r="R669" t="str">
            <v>516104  City Wide Capital</v>
          </cell>
          <cell r="S669">
            <v>1500</v>
          </cell>
          <cell r="T669">
            <v>0</v>
          </cell>
          <cell r="U669">
            <v>0</v>
          </cell>
          <cell r="V669">
            <v>0</v>
          </cell>
          <cell r="W669">
            <v>0</v>
          </cell>
          <cell r="X669">
            <v>0</v>
          </cell>
          <cell r="Y669">
            <v>0</v>
          </cell>
          <cell r="Z669">
            <v>0</v>
          </cell>
          <cell r="AA669">
            <v>0</v>
          </cell>
          <cell r="AB669">
            <v>0</v>
          </cell>
          <cell r="AC669">
            <v>1500</v>
          </cell>
          <cell r="AD669">
            <v>516104</v>
          </cell>
          <cell r="AE669">
            <v>1500</v>
          </cell>
          <cell r="AF669">
            <v>15</v>
          </cell>
          <cell r="AG669">
            <v>2021</v>
          </cell>
          <cell r="AH669" t="str">
            <v>City Wide Capital</v>
          </cell>
          <cell r="AI669">
            <v>909058</v>
          </cell>
          <cell r="AJ669" t="str">
            <v>Restauration de la rue Scott (après le TLR)</v>
          </cell>
        </row>
        <row r="670">
          <cell r="B670" t="str">
            <v>909058 Scott St Restoral (Post-LRT)</v>
          </cell>
          <cell r="C670" t="str">
            <v>Debt</v>
          </cell>
          <cell r="D670" t="str">
            <v xml:space="preserve">Debt Funding </v>
          </cell>
          <cell r="E670" t="str">
            <v>Tax Supported Debt</v>
          </cell>
          <cell r="F670" t="str">
            <v>Tax Supported/ Dedicated Debt</v>
          </cell>
          <cell r="G670" t="str">
            <v>Tax</v>
          </cell>
          <cell r="H670" t="str">
            <v>Tax</v>
          </cell>
          <cell r="I670" t="str">
            <v>Tax</v>
          </cell>
          <cell r="J670" t="str">
            <v>Authority</v>
          </cell>
          <cell r="K670" t="str">
            <v>Individual</v>
          </cell>
          <cell r="L670" t="str">
            <v>Service Enhancement</v>
          </cell>
          <cell r="M670" t="str">
            <v>Transportation Committee</v>
          </cell>
          <cell r="N670" t="str">
            <v>Transportation Services Department</v>
          </cell>
          <cell r="O670" t="str">
            <v>Transportation Planning</v>
          </cell>
          <cell r="P670" t="str">
            <v>Transportation Services</v>
          </cell>
          <cell r="Q670" t="str">
            <v>909058  Scott St Restoral (Post-LRT)</v>
          </cell>
          <cell r="R670" t="str">
            <v>518004  Tax Supported Debt</v>
          </cell>
          <cell r="S670">
            <v>1000</v>
          </cell>
          <cell r="T670">
            <v>0</v>
          </cell>
          <cell r="U670">
            <v>0</v>
          </cell>
          <cell r="V670">
            <v>0</v>
          </cell>
          <cell r="W670">
            <v>0</v>
          </cell>
          <cell r="X670">
            <v>0</v>
          </cell>
          <cell r="Y670">
            <v>0</v>
          </cell>
          <cell r="Z670">
            <v>0</v>
          </cell>
          <cell r="AA670">
            <v>0</v>
          </cell>
          <cell r="AB670">
            <v>0</v>
          </cell>
          <cell r="AC670">
            <v>1000</v>
          </cell>
          <cell r="AD670">
            <v>518004</v>
          </cell>
          <cell r="AE670">
            <v>1000</v>
          </cell>
          <cell r="AF670">
            <v>15</v>
          </cell>
          <cell r="AG670">
            <v>2021</v>
          </cell>
          <cell r="AH670" t="str">
            <v>Tax Supported Debt</v>
          </cell>
          <cell r="AI670">
            <v>909058</v>
          </cell>
          <cell r="AJ670" t="str">
            <v>Restauration de la rue Scott (après le TLR)</v>
          </cell>
        </row>
        <row r="671">
          <cell r="B671" t="str">
            <v>909063 2018 TMIP Richmond Rd/Westboro</v>
          </cell>
          <cell r="C671" t="str">
            <v>Res</v>
          </cell>
          <cell r="D671" t="str">
            <v xml:space="preserve">Capital Reserve Fund </v>
          </cell>
          <cell r="E671" t="str">
            <v>City Wide Capital</v>
          </cell>
          <cell r="F671" t="str">
            <v>Tax Supported/ Dedicated</v>
          </cell>
          <cell r="G671" t="str">
            <v>Tax</v>
          </cell>
          <cell r="H671" t="str">
            <v>Tax</v>
          </cell>
          <cell r="I671" t="str">
            <v>Tax</v>
          </cell>
          <cell r="J671" t="str">
            <v>Authority</v>
          </cell>
          <cell r="K671" t="str">
            <v>Individual</v>
          </cell>
          <cell r="L671" t="str">
            <v>Service Enhancement</v>
          </cell>
          <cell r="M671" t="str">
            <v>Transportation Committee</v>
          </cell>
          <cell r="N671" t="str">
            <v>Transportation Services Department</v>
          </cell>
          <cell r="O671" t="str">
            <v>Transportation Planning</v>
          </cell>
          <cell r="P671" t="str">
            <v>Transportation Services</v>
          </cell>
          <cell r="Q671" t="str">
            <v>909063  2018 TMIP Richmond Rd/Westboro</v>
          </cell>
          <cell r="R671" t="str">
            <v>516104  City Wide Capital</v>
          </cell>
          <cell r="S671">
            <v>0</v>
          </cell>
          <cell r="T671">
            <v>0</v>
          </cell>
          <cell r="U671">
            <v>0</v>
          </cell>
          <cell r="V671">
            <v>0</v>
          </cell>
          <cell r="W671">
            <v>328</v>
          </cell>
          <cell r="X671">
            <v>334</v>
          </cell>
          <cell r="Y671">
            <v>340</v>
          </cell>
          <cell r="Z671">
            <v>346</v>
          </cell>
          <cell r="AA671">
            <v>0</v>
          </cell>
          <cell r="AB671">
            <v>0</v>
          </cell>
          <cell r="AC671">
            <v>1348</v>
          </cell>
          <cell r="AD671">
            <v>516104</v>
          </cell>
          <cell r="AE671">
            <v>0</v>
          </cell>
          <cell r="AF671" t="str">
            <v>7,15</v>
          </cell>
          <cell r="AG671">
            <v>2021</v>
          </cell>
          <cell r="AH671" t="str">
            <v>City Wide Capital</v>
          </cell>
          <cell r="AI671">
            <v>909063</v>
          </cell>
          <cell r="AJ671" t="str">
            <v>PMGT 2018 − chemin Richmond/Westboro</v>
          </cell>
        </row>
        <row r="672">
          <cell r="B672" t="str">
            <v>909472 2019 TMIP Richmond Rd/Westboro</v>
          </cell>
          <cell r="C672" t="str">
            <v>Res</v>
          </cell>
          <cell r="D672" t="str">
            <v xml:space="preserve">Capital Reserve Fund </v>
          </cell>
          <cell r="E672" t="str">
            <v>City Wide Capital</v>
          </cell>
          <cell r="F672" t="str">
            <v>Tax Supported/ Dedicated</v>
          </cell>
          <cell r="G672" t="str">
            <v>Tax</v>
          </cell>
          <cell r="H672" t="str">
            <v>Tax</v>
          </cell>
          <cell r="I672" t="str">
            <v>Tax</v>
          </cell>
          <cell r="J672" t="str">
            <v>Authority</v>
          </cell>
          <cell r="K672" t="str">
            <v>Individual</v>
          </cell>
          <cell r="L672" t="str">
            <v>Renewal of City Assets</v>
          </cell>
          <cell r="M672" t="str">
            <v>Transportation Committee</v>
          </cell>
          <cell r="N672" t="str">
            <v>Transportation Services Department</v>
          </cell>
          <cell r="O672" t="str">
            <v>Transportation Planning</v>
          </cell>
          <cell r="P672" t="str">
            <v>Transportation Services</v>
          </cell>
          <cell r="Q672" t="str">
            <v>909472  2019 TMIP Richmond Rd/Westboro</v>
          </cell>
          <cell r="R672" t="str">
            <v>516104  City Wide Capital</v>
          </cell>
          <cell r="S672">
            <v>509</v>
          </cell>
          <cell r="T672">
            <v>207</v>
          </cell>
          <cell r="U672">
            <v>211</v>
          </cell>
          <cell r="V672">
            <v>322</v>
          </cell>
          <cell r="W672">
            <v>0</v>
          </cell>
          <cell r="X672">
            <v>0</v>
          </cell>
          <cell r="Y672">
            <v>0</v>
          </cell>
          <cell r="Z672">
            <v>0</v>
          </cell>
          <cell r="AA672">
            <v>0</v>
          </cell>
          <cell r="AB672">
            <v>0</v>
          </cell>
          <cell r="AC672">
            <v>1249</v>
          </cell>
          <cell r="AD672">
            <v>516104</v>
          </cell>
          <cell r="AE672">
            <v>1249</v>
          </cell>
          <cell r="AF672" t="str">
            <v>7, 15</v>
          </cell>
          <cell r="AG672">
            <v>2021</v>
          </cell>
          <cell r="AH672" t="str">
            <v>City Wide Capital</v>
          </cell>
          <cell r="AI672">
            <v>909472</v>
          </cell>
          <cell r="AJ672" t="str">
            <v>PMGT 2019 − chemin Richmond/Westboro</v>
          </cell>
        </row>
        <row r="673">
          <cell r="B673" t="str">
            <v>909057 2018 Active Transportation Missing Links</v>
          </cell>
          <cell r="C673" t="str">
            <v>Res</v>
          </cell>
          <cell r="D673" t="str">
            <v xml:space="preserve">Capital Reserve Fund </v>
          </cell>
          <cell r="E673" t="str">
            <v>City Wide Capital</v>
          </cell>
          <cell r="F673" t="str">
            <v>Tax Supported/ Dedicated</v>
          </cell>
          <cell r="G673" t="str">
            <v>Tax</v>
          </cell>
          <cell r="H673" t="str">
            <v>Tax</v>
          </cell>
          <cell r="I673" t="str">
            <v>Tax</v>
          </cell>
          <cell r="J673" t="str">
            <v>Authority</v>
          </cell>
          <cell r="K673" t="str">
            <v>Pedestrian Facilities</v>
          </cell>
          <cell r="L673" t="str">
            <v>Service Enhancement</v>
          </cell>
          <cell r="M673" t="str">
            <v>Transportation Committee</v>
          </cell>
          <cell r="N673" t="str">
            <v>Transportation Services Department</v>
          </cell>
          <cell r="O673" t="str">
            <v>Transportation Planning</v>
          </cell>
          <cell r="P673" t="str">
            <v>Transportation Services</v>
          </cell>
          <cell r="Q673" t="str">
            <v>909057  2018 Active Transportation Missing Links</v>
          </cell>
          <cell r="R673" t="str">
            <v>516104  City Wide Capital</v>
          </cell>
          <cell r="S673">
            <v>0</v>
          </cell>
          <cell r="T673">
            <v>0</v>
          </cell>
          <cell r="U673">
            <v>0</v>
          </cell>
          <cell r="V673">
            <v>0</v>
          </cell>
          <cell r="W673">
            <v>230</v>
          </cell>
          <cell r="X673">
            <v>234</v>
          </cell>
          <cell r="Y673">
            <v>249</v>
          </cell>
          <cell r="Z673">
            <v>254</v>
          </cell>
          <cell r="AA673">
            <v>258</v>
          </cell>
          <cell r="AB673">
            <v>0</v>
          </cell>
          <cell r="AC673">
            <v>1225</v>
          </cell>
          <cell r="AD673">
            <v>516104</v>
          </cell>
          <cell r="AE673">
            <v>0</v>
          </cell>
          <cell r="AF673" t="str">
            <v>CW</v>
          </cell>
          <cell r="AG673">
            <v>2021</v>
          </cell>
          <cell r="AH673" t="str">
            <v>City Wide Capital</v>
          </cell>
          <cell r="AI673">
            <v>909057</v>
          </cell>
          <cell r="AJ673" t="str">
            <v>Transport actif 2018 − études sur les liens manquants</v>
          </cell>
        </row>
        <row r="674">
          <cell r="B674" t="str">
            <v>909464 2019 Active Transportation Missing Links</v>
          </cell>
          <cell r="C674" t="str">
            <v>Res</v>
          </cell>
          <cell r="D674" t="str">
            <v xml:space="preserve">Capital Reserve Fund </v>
          </cell>
          <cell r="E674" t="str">
            <v>City Wide Capital</v>
          </cell>
          <cell r="F674" t="str">
            <v>Tax Supported/ Dedicated</v>
          </cell>
          <cell r="G674" t="str">
            <v>Tax</v>
          </cell>
          <cell r="H674" t="str">
            <v>Tax</v>
          </cell>
          <cell r="I674" t="str">
            <v>Tax</v>
          </cell>
          <cell r="J674" t="str">
            <v>Authority</v>
          </cell>
          <cell r="K674" t="str">
            <v>Pedestrian Facilities</v>
          </cell>
          <cell r="L674" t="str">
            <v>Renewal of City Assets</v>
          </cell>
          <cell r="M674" t="str">
            <v>Transportation Committee</v>
          </cell>
          <cell r="N674" t="str">
            <v>Transportation Services Department</v>
          </cell>
          <cell r="O674" t="str">
            <v>Transportation Planning</v>
          </cell>
          <cell r="P674" t="str">
            <v>Transportation Services</v>
          </cell>
          <cell r="Q674" t="str">
            <v>909464  2019 Active Transportation Missing Links</v>
          </cell>
          <cell r="R674" t="str">
            <v>516104  City Wide Capital</v>
          </cell>
          <cell r="S674">
            <v>193</v>
          </cell>
          <cell r="T674">
            <v>197</v>
          </cell>
          <cell r="U674">
            <v>211</v>
          </cell>
          <cell r="V674">
            <v>215</v>
          </cell>
          <cell r="W674">
            <v>0</v>
          </cell>
          <cell r="X674">
            <v>0</v>
          </cell>
          <cell r="Y674">
            <v>0</v>
          </cell>
          <cell r="Z674">
            <v>0</v>
          </cell>
          <cell r="AA674">
            <v>0</v>
          </cell>
          <cell r="AB674">
            <v>0</v>
          </cell>
          <cell r="AC674">
            <v>816</v>
          </cell>
          <cell r="AD674">
            <v>516104</v>
          </cell>
          <cell r="AE674">
            <v>816</v>
          </cell>
          <cell r="AF674" t="str">
            <v>CW</v>
          </cell>
          <cell r="AG674">
            <v>2021</v>
          </cell>
          <cell r="AH674" t="str">
            <v>City Wide Capital</v>
          </cell>
          <cell r="AI674">
            <v>909464</v>
          </cell>
          <cell r="AJ674" t="str">
            <v>Transport actif 2019 − études sur les liens manquants</v>
          </cell>
        </row>
        <row r="675">
          <cell r="B675" t="str">
            <v>908137 CWWF Deerpark-Hilliard-Fisher et al.</v>
          </cell>
          <cell r="C675" t="str">
            <v>Res</v>
          </cell>
          <cell r="D675" t="str">
            <v xml:space="preserve">Capital Reserve Fund </v>
          </cell>
          <cell r="E675" t="str">
            <v>City Wide Capital</v>
          </cell>
          <cell r="F675" t="str">
            <v>Tax Supported/ Dedicated</v>
          </cell>
          <cell r="G675" t="str">
            <v>Tax</v>
          </cell>
          <cell r="H675" t="str">
            <v>Tax</v>
          </cell>
          <cell r="I675" t="str">
            <v>Tax</v>
          </cell>
          <cell r="J675" t="str">
            <v>Authority</v>
          </cell>
          <cell r="K675" t="str">
            <v>Individual</v>
          </cell>
          <cell r="L675" t="str">
            <v>Renewal of City Assets</v>
          </cell>
          <cell r="M675" t="str">
            <v>Transportation Committee</v>
          </cell>
          <cell r="N675" t="str">
            <v>Planning, Infrastructure &amp; Economic Development Department</v>
          </cell>
          <cell r="O675" t="str">
            <v>Infrastructure Services</v>
          </cell>
          <cell r="P675" t="str">
            <v>Integrated Roads, Water &amp; Wastewater</v>
          </cell>
          <cell r="Q675" t="str">
            <v>908137  CWWF Deerpark-Hilliard-Fisher et al.</v>
          </cell>
          <cell r="R675" t="str">
            <v>516104  City Wide Capital</v>
          </cell>
          <cell r="S675">
            <v>0</v>
          </cell>
          <cell r="T675">
            <v>200</v>
          </cell>
          <cell r="U675">
            <v>0</v>
          </cell>
          <cell r="V675">
            <v>0</v>
          </cell>
          <cell r="W675">
            <v>0</v>
          </cell>
          <cell r="X675">
            <v>0</v>
          </cell>
          <cell r="Y675">
            <v>0</v>
          </cell>
          <cell r="Z675">
            <v>0</v>
          </cell>
          <cell r="AA675">
            <v>0</v>
          </cell>
          <cell r="AB675">
            <v>0</v>
          </cell>
          <cell r="AC675">
            <v>200</v>
          </cell>
          <cell r="AD675">
            <v>516104</v>
          </cell>
          <cell r="AE675">
            <v>200</v>
          </cell>
          <cell r="AF675" t="str">
            <v>9</v>
          </cell>
          <cell r="AG675" t="str">
            <v>2021</v>
          </cell>
          <cell r="AH675" t="str">
            <v>City Wide Capital</v>
          </cell>
          <cell r="AI675">
            <v>908137</v>
          </cell>
          <cell r="AJ675" t="str">
            <v>Hilliard-Millbrook-Deerpark-Farlane-Wallford</v>
          </cell>
        </row>
        <row r="676">
          <cell r="B676" t="str">
            <v>908137 CWWF Deerpark-Hilliard-Fisher et al.</v>
          </cell>
          <cell r="C676" t="str">
            <v>Res</v>
          </cell>
          <cell r="D676" t="str">
            <v xml:space="preserve">Capital Reserve Fund </v>
          </cell>
          <cell r="E676" t="str">
            <v>Water Capital</v>
          </cell>
          <cell r="F676" t="str">
            <v>Rate Supported</v>
          </cell>
          <cell r="G676" t="str">
            <v>Rate</v>
          </cell>
          <cell r="H676" t="str">
            <v>Rate</v>
          </cell>
          <cell r="I676" t="str">
            <v>Water</v>
          </cell>
          <cell r="J676" t="str">
            <v>Authority</v>
          </cell>
          <cell r="K676" t="str">
            <v>Individual</v>
          </cell>
          <cell r="L676" t="str">
            <v>Renewal of City Assets</v>
          </cell>
          <cell r="M676" t="str">
            <v>Transportation Committee</v>
          </cell>
          <cell r="N676" t="str">
            <v>Planning, Infrastructure &amp; Economic Development Department</v>
          </cell>
          <cell r="O676" t="str">
            <v>Infrastructure Services</v>
          </cell>
          <cell r="P676" t="str">
            <v>Integrated Roads, Water &amp; Wastewater</v>
          </cell>
          <cell r="Q676" t="str">
            <v>908137  CWWF Deerpark-Hilliard-Fisher et al.</v>
          </cell>
          <cell r="R676" t="str">
            <v>516110  Water Capital</v>
          </cell>
          <cell r="S676">
            <v>0</v>
          </cell>
          <cell r="T676">
            <v>6010</v>
          </cell>
          <cell r="U676">
            <v>0</v>
          </cell>
          <cell r="V676">
            <v>0</v>
          </cell>
          <cell r="W676">
            <v>0</v>
          </cell>
          <cell r="X676">
            <v>0</v>
          </cell>
          <cell r="Y676">
            <v>0</v>
          </cell>
          <cell r="Z676">
            <v>0</v>
          </cell>
          <cell r="AA676">
            <v>0</v>
          </cell>
          <cell r="AB676">
            <v>0</v>
          </cell>
          <cell r="AC676">
            <v>6010</v>
          </cell>
          <cell r="AD676">
            <v>516110</v>
          </cell>
          <cell r="AE676">
            <v>6010</v>
          </cell>
          <cell r="AF676" t="str">
            <v>9</v>
          </cell>
          <cell r="AG676" t="str">
            <v>2021</v>
          </cell>
          <cell r="AH676" t="str">
            <v>Water Capital</v>
          </cell>
          <cell r="AI676">
            <v>908137</v>
          </cell>
          <cell r="AJ676" t="str">
            <v>Hilliard-Millbrook-Deerpark-Farlane-Wallford</v>
          </cell>
        </row>
        <row r="677">
          <cell r="B677" t="str">
            <v>908137 CWWF Deerpark-Hilliard-Fisher et al.</v>
          </cell>
          <cell r="C677" t="str">
            <v>Res</v>
          </cell>
          <cell r="D677" t="str">
            <v xml:space="preserve">Capital Reserve Fund </v>
          </cell>
          <cell r="E677" t="str">
            <v>Stormwater Reserve</v>
          </cell>
          <cell r="F677" t="str">
            <v>Rate Supported</v>
          </cell>
          <cell r="G677" t="str">
            <v>Rate</v>
          </cell>
          <cell r="H677" t="str">
            <v>Rate</v>
          </cell>
          <cell r="I677" t="str">
            <v>Stormwater</v>
          </cell>
          <cell r="J677" t="str">
            <v>Authority</v>
          </cell>
          <cell r="K677" t="str">
            <v>Individual</v>
          </cell>
          <cell r="L677" t="str">
            <v>Renewal of City Assets</v>
          </cell>
          <cell r="M677" t="str">
            <v>Transportation Committee</v>
          </cell>
          <cell r="N677" t="str">
            <v>Planning, Infrastructure &amp; Economic Development Department</v>
          </cell>
          <cell r="O677" t="str">
            <v>Infrastructure Services</v>
          </cell>
          <cell r="P677" t="str">
            <v>Integrated Roads, Water &amp; Wastewater</v>
          </cell>
          <cell r="Q677" t="str">
            <v>908137  CWWF Deerpark-Hilliard-Fisher et al.</v>
          </cell>
          <cell r="R677" t="str">
            <v>516180  Stormwater Reserve Capital</v>
          </cell>
          <cell r="S677">
            <v>0</v>
          </cell>
          <cell r="T677">
            <v>9340</v>
          </cell>
          <cell r="U677">
            <v>0</v>
          </cell>
          <cell r="V677">
            <v>0</v>
          </cell>
          <cell r="W677">
            <v>0</v>
          </cell>
          <cell r="X677">
            <v>0</v>
          </cell>
          <cell r="Y677">
            <v>0</v>
          </cell>
          <cell r="Z677">
            <v>0</v>
          </cell>
          <cell r="AA677">
            <v>0</v>
          </cell>
          <cell r="AB677">
            <v>0</v>
          </cell>
          <cell r="AC677">
            <v>9340</v>
          </cell>
          <cell r="AD677">
            <v>516180</v>
          </cell>
          <cell r="AE677">
            <v>9340</v>
          </cell>
          <cell r="AF677" t="str">
            <v>9</v>
          </cell>
          <cell r="AG677" t="str">
            <v>2021</v>
          </cell>
          <cell r="AH677" t="str">
            <v>Stormwater</v>
          </cell>
          <cell r="AI677">
            <v>908137</v>
          </cell>
          <cell r="AJ677" t="str">
            <v>Hilliard-Millbrook-Deerpark-Farlane-Wallford</v>
          </cell>
        </row>
        <row r="678">
          <cell r="B678" t="str">
            <v>908137 CWWF Deerpark-Hilliard-Fisher et al.</v>
          </cell>
          <cell r="C678" t="str">
            <v>Debt</v>
          </cell>
          <cell r="D678" t="str">
            <v xml:space="preserve">Debt Funding </v>
          </cell>
          <cell r="E678" t="str">
            <v>Tax Supported Debt</v>
          </cell>
          <cell r="F678" t="str">
            <v>Tax Supported/ Dedicated Debt</v>
          </cell>
          <cell r="G678" t="str">
            <v>Tax</v>
          </cell>
          <cell r="H678" t="str">
            <v>Tax</v>
          </cell>
          <cell r="I678" t="str">
            <v>Tax</v>
          </cell>
          <cell r="J678" t="str">
            <v>Authority</v>
          </cell>
          <cell r="K678" t="str">
            <v>Individual</v>
          </cell>
          <cell r="L678" t="str">
            <v>Renewal of City Assets</v>
          </cell>
          <cell r="M678" t="str">
            <v>Transportation Committee</v>
          </cell>
          <cell r="N678" t="str">
            <v>Planning, Infrastructure &amp; Economic Development Department</v>
          </cell>
          <cell r="O678" t="str">
            <v>Infrastructure Services</v>
          </cell>
          <cell r="P678" t="str">
            <v>Integrated Roads, Water &amp; Wastewater</v>
          </cell>
          <cell r="Q678" t="str">
            <v>908137  CWWF Deerpark-Hilliard-Fisher et al.</v>
          </cell>
          <cell r="R678" t="str">
            <v>518004  Tax Supported Debt</v>
          </cell>
          <cell r="S678">
            <v>0</v>
          </cell>
          <cell r="T678">
            <v>6530</v>
          </cell>
          <cell r="U678">
            <v>0</v>
          </cell>
          <cell r="V678">
            <v>0</v>
          </cell>
          <cell r="W678">
            <v>0</v>
          </cell>
          <cell r="X678">
            <v>0</v>
          </cell>
          <cell r="Y678">
            <v>0</v>
          </cell>
          <cell r="Z678">
            <v>0</v>
          </cell>
          <cell r="AA678">
            <v>0</v>
          </cell>
          <cell r="AB678">
            <v>0</v>
          </cell>
          <cell r="AC678">
            <v>6530</v>
          </cell>
          <cell r="AD678">
            <v>518004</v>
          </cell>
          <cell r="AE678">
            <v>6530</v>
          </cell>
          <cell r="AF678" t="str">
            <v>9</v>
          </cell>
          <cell r="AG678" t="str">
            <v>2021</v>
          </cell>
          <cell r="AH678" t="str">
            <v>Tax Supported Debt</v>
          </cell>
          <cell r="AI678">
            <v>908137</v>
          </cell>
          <cell r="AJ678" t="str">
            <v>Hilliard-Millbrook-Deerpark-Farlane-Wallford</v>
          </cell>
        </row>
        <row r="679">
          <cell r="B679" t="str">
            <v>908137 CWWF Deerpark-Hilliard-Fisher et al.</v>
          </cell>
          <cell r="C679" t="str">
            <v>Debt</v>
          </cell>
          <cell r="D679" t="str">
            <v xml:space="preserve">Debt Funding </v>
          </cell>
          <cell r="E679" t="str">
            <v>Sewer Funded Debt</v>
          </cell>
          <cell r="F679" t="str">
            <v>Rate Supported Debt</v>
          </cell>
          <cell r="G679" t="str">
            <v>Rate</v>
          </cell>
          <cell r="H679" t="str">
            <v>Rate</v>
          </cell>
          <cell r="I679" t="str">
            <v>Sewer</v>
          </cell>
          <cell r="J679" t="str">
            <v>Authority</v>
          </cell>
          <cell r="K679" t="str">
            <v>Individual</v>
          </cell>
          <cell r="L679" t="str">
            <v>Renewal of City Assets</v>
          </cell>
          <cell r="M679" t="str">
            <v>Transportation Committee</v>
          </cell>
          <cell r="N679" t="str">
            <v>Planning, Infrastructure &amp; Economic Development Department</v>
          </cell>
          <cell r="O679" t="str">
            <v>Infrastructure Services</v>
          </cell>
          <cell r="P679" t="str">
            <v>Integrated Roads, Water &amp; Wastewater</v>
          </cell>
          <cell r="Q679" t="str">
            <v>908137  CWWF Deerpark-Hilliard-Fisher et al.</v>
          </cell>
          <cell r="R679" t="str">
            <v>518007  Sewer Funded Debt</v>
          </cell>
          <cell r="S679">
            <v>0</v>
          </cell>
          <cell r="T679">
            <v>4250</v>
          </cell>
          <cell r="U679">
            <v>0</v>
          </cell>
          <cell r="V679">
            <v>0</v>
          </cell>
          <cell r="W679">
            <v>0</v>
          </cell>
          <cell r="X679">
            <v>0</v>
          </cell>
          <cell r="Y679">
            <v>0</v>
          </cell>
          <cell r="Z679">
            <v>0</v>
          </cell>
          <cell r="AA679">
            <v>0</v>
          </cell>
          <cell r="AB679">
            <v>0</v>
          </cell>
          <cell r="AC679">
            <v>4250</v>
          </cell>
          <cell r="AD679">
            <v>518007</v>
          </cell>
          <cell r="AE679">
            <v>4250</v>
          </cell>
          <cell r="AF679" t="str">
            <v>9</v>
          </cell>
          <cell r="AG679" t="str">
            <v>2021</v>
          </cell>
          <cell r="AH679" t="str">
            <v>Sewer Funded Debt</v>
          </cell>
          <cell r="AI679">
            <v>908137</v>
          </cell>
          <cell r="AJ679" t="str">
            <v>Hilliard-Millbrook-Deerpark-Farlane-Wallford</v>
          </cell>
        </row>
        <row r="680">
          <cell r="B680" t="str">
            <v>908137 CWWF Deerpark-Hilliard-Fisher et al.</v>
          </cell>
          <cell r="C680" t="str">
            <v>Debt</v>
          </cell>
          <cell r="D680" t="str">
            <v xml:space="preserve">Debt Funding </v>
          </cell>
          <cell r="E680" t="str">
            <v>Water Funded Debt</v>
          </cell>
          <cell r="F680" t="str">
            <v>Rate Supported Debt</v>
          </cell>
          <cell r="G680" t="str">
            <v>Rate</v>
          </cell>
          <cell r="H680" t="str">
            <v>Rate</v>
          </cell>
          <cell r="I680" t="str">
            <v>Water</v>
          </cell>
          <cell r="J680" t="str">
            <v>Authority</v>
          </cell>
          <cell r="K680" t="str">
            <v>Individual</v>
          </cell>
          <cell r="L680" t="str">
            <v>Renewal of City Assets</v>
          </cell>
          <cell r="M680" t="str">
            <v>Transportation Committee</v>
          </cell>
          <cell r="N680" t="str">
            <v>Planning, Infrastructure &amp; Economic Development Department</v>
          </cell>
          <cell r="O680" t="str">
            <v>Infrastructure Services</v>
          </cell>
          <cell r="P680" t="str">
            <v>Integrated Roads, Water &amp; Wastewater</v>
          </cell>
          <cell r="Q680" t="str">
            <v>908137  CWWF Deerpark-Hilliard-Fisher et al.</v>
          </cell>
          <cell r="R680" t="str">
            <v>518011  Water Funded Debt</v>
          </cell>
          <cell r="S680">
            <v>0</v>
          </cell>
          <cell r="T680">
            <v>700</v>
          </cell>
          <cell r="U680">
            <v>0</v>
          </cell>
          <cell r="V680">
            <v>0</v>
          </cell>
          <cell r="W680">
            <v>0</v>
          </cell>
          <cell r="X680">
            <v>0</v>
          </cell>
          <cell r="Y680">
            <v>0</v>
          </cell>
          <cell r="Z680">
            <v>0</v>
          </cell>
          <cell r="AA680">
            <v>0</v>
          </cell>
          <cell r="AB680">
            <v>0</v>
          </cell>
          <cell r="AC680">
            <v>700</v>
          </cell>
          <cell r="AD680">
            <v>518011</v>
          </cell>
          <cell r="AE680">
            <v>700</v>
          </cell>
          <cell r="AF680" t="str">
            <v>9</v>
          </cell>
          <cell r="AG680" t="str">
            <v>2021</v>
          </cell>
          <cell r="AH680" t="str">
            <v>Water Funded Debt</v>
          </cell>
          <cell r="AI680">
            <v>908137</v>
          </cell>
          <cell r="AJ680" t="str">
            <v>Hilliard-Millbrook-Deerpark-Farlane-Wallford</v>
          </cell>
        </row>
        <row r="681">
          <cell r="B681" t="str">
            <v>908138 CWWF Avenue N-O-P-Q-R-S-T-U</v>
          </cell>
          <cell r="C681" t="str">
            <v>Res</v>
          </cell>
          <cell r="D681" t="str">
            <v xml:space="preserve">Capital Reserve Fund </v>
          </cell>
          <cell r="E681" t="str">
            <v>City Wide Capital</v>
          </cell>
          <cell r="F681" t="str">
            <v>Tax Supported/ Dedicated</v>
          </cell>
          <cell r="G681" t="str">
            <v>Tax</v>
          </cell>
          <cell r="H681" t="str">
            <v>Tax</v>
          </cell>
          <cell r="I681" t="str">
            <v>Tax</v>
          </cell>
          <cell r="J681" t="str">
            <v>Authority</v>
          </cell>
          <cell r="K681" t="str">
            <v>Individual</v>
          </cell>
          <cell r="L681" t="str">
            <v>Renewal of City Assets</v>
          </cell>
          <cell r="M681" t="str">
            <v>Transportation Committee</v>
          </cell>
          <cell r="N681" t="str">
            <v>Planning, Infrastructure &amp; Economic Development Department</v>
          </cell>
          <cell r="O681" t="str">
            <v>Infrastructure Services</v>
          </cell>
          <cell r="P681" t="str">
            <v>Integrated Roads, Water &amp; Wastewater</v>
          </cell>
          <cell r="Q681" t="str">
            <v>908138  CWWF Avenue N-O-P-Q-R-S-T-U</v>
          </cell>
          <cell r="R681" t="str">
            <v>516104  City Wide Capital</v>
          </cell>
          <cell r="S681">
            <v>0</v>
          </cell>
          <cell r="T681">
            <v>700</v>
          </cell>
          <cell r="U681">
            <v>0</v>
          </cell>
          <cell r="V681">
            <v>0</v>
          </cell>
          <cell r="W681">
            <v>0</v>
          </cell>
          <cell r="X681">
            <v>0</v>
          </cell>
          <cell r="Y681">
            <v>0</v>
          </cell>
          <cell r="Z681">
            <v>0</v>
          </cell>
          <cell r="AA681">
            <v>0</v>
          </cell>
          <cell r="AB681">
            <v>0</v>
          </cell>
          <cell r="AC681">
            <v>700</v>
          </cell>
          <cell r="AD681">
            <v>516104</v>
          </cell>
          <cell r="AE681">
            <v>700</v>
          </cell>
          <cell r="AF681" t="str">
            <v>18</v>
          </cell>
          <cell r="AG681" t="str">
            <v>2021</v>
          </cell>
          <cell r="AH681" t="str">
            <v>City Wide Capital</v>
          </cell>
          <cell r="AI681">
            <v>908138</v>
          </cell>
          <cell r="AJ681" t="str">
            <v>Avenue N-O-P-Q-R-S-T-U</v>
          </cell>
        </row>
        <row r="682">
          <cell r="B682" t="str">
            <v>908138 CWWF Avenue N-O-P-Q-R-S-T-U</v>
          </cell>
          <cell r="C682" t="str">
            <v>Res</v>
          </cell>
          <cell r="D682" t="str">
            <v xml:space="preserve">Capital Reserve Fund </v>
          </cell>
          <cell r="E682" t="str">
            <v>Water Capital</v>
          </cell>
          <cell r="F682" t="str">
            <v>Rate Supported</v>
          </cell>
          <cell r="G682" t="str">
            <v>Rate</v>
          </cell>
          <cell r="H682" t="str">
            <v>Rate</v>
          </cell>
          <cell r="I682" t="str">
            <v>Water</v>
          </cell>
          <cell r="J682" t="str">
            <v>Authority</v>
          </cell>
          <cell r="K682" t="str">
            <v>Individual</v>
          </cell>
          <cell r="L682" t="str">
            <v>Renewal of City Assets</v>
          </cell>
          <cell r="M682" t="str">
            <v>Transportation Committee</v>
          </cell>
          <cell r="N682" t="str">
            <v>Planning, Infrastructure &amp; Economic Development Department</v>
          </cell>
          <cell r="O682" t="str">
            <v>Infrastructure Services</v>
          </cell>
          <cell r="P682" t="str">
            <v>Integrated Roads, Water &amp; Wastewater</v>
          </cell>
          <cell r="Q682" t="str">
            <v>908138  CWWF Avenue N-O-P-Q-R-S-T-U</v>
          </cell>
          <cell r="R682" t="str">
            <v>516110  Water Capital</v>
          </cell>
          <cell r="S682">
            <v>0</v>
          </cell>
          <cell r="T682">
            <v>2505</v>
          </cell>
          <cell r="U682">
            <v>0</v>
          </cell>
          <cell r="V682">
            <v>0</v>
          </cell>
          <cell r="W682">
            <v>0</v>
          </cell>
          <cell r="X682">
            <v>0</v>
          </cell>
          <cell r="Y682">
            <v>0</v>
          </cell>
          <cell r="Z682">
            <v>0</v>
          </cell>
          <cell r="AA682">
            <v>0</v>
          </cell>
          <cell r="AB682">
            <v>0</v>
          </cell>
          <cell r="AC682">
            <v>2505</v>
          </cell>
          <cell r="AD682">
            <v>516110</v>
          </cell>
          <cell r="AE682">
            <v>2505</v>
          </cell>
          <cell r="AF682" t="str">
            <v>18</v>
          </cell>
          <cell r="AG682" t="str">
            <v>2021</v>
          </cell>
          <cell r="AH682" t="str">
            <v>Water Capital</v>
          </cell>
          <cell r="AI682">
            <v>908138</v>
          </cell>
          <cell r="AJ682" t="str">
            <v>Avenue N-O-P-Q-R-S-T-U</v>
          </cell>
        </row>
        <row r="683">
          <cell r="B683" t="str">
            <v>908138 CWWF Avenue N-O-P-Q-R-S-T-U</v>
          </cell>
          <cell r="C683" t="str">
            <v>Res</v>
          </cell>
          <cell r="D683" t="str">
            <v xml:space="preserve">Capital Reserve Fund </v>
          </cell>
          <cell r="E683" t="str">
            <v>Stormwater Reserve</v>
          </cell>
          <cell r="F683" t="str">
            <v>Rate Supported</v>
          </cell>
          <cell r="G683" t="str">
            <v>Rate</v>
          </cell>
          <cell r="H683" t="str">
            <v>Rate</v>
          </cell>
          <cell r="I683" t="str">
            <v>Stormwater</v>
          </cell>
          <cell r="J683" t="str">
            <v>Authority</v>
          </cell>
          <cell r="K683" t="str">
            <v>Individual</v>
          </cell>
          <cell r="L683" t="str">
            <v>Renewal of City Assets</v>
          </cell>
          <cell r="M683" t="str">
            <v>Transportation Committee</v>
          </cell>
          <cell r="N683" t="str">
            <v>Planning, Infrastructure &amp; Economic Development Department</v>
          </cell>
          <cell r="O683" t="str">
            <v>Infrastructure Services</v>
          </cell>
          <cell r="P683" t="str">
            <v>Integrated Roads, Water &amp; Wastewater</v>
          </cell>
          <cell r="Q683" t="str">
            <v>908138  CWWF Avenue N-O-P-Q-R-S-T-U</v>
          </cell>
          <cell r="R683" t="str">
            <v>516180  Stormwater Reserve Capital</v>
          </cell>
          <cell r="S683">
            <v>0</v>
          </cell>
          <cell r="T683">
            <v>1955</v>
          </cell>
          <cell r="U683">
            <v>0</v>
          </cell>
          <cell r="V683">
            <v>0</v>
          </cell>
          <cell r="W683">
            <v>0</v>
          </cell>
          <cell r="X683">
            <v>0</v>
          </cell>
          <cell r="Y683">
            <v>0</v>
          </cell>
          <cell r="Z683">
            <v>0</v>
          </cell>
          <cell r="AA683">
            <v>0</v>
          </cell>
          <cell r="AB683">
            <v>0</v>
          </cell>
          <cell r="AC683">
            <v>1955</v>
          </cell>
          <cell r="AD683">
            <v>516180</v>
          </cell>
          <cell r="AE683">
            <v>1955</v>
          </cell>
          <cell r="AF683" t="str">
            <v>18</v>
          </cell>
          <cell r="AG683" t="str">
            <v>2021</v>
          </cell>
          <cell r="AH683" t="str">
            <v>Stormwater</v>
          </cell>
          <cell r="AI683">
            <v>908138</v>
          </cell>
          <cell r="AJ683" t="str">
            <v>Avenue N-O-P-Q-R-S-T-U</v>
          </cell>
        </row>
        <row r="684">
          <cell r="B684" t="str">
            <v>908138 CWWF Avenue N-O-P-Q-R-S-T-U</v>
          </cell>
          <cell r="C684" t="str">
            <v>Debt</v>
          </cell>
          <cell r="D684" t="str">
            <v xml:space="preserve">Debt Funding </v>
          </cell>
          <cell r="E684" t="str">
            <v>Tax Supported Debt</v>
          </cell>
          <cell r="F684" t="str">
            <v>Tax Supported/ Dedicated Debt</v>
          </cell>
          <cell r="G684" t="str">
            <v>Tax</v>
          </cell>
          <cell r="H684" t="str">
            <v>Tax</v>
          </cell>
          <cell r="I684" t="str">
            <v>Tax</v>
          </cell>
          <cell r="J684" t="str">
            <v>Authority</v>
          </cell>
          <cell r="K684" t="str">
            <v>Individual</v>
          </cell>
          <cell r="L684" t="str">
            <v>Renewal of City Assets</v>
          </cell>
          <cell r="M684" t="str">
            <v>Transportation Committee</v>
          </cell>
          <cell r="N684" t="str">
            <v>Planning, Infrastructure &amp; Economic Development Department</v>
          </cell>
          <cell r="O684" t="str">
            <v>Infrastructure Services</v>
          </cell>
          <cell r="P684" t="str">
            <v>Integrated Roads, Water &amp; Wastewater</v>
          </cell>
          <cell r="Q684" t="str">
            <v>908138  CWWF Avenue N-O-P-Q-R-S-T-U</v>
          </cell>
          <cell r="R684" t="str">
            <v>518004  Tax Supported Debt</v>
          </cell>
          <cell r="S684">
            <v>0</v>
          </cell>
          <cell r="T684">
            <v>200</v>
          </cell>
          <cell r="U684">
            <v>0</v>
          </cell>
          <cell r="V684">
            <v>0</v>
          </cell>
          <cell r="W684">
            <v>0</v>
          </cell>
          <cell r="X684">
            <v>0</v>
          </cell>
          <cell r="Y684">
            <v>0</v>
          </cell>
          <cell r="Z684">
            <v>0</v>
          </cell>
          <cell r="AA684">
            <v>0</v>
          </cell>
          <cell r="AB684">
            <v>0</v>
          </cell>
          <cell r="AC684">
            <v>200</v>
          </cell>
          <cell r="AD684">
            <v>518004</v>
          </cell>
          <cell r="AE684">
            <v>200</v>
          </cell>
          <cell r="AF684" t="str">
            <v>18</v>
          </cell>
          <cell r="AG684" t="str">
            <v>2021</v>
          </cell>
          <cell r="AH684" t="str">
            <v>Tax Supported Debt</v>
          </cell>
          <cell r="AI684">
            <v>908138</v>
          </cell>
          <cell r="AJ684" t="str">
            <v>Avenue N-O-P-Q-R-S-T-U</v>
          </cell>
        </row>
        <row r="685">
          <cell r="B685" t="str">
            <v>908138 CWWF Avenue N-O-P-Q-R-S-T-U</v>
          </cell>
          <cell r="C685" t="str">
            <v>Debt</v>
          </cell>
          <cell r="D685" t="str">
            <v xml:space="preserve">Debt Funding </v>
          </cell>
          <cell r="E685" t="str">
            <v>Sewer Funded Debt</v>
          </cell>
          <cell r="F685" t="str">
            <v>Rate Supported Debt</v>
          </cell>
          <cell r="G685" t="str">
            <v>Rate</v>
          </cell>
          <cell r="H685" t="str">
            <v>Rate</v>
          </cell>
          <cell r="I685" t="str">
            <v>Sewer</v>
          </cell>
          <cell r="J685" t="str">
            <v>Authority</v>
          </cell>
          <cell r="K685" t="str">
            <v>Individual</v>
          </cell>
          <cell r="L685" t="str">
            <v>Renewal of City Assets</v>
          </cell>
          <cell r="M685" t="str">
            <v>Transportation Committee</v>
          </cell>
          <cell r="N685" t="str">
            <v>Planning, Infrastructure &amp; Economic Development Department</v>
          </cell>
          <cell r="O685" t="str">
            <v>Infrastructure Services</v>
          </cell>
          <cell r="P685" t="str">
            <v>Integrated Roads, Water &amp; Wastewater</v>
          </cell>
          <cell r="Q685" t="str">
            <v>908138  CWWF Avenue N-O-P-Q-R-S-T-U</v>
          </cell>
          <cell r="R685" t="str">
            <v>518007  Sewer Funded Debt</v>
          </cell>
          <cell r="S685">
            <v>0</v>
          </cell>
          <cell r="T685">
            <v>2100</v>
          </cell>
          <cell r="U685">
            <v>0</v>
          </cell>
          <cell r="V685">
            <v>0</v>
          </cell>
          <cell r="W685">
            <v>0</v>
          </cell>
          <cell r="X685">
            <v>0</v>
          </cell>
          <cell r="Y685">
            <v>0</v>
          </cell>
          <cell r="Z685">
            <v>0</v>
          </cell>
          <cell r="AA685">
            <v>0</v>
          </cell>
          <cell r="AB685">
            <v>0</v>
          </cell>
          <cell r="AC685">
            <v>2100</v>
          </cell>
          <cell r="AD685">
            <v>518007</v>
          </cell>
          <cell r="AE685">
            <v>2100</v>
          </cell>
          <cell r="AF685" t="str">
            <v>18</v>
          </cell>
          <cell r="AG685" t="str">
            <v>2021</v>
          </cell>
          <cell r="AH685" t="str">
            <v>Sewer Funded Debt</v>
          </cell>
          <cell r="AI685">
            <v>908138</v>
          </cell>
          <cell r="AJ685" t="str">
            <v>Avenue N-O-P-Q-R-S-T-U</v>
          </cell>
        </row>
        <row r="686">
          <cell r="B686" t="str">
            <v>908138 CWWF Avenue N-O-P-Q-R-S-T-U</v>
          </cell>
          <cell r="C686" t="str">
            <v>Debt</v>
          </cell>
          <cell r="D686" t="str">
            <v xml:space="preserve">Debt Funding </v>
          </cell>
          <cell r="E686" t="str">
            <v>Water Funded Debt</v>
          </cell>
          <cell r="F686" t="str">
            <v>Rate Supported Debt</v>
          </cell>
          <cell r="G686" t="str">
            <v>Rate</v>
          </cell>
          <cell r="H686" t="str">
            <v>Rate</v>
          </cell>
          <cell r="I686" t="str">
            <v>Water</v>
          </cell>
          <cell r="J686" t="str">
            <v>Authority</v>
          </cell>
          <cell r="K686" t="str">
            <v>Individual</v>
          </cell>
          <cell r="L686" t="str">
            <v>Renewal of City Assets</v>
          </cell>
          <cell r="M686" t="str">
            <v>Transportation Committee</v>
          </cell>
          <cell r="N686" t="str">
            <v>Planning, Infrastructure &amp; Economic Development Department</v>
          </cell>
          <cell r="O686" t="str">
            <v>Infrastructure Services</v>
          </cell>
          <cell r="P686" t="str">
            <v>Integrated Roads, Water &amp; Wastewater</v>
          </cell>
          <cell r="Q686" t="str">
            <v>908138  CWWF Avenue N-O-P-Q-R-S-T-U</v>
          </cell>
          <cell r="R686" t="str">
            <v>518011  Water Funded Debt</v>
          </cell>
          <cell r="S686">
            <v>0</v>
          </cell>
          <cell r="T686">
            <v>200</v>
          </cell>
          <cell r="U686">
            <v>0</v>
          </cell>
          <cell r="V686">
            <v>0</v>
          </cell>
          <cell r="W686">
            <v>0</v>
          </cell>
          <cell r="X686">
            <v>0</v>
          </cell>
          <cell r="Y686">
            <v>0</v>
          </cell>
          <cell r="Z686">
            <v>0</v>
          </cell>
          <cell r="AA686">
            <v>0</v>
          </cell>
          <cell r="AB686">
            <v>0</v>
          </cell>
          <cell r="AC686">
            <v>200</v>
          </cell>
          <cell r="AD686">
            <v>518011</v>
          </cell>
          <cell r="AE686">
            <v>200</v>
          </cell>
          <cell r="AF686" t="str">
            <v>18</v>
          </cell>
          <cell r="AG686" t="str">
            <v>2021</v>
          </cell>
          <cell r="AH686" t="str">
            <v>Water Funded Debt</v>
          </cell>
          <cell r="AI686">
            <v>908138</v>
          </cell>
          <cell r="AJ686" t="str">
            <v>Avenue N-O-P-Q-R-S-T-U</v>
          </cell>
        </row>
        <row r="687">
          <cell r="B687" t="str">
            <v>908370 Integrated Departmental Mgmt Plan</v>
          </cell>
          <cell r="C687" t="str">
            <v>Res</v>
          </cell>
          <cell r="D687" t="str">
            <v xml:space="preserve">Capital Reserve Fund </v>
          </cell>
          <cell r="E687" t="str">
            <v>City Wide Capital</v>
          </cell>
          <cell r="F687" t="str">
            <v>Tax Supported/ Dedicated</v>
          </cell>
          <cell r="G687" t="str">
            <v>Tax</v>
          </cell>
          <cell r="H687" t="str">
            <v>Tax</v>
          </cell>
          <cell r="I687" t="str">
            <v>Tax</v>
          </cell>
          <cell r="J687" t="str">
            <v>Authority</v>
          </cell>
          <cell r="K687" t="str">
            <v>Integrated Road, Sewer &amp; Water Program</v>
          </cell>
          <cell r="L687" t="str">
            <v>Renewal of City Assets</v>
          </cell>
          <cell r="M687" t="str">
            <v>Transportation Committee</v>
          </cell>
          <cell r="N687" t="str">
            <v>Planning, Infrastructure &amp; Economic Development Department</v>
          </cell>
          <cell r="O687" t="str">
            <v>Infrastructure Services</v>
          </cell>
          <cell r="P687" t="str">
            <v>Integrated Roads, Water &amp; Wastewater</v>
          </cell>
          <cell r="Q687" t="str">
            <v>908370  Integrated Departmental Mgmt Plan</v>
          </cell>
          <cell r="R687" t="str">
            <v>516104  City Wide Capital</v>
          </cell>
          <cell r="S687">
            <v>300</v>
          </cell>
          <cell r="T687">
            <v>0</v>
          </cell>
          <cell r="U687">
            <v>0</v>
          </cell>
          <cell r="V687">
            <v>0</v>
          </cell>
          <cell r="W687">
            <v>0</v>
          </cell>
          <cell r="X687">
            <v>0</v>
          </cell>
          <cell r="Y687">
            <v>0</v>
          </cell>
          <cell r="Z687">
            <v>0</v>
          </cell>
          <cell r="AA687">
            <v>0</v>
          </cell>
          <cell r="AB687">
            <v>0</v>
          </cell>
          <cell r="AC687">
            <v>300</v>
          </cell>
          <cell r="AD687">
            <v>516104</v>
          </cell>
          <cell r="AE687">
            <v>300</v>
          </cell>
          <cell r="AF687" t="str">
            <v>CW</v>
          </cell>
          <cell r="AG687">
            <v>2018</v>
          </cell>
          <cell r="AH687" t="str">
            <v>City Wide Capital</v>
          </cell>
          <cell r="AI687">
            <v>908370</v>
          </cell>
          <cell r="AJ687" t="str">
            <v>Plan intégré de gestion du service</v>
          </cell>
        </row>
        <row r="688">
          <cell r="B688" t="str">
            <v>908370 Integrated Departmental Mgmt Plan</v>
          </cell>
          <cell r="C688" t="str">
            <v>Res</v>
          </cell>
          <cell r="D688" t="str">
            <v xml:space="preserve">Capital Reserve Fund </v>
          </cell>
          <cell r="E688" t="str">
            <v>Water Capital</v>
          </cell>
          <cell r="F688" t="str">
            <v>Rate Supported</v>
          </cell>
          <cell r="G688" t="str">
            <v>Rate</v>
          </cell>
          <cell r="H688" t="str">
            <v>Rate</v>
          </cell>
          <cell r="I688" t="str">
            <v>Water</v>
          </cell>
          <cell r="J688" t="str">
            <v>Authority</v>
          </cell>
          <cell r="K688" t="str">
            <v>Integrated Road, Sewer &amp; Water Program</v>
          </cell>
          <cell r="L688" t="str">
            <v>Renewal of City Assets</v>
          </cell>
          <cell r="M688" t="str">
            <v>Transportation Committee</v>
          </cell>
          <cell r="N688" t="str">
            <v>Planning, Infrastructure &amp; Economic Development Department</v>
          </cell>
          <cell r="O688" t="str">
            <v>Infrastructure Services</v>
          </cell>
          <cell r="P688" t="str">
            <v>Integrated Roads, Water &amp; Wastewater</v>
          </cell>
          <cell r="Q688" t="str">
            <v>908370  Integrated Departmental Mgmt Plan</v>
          </cell>
          <cell r="R688" t="str">
            <v>516110  Water Capital</v>
          </cell>
          <cell r="S688">
            <v>170</v>
          </cell>
          <cell r="T688">
            <v>0</v>
          </cell>
          <cell r="U688">
            <v>0</v>
          </cell>
          <cell r="V688">
            <v>0</v>
          </cell>
          <cell r="W688">
            <v>0</v>
          </cell>
          <cell r="X688">
            <v>0</v>
          </cell>
          <cell r="Y688">
            <v>0</v>
          </cell>
          <cell r="Z688">
            <v>0</v>
          </cell>
          <cell r="AA688">
            <v>0</v>
          </cell>
          <cell r="AB688">
            <v>0</v>
          </cell>
          <cell r="AC688">
            <v>170</v>
          </cell>
          <cell r="AD688">
            <v>516110</v>
          </cell>
          <cell r="AE688">
            <v>170</v>
          </cell>
          <cell r="AF688" t="str">
            <v>CW</v>
          </cell>
          <cell r="AG688">
            <v>2018</v>
          </cell>
          <cell r="AH688" t="str">
            <v>Water Capital</v>
          </cell>
          <cell r="AI688">
            <v>908370</v>
          </cell>
          <cell r="AJ688" t="str">
            <v>Plan intégré de gestion du service</v>
          </cell>
        </row>
        <row r="689">
          <cell r="B689" t="str">
            <v>908370 Integrated Departmental Mgmt Plan</v>
          </cell>
          <cell r="C689" t="str">
            <v>Res</v>
          </cell>
          <cell r="D689" t="str">
            <v xml:space="preserve">Capital Reserve Fund </v>
          </cell>
          <cell r="E689" t="str">
            <v>Sewer Capital</v>
          </cell>
          <cell r="F689" t="str">
            <v>Rate Supported</v>
          </cell>
          <cell r="G689" t="str">
            <v>Rate</v>
          </cell>
          <cell r="H689" t="str">
            <v>Rate</v>
          </cell>
          <cell r="I689" t="str">
            <v>Sewer</v>
          </cell>
          <cell r="J689" t="str">
            <v>Authority</v>
          </cell>
          <cell r="K689" t="str">
            <v>Integrated Road, Sewer &amp; Water Program</v>
          </cell>
          <cell r="L689" t="str">
            <v>Renewal of City Assets</v>
          </cell>
          <cell r="M689" t="str">
            <v>Transportation Committee</v>
          </cell>
          <cell r="N689" t="str">
            <v>Planning, Infrastructure &amp; Economic Development Department</v>
          </cell>
          <cell r="O689" t="str">
            <v>Infrastructure Services</v>
          </cell>
          <cell r="P689" t="str">
            <v>Integrated Roads, Water &amp; Wastewater</v>
          </cell>
          <cell r="Q689" t="str">
            <v>908370  Integrated Departmental Mgmt Plan</v>
          </cell>
          <cell r="R689" t="str">
            <v>516112  Sewer Capital</v>
          </cell>
          <cell r="S689">
            <v>190</v>
          </cell>
          <cell r="T689">
            <v>0</v>
          </cell>
          <cell r="U689">
            <v>0</v>
          </cell>
          <cell r="V689">
            <v>0</v>
          </cell>
          <cell r="W689">
            <v>0</v>
          </cell>
          <cell r="X689">
            <v>0</v>
          </cell>
          <cell r="Y689">
            <v>0</v>
          </cell>
          <cell r="Z689">
            <v>0</v>
          </cell>
          <cell r="AA689">
            <v>0</v>
          </cell>
          <cell r="AB689">
            <v>0</v>
          </cell>
          <cell r="AC689">
            <v>190</v>
          </cell>
          <cell r="AD689">
            <v>516112</v>
          </cell>
          <cell r="AE689">
            <v>190</v>
          </cell>
          <cell r="AF689" t="str">
            <v>CW</v>
          </cell>
          <cell r="AG689">
            <v>2018</v>
          </cell>
          <cell r="AH689" t="str">
            <v xml:space="preserve">Sewer Capital </v>
          </cell>
          <cell r="AI689">
            <v>908370</v>
          </cell>
          <cell r="AJ689" t="str">
            <v>Plan intégré de gestion du service</v>
          </cell>
        </row>
        <row r="690">
          <cell r="B690" t="str">
            <v>908370 Integrated Departmental Mgmt Plan</v>
          </cell>
          <cell r="C690" t="str">
            <v>Res</v>
          </cell>
          <cell r="D690" t="str">
            <v xml:space="preserve">Capital Reserve Fund </v>
          </cell>
          <cell r="E690" t="str">
            <v>Transit Capital</v>
          </cell>
          <cell r="F690" t="str">
            <v>Tax Supported/ Dedicated</v>
          </cell>
          <cell r="G690" t="str">
            <v>Tax</v>
          </cell>
          <cell r="H690" t="str">
            <v>Tax</v>
          </cell>
          <cell r="I690" t="str">
            <v>Tax</v>
          </cell>
          <cell r="J690" t="str">
            <v>Authority</v>
          </cell>
          <cell r="K690" t="str">
            <v>Integrated Road, Sewer &amp; Water Program</v>
          </cell>
          <cell r="L690" t="str">
            <v>Renewal of City Assets</v>
          </cell>
          <cell r="M690" t="str">
            <v>Transportation Committee</v>
          </cell>
          <cell r="N690" t="str">
            <v>Planning, Infrastructure &amp; Economic Development Department</v>
          </cell>
          <cell r="O690" t="str">
            <v>Infrastructure Services</v>
          </cell>
          <cell r="P690" t="str">
            <v>Integrated Roads, Water &amp; Wastewater</v>
          </cell>
          <cell r="Q690" t="str">
            <v>908370  Integrated Departmental Mgmt Plan</v>
          </cell>
          <cell r="R690" t="str">
            <v>516115  Transit Capital</v>
          </cell>
          <cell r="S690">
            <v>150</v>
          </cell>
          <cell r="T690">
            <v>0</v>
          </cell>
          <cell r="U690">
            <v>0</v>
          </cell>
          <cell r="V690">
            <v>0</v>
          </cell>
          <cell r="W690">
            <v>0</v>
          </cell>
          <cell r="X690">
            <v>0</v>
          </cell>
          <cell r="Y690">
            <v>0</v>
          </cell>
          <cell r="Z690">
            <v>0</v>
          </cell>
          <cell r="AA690">
            <v>0</v>
          </cell>
          <cell r="AB690">
            <v>0</v>
          </cell>
          <cell r="AC690">
            <v>150</v>
          </cell>
          <cell r="AD690">
            <v>516115</v>
          </cell>
          <cell r="AE690">
            <v>150</v>
          </cell>
          <cell r="AF690" t="str">
            <v>CW</v>
          </cell>
          <cell r="AG690">
            <v>2018</v>
          </cell>
          <cell r="AH690" t="str">
            <v>Transit Capital</v>
          </cell>
          <cell r="AI690">
            <v>908370</v>
          </cell>
          <cell r="AJ690" t="str">
            <v>Plan intégré de gestion du service</v>
          </cell>
        </row>
        <row r="691">
          <cell r="B691" t="str">
            <v>908370 Integrated Departmental Mgmt Plan</v>
          </cell>
          <cell r="C691" t="str">
            <v>Res</v>
          </cell>
          <cell r="D691" t="str">
            <v xml:space="preserve">Capital Reserve Fund </v>
          </cell>
          <cell r="E691" t="str">
            <v>Stormwater Reserve</v>
          </cell>
          <cell r="F691" t="str">
            <v>Rate Supported</v>
          </cell>
          <cell r="G691" t="str">
            <v>Rate</v>
          </cell>
          <cell r="H691" t="str">
            <v>Rate</v>
          </cell>
          <cell r="I691" t="str">
            <v>Stormwater</v>
          </cell>
          <cell r="J691" t="str">
            <v>Authority</v>
          </cell>
          <cell r="K691" t="str">
            <v>Integrated Road, Sewer &amp; Water Program</v>
          </cell>
          <cell r="L691" t="str">
            <v>Renewal of City Assets</v>
          </cell>
          <cell r="M691" t="str">
            <v>Transportation Committee</v>
          </cell>
          <cell r="N691" t="str">
            <v>Planning, Infrastructure &amp; Economic Development Department</v>
          </cell>
          <cell r="O691" t="str">
            <v>Infrastructure Services</v>
          </cell>
          <cell r="P691" t="str">
            <v>Integrated Roads, Water &amp; Wastewater</v>
          </cell>
          <cell r="Q691" t="str">
            <v>908370  Integrated Departmental Mgmt Plan</v>
          </cell>
          <cell r="R691" t="str">
            <v>516180  Stormwater Reserve Capital</v>
          </cell>
          <cell r="S691">
            <v>190</v>
          </cell>
          <cell r="T691">
            <v>0</v>
          </cell>
          <cell r="U691">
            <v>0</v>
          </cell>
          <cell r="V691">
            <v>0</v>
          </cell>
          <cell r="W691">
            <v>0</v>
          </cell>
          <cell r="X691">
            <v>0</v>
          </cell>
          <cell r="Y691">
            <v>0</v>
          </cell>
          <cell r="Z691">
            <v>0</v>
          </cell>
          <cell r="AA691">
            <v>0</v>
          </cell>
          <cell r="AB691">
            <v>0</v>
          </cell>
          <cell r="AC691">
            <v>190</v>
          </cell>
          <cell r="AD691">
            <v>516180</v>
          </cell>
          <cell r="AE691">
            <v>190</v>
          </cell>
          <cell r="AF691" t="str">
            <v>CW</v>
          </cell>
          <cell r="AG691">
            <v>2018</v>
          </cell>
          <cell r="AH691" t="str">
            <v>Stormwater</v>
          </cell>
          <cell r="AI691">
            <v>908370</v>
          </cell>
          <cell r="AJ691" t="str">
            <v>Plan intégré de gestion du service</v>
          </cell>
        </row>
        <row r="692">
          <cell r="B692" t="str">
            <v>908487 2019 Integrated Scoping Pre/Post Eng</v>
          </cell>
          <cell r="C692" t="str">
            <v>Res</v>
          </cell>
          <cell r="D692" t="str">
            <v xml:space="preserve">Capital Reserve Fund </v>
          </cell>
          <cell r="E692" t="str">
            <v>City Wide Capital</v>
          </cell>
          <cell r="F692" t="str">
            <v>Tax Supported/ Dedicated</v>
          </cell>
          <cell r="G692" t="str">
            <v>Tax</v>
          </cell>
          <cell r="H692" t="str">
            <v>Tax</v>
          </cell>
          <cell r="I692" t="str">
            <v>Tax</v>
          </cell>
          <cell r="J692" t="str">
            <v>Authority</v>
          </cell>
          <cell r="K692" t="str">
            <v>Integrated Road, Sewer &amp; Water Program</v>
          </cell>
          <cell r="L692" t="str">
            <v>Renewal of City Assets</v>
          </cell>
          <cell r="M692" t="str">
            <v>Transportation Committee</v>
          </cell>
          <cell r="N692" t="str">
            <v>Planning, Infrastructure &amp; Economic Development Department</v>
          </cell>
          <cell r="O692" t="str">
            <v>Infrastructure Services</v>
          </cell>
          <cell r="P692" t="str">
            <v>Integrated Roads, Water &amp; Wastewater</v>
          </cell>
          <cell r="Q692" t="str">
            <v>908487  2019 Integrated Scoping Pre/Post Eng</v>
          </cell>
          <cell r="R692" t="str">
            <v>516104  City Wide Capital</v>
          </cell>
          <cell r="S692">
            <v>100</v>
          </cell>
          <cell r="T692">
            <v>150</v>
          </cell>
          <cell r="U692">
            <v>150</v>
          </cell>
          <cell r="V692">
            <v>150</v>
          </cell>
          <cell r="W692">
            <v>0</v>
          </cell>
          <cell r="X692">
            <v>0</v>
          </cell>
          <cell r="Y692">
            <v>0</v>
          </cell>
          <cell r="Z692">
            <v>0</v>
          </cell>
          <cell r="AA692">
            <v>0</v>
          </cell>
          <cell r="AB692">
            <v>0</v>
          </cell>
          <cell r="AC692">
            <v>550</v>
          </cell>
          <cell r="AD692">
            <v>516104</v>
          </cell>
          <cell r="AE692">
            <v>550</v>
          </cell>
          <cell r="AF692" t="str">
            <v>CW</v>
          </cell>
          <cell r="AG692">
            <v>2021</v>
          </cell>
          <cell r="AH692" t="str">
            <v>City Wide Capital</v>
          </cell>
          <cell r="AI692">
            <v>908487</v>
          </cell>
          <cell r="AJ692" t="str">
            <v>Évaluation des infrastructures et collecte des données</v>
          </cell>
        </row>
        <row r="693">
          <cell r="B693" t="str">
            <v>908487 2019 Integrated Scoping Pre/Post Eng</v>
          </cell>
          <cell r="C693" t="str">
            <v>Res</v>
          </cell>
          <cell r="D693" t="str">
            <v xml:space="preserve">Capital Reserve Fund </v>
          </cell>
          <cell r="E693" t="str">
            <v>Water Capital</v>
          </cell>
          <cell r="F693" t="str">
            <v>Rate Supported</v>
          </cell>
          <cell r="G693" t="str">
            <v>Rate</v>
          </cell>
          <cell r="H693" t="str">
            <v>Rate</v>
          </cell>
          <cell r="I693" t="str">
            <v>Water</v>
          </cell>
          <cell r="J693" t="str">
            <v>Authority</v>
          </cell>
          <cell r="K693" t="str">
            <v>Integrated Road, Sewer &amp; Water Program</v>
          </cell>
          <cell r="L693" t="str">
            <v>Renewal of City Assets</v>
          </cell>
          <cell r="M693" t="str">
            <v>Transportation Committee</v>
          </cell>
          <cell r="N693" t="str">
            <v>Planning, Infrastructure &amp; Economic Development Department</v>
          </cell>
          <cell r="O693" t="str">
            <v>Infrastructure Services</v>
          </cell>
          <cell r="P693" t="str">
            <v>Integrated Roads, Water &amp; Wastewater</v>
          </cell>
          <cell r="Q693" t="str">
            <v>908487  2019 Integrated Scoping Pre/Post Eng</v>
          </cell>
          <cell r="R693" t="str">
            <v>516110  Water Capital</v>
          </cell>
          <cell r="S693">
            <v>260</v>
          </cell>
          <cell r="T693">
            <v>360</v>
          </cell>
          <cell r="U693">
            <v>360</v>
          </cell>
          <cell r="V693">
            <v>360</v>
          </cell>
          <cell r="W693">
            <v>0</v>
          </cell>
          <cell r="X693">
            <v>0</v>
          </cell>
          <cell r="Y693">
            <v>0</v>
          </cell>
          <cell r="Z693">
            <v>0</v>
          </cell>
          <cell r="AA693">
            <v>0</v>
          </cell>
          <cell r="AB693">
            <v>0</v>
          </cell>
          <cell r="AC693">
            <v>1340</v>
          </cell>
          <cell r="AD693">
            <v>516110</v>
          </cell>
          <cell r="AE693">
            <v>1340</v>
          </cell>
          <cell r="AF693" t="str">
            <v>CW</v>
          </cell>
          <cell r="AG693">
            <v>2021</v>
          </cell>
          <cell r="AH693" t="str">
            <v>Water Capital</v>
          </cell>
          <cell r="AI693">
            <v>908487</v>
          </cell>
          <cell r="AJ693" t="str">
            <v>Évaluation des infrastructures et collecte des données</v>
          </cell>
        </row>
        <row r="694">
          <cell r="B694" t="str">
            <v>908487 2019 Integrated Scoping Pre/Post Eng</v>
          </cell>
          <cell r="C694" t="str">
            <v>Res</v>
          </cell>
          <cell r="D694" t="str">
            <v xml:space="preserve">Capital Reserve Fund </v>
          </cell>
          <cell r="E694" t="str">
            <v>Sewer Capital</v>
          </cell>
          <cell r="F694" t="str">
            <v>Rate Supported</v>
          </cell>
          <cell r="G694" t="str">
            <v>Rate</v>
          </cell>
          <cell r="H694" t="str">
            <v>Rate</v>
          </cell>
          <cell r="I694" t="str">
            <v>Sewer</v>
          </cell>
          <cell r="J694" t="str">
            <v>Authority</v>
          </cell>
          <cell r="K694" t="str">
            <v>Integrated Road, Sewer &amp; Water Program</v>
          </cell>
          <cell r="L694" t="str">
            <v>Renewal of City Assets</v>
          </cell>
          <cell r="M694" t="str">
            <v>Transportation Committee</v>
          </cell>
          <cell r="N694" t="str">
            <v>Planning, Infrastructure &amp; Economic Development Department</v>
          </cell>
          <cell r="O694" t="str">
            <v>Infrastructure Services</v>
          </cell>
          <cell r="P694" t="str">
            <v>Integrated Roads, Water &amp; Wastewater</v>
          </cell>
          <cell r="Q694" t="str">
            <v>908487  2019 Integrated Scoping Pre/Post Eng</v>
          </cell>
          <cell r="R694" t="str">
            <v>516112  Sewer Capital</v>
          </cell>
          <cell r="S694">
            <v>200</v>
          </cell>
          <cell r="T694">
            <v>240</v>
          </cell>
          <cell r="U694">
            <v>240</v>
          </cell>
          <cell r="V694">
            <v>240</v>
          </cell>
          <cell r="W694">
            <v>0</v>
          </cell>
          <cell r="X694">
            <v>0</v>
          </cell>
          <cell r="Y694">
            <v>0</v>
          </cell>
          <cell r="Z694">
            <v>0</v>
          </cell>
          <cell r="AA694">
            <v>0</v>
          </cell>
          <cell r="AB694">
            <v>0</v>
          </cell>
          <cell r="AC694">
            <v>920</v>
          </cell>
          <cell r="AD694">
            <v>516112</v>
          </cell>
          <cell r="AE694">
            <v>920</v>
          </cell>
          <cell r="AF694" t="str">
            <v>CW</v>
          </cell>
          <cell r="AG694">
            <v>2021</v>
          </cell>
          <cell r="AH694" t="str">
            <v xml:space="preserve">Sewer Capital </v>
          </cell>
          <cell r="AI694">
            <v>908487</v>
          </cell>
          <cell r="AJ694" t="str">
            <v>Évaluation des infrastructures et collecte des données</v>
          </cell>
        </row>
        <row r="695">
          <cell r="B695" t="str">
            <v>908487 2019 Integrated Scoping Pre/Post Eng</v>
          </cell>
          <cell r="C695" t="str">
            <v>Res</v>
          </cell>
          <cell r="D695" t="str">
            <v xml:space="preserve">Capital Reserve Fund </v>
          </cell>
          <cell r="E695" t="str">
            <v>Stormwater Reserve</v>
          </cell>
          <cell r="F695" t="str">
            <v>Rate Supported</v>
          </cell>
          <cell r="G695" t="str">
            <v>Rate</v>
          </cell>
          <cell r="H695" t="str">
            <v>Rate</v>
          </cell>
          <cell r="I695" t="str">
            <v>Stormwater</v>
          </cell>
          <cell r="J695" t="str">
            <v>Authority</v>
          </cell>
          <cell r="K695" t="str">
            <v>Integrated Road, Sewer &amp; Water Program</v>
          </cell>
          <cell r="L695" t="str">
            <v>Renewal of City Assets</v>
          </cell>
          <cell r="M695" t="str">
            <v>Transportation Committee</v>
          </cell>
          <cell r="N695" t="str">
            <v>Planning, Infrastructure &amp; Economic Development Department</v>
          </cell>
          <cell r="O695" t="str">
            <v>Infrastructure Services</v>
          </cell>
          <cell r="P695" t="str">
            <v>Integrated Roads, Water &amp; Wastewater</v>
          </cell>
          <cell r="Q695" t="str">
            <v>908487  2019 Integrated Scoping Pre/Post Eng</v>
          </cell>
          <cell r="R695" t="str">
            <v>516180  Stormwater Reserve Capital</v>
          </cell>
          <cell r="S695">
            <v>200</v>
          </cell>
          <cell r="T695">
            <v>250</v>
          </cell>
          <cell r="U695">
            <v>250</v>
          </cell>
          <cell r="V695">
            <v>250</v>
          </cell>
          <cell r="W695">
            <v>0</v>
          </cell>
          <cell r="X695">
            <v>0</v>
          </cell>
          <cell r="Y695">
            <v>0</v>
          </cell>
          <cell r="Z695">
            <v>0</v>
          </cell>
          <cell r="AA695">
            <v>0</v>
          </cell>
          <cell r="AB695">
            <v>0</v>
          </cell>
          <cell r="AC695">
            <v>950</v>
          </cell>
          <cell r="AD695">
            <v>516180</v>
          </cell>
          <cell r="AE695">
            <v>950</v>
          </cell>
          <cell r="AF695" t="str">
            <v>CW</v>
          </cell>
          <cell r="AG695">
            <v>2021</v>
          </cell>
          <cell r="AH695" t="str">
            <v>Stormwater</v>
          </cell>
          <cell r="AI695">
            <v>908487</v>
          </cell>
          <cell r="AJ695" t="str">
            <v>Évaluation des infrastructures et collecte des données</v>
          </cell>
        </row>
        <row r="696">
          <cell r="B696" t="str">
            <v>908567 Alta Vista Dr - Summit Ave</v>
          </cell>
          <cell r="C696" t="str">
            <v>Res</v>
          </cell>
          <cell r="D696" t="str">
            <v xml:space="preserve">Capital Reserve Fund </v>
          </cell>
          <cell r="E696" t="str">
            <v>City Wide Capital</v>
          </cell>
          <cell r="F696" t="str">
            <v>Tax Supported/ Dedicated</v>
          </cell>
          <cell r="G696" t="str">
            <v>Tax</v>
          </cell>
          <cell r="H696" t="str">
            <v>Tax</v>
          </cell>
          <cell r="I696" t="str">
            <v>Tax</v>
          </cell>
          <cell r="J696" t="str">
            <v>Authority</v>
          </cell>
          <cell r="K696" t="str">
            <v>Individual</v>
          </cell>
          <cell r="L696" t="str">
            <v>Renewal of City Assets</v>
          </cell>
          <cell r="M696" t="str">
            <v>Transportation Committee</v>
          </cell>
          <cell r="N696" t="str">
            <v>Planning, Infrastructure &amp; Economic Development Department</v>
          </cell>
          <cell r="O696" t="str">
            <v>Infrastructure Services</v>
          </cell>
          <cell r="P696" t="str">
            <v>Integrated Roads, Water &amp; Wastewater</v>
          </cell>
          <cell r="Q696" t="str">
            <v>908567  Alta Vista Dr - Summit Ave</v>
          </cell>
          <cell r="R696" t="str">
            <v>516104  City Wide Capital</v>
          </cell>
          <cell r="S696">
            <v>0</v>
          </cell>
          <cell r="T696">
            <v>400</v>
          </cell>
          <cell r="U696">
            <v>1500</v>
          </cell>
          <cell r="V696">
            <v>0</v>
          </cell>
          <cell r="W696">
            <v>0</v>
          </cell>
          <cell r="X696">
            <v>0</v>
          </cell>
          <cell r="Y696">
            <v>0</v>
          </cell>
          <cell r="Z696">
            <v>0</v>
          </cell>
          <cell r="AA696">
            <v>0</v>
          </cell>
          <cell r="AB696">
            <v>0</v>
          </cell>
          <cell r="AC696">
            <v>1900</v>
          </cell>
          <cell r="AD696">
            <v>516104</v>
          </cell>
          <cell r="AE696">
            <v>1900</v>
          </cell>
          <cell r="AF696" t="str">
            <v>18</v>
          </cell>
          <cell r="AG696">
            <v>2023</v>
          </cell>
          <cell r="AH696" t="str">
            <v>City Wide Capital</v>
          </cell>
          <cell r="AI696">
            <v>908567</v>
          </cell>
          <cell r="AJ696" t="str">
            <v>Alta Vista - Summit</v>
          </cell>
        </row>
        <row r="697">
          <cell r="B697" t="str">
            <v>908567 Alta Vista Dr - Summit Ave</v>
          </cell>
          <cell r="C697" t="str">
            <v>Res</v>
          </cell>
          <cell r="D697" t="str">
            <v xml:space="preserve">Capital Reserve Fund </v>
          </cell>
          <cell r="E697" t="str">
            <v>Water Capital</v>
          </cell>
          <cell r="F697" t="str">
            <v>Rate Supported</v>
          </cell>
          <cell r="G697" t="str">
            <v>Rate</v>
          </cell>
          <cell r="H697" t="str">
            <v>Rate</v>
          </cell>
          <cell r="I697" t="str">
            <v>Water</v>
          </cell>
          <cell r="J697" t="str">
            <v>Authority</v>
          </cell>
          <cell r="K697" t="str">
            <v>Individual</v>
          </cell>
          <cell r="L697" t="str">
            <v>Renewal of City Assets</v>
          </cell>
          <cell r="M697" t="str">
            <v>Transportation Committee</v>
          </cell>
          <cell r="N697" t="str">
            <v>Planning, Infrastructure &amp; Economic Development Department</v>
          </cell>
          <cell r="O697" t="str">
            <v>Infrastructure Services</v>
          </cell>
          <cell r="P697" t="str">
            <v>Integrated Roads, Water &amp; Wastewater</v>
          </cell>
          <cell r="Q697" t="str">
            <v>908567  Alta Vista Dr - Summit Ave</v>
          </cell>
          <cell r="R697" t="str">
            <v>516110  Water Capital</v>
          </cell>
          <cell r="S697">
            <v>0</v>
          </cell>
          <cell r="T697">
            <v>1000</v>
          </cell>
          <cell r="U697">
            <v>4250</v>
          </cell>
          <cell r="V697">
            <v>0</v>
          </cell>
          <cell r="W697">
            <v>0</v>
          </cell>
          <cell r="X697">
            <v>0</v>
          </cell>
          <cell r="Y697">
            <v>0</v>
          </cell>
          <cell r="Z697">
            <v>0</v>
          </cell>
          <cell r="AA697">
            <v>0</v>
          </cell>
          <cell r="AB697">
            <v>0</v>
          </cell>
          <cell r="AC697">
            <v>5250</v>
          </cell>
          <cell r="AD697">
            <v>516110</v>
          </cell>
          <cell r="AE697">
            <v>5250</v>
          </cell>
          <cell r="AF697" t="str">
            <v>18</v>
          </cell>
          <cell r="AG697">
            <v>2023</v>
          </cell>
          <cell r="AH697" t="str">
            <v>Water Capital</v>
          </cell>
          <cell r="AI697">
            <v>908567</v>
          </cell>
          <cell r="AJ697" t="str">
            <v>Alta Vista - Summit</v>
          </cell>
        </row>
        <row r="698">
          <cell r="B698" t="str">
            <v>908567 Alta Vista Dr - Summit Ave</v>
          </cell>
          <cell r="C698" t="str">
            <v>Res</v>
          </cell>
          <cell r="D698" t="str">
            <v xml:space="preserve">Capital Reserve Fund </v>
          </cell>
          <cell r="E698" t="str">
            <v>Sewer Capital</v>
          </cell>
          <cell r="F698" t="str">
            <v>Rate Supported</v>
          </cell>
          <cell r="G698" t="str">
            <v>Rate</v>
          </cell>
          <cell r="H698" t="str">
            <v>Rate</v>
          </cell>
          <cell r="I698" t="str">
            <v>Sewer</v>
          </cell>
          <cell r="J698" t="str">
            <v>Authority</v>
          </cell>
          <cell r="K698" t="str">
            <v>Individual</v>
          </cell>
          <cell r="L698" t="str">
            <v>Renewal of City Assets</v>
          </cell>
          <cell r="M698" t="str">
            <v>Transportation Committee</v>
          </cell>
          <cell r="N698" t="str">
            <v>Planning, Infrastructure &amp; Economic Development Department</v>
          </cell>
          <cell r="O698" t="str">
            <v>Infrastructure Services</v>
          </cell>
          <cell r="P698" t="str">
            <v>Integrated Roads, Water &amp; Wastewater</v>
          </cell>
          <cell r="Q698" t="str">
            <v>908567  Alta Vista Dr - Summit Ave</v>
          </cell>
          <cell r="R698" t="str">
            <v>516112  Sewer Capital</v>
          </cell>
          <cell r="S698">
            <v>0</v>
          </cell>
          <cell r="T698">
            <v>670</v>
          </cell>
          <cell r="U698">
            <v>2700</v>
          </cell>
          <cell r="V698">
            <v>0</v>
          </cell>
          <cell r="W698">
            <v>0</v>
          </cell>
          <cell r="X698">
            <v>0</v>
          </cell>
          <cell r="Y698">
            <v>0</v>
          </cell>
          <cell r="Z698">
            <v>0</v>
          </cell>
          <cell r="AA698">
            <v>0</v>
          </cell>
          <cell r="AB698">
            <v>0</v>
          </cell>
          <cell r="AC698">
            <v>3370</v>
          </cell>
          <cell r="AD698">
            <v>516112</v>
          </cell>
          <cell r="AE698">
            <v>3370</v>
          </cell>
          <cell r="AF698" t="str">
            <v>18</v>
          </cell>
          <cell r="AG698">
            <v>2023</v>
          </cell>
          <cell r="AH698" t="str">
            <v xml:space="preserve">Sewer Capital </v>
          </cell>
          <cell r="AI698">
            <v>908567</v>
          </cell>
          <cell r="AJ698" t="str">
            <v>Alta Vista - Summit</v>
          </cell>
        </row>
        <row r="699">
          <cell r="B699" t="str">
            <v>908567 Alta Vista Dr - Summit Ave</v>
          </cell>
          <cell r="C699" t="str">
            <v>Res</v>
          </cell>
          <cell r="D699" t="str">
            <v xml:space="preserve">Capital Reserve Fund </v>
          </cell>
          <cell r="E699" t="str">
            <v>Stormwater Reserve</v>
          </cell>
          <cell r="F699" t="str">
            <v>Rate Supported</v>
          </cell>
          <cell r="G699" t="str">
            <v>Rate</v>
          </cell>
          <cell r="H699" t="str">
            <v>Rate</v>
          </cell>
          <cell r="I699" t="str">
            <v>Stormwater</v>
          </cell>
          <cell r="J699" t="str">
            <v>Authority</v>
          </cell>
          <cell r="K699" t="str">
            <v>Individual</v>
          </cell>
          <cell r="L699" t="str">
            <v>Renewal of City Assets</v>
          </cell>
          <cell r="M699" t="str">
            <v>Transportation Committee</v>
          </cell>
          <cell r="N699" t="str">
            <v>Planning, Infrastructure &amp; Economic Development Department</v>
          </cell>
          <cell r="O699" t="str">
            <v>Infrastructure Services</v>
          </cell>
          <cell r="P699" t="str">
            <v>Integrated Roads, Water &amp; Wastewater</v>
          </cell>
          <cell r="Q699" t="str">
            <v>908567  Alta Vista Dr - Summit Ave</v>
          </cell>
          <cell r="R699" t="str">
            <v>516180  Stormwater Reserve Capital</v>
          </cell>
          <cell r="S699">
            <v>0</v>
          </cell>
          <cell r="T699">
            <v>670</v>
          </cell>
          <cell r="U699">
            <v>2700</v>
          </cell>
          <cell r="V699">
            <v>0</v>
          </cell>
          <cell r="W699">
            <v>0</v>
          </cell>
          <cell r="X699">
            <v>0</v>
          </cell>
          <cell r="Y699">
            <v>0</v>
          </cell>
          <cell r="Z699">
            <v>0</v>
          </cell>
          <cell r="AA699">
            <v>0</v>
          </cell>
          <cell r="AB699">
            <v>0</v>
          </cell>
          <cell r="AC699">
            <v>3370</v>
          </cell>
          <cell r="AD699">
            <v>516180</v>
          </cell>
          <cell r="AE699">
            <v>3370</v>
          </cell>
          <cell r="AF699" t="str">
            <v>18</v>
          </cell>
          <cell r="AG699">
            <v>2023</v>
          </cell>
          <cell r="AH699" t="str">
            <v>Stormwater</v>
          </cell>
          <cell r="AI699">
            <v>908567</v>
          </cell>
          <cell r="AJ699" t="str">
            <v>Alta Vista - Summit</v>
          </cell>
        </row>
        <row r="700">
          <cell r="B700" t="str">
            <v>908567 Alta Vista Dr - Summit Ave</v>
          </cell>
          <cell r="C700" t="str">
            <v>Debt</v>
          </cell>
          <cell r="D700" t="str">
            <v xml:space="preserve">Debt Funding </v>
          </cell>
          <cell r="E700" t="str">
            <v>Water Funded Debt</v>
          </cell>
          <cell r="F700" t="str">
            <v>Rate Supported Debt</v>
          </cell>
          <cell r="G700" t="str">
            <v>Rate</v>
          </cell>
          <cell r="H700" t="str">
            <v>Rate</v>
          </cell>
          <cell r="I700" t="str">
            <v>Water</v>
          </cell>
          <cell r="J700" t="str">
            <v>Authority</v>
          </cell>
          <cell r="K700" t="str">
            <v>Individual</v>
          </cell>
          <cell r="L700" t="str">
            <v>Renewal of City Assets</v>
          </cell>
          <cell r="M700" t="str">
            <v>Transportation Committee</v>
          </cell>
          <cell r="N700" t="str">
            <v>Planning, Infrastructure &amp; Economic Development Department</v>
          </cell>
          <cell r="O700" t="str">
            <v>Infrastructure Services</v>
          </cell>
          <cell r="P700" t="str">
            <v>Integrated Roads, Water &amp; Wastewater</v>
          </cell>
          <cell r="Q700" t="str">
            <v>908567  Alta Vista Dr - Summit Ave</v>
          </cell>
          <cell r="R700" t="str">
            <v>518011  Water Funded Debt</v>
          </cell>
          <cell r="S700">
            <v>0</v>
          </cell>
          <cell r="T700">
            <v>60</v>
          </cell>
          <cell r="U700">
            <v>50</v>
          </cell>
          <cell r="V700">
            <v>0</v>
          </cell>
          <cell r="W700">
            <v>0</v>
          </cell>
          <cell r="X700">
            <v>0</v>
          </cell>
          <cell r="Y700">
            <v>0</v>
          </cell>
          <cell r="Z700">
            <v>0</v>
          </cell>
          <cell r="AA700">
            <v>0</v>
          </cell>
          <cell r="AB700">
            <v>0</v>
          </cell>
          <cell r="AC700">
            <v>110</v>
          </cell>
          <cell r="AD700">
            <v>518011</v>
          </cell>
          <cell r="AE700">
            <v>110</v>
          </cell>
          <cell r="AF700" t="str">
            <v>18</v>
          </cell>
          <cell r="AG700">
            <v>2023</v>
          </cell>
          <cell r="AH700" t="str">
            <v>Water Funded Debt</v>
          </cell>
          <cell r="AI700">
            <v>908567</v>
          </cell>
          <cell r="AJ700" t="str">
            <v>Alta Vista - Summit</v>
          </cell>
        </row>
        <row r="701">
          <cell r="B701" t="str">
            <v>908568 Ashburn - Hogan - Wigan - Ness</v>
          </cell>
          <cell r="C701" t="str">
            <v>Res</v>
          </cell>
          <cell r="D701" t="str">
            <v xml:space="preserve">Capital Reserve Fund </v>
          </cell>
          <cell r="E701" t="str">
            <v>City Wide Capital</v>
          </cell>
          <cell r="F701" t="str">
            <v>Tax Supported/ Dedicated</v>
          </cell>
          <cell r="G701" t="str">
            <v>Tax</v>
          </cell>
          <cell r="H701" t="str">
            <v>Tax</v>
          </cell>
          <cell r="I701" t="str">
            <v>Tax</v>
          </cell>
          <cell r="J701" t="str">
            <v>Authority</v>
          </cell>
          <cell r="K701" t="str">
            <v>Integrated Road, Sewer &amp; Water Program</v>
          </cell>
          <cell r="L701" t="str">
            <v>Renewal of City Assets</v>
          </cell>
          <cell r="M701" t="str">
            <v>Transportation Committee</v>
          </cell>
          <cell r="N701" t="str">
            <v>Planning, Infrastructure &amp; Economic Development Department</v>
          </cell>
          <cell r="O701" t="str">
            <v>Infrastructure Services</v>
          </cell>
          <cell r="P701" t="str">
            <v>Integrated Roads, Water &amp; Wastewater</v>
          </cell>
          <cell r="Q701" t="str">
            <v>908568  Ashburn - Hogan - Wigan - Ness</v>
          </cell>
          <cell r="R701" t="str">
            <v>516104  City Wide Capital</v>
          </cell>
          <cell r="S701">
            <v>1235</v>
          </cell>
          <cell r="T701">
            <v>0</v>
          </cell>
          <cell r="U701">
            <v>0</v>
          </cell>
          <cell r="V701">
            <v>0</v>
          </cell>
          <cell r="W701">
            <v>0</v>
          </cell>
          <cell r="X701">
            <v>0</v>
          </cell>
          <cell r="Y701">
            <v>0</v>
          </cell>
          <cell r="Z701">
            <v>0</v>
          </cell>
          <cell r="AA701">
            <v>0</v>
          </cell>
          <cell r="AB701">
            <v>0</v>
          </cell>
          <cell r="AC701">
            <v>1235</v>
          </cell>
          <cell r="AD701">
            <v>516104</v>
          </cell>
          <cell r="AE701">
            <v>1235</v>
          </cell>
          <cell r="AF701" t="str">
            <v>9</v>
          </cell>
          <cell r="AG701">
            <v>2021</v>
          </cell>
          <cell r="AH701" t="str">
            <v>City Wide Capital</v>
          </cell>
          <cell r="AI701">
            <v>908568</v>
          </cell>
          <cell r="AJ701" t="str">
            <v>Ashburn-Hogan-Wigan-Ness</v>
          </cell>
        </row>
        <row r="702">
          <cell r="B702" t="str">
            <v>908568 Ashburn - Hogan - Wigan - Ness</v>
          </cell>
          <cell r="C702" t="str">
            <v>Res</v>
          </cell>
          <cell r="D702" t="str">
            <v xml:space="preserve">Capital Reserve Fund </v>
          </cell>
          <cell r="E702" t="str">
            <v>Water Capital</v>
          </cell>
          <cell r="F702" t="str">
            <v>Rate Supported</v>
          </cell>
          <cell r="G702" t="str">
            <v>Rate</v>
          </cell>
          <cell r="H702" t="str">
            <v>Rate</v>
          </cell>
          <cell r="I702" t="str">
            <v>Water</v>
          </cell>
          <cell r="J702" t="str">
            <v>Authority</v>
          </cell>
          <cell r="K702" t="str">
            <v>Integrated Road, Sewer &amp; Water Program</v>
          </cell>
          <cell r="L702" t="str">
            <v>Renewal of City Assets</v>
          </cell>
          <cell r="M702" t="str">
            <v>Transportation Committee</v>
          </cell>
          <cell r="N702" t="str">
            <v>Planning, Infrastructure &amp; Economic Development Department</v>
          </cell>
          <cell r="O702" t="str">
            <v>Infrastructure Services</v>
          </cell>
          <cell r="P702" t="str">
            <v>Integrated Roads, Water &amp; Wastewater</v>
          </cell>
          <cell r="Q702" t="str">
            <v>908568  Ashburn - Hogan - Wigan - Ness</v>
          </cell>
          <cell r="R702" t="str">
            <v>516110  Water Capital</v>
          </cell>
          <cell r="S702">
            <v>3600</v>
          </cell>
          <cell r="T702">
            <v>0</v>
          </cell>
          <cell r="U702">
            <v>0</v>
          </cell>
          <cell r="V702">
            <v>0</v>
          </cell>
          <cell r="W702">
            <v>0</v>
          </cell>
          <cell r="X702">
            <v>0</v>
          </cell>
          <cell r="Y702">
            <v>0</v>
          </cell>
          <cell r="Z702">
            <v>0</v>
          </cell>
          <cell r="AA702">
            <v>0</v>
          </cell>
          <cell r="AB702">
            <v>0</v>
          </cell>
          <cell r="AC702">
            <v>3600</v>
          </cell>
          <cell r="AD702">
            <v>516110</v>
          </cell>
          <cell r="AE702">
            <v>3600</v>
          </cell>
          <cell r="AF702" t="str">
            <v>9</v>
          </cell>
          <cell r="AG702">
            <v>2021</v>
          </cell>
          <cell r="AH702" t="str">
            <v>Water Capital</v>
          </cell>
          <cell r="AI702">
            <v>908568</v>
          </cell>
          <cell r="AJ702" t="str">
            <v>Ashburn-Hogan-Wigan-Ness</v>
          </cell>
        </row>
        <row r="703">
          <cell r="B703" t="str">
            <v>908568 Ashburn - Hogan - Wigan - Ness</v>
          </cell>
          <cell r="C703" t="str">
            <v>Res</v>
          </cell>
          <cell r="D703" t="str">
            <v xml:space="preserve">Capital Reserve Fund </v>
          </cell>
          <cell r="E703" t="str">
            <v>Stormwater Reserve</v>
          </cell>
          <cell r="F703" t="str">
            <v>Rate Supported</v>
          </cell>
          <cell r="G703" t="str">
            <v>Rate</v>
          </cell>
          <cell r="H703" t="str">
            <v>Rate</v>
          </cell>
          <cell r="I703" t="str">
            <v>Stormwater</v>
          </cell>
          <cell r="J703" t="str">
            <v>Authority</v>
          </cell>
          <cell r="K703" t="str">
            <v>Integrated Road, Sewer &amp; Water Program</v>
          </cell>
          <cell r="L703" t="str">
            <v>Renewal of City Assets</v>
          </cell>
          <cell r="M703" t="str">
            <v>Transportation Committee</v>
          </cell>
          <cell r="N703" t="str">
            <v>Planning, Infrastructure &amp; Economic Development Department</v>
          </cell>
          <cell r="O703" t="str">
            <v>Infrastructure Services</v>
          </cell>
          <cell r="P703" t="str">
            <v>Integrated Roads, Water &amp; Wastewater</v>
          </cell>
          <cell r="Q703" t="str">
            <v>908568  Ashburn - Hogan - Wigan - Ness</v>
          </cell>
          <cell r="R703" t="str">
            <v>516180  Stormwater Reserve Capital</v>
          </cell>
          <cell r="S703">
            <v>2295</v>
          </cell>
          <cell r="T703">
            <v>0</v>
          </cell>
          <cell r="U703">
            <v>0</v>
          </cell>
          <cell r="V703">
            <v>0</v>
          </cell>
          <cell r="W703">
            <v>0</v>
          </cell>
          <cell r="X703">
            <v>0</v>
          </cell>
          <cell r="Y703">
            <v>0</v>
          </cell>
          <cell r="Z703">
            <v>0</v>
          </cell>
          <cell r="AA703">
            <v>0</v>
          </cell>
          <cell r="AB703">
            <v>0</v>
          </cell>
          <cell r="AC703">
            <v>2295</v>
          </cell>
          <cell r="AD703">
            <v>516180</v>
          </cell>
          <cell r="AE703">
            <v>2295</v>
          </cell>
          <cell r="AF703" t="str">
            <v>9</v>
          </cell>
          <cell r="AG703">
            <v>2021</v>
          </cell>
          <cell r="AH703" t="str">
            <v>Stormwater</v>
          </cell>
          <cell r="AI703">
            <v>908568</v>
          </cell>
          <cell r="AJ703" t="str">
            <v>Ashburn-Hogan-Wigan-Ness</v>
          </cell>
        </row>
        <row r="704">
          <cell r="B704" t="str">
            <v>908568 Ashburn - Hogan - Wigan - Ness</v>
          </cell>
          <cell r="C704" t="str">
            <v>Debt</v>
          </cell>
          <cell r="D704" t="str">
            <v xml:space="preserve">Debt Funding </v>
          </cell>
          <cell r="E704" t="str">
            <v>Tax Supported Debt</v>
          </cell>
          <cell r="F704" t="str">
            <v>Tax Supported/ Dedicated Debt</v>
          </cell>
          <cell r="G704" t="str">
            <v>Tax</v>
          </cell>
          <cell r="H704" t="str">
            <v>Tax</v>
          </cell>
          <cell r="I704" t="str">
            <v>Tax</v>
          </cell>
          <cell r="J704" t="str">
            <v>Authority</v>
          </cell>
          <cell r="K704" t="str">
            <v>Integrated Road, Sewer &amp; Water Program</v>
          </cell>
          <cell r="L704" t="str">
            <v>Renewal of City Assets</v>
          </cell>
          <cell r="M704" t="str">
            <v>Transportation Committee</v>
          </cell>
          <cell r="N704" t="str">
            <v>Planning, Infrastructure &amp; Economic Development Department</v>
          </cell>
          <cell r="O704" t="str">
            <v>Infrastructure Services</v>
          </cell>
          <cell r="P704" t="str">
            <v>Integrated Roads, Water &amp; Wastewater</v>
          </cell>
          <cell r="Q704" t="str">
            <v>908568  Ashburn - Hogan - Wigan - Ness</v>
          </cell>
          <cell r="R704" t="str">
            <v>518004  Tax Supported Debt</v>
          </cell>
          <cell r="S704">
            <v>200</v>
          </cell>
          <cell r="T704">
            <v>0</v>
          </cell>
          <cell r="U704">
            <v>0</v>
          </cell>
          <cell r="V704">
            <v>0</v>
          </cell>
          <cell r="W704">
            <v>0</v>
          </cell>
          <cell r="X704">
            <v>0</v>
          </cell>
          <cell r="Y704">
            <v>0</v>
          </cell>
          <cell r="Z704">
            <v>0</v>
          </cell>
          <cell r="AA704">
            <v>0</v>
          </cell>
          <cell r="AB704">
            <v>0</v>
          </cell>
          <cell r="AC704">
            <v>200</v>
          </cell>
          <cell r="AD704">
            <v>518004</v>
          </cell>
          <cell r="AE704">
            <v>200</v>
          </cell>
          <cell r="AF704" t="str">
            <v>9</v>
          </cell>
          <cell r="AG704">
            <v>2021</v>
          </cell>
          <cell r="AH704" t="str">
            <v>Tax Supported Debt</v>
          </cell>
          <cell r="AI704">
            <v>908568</v>
          </cell>
          <cell r="AJ704" t="str">
            <v>Ashburn-Hogan-Wigan-Ness</v>
          </cell>
        </row>
        <row r="705">
          <cell r="B705" t="str">
            <v>908568 Ashburn - Hogan - Wigan - Ness</v>
          </cell>
          <cell r="C705" t="str">
            <v>Debt</v>
          </cell>
          <cell r="D705" t="str">
            <v xml:space="preserve">Debt Funding </v>
          </cell>
          <cell r="E705" t="str">
            <v>Sewer Funded Debt</v>
          </cell>
          <cell r="F705" t="str">
            <v>Rate Supported Debt</v>
          </cell>
          <cell r="G705" t="str">
            <v>Rate</v>
          </cell>
          <cell r="H705" t="str">
            <v>Rate</v>
          </cell>
          <cell r="I705" t="str">
            <v>Sewer</v>
          </cell>
          <cell r="J705" t="str">
            <v>Authority</v>
          </cell>
          <cell r="K705" t="str">
            <v>Integrated Road, Sewer &amp; Water Program</v>
          </cell>
          <cell r="L705" t="str">
            <v>Renewal of City Assets</v>
          </cell>
          <cell r="M705" t="str">
            <v>Transportation Committee</v>
          </cell>
          <cell r="N705" t="str">
            <v>Planning, Infrastructure &amp; Economic Development Department</v>
          </cell>
          <cell r="O705" t="str">
            <v>Infrastructure Services</v>
          </cell>
          <cell r="P705" t="str">
            <v>Integrated Roads, Water &amp; Wastewater</v>
          </cell>
          <cell r="Q705" t="str">
            <v>908568  Ashburn - Hogan - Wigan - Ness</v>
          </cell>
          <cell r="R705" t="str">
            <v>518007  Sewer Funded Debt</v>
          </cell>
          <cell r="S705">
            <v>2295</v>
          </cell>
          <cell r="T705">
            <v>0</v>
          </cell>
          <cell r="U705">
            <v>0</v>
          </cell>
          <cell r="V705">
            <v>0</v>
          </cell>
          <cell r="W705">
            <v>0</v>
          </cell>
          <cell r="X705">
            <v>0</v>
          </cell>
          <cell r="Y705">
            <v>0</v>
          </cell>
          <cell r="Z705">
            <v>0</v>
          </cell>
          <cell r="AA705">
            <v>0</v>
          </cell>
          <cell r="AB705">
            <v>0</v>
          </cell>
          <cell r="AC705">
            <v>2295</v>
          </cell>
          <cell r="AD705">
            <v>518007</v>
          </cell>
          <cell r="AE705">
            <v>2295</v>
          </cell>
          <cell r="AF705" t="str">
            <v>9</v>
          </cell>
          <cell r="AG705">
            <v>2021</v>
          </cell>
          <cell r="AH705" t="str">
            <v>Sewer Funded Debt</v>
          </cell>
          <cell r="AI705">
            <v>908568</v>
          </cell>
          <cell r="AJ705" t="str">
            <v>Ashburn-Hogan-Wigan-Ness</v>
          </cell>
        </row>
        <row r="706">
          <cell r="B706" t="str">
            <v>908568 Ashburn - Hogan - Wigan - Ness</v>
          </cell>
          <cell r="C706" t="str">
            <v>Debt</v>
          </cell>
          <cell r="D706" t="str">
            <v xml:space="preserve">Debt Funding </v>
          </cell>
          <cell r="E706" t="str">
            <v>Water Funded Debt</v>
          </cell>
          <cell r="F706" t="str">
            <v>Rate Supported Debt</v>
          </cell>
          <cell r="G706" t="str">
            <v>Rate</v>
          </cell>
          <cell r="H706" t="str">
            <v>Rate</v>
          </cell>
          <cell r="I706" t="str">
            <v>Water</v>
          </cell>
          <cell r="J706" t="str">
            <v>Authority</v>
          </cell>
          <cell r="K706" t="str">
            <v>Integrated Road, Sewer &amp; Water Program</v>
          </cell>
          <cell r="L706" t="str">
            <v>Renewal of City Assets</v>
          </cell>
          <cell r="M706" t="str">
            <v>Transportation Committee</v>
          </cell>
          <cell r="N706" t="str">
            <v>Planning, Infrastructure &amp; Economic Development Department</v>
          </cell>
          <cell r="O706" t="str">
            <v>Infrastructure Services</v>
          </cell>
          <cell r="P706" t="str">
            <v>Integrated Roads, Water &amp; Wastewater</v>
          </cell>
          <cell r="Q706" t="str">
            <v>908568  Ashburn - Hogan - Wigan - Ness</v>
          </cell>
          <cell r="R706" t="str">
            <v>518011  Water Funded Debt</v>
          </cell>
          <cell r="S706">
            <v>15</v>
          </cell>
          <cell r="T706">
            <v>0</v>
          </cell>
          <cell r="U706">
            <v>0</v>
          </cell>
          <cell r="V706">
            <v>0</v>
          </cell>
          <cell r="W706">
            <v>0</v>
          </cell>
          <cell r="X706">
            <v>0</v>
          </cell>
          <cell r="Y706">
            <v>0</v>
          </cell>
          <cell r="Z706">
            <v>0</v>
          </cell>
          <cell r="AA706">
            <v>0</v>
          </cell>
          <cell r="AB706">
            <v>0</v>
          </cell>
          <cell r="AC706">
            <v>15</v>
          </cell>
          <cell r="AD706">
            <v>518011</v>
          </cell>
          <cell r="AE706">
            <v>15</v>
          </cell>
          <cell r="AF706" t="str">
            <v>9</v>
          </cell>
          <cell r="AG706">
            <v>2021</v>
          </cell>
          <cell r="AH706" t="str">
            <v>Water Funded Debt</v>
          </cell>
          <cell r="AI706">
            <v>908568</v>
          </cell>
          <cell r="AJ706" t="str">
            <v>Ashburn-Hogan-Wigan-Ness</v>
          </cell>
        </row>
        <row r="707">
          <cell r="B707" t="str">
            <v>908569 Borthwick-Quebec-Gardenvale</v>
          </cell>
          <cell r="C707" t="str">
            <v>Res</v>
          </cell>
          <cell r="D707" t="str">
            <v xml:space="preserve">Capital Reserve Fund </v>
          </cell>
          <cell r="E707" t="str">
            <v>City Wide Capital</v>
          </cell>
          <cell r="F707" t="str">
            <v>Tax Supported/ Dedicated</v>
          </cell>
          <cell r="G707" t="str">
            <v>Tax</v>
          </cell>
          <cell r="H707" t="str">
            <v>Tax</v>
          </cell>
          <cell r="I707" t="str">
            <v>Tax</v>
          </cell>
          <cell r="J707" t="str">
            <v>Authority</v>
          </cell>
          <cell r="K707" t="str">
            <v>Integrated Road, Sewer &amp; Water Program</v>
          </cell>
          <cell r="L707" t="str">
            <v>Renewal of City Assets</v>
          </cell>
          <cell r="M707" t="str">
            <v>Transportation Committee</v>
          </cell>
          <cell r="N707" t="str">
            <v>Planning, Infrastructure &amp; Economic Development Department</v>
          </cell>
          <cell r="O707" t="str">
            <v>Infrastructure Services</v>
          </cell>
          <cell r="P707" t="str">
            <v>Integrated Roads, Water &amp; Wastewater</v>
          </cell>
          <cell r="Q707" t="str">
            <v>908569  Borthwick-Quebec-Gardenvale</v>
          </cell>
          <cell r="R707" t="str">
            <v>516104  City Wide Capital</v>
          </cell>
          <cell r="S707">
            <v>600</v>
          </cell>
          <cell r="T707">
            <v>0</v>
          </cell>
          <cell r="U707">
            <v>0</v>
          </cell>
          <cell r="V707">
            <v>0</v>
          </cell>
          <cell r="W707">
            <v>0</v>
          </cell>
          <cell r="X707">
            <v>0</v>
          </cell>
          <cell r="Y707">
            <v>0</v>
          </cell>
          <cell r="Z707">
            <v>0</v>
          </cell>
          <cell r="AA707">
            <v>0</v>
          </cell>
          <cell r="AB707">
            <v>0</v>
          </cell>
          <cell r="AC707">
            <v>600</v>
          </cell>
          <cell r="AD707">
            <v>516104</v>
          </cell>
          <cell r="AE707">
            <v>600</v>
          </cell>
          <cell r="AF707" t="str">
            <v>13</v>
          </cell>
          <cell r="AG707">
            <v>2021</v>
          </cell>
          <cell r="AH707" t="str">
            <v>City Wide Capital</v>
          </cell>
          <cell r="AI707">
            <v>908569</v>
          </cell>
          <cell r="AJ707" t="str">
            <v>Borthwick-Quebec-Gardenvale</v>
          </cell>
        </row>
        <row r="708">
          <cell r="B708" t="str">
            <v>908569 Borthwick-Quebec-Gardenvale</v>
          </cell>
          <cell r="C708" t="str">
            <v>Res</v>
          </cell>
          <cell r="D708" t="str">
            <v xml:space="preserve">Capital Reserve Fund </v>
          </cell>
          <cell r="E708" t="str">
            <v>Water Capital</v>
          </cell>
          <cell r="F708" t="str">
            <v>Rate Supported</v>
          </cell>
          <cell r="G708" t="str">
            <v>Rate</v>
          </cell>
          <cell r="H708" t="str">
            <v>Rate</v>
          </cell>
          <cell r="I708" t="str">
            <v>Water</v>
          </cell>
          <cell r="J708" t="str">
            <v>Authority</v>
          </cell>
          <cell r="K708" t="str">
            <v>Integrated Road, Sewer &amp; Water Program</v>
          </cell>
          <cell r="L708" t="str">
            <v>Renewal of City Assets</v>
          </cell>
          <cell r="M708" t="str">
            <v>Transportation Committee</v>
          </cell>
          <cell r="N708" t="str">
            <v>Planning, Infrastructure &amp; Economic Development Department</v>
          </cell>
          <cell r="O708" t="str">
            <v>Infrastructure Services</v>
          </cell>
          <cell r="P708" t="str">
            <v>Integrated Roads, Water &amp; Wastewater</v>
          </cell>
          <cell r="Q708" t="str">
            <v>908569  Borthwick-Quebec-Gardenvale</v>
          </cell>
          <cell r="R708" t="str">
            <v>516110  Water Capital</v>
          </cell>
          <cell r="S708">
            <v>1180</v>
          </cell>
          <cell r="T708">
            <v>0</v>
          </cell>
          <cell r="U708">
            <v>0</v>
          </cell>
          <cell r="V708">
            <v>0</v>
          </cell>
          <cell r="W708">
            <v>0</v>
          </cell>
          <cell r="X708">
            <v>0</v>
          </cell>
          <cell r="Y708">
            <v>0</v>
          </cell>
          <cell r="Z708">
            <v>0</v>
          </cell>
          <cell r="AA708">
            <v>0</v>
          </cell>
          <cell r="AB708">
            <v>0</v>
          </cell>
          <cell r="AC708">
            <v>1180</v>
          </cell>
          <cell r="AD708">
            <v>516110</v>
          </cell>
          <cell r="AE708">
            <v>1180</v>
          </cell>
          <cell r="AF708" t="str">
            <v>13</v>
          </cell>
          <cell r="AG708">
            <v>2021</v>
          </cell>
          <cell r="AH708" t="str">
            <v>Water Capital</v>
          </cell>
          <cell r="AI708">
            <v>908569</v>
          </cell>
          <cell r="AJ708" t="str">
            <v>Borthwick-Quebec-Gardenvale</v>
          </cell>
        </row>
        <row r="709">
          <cell r="B709" t="str">
            <v>908569 Borthwick-Quebec-Gardenvale</v>
          </cell>
          <cell r="C709" t="str">
            <v>Res</v>
          </cell>
          <cell r="D709" t="str">
            <v xml:space="preserve">Capital Reserve Fund </v>
          </cell>
          <cell r="E709" t="str">
            <v>Stormwater Reserve</v>
          </cell>
          <cell r="F709" t="str">
            <v>Rate Supported</v>
          </cell>
          <cell r="G709" t="str">
            <v>Rate</v>
          </cell>
          <cell r="H709" t="str">
            <v>Rate</v>
          </cell>
          <cell r="I709" t="str">
            <v>Stormwater</v>
          </cell>
          <cell r="J709" t="str">
            <v>Authority</v>
          </cell>
          <cell r="K709" t="str">
            <v>Integrated Road, Sewer &amp; Water Program</v>
          </cell>
          <cell r="L709" t="str">
            <v>Renewal of City Assets</v>
          </cell>
          <cell r="M709" t="str">
            <v>Transportation Committee</v>
          </cell>
          <cell r="N709" t="str">
            <v>Planning, Infrastructure &amp; Economic Development Department</v>
          </cell>
          <cell r="O709" t="str">
            <v>Infrastructure Services</v>
          </cell>
          <cell r="P709" t="str">
            <v>Integrated Roads, Water &amp; Wastewater</v>
          </cell>
          <cell r="Q709" t="str">
            <v>908569  Borthwick-Quebec-Gardenvale</v>
          </cell>
          <cell r="R709" t="str">
            <v>516180  Stormwater Reserve Capital</v>
          </cell>
          <cell r="S709">
            <v>1390</v>
          </cell>
          <cell r="T709">
            <v>0</v>
          </cell>
          <cell r="U709">
            <v>0</v>
          </cell>
          <cell r="V709">
            <v>0</v>
          </cell>
          <cell r="W709">
            <v>0</v>
          </cell>
          <cell r="X709">
            <v>0</v>
          </cell>
          <cell r="Y709">
            <v>0</v>
          </cell>
          <cell r="Z709">
            <v>0</v>
          </cell>
          <cell r="AA709">
            <v>0</v>
          </cell>
          <cell r="AB709">
            <v>0</v>
          </cell>
          <cell r="AC709">
            <v>1390</v>
          </cell>
          <cell r="AD709">
            <v>516180</v>
          </cell>
          <cell r="AE709">
            <v>1390</v>
          </cell>
          <cell r="AF709" t="str">
            <v>13</v>
          </cell>
          <cell r="AG709">
            <v>2021</v>
          </cell>
          <cell r="AH709" t="str">
            <v>Stormwater</v>
          </cell>
          <cell r="AI709">
            <v>908569</v>
          </cell>
          <cell r="AJ709" t="str">
            <v>Borthwick-Quebec-Gardenvale</v>
          </cell>
        </row>
        <row r="710">
          <cell r="B710" t="str">
            <v>908569 Borthwick-Quebec-Gardenvale</v>
          </cell>
          <cell r="C710" t="str">
            <v>Debt</v>
          </cell>
          <cell r="D710" t="str">
            <v xml:space="preserve">Debt Funding </v>
          </cell>
          <cell r="E710" t="str">
            <v>Sewer Funded Debt</v>
          </cell>
          <cell r="F710" t="str">
            <v>Rate Supported Debt</v>
          </cell>
          <cell r="G710" t="str">
            <v>Rate</v>
          </cell>
          <cell r="H710" t="str">
            <v>Rate</v>
          </cell>
          <cell r="I710" t="str">
            <v>Sewer</v>
          </cell>
          <cell r="J710" t="str">
            <v>Authority</v>
          </cell>
          <cell r="K710" t="str">
            <v>Integrated Road, Sewer &amp; Water Program</v>
          </cell>
          <cell r="L710" t="str">
            <v>Renewal of City Assets</v>
          </cell>
          <cell r="M710" t="str">
            <v>Transportation Committee</v>
          </cell>
          <cell r="N710" t="str">
            <v>Planning, Infrastructure &amp; Economic Development Department</v>
          </cell>
          <cell r="O710" t="str">
            <v>Infrastructure Services</v>
          </cell>
          <cell r="P710" t="str">
            <v>Integrated Roads, Water &amp; Wastewater</v>
          </cell>
          <cell r="Q710" t="str">
            <v>908569  Borthwick-Quebec-Gardenvale</v>
          </cell>
          <cell r="R710" t="str">
            <v>518007  Sewer Funded Debt</v>
          </cell>
          <cell r="S710">
            <v>1050</v>
          </cell>
          <cell r="T710">
            <v>0</v>
          </cell>
          <cell r="U710">
            <v>0</v>
          </cell>
          <cell r="V710">
            <v>0</v>
          </cell>
          <cell r="W710">
            <v>0</v>
          </cell>
          <cell r="X710">
            <v>0</v>
          </cell>
          <cell r="Y710">
            <v>0</v>
          </cell>
          <cell r="Z710">
            <v>0</v>
          </cell>
          <cell r="AA710">
            <v>0</v>
          </cell>
          <cell r="AB710">
            <v>0</v>
          </cell>
          <cell r="AC710">
            <v>1050</v>
          </cell>
          <cell r="AD710">
            <v>518007</v>
          </cell>
          <cell r="AE710">
            <v>1050</v>
          </cell>
          <cell r="AF710" t="str">
            <v>13</v>
          </cell>
          <cell r="AG710">
            <v>2021</v>
          </cell>
          <cell r="AH710" t="str">
            <v>Sewer Funded Debt</v>
          </cell>
          <cell r="AI710">
            <v>908569</v>
          </cell>
          <cell r="AJ710" t="str">
            <v>Borthwick-Quebec-Gardenvale</v>
          </cell>
        </row>
        <row r="711">
          <cell r="B711" t="str">
            <v>908569 Borthwick-Quebec-Gardenvale</v>
          </cell>
          <cell r="C711" t="str">
            <v>Debt</v>
          </cell>
          <cell r="D711" t="str">
            <v xml:space="preserve">Debt Funding </v>
          </cell>
          <cell r="E711" t="str">
            <v>Water Funded Debt</v>
          </cell>
          <cell r="F711" t="str">
            <v>Rate Supported Debt</v>
          </cell>
          <cell r="G711" t="str">
            <v>Rate</v>
          </cell>
          <cell r="H711" t="str">
            <v>Rate</v>
          </cell>
          <cell r="I711" t="str">
            <v>Water</v>
          </cell>
          <cell r="J711" t="str">
            <v>Authority</v>
          </cell>
          <cell r="K711" t="str">
            <v>Integrated Road, Sewer &amp; Water Program</v>
          </cell>
          <cell r="L711" t="str">
            <v>Renewal of City Assets</v>
          </cell>
          <cell r="M711" t="str">
            <v>Transportation Committee</v>
          </cell>
          <cell r="N711" t="str">
            <v>Planning, Infrastructure &amp; Economic Development Department</v>
          </cell>
          <cell r="O711" t="str">
            <v>Infrastructure Services</v>
          </cell>
          <cell r="P711" t="str">
            <v>Integrated Roads, Water &amp; Wastewater</v>
          </cell>
          <cell r="Q711" t="str">
            <v>908569  Borthwick-Quebec-Gardenvale</v>
          </cell>
          <cell r="R711" t="str">
            <v>518011  Water Funded Debt</v>
          </cell>
          <cell r="S711">
            <v>200</v>
          </cell>
          <cell r="T711">
            <v>0</v>
          </cell>
          <cell r="U711">
            <v>0</v>
          </cell>
          <cell r="V711">
            <v>0</v>
          </cell>
          <cell r="W711">
            <v>0</v>
          </cell>
          <cell r="X711">
            <v>0</v>
          </cell>
          <cell r="Y711">
            <v>0</v>
          </cell>
          <cell r="Z711">
            <v>0</v>
          </cell>
          <cell r="AA711">
            <v>0</v>
          </cell>
          <cell r="AB711">
            <v>0</v>
          </cell>
          <cell r="AC711">
            <v>200</v>
          </cell>
          <cell r="AD711">
            <v>518011</v>
          </cell>
          <cell r="AE711">
            <v>200</v>
          </cell>
          <cell r="AF711" t="str">
            <v>13</v>
          </cell>
          <cell r="AG711">
            <v>2021</v>
          </cell>
          <cell r="AH711" t="str">
            <v>Water Funded Debt</v>
          </cell>
          <cell r="AI711">
            <v>908569</v>
          </cell>
          <cell r="AJ711" t="str">
            <v>Borthwick-Quebec-Gardenvale</v>
          </cell>
        </row>
        <row r="712">
          <cell r="B712" t="str">
            <v>908572 Fairbairn-Bellwood-Willard-Belmont</v>
          </cell>
          <cell r="C712" t="str">
            <v>Res</v>
          </cell>
          <cell r="D712" t="str">
            <v xml:space="preserve">Capital Reserve Fund </v>
          </cell>
          <cell r="E712" t="str">
            <v>City Wide Capital</v>
          </cell>
          <cell r="F712" t="str">
            <v>Tax Supported/ Dedicated</v>
          </cell>
          <cell r="G712" t="str">
            <v>Tax</v>
          </cell>
          <cell r="H712" t="str">
            <v>Tax</v>
          </cell>
          <cell r="I712" t="str">
            <v>Tax</v>
          </cell>
          <cell r="J712" t="str">
            <v>Authority</v>
          </cell>
          <cell r="K712" t="str">
            <v>Individual</v>
          </cell>
          <cell r="L712" t="str">
            <v>Renewal of City Assets</v>
          </cell>
          <cell r="M712" t="str">
            <v>Transportation Committee</v>
          </cell>
          <cell r="N712" t="str">
            <v>Planning, Infrastructure &amp; Economic Development Department</v>
          </cell>
          <cell r="O712" t="str">
            <v>Infrastructure Services</v>
          </cell>
          <cell r="P712" t="str">
            <v>Integrated Roads, Water &amp; Wastewater</v>
          </cell>
          <cell r="Q712" t="str">
            <v>908572  Fairbairn-Bellwood-Willard-Belmont</v>
          </cell>
          <cell r="R712" t="str">
            <v>516104  City Wide Capital</v>
          </cell>
          <cell r="S712">
            <v>0</v>
          </cell>
          <cell r="T712">
            <v>940</v>
          </cell>
          <cell r="U712">
            <v>0</v>
          </cell>
          <cell r="V712">
            <v>0</v>
          </cell>
          <cell r="W712">
            <v>0</v>
          </cell>
          <cell r="X712">
            <v>0</v>
          </cell>
          <cell r="Y712">
            <v>0</v>
          </cell>
          <cell r="Z712">
            <v>0</v>
          </cell>
          <cell r="AA712">
            <v>0</v>
          </cell>
          <cell r="AB712">
            <v>0</v>
          </cell>
          <cell r="AC712">
            <v>940</v>
          </cell>
          <cell r="AD712">
            <v>516104</v>
          </cell>
          <cell r="AE712">
            <v>940</v>
          </cell>
          <cell r="AF712" t="str">
            <v>17</v>
          </cell>
          <cell r="AG712">
            <v>2021</v>
          </cell>
          <cell r="AH712" t="str">
            <v>City Wide Capital</v>
          </cell>
          <cell r="AI712">
            <v>908572</v>
          </cell>
          <cell r="AJ712" t="str">
            <v>Fairbairn-Bellwood-Willard-Belmont</v>
          </cell>
        </row>
        <row r="713">
          <cell r="B713" t="str">
            <v>908572 Fairbairn-Bellwood-Willard-Belmont</v>
          </cell>
          <cell r="C713" t="str">
            <v>Res</v>
          </cell>
          <cell r="D713" t="str">
            <v xml:space="preserve">Capital Reserve Fund </v>
          </cell>
          <cell r="E713" t="str">
            <v>Water Capital</v>
          </cell>
          <cell r="F713" t="str">
            <v>Rate Supported</v>
          </cell>
          <cell r="G713" t="str">
            <v>Rate</v>
          </cell>
          <cell r="H713" t="str">
            <v>Rate</v>
          </cell>
          <cell r="I713" t="str">
            <v>Water</v>
          </cell>
          <cell r="J713" t="str">
            <v>Authority</v>
          </cell>
          <cell r="K713" t="str">
            <v>Individual</v>
          </cell>
          <cell r="L713" t="str">
            <v>Renewal of City Assets</v>
          </cell>
          <cell r="M713" t="str">
            <v>Transportation Committee</v>
          </cell>
          <cell r="N713" t="str">
            <v>Planning, Infrastructure &amp; Economic Development Department</v>
          </cell>
          <cell r="O713" t="str">
            <v>Infrastructure Services</v>
          </cell>
          <cell r="P713" t="str">
            <v>Integrated Roads, Water &amp; Wastewater</v>
          </cell>
          <cell r="Q713" t="str">
            <v>908572  Fairbairn-Bellwood-Willard-Belmont</v>
          </cell>
          <cell r="R713" t="str">
            <v>516110  Water Capital</v>
          </cell>
          <cell r="S713">
            <v>0</v>
          </cell>
          <cell r="T713">
            <v>1860</v>
          </cell>
          <cell r="U713">
            <v>0</v>
          </cell>
          <cell r="V713">
            <v>0</v>
          </cell>
          <cell r="W713">
            <v>0</v>
          </cell>
          <cell r="X713">
            <v>0</v>
          </cell>
          <cell r="Y713">
            <v>0</v>
          </cell>
          <cell r="Z713">
            <v>0</v>
          </cell>
          <cell r="AA713">
            <v>0</v>
          </cell>
          <cell r="AB713">
            <v>0</v>
          </cell>
          <cell r="AC713">
            <v>1860</v>
          </cell>
          <cell r="AD713">
            <v>516110</v>
          </cell>
          <cell r="AE713">
            <v>1860</v>
          </cell>
          <cell r="AF713" t="str">
            <v>17</v>
          </cell>
          <cell r="AG713">
            <v>2021</v>
          </cell>
          <cell r="AH713" t="str">
            <v>Water Capital</v>
          </cell>
          <cell r="AI713">
            <v>908572</v>
          </cell>
          <cell r="AJ713" t="str">
            <v>Fairbairn-Bellwood-Willard-Belmont</v>
          </cell>
        </row>
        <row r="714">
          <cell r="B714" t="str">
            <v>908572 Fairbairn-Bellwood-Willard-Belmont</v>
          </cell>
          <cell r="C714" t="str">
            <v>Res</v>
          </cell>
          <cell r="D714" t="str">
            <v xml:space="preserve">Capital Reserve Fund </v>
          </cell>
          <cell r="E714" t="str">
            <v>Stormwater Reserve</v>
          </cell>
          <cell r="F714" t="str">
            <v>Rate Supported</v>
          </cell>
          <cell r="G714" t="str">
            <v>Rate</v>
          </cell>
          <cell r="H714" t="str">
            <v>Rate</v>
          </cell>
          <cell r="I714" t="str">
            <v>Stormwater</v>
          </cell>
          <cell r="J714" t="str">
            <v>Authority</v>
          </cell>
          <cell r="K714" t="str">
            <v>Individual</v>
          </cell>
          <cell r="L714" t="str">
            <v>Renewal of City Assets</v>
          </cell>
          <cell r="M714" t="str">
            <v>Transportation Committee</v>
          </cell>
          <cell r="N714" t="str">
            <v>Planning, Infrastructure &amp; Economic Development Department</v>
          </cell>
          <cell r="O714" t="str">
            <v>Infrastructure Services</v>
          </cell>
          <cell r="P714" t="str">
            <v>Integrated Roads, Water &amp; Wastewater</v>
          </cell>
          <cell r="Q714" t="str">
            <v>908572  Fairbairn-Bellwood-Willard-Belmont</v>
          </cell>
          <cell r="R714" t="str">
            <v>516180  Stormwater Reserve Capital</v>
          </cell>
          <cell r="S714">
            <v>0</v>
          </cell>
          <cell r="T714">
            <v>1700</v>
          </cell>
          <cell r="U714">
            <v>0</v>
          </cell>
          <cell r="V714">
            <v>0</v>
          </cell>
          <cell r="W714">
            <v>0</v>
          </cell>
          <cell r="X714">
            <v>0</v>
          </cell>
          <cell r="Y714">
            <v>0</v>
          </cell>
          <cell r="Z714">
            <v>0</v>
          </cell>
          <cell r="AA714">
            <v>0</v>
          </cell>
          <cell r="AB714">
            <v>0</v>
          </cell>
          <cell r="AC714">
            <v>1700</v>
          </cell>
          <cell r="AD714">
            <v>516180</v>
          </cell>
          <cell r="AE714">
            <v>1700</v>
          </cell>
          <cell r="AF714" t="str">
            <v>17</v>
          </cell>
          <cell r="AG714">
            <v>2021</v>
          </cell>
          <cell r="AH714" t="str">
            <v>Stormwater</v>
          </cell>
          <cell r="AI714">
            <v>908572</v>
          </cell>
          <cell r="AJ714" t="str">
            <v>Fairbairn-Bellwood-Willard-Belmont</v>
          </cell>
        </row>
        <row r="715">
          <cell r="B715" t="str">
            <v>908572 Fairbairn-Bellwood-Willard-Belmont</v>
          </cell>
          <cell r="C715" t="str">
            <v>Debt</v>
          </cell>
          <cell r="D715" t="str">
            <v xml:space="preserve">Debt Funding </v>
          </cell>
          <cell r="E715" t="str">
            <v>Tax Supported Debt</v>
          </cell>
          <cell r="F715" t="str">
            <v>Tax Supported/ Dedicated Debt</v>
          </cell>
          <cell r="G715" t="str">
            <v>Tax</v>
          </cell>
          <cell r="H715" t="str">
            <v>Tax</v>
          </cell>
          <cell r="I715" t="str">
            <v>Tax</v>
          </cell>
          <cell r="J715" t="str">
            <v>Authority</v>
          </cell>
          <cell r="K715" t="str">
            <v>Individual</v>
          </cell>
          <cell r="L715" t="str">
            <v>Renewal of City Assets</v>
          </cell>
          <cell r="M715" t="str">
            <v>Transportation Committee</v>
          </cell>
          <cell r="N715" t="str">
            <v>Planning, Infrastructure &amp; Economic Development Department</v>
          </cell>
          <cell r="O715" t="str">
            <v>Infrastructure Services</v>
          </cell>
          <cell r="P715" t="str">
            <v>Integrated Roads, Water &amp; Wastewater</v>
          </cell>
          <cell r="Q715" t="str">
            <v>908572  Fairbairn-Bellwood-Willard-Belmont</v>
          </cell>
          <cell r="R715" t="str">
            <v>518004  Tax Supported Debt</v>
          </cell>
          <cell r="S715">
            <v>0</v>
          </cell>
          <cell r="T715">
            <v>30</v>
          </cell>
          <cell r="U715">
            <v>0</v>
          </cell>
          <cell r="V715">
            <v>0</v>
          </cell>
          <cell r="W715">
            <v>0</v>
          </cell>
          <cell r="X715">
            <v>0</v>
          </cell>
          <cell r="Y715">
            <v>0</v>
          </cell>
          <cell r="Z715">
            <v>0</v>
          </cell>
          <cell r="AA715">
            <v>0</v>
          </cell>
          <cell r="AB715">
            <v>0</v>
          </cell>
          <cell r="AC715">
            <v>30</v>
          </cell>
          <cell r="AD715">
            <v>518004</v>
          </cell>
          <cell r="AE715">
            <v>30</v>
          </cell>
          <cell r="AF715" t="str">
            <v>17</v>
          </cell>
          <cell r="AG715">
            <v>2021</v>
          </cell>
          <cell r="AH715" t="str">
            <v>Tax Supported Debt</v>
          </cell>
          <cell r="AI715">
            <v>908572</v>
          </cell>
          <cell r="AJ715" t="str">
            <v>Fairbairn-Bellwood-Willard-Belmont</v>
          </cell>
        </row>
        <row r="716">
          <cell r="B716" t="str">
            <v>908572 Fairbairn-Bellwood-Willard-Belmont</v>
          </cell>
          <cell r="C716" t="str">
            <v>Debt</v>
          </cell>
          <cell r="D716" t="str">
            <v xml:space="preserve">Debt Funding </v>
          </cell>
          <cell r="E716" t="str">
            <v>Sewer Funded Debt</v>
          </cell>
          <cell r="F716" t="str">
            <v>Rate Supported Debt</v>
          </cell>
          <cell r="G716" t="str">
            <v>Rate</v>
          </cell>
          <cell r="H716" t="str">
            <v>Rate</v>
          </cell>
          <cell r="I716" t="str">
            <v>Sewer</v>
          </cell>
          <cell r="J716" t="str">
            <v>Authority</v>
          </cell>
          <cell r="K716" t="str">
            <v>Individual</v>
          </cell>
          <cell r="L716" t="str">
            <v>Renewal of City Assets</v>
          </cell>
          <cell r="M716" t="str">
            <v>Transportation Committee</v>
          </cell>
          <cell r="N716" t="str">
            <v>Planning, Infrastructure &amp; Economic Development Department</v>
          </cell>
          <cell r="O716" t="str">
            <v>Infrastructure Services</v>
          </cell>
          <cell r="P716" t="str">
            <v>Integrated Roads, Water &amp; Wastewater</v>
          </cell>
          <cell r="Q716" t="str">
            <v>908572  Fairbairn-Bellwood-Willard-Belmont</v>
          </cell>
          <cell r="R716" t="str">
            <v>518007  Sewer Funded Debt</v>
          </cell>
          <cell r="S716">
            <v>0</v>
          </cell>
          <cell r="T716">
            <v>1570</v>
          </cell>
          <cell r="U716">
            <v>0</v>
          </cell>
          <cell r="V716">
            <v>0</v>
          </cell>
          <cell r="W716">
            <v>0</v>
          </cell>
          <cell r="X716">
            <v>0</v>
          </cell>
          <cell r="Y716">
            <v>0</v>
          </cell>
          <cell r="Z716">
            <v>0</v>
          </cell>
          <cell r="AA716">
            <v>0</v>
          </cell>
          <cell r="AB716">
            <v>0</v>
          </cell>
          <cell r="AC716">
            <v>1570</v>
          </cell>
          <cell r="AD716">
            <v>518007</v>
          </cell>
          <cell r="AE716">
            <v>1570</v>
          </cell>
          <cell r="AF716" t="str">
            <v>17</v>
          </cell>
          <cell r="AG716">
            <v>2021</v>
          </cell>
          <cell r="AH716" t="str">
            <v>Sewer Funded Debt</v>
          </cell>
          <cell r="AI716">
            <v>908572</v>
          </cell>
          <cell r="AJ716" t="str">
            <v>Fairbairn-Bellwood-Willard-Belmont</v>
          </cell>
        </row>
        <row r="717">
          <cell r="B717" t="str">
            <v>908572 Fairbairn-Bellwood-Willard-Belmont</v>
          </cell>
          <cell r="C717" t="str">
            <v>Debt</v>
          </cell>
          <cell r="D717" t="str">
            <v xml:space="preserve">Debt Funding </v>
          </cell>
          <cell r="E717" t="str">
            <v>Water Funded Debt</v>
          </cell>
          <cell r="F717" t="str">
            <v>Rate Supported Debt</v>
          </cell>
          <cell r="G717" t="str">
            <v>Rate</v>
          </cell>
          <cell r="H717" t="str">
            <v>Rate</v>
          </cell>
          <cell r="I717" t="str">
            <v>Water</v>
          </cell>
          <cell r="J717" t="str">
            <v>Authority</v>
          </cell>
          <cell r="K717" t="str">
            <v>Individual</v>
          </cell>
          <cell r="L717" t="str">
            <v>Renewal of City Assets</v>
          </cell>
          <cell r="M717" t="str">
            <v>Transportation Committee</v>
          </cell>
          <cell r="N717" t="str">
            <v>Planning, Infrastructure &amp; Economic Development Department</v>
          </cell>
          <cell r="O717" t="str">
            <v>Infrastructure Services</v>
          </cell>
          <cell r="P717" t="str">
            <v>Integrated Roads, Water &amp; Wastewater</v>
          </cell>
          <cell r="Q717" t="str">
            <v>908572  Fairbairn-Bellwood-Willard-Belmont</v>
          </cell>
          <cell r="R717" t="str">
            <v>518011  Water Funded Debt</v>
          </cell>
          <cell r="S717">
            <v>0</v>
          </cell>
          <cell r="T717">
            <v>200</v>
          </cell>
          <cell r="U717">
            <v>0</v>
          </cell>
          <cell r="V717">
            <v>0</v>
          </cell>
          <cell r="W717">
            <v>0</v>
          </cell>
          <cell r="X717">
            <v>0</v>
          </cell>
          <cell r="Y717">
            <v>0</v>
          </cell>
          <cell r="Z717">
            <v>0</v>
          </cell>
          <cell r="AA717">
            <v>0</v>
          </cell>
          <cell r="AB717">
            <v>0</v>
          </cell>
          <cell r="AC717">
            <v>200</v>
          </cell>
          <cell r="AD717">
            <v>518011</v>
          </cell>
          <cell r="AE717">
            <v>200</v>
          </cell>
          <cell r="AF717" t="str">
            <v>17</v>
          </cell>
          <cell r="AG717">
            <v>2021</v>
          </cell>
          <cell r="AH717" t="str">
            <v>Water Funded Debt</v>
          </cell>
          <cell r="AI717">
            <v>908572</v>
          </cell>
          <cell r="AJ717" t="str">
            <v>Fairbairn-Bellwood-Willard-Belmont</v>
          </cell>
        </row>
        <row r="718">
          <cell r="B718" t="str">
            <v>908573 Gibson-Denver-Tampa-Orlando</v>
          </cell>
          <cell r="C718" t="str">
            <v>Res</v>
          </cell>
          <cell r="D718" t="str">
            <v xml:space="preserve">Capital Reserve Fund </v>
          </cell>
          <cell r="E718" t="str">
            <v>City Wide Capital</v>
          </cell>
          <cell r="F718" t="str">
            <v>Tax Supported/ Dedicated</v>
          </cell>
          <cell r="G718" t="str">
            <v>Tax</v>
          </cell>
          <cell r="H718" t="str">
            <v>Tax</v>
          </cell>
          <cell r="I718" t="str">
            <v>Tax</v>
          </cell>
          <cell r="J718" t="str">
            <v>Authority</v>
          </cell>
          <cell r="K718" t="str">
            <v>Integrated Road, Sewer &amp; Water Program</v>
          </cell>
          <cell r="L718" t="str">
            <v>Renewal of City Assets</v>
          </cell>
          <cell r="M718" t="str">
            <v>Transportation Committee</v>
          </cell>
          <cell r="N718" t="str">
            <v>Planning, Infrastructure &amp; Economic Development Department</v>
          </cell>
          <cell r="O718" t="str">
            <v>Infrastructure Services</v>
          </cell>
          <cell r="P718" t="str">
            <v>Integrated Roads, Water &amp; Wastewater</v>
          </cell>
          <cell r="Q718" t="str">
            <v>908573  Gibson-Denver-Tampa-Orlando</v>
          </cell>
          <cell r="R718" t="str">
            <v>516104  City Wide Capital</v>
          </cell>
          <cell r="S718">
            <v>580</v>
          </cell>
          <cell r="T718">
            <v>0</v>
          </cell>
          <cell r="U718">
            <v>0</v>
          </cell>
          <cell r="V718">
            <v>0</v>
          </cell>
          <cell r="W718">
            <v>0</v>
          </cell>
          <cell r="X718">
            <v>0</v>
          </cell>
          <cell r="Y718">
            <v>0</v>
          </cell>
          <cell r="Z718">
            <v>0</v>
          </cell>
          <cell r="AA718">
            <v>0</v>
          </cell>
          <cell r="AB718">
            <v>0</v>
          </cell>
          <cell r="AC718">
            <v>580</v>
          </cell>
          <cell r="AD718">
            <v>516104</v>
          </cell>
          <cell r="AE718">
            <v>580</v>
          </cell>
          <cell r="AF718" t="str">
            <v>18</v>
          </cell>
          <cell r="AG718">
            <v>2021</v>
          </cell>
          <cell r="AH718" t="str">
            <v>City Wide Capital</v>
          </cell>
          <cell r="AI718">
            <v>908573</v>
          </cell>
          <cell r="AJ718" t="str">
            <v>Gibson-Denver-Tampa-Orlando</v>
          </cell>
        </row>
        <row r="719">
          <cell r="B719" t="str">
            <v>908573 Gibson-Denver-Tampa-Orlando</v>
          </cell>
          <cell r="C719" t="str">
            <v>Res</v>
          </cell>
          <cell r="D719" t="str">
            <v xml:space="preserve">Capital Reserve Fund </v>
          </cell>
          <cell r="E719" t="str">
            <v>Water Capital</v>
          </cell>
          <cell r="F719" t="str">
            <v>Rate Supported</v>
          </cell>
          <cell r="G719" t="str">
            <v>Rate</v>
          </cell>
          <cell r="H719" t="str">
            <v>Rate</v>
          </cell>
          <cell r="I719" t="str">
            <v>Water</v>
          </cell>
          <cell r="J719" t="str">
            <v>Authority</v>
          </cell>
          <cell r="K719" t="str">
            <v>Integrated Road, Sewer &amp; Water Program</v>
          </cell>
          <cell r="L719" t="str">
            <v>Renewal of City Assets</v>
          </cell>
          <cell r="M719" t="str">
            <v>Transportation Committee</v>
          </cell>
          <cell r="N719" t="str">
            <v>Planning, Infrastructure &amp; Economic Development Department</v>
          </cell>
          <cell r="O719" t="str">
            <v>Infrastructure Services</v>
          </cell>
          <cell r="P719" t="str">
            <v>Integrated Roads, Water &amp; Wastewater</v>
          </cell>
          <cell r="Q719" t="str">
            <v>908573  Gibson-Denver-Tampa-Orlando</v>
          </cell>
          <cell r="R719" t="str">
            <v>516110  Water Capital</v>
          </cell>
          <cell r="S719">
            <v>1000</v>
          </cell>
          <cell r="T719">
            <v>0</v>
          </cell>
          <cell r="U719">
            <v>0</v>
          </cell>
          <cell r="V719">
            <v>0</v>
          </cell>
          <cell r="W719">
            <v>0</v>
          </cell>
          <cell r="X719">
            <v>0</v>
          </cell>
          <cell r="Y719">
            <v>0</v>
          </cell>
          <cell r="Z719">
            <v>0</v>
          </cell>
          <cell r="AA719">
            <v>0</v>
          </cell>
          <cell r="AB719">
            <v>0</v>
          </cell>
          <cell r="AC719">
            <v>1000</v>
          </cell>
          <cell r="AD719">
            <v>516110</v>
          </cell>
          <cell r="AE719">
            <v>1000</v>
          </cell>
          <cell r="AF719" t="str">
            <v>18</v>
          </cell>
          <cell r="AG719">
            <v>2021</v>
          </cell>
          <cell r="AH719" t="str">
            <v>Water Capital</v>
          </cell>
          <cell r="AI719">
            <v>908573</v>
          </cell>
          <cell r="AJ719" t="str">
            <v>Gibson-Denver-Tampa-Orlando</v>
          </cell>
        </row>
        <row r="720">
          <cell r="B720" t="str">
            <v>908573 Gibson-Denver-Tampa-Orlando</v>
          </cell>
          <cell r="C720" t="str">
            <v>Res</v>
          </cell>
          <cell r="D720" t="str">
            <v xml:space="preserve">Capital Reserve Fund </v>
          </cell>
          <cell r="E720" t="str">
            <v>Sewer Capital</v>
          </cell>
          <cell r="F720" t="str">
            <v>Rate Supported</v>
          </cell>
          <cell r="G720" t="str">
            <v>Rate</v>
          </cell>
          <cell r="H720" t="str">
            <v>Rate</v>
          </cell>
          <cell r="I720" t="str">
            <v>Sewer</v>
          </cell>
          <cell r="J720" t="str">
            <v>Authority</v>
          </cell>
          <cell r="K720" t="str">
            <v>Integrated Road, Sewer &amp; Water Program</v>
          </cell>
          <cell r="L720" t="str">
            <v>Renewal of City Assets</v>
          </cell>
          <cell r="M720" t="str">
            <v>Transportation Committee</v>
          </cell>
          <cell r="N720" t="str">
            <v>Planning, Infrastructure &amp; Economic Development Department</v>
          </cell>
          <cell r="O720" t="str">
            <v>Infrastructure Services</v>
          </cell>
          <cell r="P720" t="str">
            <v>Integrated Roads, Water &amp; Wastewater</v>
          </cell>
          <cell r="Q720" t="str">
            <v>908573  Gibson-Denver-Tampa-Orlando</v>
          </cell>
          <cell r="R720" t="str">
            <v>516112  Sewer Capital</v>
          </cell>
          <cell r="S720">
            <v>760</v>
          </cell>
          <cell r="T720">
            <v>0</v>
          </cell>
          <cell r="U720">
            <v>0</v>
          </cell>
          <cell r="V720">
            <v>0</v>
          </cell>
          <cell r="W720">
            <v>0</v>
          </cell>
          <cell r="X720">
            <v>0</v>
          </cell>
          <cell r="Y720">
            <v>0</v>
          </cell>
          <cell r="Z720">
            <v>0</v>
          </cell>
          <cell r="AA720">
            <v>0</v>
          </cell>
          <cell r="AB720">
            <v>0</v>
          </cell>
          <cell r="AC720">
            <v>760</v>
          </cell>
          <cell r="AD720">
            <v>516112</v>
          </cell>
          <cell r="AE720">
            <v>760</v>
          </cell>
          <cell r="AF720" t="str">
            <v>18</v>
          </cell>
          <cell r="AG720">
            <v>2021</v>
          </cell>
          <cell r="AH720" t="str">
            <v xml:space="preserve">Sewer Capital </v>
          </cell>
          <cell r="AI720">
            <v>908573</v>
          </cell>
          <cell r="AJ720" t="str">
            <v>Gibson-Denver-Tampa-Orlando</v>
          </cell>
        </row>
        <row r="721">
          <cell r="B721" t="str">
            <v>908573 Gibson-Denver-Tampa-Orlando</v>
          </cell>
          <cell r="C721" t="str">
            <v>Res</v>
          </cell>
          <cell r="D721" t="str">
            <v xml:space="preserve">Capital Reserve Fund </v>
          </cell>
          <cell r="E721" t="str">
            <v>Stormwater Reserve</v>
          </cell>
          <cell r="F721" t="str">
            <v>Rate Supported</v>
          </cell>
          <cell r="G721" t="str">
            <v>Rate</v>
          </cell>
          <cell r="H721" t="str">
            <v>Rate</v>
          </cell>
          <cell r="I721" t="str">
            <v>Stormwater</v>
          </cell>
          <cell r="J721" t="str">
            <v>Authority</v>
          </cell>
          <cell r="K721" t="str">
            <v>Integrated Road, Sewer &amp; Water Program</v>
          </cell>
          <cell r="L721" t="str">
            <v>Renewal of City Assets</v>
          </cell>
          <cell r="M721" t="str">
            <v>Transportation Committee</v>
          </cell>
          <cell r="N721" t="str">
            <v>Planning, Infrastructure &amp; Economic Development Department</v>
          </cell>
          <cell r="O721" t="str">
            <v>Infrastructure Services</v>
          </cell>
          <cell r="P721" t="str">
            <v>Integrated Roads, Water &amp; Wastewater</v>
          </cell>
          <cell r="Q721" t="str">
            <v>908573  Gibson-Denver-Tampa-Orlando</v>
          </cell>
          <cell r="R721" t="str">
            <v>516180  Stormwater Reserve Capital</v>
          </cell>
          <cell r="S721">
            <v>870</v>
          </cell>
          <cell r="T721">
            <v>0</v>
          </cell>
          <cell r="U721">
            <v>0</v>
          </cell>
          <cell r="V721">
            <v>0</v>
          </cell>
          <cell r="W721">
            <v>0</v>
          </cell>
          <cell r="X721">
            <v>0</v>
          </cell>
          <cell r="Y721">
            <v>0</v>
          </cell>
          <cell r="Z721">
            <v>0</v>
          </cell>
          <cell r="AA721">
            <v>0</v>
          </cell>
          <cell r="AB721">
            <v>0</v>
          </cell>
          <cell r="AC721">
            <v>870</v>
          </cell>
          <cell r="AD721">
            <v>516180</v>
          </cell>
          <cell r="AE721">
            <v>870</v>
          </cell>
          <cell r="AF721" t="str">
            <v>18</v>
          </cell>
          <cell r="AG721">
            <v>2021</v>
          </cell>
          <cell r="AH721" t="str">
            <v>Stormwater</v>
          </cell>
          <cell r="AI721">
            <v>908573</v>
          </cell>
          <cell r="AJ721" t="str">
            <v>Gibson-Denver-Tampa-Orlando</v>
          </cell>
        </row>
        <row r="722">
          <cell r="B722" t="str">
            <v>908573 Gibson-Denver-Tampa-Orlando</v>
          </cell>
          <cell r="C722" t="str">
            <v>Debt</v>
          </cell>
          <cell r="D722" t="str">
            <v xml:space="preserve">Debt Funding </v>
          </cell>
          <cell r="E722" t="str">
            <v>Sewer Funded Debt</v>
          </cell>
          <cell r="F722" t="str">
            <v>Rate Supported Debt</v>
          </cell>
          <cell r="G722" t="str">
            <v>Rate</v>
          </cell>
          <cell r="H722" t="str">
            <v>Rate</v>
          </cell>
          <cell r="I722" t="str">
            <v>Sewer</v>
          </cell>
          <cell r="J722" t="str">
            <v>Authority</v>
          </cell>
          <cell r="K722" t="str">
            <v>Integrated Road, Sewer &amp; Water Program</v>
          </cell>
          <cell r="L722" t="str">
            <v>Renewal of City Assets</v>
          </cell>
          <cell r="M722" t="str">
            <v>Transportation Committee</v>
          </cell>
          <cell r="N722" t="str">
            <v>Planning, Infrastructure &amp; Economic Development Department</v>
          </cell>
          <cell r="O722" t="str">
            <v>Infrastructure Services</v>
          </cell>
          <cell r="P722" t="str">
            <v>Integrated Roads, Water &amp; Wastewater</v>
          </cell>
          <cell r="Q722" t="str">
            <v>908573  Gibson-Denver-Tampa-Orlando</v>
          </cell>
          <cell r="R722" t="str">
            <v>518007  Sewer Funded Debt</v>
          </cell>
          <cell r="S722">
            <v>200</v>
          </cell>
          <cell r="T722">
            <v>0</v>
          </cell>
          <cell r="U722">
            <v>0</v>
          </cell>
          <cell r="V722">
            <v>0</v>
          </cell>
          <cell r="W722">
            <v>0</v>
          </cell>
          <cell r="X722">
            <v>0</v>
          </cell>
          <cell r="Y722">
            <v>0</v>
          </cell>
          <cell r="Z722">
            <v>0</v>
          </cell>
          <cell r="AA722">
            <v>0</v>
          </cell>
          <cell r="AB722">
            <v>0</v>
          </cell>
          <cell r="AC722">
            <v>200</v>
          </cell>
          <cell r="AD722">
            <v>518007</v>
          </cell>
          <cell r="AE722">
            <v>200</v>
          </cell>
          <cell r="AF722" t="str">
            <v>18</v>
          </cell>
          <cell r="AG722">
            <v>2021</v>
          </cell>
          <cell r="AH722" t="str">
            <v>Sewer Funded Debt</v>
          </cell>
          <cell r="AI722">
            <v>908573</v>
          </cell>
          <cell r="AJ722" t="str">
            <v>Gibson-Denver-Tampa-Orlando</v>
          </cell>
        </row>
        <row r="723">
          <cell r="B723" t="str">
            <v>908573 Gibson-Denver-Tampa-Orlando</v>
          </cell>
          <cell r="C723" t="str">
            <v>Debt</v>
          </cell>
          <cell r="D723" t="str">
            <v xml:space="preserve">Debt Funding </v>
          </cell>
          <cell r="E723" t="str">
            <v>Water Funded Debt</v>
          </cell>
          <cell r="F723" t="str">
            <v>Rate Supported Debt</v>
          </cell>
          <cell r="G723" t="str">
            <v>Rate</v>
          </cell>
          <cell r="H723" t="str">
            <v>Rate</v>
          </cell>
          <cell r="I723" t="str">
            <v>Water</v>
          </cell>
          <cell r="J723" t="str">
            <v>Authority</v>
          </cell>
          <cell r="K723" t="str">
            <v>Integrated Road, Sewer &amp; Water Program</v>
          </cell>
          <cell r="L723" t="str">
            <v>Renewal of City Assets</v>
          </cell>
          <cell r="M723" t="str">
            <v>Transportation Committee</v>
          </cell>
          <cell r="N723" t="str">
            <v>Planning, Infrastructure &amp; Economic Development Department</v>
          </cell>
          <cell r="O723" t="str">
            <v>Infrastructure Services</v>
          </cell>
          <cell r="P723" t="str">
            <v>Integrated Roads, Water &amp; Wastewater</v>
          </cell>
          <cell r="Q723" t="str">
            <v>908573  Gibson-Denver-Tampa-Orlando</v>
          </cell>
          <cell r="R723" t="str">
            <v>518011  Water Funded Debt</v>
          </cell>
          <cell r="S723">
            <v>340</v>
          </cell>
          <cell r="T723">
            <v>0</v>
          </cell>
          <cell r="U723">
            <v>0</v>
          </cell>
          <cell r="V723">
            <v>0</v>
          </cell>
          <cell r="W723">
            <v>0</v>
          </cell>
          <cell r="X723">
            <v>0</v>
          </cell>
          <cell r="Y723">
            <v>0</v>
          </cell>
          <cell r="Z723">
            <v>0</v>
          </cell>
          <cell r="AA723">
            <v>0</v>
          </cell>
          <cell r="AB723">
            <v>0</v>
          </cell>
          <cell r="AC723">
            <v>340</v>
          </cell>
          <cell r="AD723">
            <v>518011</v>
          </cell>
          <cell r="AE723">
            <v>340</v>
          </cell>
          <cell r="AF723" t="str">
            <v>18</v>
          </cell>
          <cell r="AG723">
            <v>2021</v>
          </cell>
          <cell r="AH723" t="str">
            <v>Water Funded Debt</v>
          </cell>
          <cell r="AI723">
            <v>908573</v>
          </cell>
          <cell r="AJ723" t="str">
            <v>Gibson-Denver-Tampa-Orlando</v>
          </cell>
        </row>
        <row r="724">
          <cell r="B724" t="str">
            <v>908574 Grove Ave &amp; Grosvenor</v>
          </cell>
          <cell r="C724" t="str">
            <v>Res</v>
          </cell>
          <cell r="D724" t="str">
            <v xml:space="preserve">Capital Reserve Fund </v>
          </cell>
          <cell r="E724" t="str">
            <v>City Wide Capital</v>
          </cell>
          <cell r="F724" t="str">
            <v>Tax Supported/ Dedicated</v>
          </cell>
          <cell r="G724" t="str">
            <v>Tax</v>
          </cell>
          <cell r="H724" t="str">
            <v>Tax</v>
          </cell>
          <cell r="I724" t="str">
            <v>Tax</v>
          </cell>
          <cell r="J724" t="str">
            <v>Authority</v>
          </cell>
          <cell r="K724" t="str">
            <v>Integrated Road, Sewer &amp; Water Program</v>
          </cell>
          <cell r="L724" t="str">
            <v>Renewal of City Assets</v>
          </cell>
          <cell r="M724" t="str">
            <v>Transportation Committee</v>
          </cell>
          <cell r="N724" t="str">
            <v>Planning, Infrastructure &amp; Economic Development Department</v>
          </cell>
          <cell r="O724" t="str">
            <v>Infrastructure Services</v>
          </cell>
          <cell r="P724" t="str">
            <v>Integrated Roads, Water &amp; Wastewater</v>
          </cell>
          <cell r="Q724" t="str">
            <v>908574  Grove Ave &amp; Grosvenor</v>
          </cell>
          <cell r="R724" t="str">
            <v>516104  City Wide Capital</v>
          </cell>
          <cell r="S724">
            <v>170</v>
          </cell>
          <cell r="T724">
            <v>0</v>
          </cell>
          <cell r="U724">
            <v>580</v>
          </cell>
          <cell r="V724">
            <v>0</v>
          </cell>
          <cell r="W724">
            <v>0</v>
          </cell>
          <cell r="X724">
            <v>0</v>
          </cell>
          <cell r="Y724">
            <v>0</v>
          </cell>
          <cell r="Z724">
            <v>0</v>
          </cell>
          <cell r="AA724">
            <v>0</v>
          </cell>
          <cell r="AB724">
            <v>0</v>
          </cell>
          <cell r="AC724">
            <v>750</v>
          </cell>
          <cell r="AD724">
            <v>516104</v>
          </cell>
          <cell r="AE724">
            <v>750</v>
          </cell>
          <cell r="AF724" t="str">
            <v>17</v>
          </cell>
          <cell r="AG724">
            <v>2023</v>
          </cell>
          <cell r="AH724" t="str">
            <v>City Wide Capital</v>
          </cell>
          <cell r="AI724">
            <v>908574</v>
          </cell>
          <cell r="AJ724" t="str">
            <v xml:space="preserve">Av. Grove </v>
          </cell>
        </row>
        <row r="725">
          <cell r="B725" t="str">
            <v>908574 Grove Ave &amp; Grosvenor</v>
          </cell>
          <cell r="C725" t="str">
            <v>Res</v>
          </cell>
          <cell r="D725" t="str">
            <v xml:space="preserve">Capital Reserve Fund </v>
          </cell>
          <cell r="E725" t="str">
            <v>Water Capital</v>
          </cell>
          <cell r="F725" t="str">
            <v>Rate Supported</v>
          </cell>
          <cell r="G725" t="str">
            <v>Rate</v>
          </cell>
          <cell r="H725" t="str">
            <v>Rate</v>
          </cell>
          <cell r="I725" t="str">
            <v>Water</v>
          </cell>
          <cell r="J725" t="str">
            <v>Authority</v>
          </cell>
          <cell r="K725" t="str">
            <v>Integrated Road, Sewer &amp; Water Program</v>
          </cell>
          <cell r="L725" t="str">
            <v>Renewal of City Assets</v>
          </cell>
          <cell r="M725" t="str">
            <v>Transportation Committee</v>
          </cell>
          <cell r="N725" t="str">
            <v>Planning, Infrastructure &amp; Economic Development Department</v>
          </cell>
          <cell r="O725" t="str">
            <v>Infrastructure Services</v>
          </cell>
          <cell r="P725" t="str">
            <v>Integrated Roads, Water &amp; Wastewater</v>
          </cell>
          <cell r="Q725" t="str">
            <v>908574  Grove Ave &amp; Grosvenor</v>
          </cell>
          <cell r="R725" t="str">
            <v>516110  Water Capital</v>
          </cell>
          <cell r="S725">
            <v>300</v>
          </cell>
          <cell r="T725">
            <v>0</v>
          </cell>
          <cell r="U725">
            <v>1350</v>
          </cell>
          <cell r="V725">
            <v>0</v>
          </cell>
          <cell r="W725">
            <v>0</v>
          </cell>
          <cell r="X725">
            <v>0</v>
          </cell>
          <cell r="Y725">
            <v>0</v>
          </cell>
          <cell r="Z725">
            <v>0</v>
          </cell>
          <cell r="AA725">
            <v>0</v>
          </cell>
          <cell r="AB725">
            <v>0</v>
          </cell>
          <cell r="AC725">
            <v>1650</v>
          </cell>
          <cell r="AD725">
            <v>516110</v>
          </cell>
          <cell r="AE725">
            <v>1650</v>
          </cell>
          <cell r="AF725" t="str">
            <v>17</v>
          </cell>
          <cell r="AG725">
            <v>2023</v>
          </cell>
          <cell r="AH725" t="str">
            <v>Water Capital</v>
          </cell>
          <cell r="AI725">
            <v>908574</v>
          </cell>
          <cell r="AJ725" t="str">
            <v xml:space="preserve">Av. Grove </v>
          </cell>
        </row>
        <row r="726">
          <cell r="B726" t="str">
            <v>908574 Grove Ave &amp; Grosvenor</v>
          </cell>
          <cell r="C726" t="str">
            <v>Res</v>
          </cell>
          <cell r="D726" t="str">
            <v xml:space="preserve">Capital Reserve Fund </v>
          </cell>
          <cell r="E726" t="str">
            <v>Sewer Capital</v>
          </cell>
          <cell r="F726" t="str">
            <v>Rate Supported</v>
          </cell>
          <cell r="G726" t="str">
            <v>Rate</v>
          </cell>
          <cell r="H726" t="str">
            <v>Rate</v>
          </cell>
          <cell r="I726" t="str">
            <v>Sewer</v>
          </cell>
          <cell r="J726" t="str">
            <v>Authority</v>
          </cell>
          <cell r="K726" t="str">
            <v>Integrated Road, Sewer &amp; Water Program</v>
          </cell>
          <cell r="L726" t="str">
            <v>Renewal of City Assets</v>
          </cell>
          <cell r="M726" t="str">
            <v>Transportation Committee</v>
          </cell>
          <cell r="N726" t="str">
            <v>Planning, Infrastructure &amp; Economic Development Department</v>
          </cell>
          <cell r="O726" t="str">
            <v>Infrastructure Services</v>
          </cell>
          <cell r="P726" t="str">
            <v>Integrated Roads, Water &amp; Wastewater</v>
          </cell>
          <cell r="Q726" t="str">
            <v>908574  Grove Ave &amp; Grosvenor</v>
          </cell>
          <cell r="R726" t="str">
            <v>516112  Sewer Capital</v>
          </cell>
          <cell r="S726">
            <v>150</v>
          </cell>
          <cell r="T726">
            <v>0</v>
          </cell>
          <cell r="U726">
            <v>0</v>
          </cell>
          <cell r="V726">
            <v>0</v>
          </cell>
          <cell r="W726">
            <v>0</v>
          </cell>
          <cell r="X726">
            <v>0</v>
          </cell>
          <cell r="Y726">
            <v>0</v>
          </cell>
          <cell r="Z726">
            <v>0</v>
          </cell>
          <cell r="AA726">
            <v>0</v>
          </cell>
          <cell r="AB726">
            <v>0</v>
          </cell>
          <cell r="AC726">
            <v>150</v>
          </cell>
          <cell r="AD726">
            <v>516112</v>
          </cell>
          <cell r="AE726">
            <v>150</v>
          </cell>
          <cell r="AF726" t="str">
            <v>17</v>
          </cell>
          <cell r="AG726">
            <v>2023</v>
          </cell>
          <cell r="AH726" t="str">
            <v xml:space="preserve">Sewer Capital </v>
          </cell>
          <cell r="AI726">
            <v>908574</v>
          </cell>
          <cell r="AJ726" t="str">
            <v xml:space="preserve">Av. Grove </v>
          </cell>
        </row>
        <row r="727">
          <cell r="B727" t="str">
            <v>908574 Grove Ave &amp; Grosvenor</v>
          </cell>
          <cell r="C727" t="str">
            <v>Res</v>
          </cell>
          <cell r="D727" t="str">
            <v xml:space="preserve">Capital Reserve Fund </v>
          </cell>
          <cell r="E727" t="str">
            <v>Stormwater Reserve</v>
          </cell>
          <cell r="F727" t="str">
            <v>Rate Supported</v>
          </cell>
          <cell r="G727" t="str">
            <v>Rate</v>
          </cell>
          <cell r="H727" t="str">
            <v>Rate</v>
          </cell>
          <cell r="I727" t="str">
            <v>Stormwater</v>
          </cell>
          <cell r="J727" t="str">
            <v>Authority</v>
          </cell>
          <cell r="K727" t="str">
            <v>Integrated Road, Sewer &amp; Water Program</v>
          </cell>
          <cell r="L727" t="str">
            <v>Renewal of City Assets</v>
          </cell>
          <cell r="M727" t="str">
            <v>Transportation Committee</v>
          </cell>
          <cell r="N727" t="str">
            <v>Planning, Infrastructure &amp; Economic Development Department</v>
          </cell>
          <cell r="O727" t="str">
            <v>Infrastructure Services</v>
          </cell>
          <cell r="P727" t="str">
            <v>Integrated Roads, Water &amp; Wastewater</v>
          </cell>
          <cell r="Q727" t="str">
            <v>908574  Grove Ave &amp; Grosvenor</v>
          </cell>
          <cell r="R727" t="str">
            <v>516180  Stormwater Reserve Capital</v>
          </cell>
          <cell r="S727">
            <v>0</v>
          </cell>
          <cell r="T727">
            <v>0</v>
          </cell>
          <cell r="U727">
            <v>1350</v>
          </cell>
          <cell r="V727">
            <v>0</v>
          </cell>
          <cell r="W727">
            <v>0</v>
          </cell>
          <cell r="X727">
            <v>0</v>
          </cell>
          <cell r="Y727">
            <v>0</v>
          </cell>
          <cell r="Z727">
            <v>0</v>
          </cell>
          <cell r="AA727">
            <v>0</v>
          </cell>
          <cell r="AB727">
            <v>0</v>
          </cell>
          <cell r="AC727">
            <v>1350</v>
          </cell>
          <cell r="AD727">
            <v>516180</v>
          </cell>
          <cell r="AE727">
            <v>1350</v>
          </cell>
          <cell r="AF727" t="str">
            <v>17</v>
          </cell>
          <cell r="AG727">
            <v>2023</v>
          </cell>
          <cell r="AH727" t="str">
            <v>Stormwater</v>
          </cell>
          <cell r="AI727">
            <v>908574</v>
          </cell>
          <cell r="AJ727" t="str">
            <v xml:space="preserve">Av. Grove </v>
          </cell>
        </row>
        <row r="728">
          <cell r="B728" t="str">
            <v>908574 Grove Ave &amp; Grosvenor</v>
          </cell>
          <cell r="C728" t="str">
            <v>Debt</v>
          </cell>
          <cell r="D728" t="str">
            <v xml:space="preserve">Debt Funding </v>
          </cell>
          <cell r="E728" t="str">
            <v>Sewer Funded Debt</v>
          </cell>
          <cell r="F728" t="str">
            <v>Rate Supported Debt</v>
          </cell>
          <cell r="G728" t="str">
            <v>Rate</v>
          </cell>
          <cell r="H728" t="str">
            <v>Rate</v>
          </cell>
          <cell r="I728" t="str">
            <v>Sewer</v>
          </cell>
          <cell r="J728" t="str">
            <v>Authority</v>
          </cell>
          <cell r="K728" t="str">
            <v>Integrated Road, Sewer &amp; Water Program</v>
          </cell>
          <cell r="L728" t="str">
            <v>Renewal of City Assets</v>
          </cell>
          <cell r="M728" t="str">
            <v>Transportation Committee</v>
          </cell>
          <cell r="N728" t="str">
            <v>Planning, Infrastructure &amp; Economic Development Department</v>
          </cell>
          <cell r="O728" t="str">
            <v>Infrastructure Services</v>
          </cell>
          <cell r="P728" t="str">
            <v>Integrated Roads, Water &amp; Wastewater</v>
          </cell>
          <cell r="Q728" t="str">
            <v>908574  Grove Ave &amp; Grosvenor</v>
          </cell>
          <cell r="R728" t="str">
            <v>518007  Sewer Funded Debt</v>
          </cell>
          <cell r="S728">
            <v>30</v>
          </cell>
          <cell r="T728">
            <v>0</v>
          </cell>
          <cell r="U728">
            <v>720</v>
          </cell>
          <cell r="V728">
            <v>0</v>
          </cell>
          <cell r="W728">
            <v>0</v>
          </cell>
          <cell r="X728">
            <v>0</v>
          </cell>
          <cell r="Y728">
            <v>0</v>
          </cell>
          <cell r="Z728">
            <v>0</v>
          </cell>
          <cell r="AA728">
            <v>0</v>
          </cell>
          <cell r="AB728">
            <v>0</v>
          </cell>
          <cell r="AC728">
            <v>750</v>
          </cell>
          <cell r="AD728">
            <v>518007</v>
          </cell>
          <cell r="AE728">
            <v>750</v>
          </cell>
          <cell r="AF728" t="str">
            <v>17</v>
          </cell>
          <cell r="AG728">
            <v>2023</v>
          </cell>
          <cell r="AH728" t="str">
            <v>Sewer Funded Debt</v>
          </cell>
          <cell r="AI728">
            <v>908574</v>
          </cell>
          <cell r="AJ728" t="str">
            <v xml:space="preserve">Av. Grove </v>
          </cell>
        </row>
        <row r="729">
          <cell r="B729" t="str">
            <v>908574 Grove Ave &amp; Grosvenor</v>
          </cell>
          <cell r="C729" t="str">
            <v>Debt</v>
          </cell>
          <cell r="D729" t="str">
            <v xml:space="preserve">Debt Funding </v>
          </cell>
          <cell r="E729" t="str">
            <v>Water Funded Debt</v>
          </cell>
          <cell r="F729" t="str">
            <v>Rate Supported Debt</v>
          </cell>
          <cell r="G729" t="str">
            <v>Rate</v>
          </cell>
          <cell r="H729" t="str">
            <v>Rate</v>
          </cell>
          <cell r="I729" t="str">
            <v>Water</v>
          </cell>
          <cell r="J729" t="str">
            <v>Authority</v>
          </cell>
          <cell r="K729" t="str">
            <v>Integrated Road, Sewer &amp; Water Program</v>
          </cell>
          <cell r="L729" t="str">
            <v>Renewal of City Assets</v>
          </cell>
          <cell r="M729" t="str">
            <v>Transportation Committee</v>
          </cell>
          <cell r="N729" t="str">
            <v>Planning, Infrastructure &amp; Economic Development Department</v>
          </cell>
          <cell r="O729" t="str">
            <v>Infrastructure Services</v>
          </cell>
          <cell r="P729" t="str">
            <v>Integrated Roads, Water &amp; Wastewater</v>
          </cell>
          <cell r="Q729" t="str">
            <v>908574  Grove Ave &amp; Grosvenor</v>
          </cell>
          <cell r="R729" t="str">
            <v>518011  Water Funded Debt</v>
          </cell>
          <cell r="S729">
            <v>50</v>
          </cell>
          <cell r="T729">
            <v>0</v>
          </cell>
          <cell r="U729">
            <v>100</v>
          </cell>
          <cell r="V729">
            <v>0</v>
          </cell>
          <cell r="W729">
            <v>0</v>
          </cell>
          <cell r="X729">
            <v>0</v>
          </cell>
          <cell r="Y729">
            <v>0</v>
          </cell>
          <cell r="Z729">
            <v>0</v>
          </cell>
          <cell r="AA729">
            <v>0</v>
          </cell>
          <cell r="AB729">
            <v>0</v>
          </cell>
          <cell r="AC729">
            <v>150</v>
          </cell>
          <cell r="AD729">
            <v>518011</v>
          </cell>
          <cell r="AE729">
            <v>150</v>
          </cell>
          <cell r="AF729" t="str">
            <v>17</v>
          </cell>
          <cell r="AG729">
            <v>2023</v>
          </cell>
          <cell r="AH729" t="str">
            <v>Water Funded Debt</v>
          </cell>
          <cell r="AI729">
            <v>908574</v>
          </cell>
          <cell r="AJ729" t="str">
            <v xml:space="preserve">Av. Grove </v>
          </cell>
        </row>
        <row r="730">
          <cell r="B730" t="str">
            <v>908574 Grove Ave &amp; Grosvenor</v>
          </cell>
          <cell r="C730" t="str">
            <v>Debt</v>
          </cell>
          <cell r="D730" t="str">
            <v xml:space="preserve">Debt Funding </v>
          </cell>
          <cell r="E730" t="str">
            <v>Stormwater Res Debt</v>
          </cell>
          <cell r="F730" t="str">
            <v>Rate Supported Debt</v>
          </cell>
          <cell r="G730" t="str">
            <v>Rate</v>
          </cell>
          <cell r="H730" t="str">
            <v>Rate</v>
          </cell>
          <cell r="I730" t="str">
            <v>Stormwater</v>
          </cell>
          <cell r="J730" t="str">
            <v>Authority</v>
          </cell>
          <cell r="K730" t="str">
            <v>Integrated Road, Sewer &amp; Water Program</v>
          </cell>
          <cell r="L730" t="str">
            <v>Renewal of City Assets</v>
          </cell>
          <cell r="M730" t="str">
            <v>Transportation Committee</v>
          </cell>
          <cell r="N730" t="str">
            <v>Planning, Infrastructure &amp; Economic Development Department</v>
          </cell>
          <cell r="O730" t="str">
            <v>Infrastructure Services</v>
          </cell>
          <cell r="P730" t="str">
            <v>Integrated Roads, Water &amp; Wastewater</v>
          </cell>
          <cell r="Q730" t="str">
            <v>908574  Grove Ave &amp; Grosvenor</v>
          </cell>
          <cell r="R730" t="str">
            <v>518056  Stormwater Reserve Capital Debt</v>
          </cell>
          <cell r="S730">
            <v>350</v>
          </cell>
          <cell r="T730">
            <v>0</v>
          </cell>
          <cell r="U730">
            <v>100</v>
          </cell>
          <cell r="V730">
            <v>0</v>
          </cell>
          <cell r="W730">
            <v>0</v>
          </cell>
          <cell r="X730">
            <v>0</v>
          </cell>
          <cell r="Y730">
            <v>0</v>
          </cell>
          <cell r="Z730">
            <v>0</v>
          </cell>
          <cell r="AA730">
            <v>0</v>
          </cell>
          <cell r="AB730">
            <v>0</v>
          </cell>
          <cell r="AC730">
            <v>450</v>
          </cell>
          <cell r="AD730">
            <v>518056</v>
          </cell>
          <cell r="AE730">
            <v>450</v>
          </cell>
          <cell r="AF730" t="str">
            <v>17</v>
          </cell>
          <cell r="AG730">
            <v>2023</v>
          </cell>
          <cell r="AH730" t="e">
            <v>#N/A</v>
          </cell>
          <cell r="AI730">
            <v>908574</v>
          </cell>
          <cell r="AJ730" t="str">
            <v xml:space="preserve">Av. Grove </v>
          </cell>
        </row>
        <row r="731">
          <cell r="B731" t="str">
            <v>908576 Larkin-Larose-Lepage</v>
          </cell>
          <cell r="C731" t="str">
            <v>Res</v>
          </cell>
          <cell r="D731" t="str">
            <v xml:space="preserve">Capital Reserve Fund </v>
          </cell>
          <cell r="E731" t="str">
            <v>City Wide Capital</v>
          </cell>
          <cell r="F731" t="str">
            <v>Tax Supported/ Dedicated</v>
          </cell>
          <cell r="G731" t="str">
            <v>Tax</v>
          </cell>
          <cell r="H731" t="str">
            <v>Tax</v>
          </cell>
          <cell r="I731" t="str">
            <v>Tax</v>
          </cell>
          <cell r="J731" t="str">
            <v>Authority</v>
          </cell>
          <cell r="K731" t="str">
            <v>Individual</v>
          </cell>
          <cell r="L731" t="str">
            <v>Renewal of City Assets</v>
          </cell>
          <cell r="M731" t="str">
            <v>Transportation Committee</v>
          </cell>
          <cell r="N731" t="str">
            <v>Planning, Infrastructure &amp; Economic Development Department</v>
          </cell>
          <cell r="O731" t="str">
            <v>Infrastructure Services</v>
          </cell>
          <cell r="P731" t="str">
            <v>Integrated Roads, Water &amp; Wastewater</v>
          </cell>
          <cell r="Q731" t="str">
            <v>908576  Larkin-Larose-Lepage</v>
          </cell>
          <cell r="R731" t="str">
            <v>516104  City Wide Capital</v>
          </cell>
          <cell r="S731">
            <v>0</v>
          </cell>
          <cell r="T731">
            <v>800</v>
          </cell>
          <cell r="U731">
            <v>0</v>
          </cell>
          <cell r="V731">
            <v>0</v>
          </cell>
          <cell r="W731">
            <v>0</v>
          </cell>
          <cell r="X731">
            <v>0</v>
          </cell>
          <cell r="Y731">
            <v>0</v>
          </cell>
          <cell r="Z731">
            <v>0</v>
          </cell>
          <cell r="AA731">
            <v>0</v>
          </cell>
          <cell r="AB731">
            <v>0</v>
          </cell>
          <cell r="AC731">
            <v>800</v>
          </cell>
          <cell r="AD731">
            <v>516104</v>
          </cell>
          <cell r="AE731">
            <v>800</v>
          </cell>
          <cell r="AF731">
            <v>3</v>
          </cell>
          <cell r="AG731">
            <v>2021</v>
          </cell>
          <cell r="AH731" t="str">
            <v>City Wide Capital</v>
          </cell>
          <cell r="AI731">
            <v>908576</v>
          </cell>
          <cell r="AJ731" t="str">
            <v>Larkin-Larose-Lepage</v>
          </cell>
        </row>
        <row r="732">
          <cell r="B732" t="str">
            <v>908576 Larkin-Larose-Lepage</v>
          </cell>
          <cell r="C732" t="str">
            <v>Res</v>
          </cell>
          <cell r="D732" t="str">
            <v xml:space="preserve">Capital Reserve Fund </v>
          </cell>
          <cell r="E732" t="str">
            <v>Water Capital</v>
          </cell>
          <cell r="F732" t="str">
            <v>Rate Supported</v>
          </cell>
          <cell r="G732" t="str">
            <v>Rate</v>
          </cell>
          <cell r="H732" t="str">
            <v>Rate</v>
          </cell>
          <cell r="I732" t="str">
            <v>Water</v>
          </cell>
          <cell r="J732" t="str">
            <v>Authority</v>
          </cell>
          <cell r="K732" t="str">
            <v>Individual</v>
          </cell>
          <cell r="L732" t="str">
            <v>Renewal of City Assets</v>
          </cell>
          <cell r="M732" t="str">
            <v>Transportation Committee</v>
          </cell>
          <cell r="N732" t="str">
            <v>Planning, Infrastructure &amp; Economic Development Department</v>
          </cell>
          <cell r="O732" t="str">
            <v>Infrastructure Services</v>
          </cell>
          <cell r="P732" t="str">
            <v>Integrated Roads, Water &amp; Wastewater</v>
          </cell>
          <cell r="Q732" t="str">
            <v>908576  Larkin-Larose-Lepage</v>
          </cell>
          <cell r="R732" t="str">
            <v>516110  Water Capital</v>
          </cell>
          <cell r="S732">
            <v>0</v>
          </cell>
          <cell r="T732">
            <v>1350</v>
          </cell>
          <cell r="U732">
            <v>0</v>
          </cell>
          <cell r="V732">
            <v>0</v>
          </cell>
          <cell r="W732">
            <v>0</v>
          </cell>
          <cell r="X732">
            <v>0</v>
          </cell>
          <cell r="Y732">
            <v>0</v>
          </cell>
          <cell r="Z732">
            <v>0</v>
          </cell>
          <cell r="AA732">
            <v>0</v>
          </cell>
          <cell r="AB732">
            <v>0</v>
          </cell>
          <cell r="AC732">
            <v>1350</v>
          </cell>
          <cell r="AD732">
            <v>516110</v>
          </cell>
          <cell r="AE732">
            <v>1350</v>
          </cell>
          <cell r="AF732">
            <v>3</v>
          </cell>
          <cell r="AG732">
            <v>2021</v>
          </cell>
          <cell r="AH732" t="str">
            <v>Water Capital</v>
          </cell>
          <cell r="AI732">
            <v>908576</v>
          </cell>
          <cell r="AJ732" t="str">
            <v>Larkin-Larose-Lepage</v>
          </cell>
        </row>
        <row r="733">
          <cell r="B733" t="str">
            <v>908576 Larkin-Larose-Lepage</v>
          </cell>
          <cell r="C733" t="str">
            <v>Res</v>
          </cell>
          <cell r="D733" t="str">
            <v xml:space="preserve">Capital Reserve Fund </v>
          </cell>
          <cell r="E733" t="str">
            <v>Sewer Capital</v>
          </cell>
          <cell r="F733" t="str">
            <v>Rate Supported</v>
          </cell>
          <cell r="G733" t="str">
            <v>Rate</v>
          </cell>
          <cell r="H733" t="str">
            <v>Rate</v>
          </cell>
          <cell r="I733" t="str">
            <v>Sewer</v>
          </cell>
          <cell r="J733" t="str">
            <v>Authority</v>
          </cell>
          <cell r="K733" t="str">
            <v>Individual</v>
          </cell>
          <cell r="L733" t="str">
            <v>Renewal of City Assets</v>
          </cell>
          <cell r="M733" t="str">
            <v>Transportation Committee</v>
          </cell>
          <cell r="N733" t="str">
            <v>Planning, Infrastructure &amp; Economic Development Department</v>
          </cell>
          <cell r="O733" t="str">
            <v>Infrastructure Services</v>
          </cell>
          <cell r="P733" t="str">
            <v>Integrated Roads, Water &amp; Wastewater</v>
          </cell>
          <cell r="Q733" t="str">
            <v>908576  Larkin-Larose-Lepage</v>
          </cell>
          <cell r="R733" t="str">
            <v>516112  Sewer Capital</v>
          </cell>
          <cell r="S733">
            <v>0</v>
          </cell>
          <cell r="T733">
            <v>1350</v>
          </cell>
          <cell r="U733">
            <v>0</v>
          </cell>
          <cell r="V733">
            <v>0</v>
          </cell>
          <cell r="W733">
            <v>0</v>
          </cell>
          <cell r="X733">
            <v>0</v>
          </cell>
          <cell r="Y733">
            <v>0</v>
          </cell>
          <cell r="Z733">
            <v>0</v>
          </cell>
          <cell r="AA733">
            <v>0</v>
          </cell>
          <cell r="AB733">
            <v>0</v>
          </cell>
          <cell r="AC733">
            <v>1350</v>
          </cell>
          <cell r="AD733">
            <v>516112</v>
          </cell>
          <cell r="AE733">
            <v>1350</v>
          </cell>
          <cell r="AF733">
            <v>3</v>
          </cell>
          <cell r="AG733">
            <v>2021</v>
          </cell>
          <cell r="AH733" t="str">
            <v xml:space="preserve">Sewer Capital </v>
          </cell>
          <cell r="AI733">
            <v>908576</v>
          </cell>
          <cell r="AJ733" t="str">
            <v>Larkin-Larose-Lepage</v>
          </cell>
        </row>
        <row r="734">
          <cell r="B734" t="str">
            <v>908576 Larkin-Larose-Lepage</v>
          </cell>
          <cell r="C734" t="str">
            <v>Res</v>
          </cell>
          <cell r="D734" t="str">
            <v xml:space="preserve">Capital Reserve Fund </v>
          </cell>
          <cell r="E734" t="str">
            <v>Stormwater Reserve</v>
          </cell>
          <cell r="F734" t="str">
            <v>Rate Supported</v>
          </cell>
          <cell r="G734" t="str">
            <v>Rate</v>
          </cell>
          <cell r="H734" t="str">
            <v>Rate</v>
          </cell>
          <cell r="I734" t="str">
            <v>Stormwater</v>
          </cell>
          <cell r="J734" t="str">
            <v>Authority</v>
          </cell>
          <cell r="K734" t="str">
            <v>Individual</v>
          </cell>
          <cell r="L734" t="str">
            <v>Renewal of City Assets</v>
          </cell>
          <cell r="M734" t="str">
            <v>Transportation Committee</v>
          </cell>
          <cell r="N734" t="str">
            <v>Planning, Infrastructure &amp; Economic Development Department</v>
          </cell>
          <cell r="O734" t="str">
            <v>Infrastructure Services</v>
          </cell>
          <cell r="P734" t="str">
            <v>Integrated Roads, Water &amp; Wastewater</v>
          </cell>
          <cell r="Q734" t="str">
            <v>908576  Larkin-Larose-Lepage</v>
          </cell>
          <cell r="R734" t="str">
            <v>516180  Stormwater Reserve Capital</v>
          </cell>
          <cell r="S734">
            <v>0</v>
          </cell>
          <cell r="T734">
            <v>1350</v>
          </cell>
          <cell r="U734">
            <v>0</v>
          </cell>
          <cell r="V734">
            <v>0</v>
          </cell>
          <cell r="W734">
            <v>0</v>
          </cell>
          <cell r="X734">
            <v>0</v>
          </cell>
          <cell r="Y734">
            <v>0</v>
          </cell>
          <cell r="Z734">
            <v>0</v>
          </cell>
          <cell r="AA734">
            <v>0</v>
          </cell>
          <cell r="AB734">
            <v>0</v>
          </cell>
          <cell r="AC734">
            <v>1350</v>
          </cell>
          <cell r="AD734">
            <v>516180</v>
          </cell>
          <cell r="AE734">
            <v>1350</v>
          </cell>
          <cell r="AF734">
            <v>3</v>
          </cell>
          <cell r="AG734">
            <v>2021</v>
          </cell>
          <cell r="AH734" t="str">
            <v>Stormwater</v>
          </cell>
          <cell r="AI734">
            <v>908576</v>
          </cell>
          <cell r="AJ734" t="str">
            <v>Larkin-Larose-Lepage</v>
          </cell>
        </row>
        <row r="735">
          <cell r="B735" t="str">
            <v>908576 Larkin-Larose-Lepage</v>
          </cell>
          <cell r="C735" t="str">
            <v>Debt</v>
          </cell>
          <cell r="D735" t="str">
            <v xml:space="preserve">Debt Funding </v>
          </cell>
          <cell r="E735" t="str">
            <v>Tax Supported Debt</v>
          </cell>
          <cell r="F735" t="str">
            <v>Tax Supported/ Dedicated Debt</v>
          </cell>
          <cell r="G735" t="str">
            <v>Tax</v>
          </cell>
          <cell r="H735" t="str">
            <v>Tax</v>
          </cell>
          <cell r="I735" t="str">
            <v>Tax</v>
          </cell>
          <cell r="J735" t="str">
            <v>Authority</v>
          </cell>
          <cell r="K735" t="str">
            <v>Individual</v>
          </cell>
          <cell r="L735" t="str">
            <v>Renewal of City Assets</v>
          </cell>
          <cell r="M735" t="str">
            <v>Transportation Committee</v>
          </cell>
          <cell r="N735" t="str">
            <v>Planning, Infrastructure &amp; Economic Development Department</v>
          </cell>
          <cell r="O735" t="str">
            <v>Infrastructure Services</v>
          </cell>
          <cell r="P735" t="str">
            <v>Integrated Roads, Water &amp; Wastewater</v>
          </cell>
          <cell r="Q735" t="str">
            <v>908576  Larkin-Larose-Lepage</v>
          </cell>
          <cell r="R735" t="str">
            <v>518004  Tax Supported Debt</v>
          </cell>
          <cell r="S735">
            <v>0</v>
          </cell>
          <cell r="T735">
            <v>50</v>
          </cell>
          <cell r="U735">
            <v>0</v>
          </cell>
          <cell r="V735">
            <v>0</v>
          </cell>
          <cell r="W735">
            <v>0</v>
          </cell>
          <cell r="X735">
            <v>0</v>
          </cell>
          <cell r="Y735">
            <v>0</v>
          </cell>
          <cell r="Z735">
            <v>0</v>
          </cell>
          <cell r="AA735">
            <v>0</v>
          </cell>
          <cell r="AB735">
            <v>0</v>
          </cell>
          <cell r="AC735">
            <v>50</v>
          </cell>
          <cell r="AD735">
            <v>518004</v>
          </cell>
          <cell r="AE735">
            <v>50</v>
          </cell>
          <cell r="AF735">
            <v>3</v>
          </cell>
          <cell r="AG735">
            <v>2021</v>
          </cell>
          <cell r="AH735" t="str">
            <v>Tax Supported Debt</v>
          </cell>
          <cell r="AI735">
            <v>908576</v>
          </cell>
          <cell r="AJ735" t="str">
            <v>Larkin-Larose-Lepage</v>
          </cell>
        </row>
        <row r="736">
          <cell r="B736" t="str">
            <v>908577 Mailes Ave (Patricia-Oakdale)</v>
          </cell>
          <cell r="C736" t="str">
            <v>Res</v>
          </cell>
          <cell r="D736" t="str">
            <v xml:space="preserve">Capital Reserve Fund </v>
          </cell>
          <cell r="E736" t="str">
            <v>City Wide Capital</v>
          </cell>
          <cell r="F736" t="str">
            <v>Tax Supported/ Dedicated</v>
          </cell>
          <cell r="G736" t="str">
            <v>Tax</v>
          </cell>
          <cell r="H736" t="str">
            <v>Tax</v>
          </cell>
          <cell r="I736" t="str">
            <v>Tax</v>
          </cell>
          <cell r="J736" t="str">
            <v>Authority</v>
          </cell>
          <cell r="K736" t="str">
            <v>Integrated Road, Sewer &amp; Water Program</v>
          </cell>
          <cell r="L736" t="str">
            <v>Renewal of City Assets</v>
          </cell>
          <cell r="M736" t="str">
            <v>Transportation Committee</v>
          </cell>
          <cell r="N736" t="str">
            <v>Planning, Infrastructure &amp; Economic Development Department</v>
          </cell>
          <cell r="O736" t="str">
            <v>Infrastructure Services</v>
          </cell>
          <cell r="P736" t="str">
            <v>Integrated Roads, Water &amp; Wastewater</v>
          </cell>
          <cell r="Q736" t="str">
            <v>908577  Mailes Ave (Patricia-Oakdale)</v>
          </cell>
          <cell r="R736" t="str">
            <v>516104  City Wide Capital</v>
          </cell>
          <cell r="S736">
            <v>300</v>
          </cell>
          <cell r="T736">
            <v>0</v>
          </cell>
          <cell r="U736">
            <v>0</v>
          </cell>
          <cell r="V736">
            <v>0</v>
          </cell>
          <cell r="W736">
            <v>0</v>
          </cell>
          <cell r="X736">
            <v>0</v>
          </cell>
          <cell r="Y736">
            <v>0</v>
          </cell>
          <cell r="Z736">
            <v>0</v>
          </cell>
          <cell r="AA736">
            <v>0</v>
          </cell>
          <cell r="AB736">
            <v>0</v>
          </cell>
          <cell r="AC736">
            <v>300</v>
          </cell>
          <cell r="AD736">
            <v>516104</v>
          </cell>
          <cell r="AE736">
            <v>300</v>
          </cell>
          <cell r="AF736" t="str">
            <v>15</v>
          </cell>
          <cell r="AG736">
            <v>2021</v>
          </cell>
          <cell r="AH736" t="str">
            <v>City Wide Capital</v>
          </cell>
          <cell r="AI736">
            <v>908577</v>
          </cell>
          <cell r="AJ736" t="str">
            <v>Av. Mailes (Patricia-Oakdale)</v>
          </cell>
        </row>
        <row r="737">
          <cell r="B737" t="str">
            <v>908577 Mailes Ave (Patricia-Oakdale)</v>
          </cell>
          <cell r="C737" t="str">
            <v>Res</v>
          </cell>
          <cell r="D737" t="str">
            <v xml:space="preserve">Capital Reserve Fund </v>
          </cell>
          <cell r="E737" t="str">
            <v>Water Capital</v>
          </cell>
          <cell r="F737" t="str">
            <v>Rate Supported</v>
          </cell>
          <cell r="G737" t="str">
            <v>Rate</v>
          </cell>
          <cell r="H737" t="str">
            <v>Rate</v>
          </cell>
          <cell r="I737" t="str">
            <v>Water</v>
          </cell>
          <cell r="J737" t="str">
            <v>Authority</v>
          </cell>
          <cell r="K737" t="str">
            <v>Integrated Road, Sewer &amp; Water Program</v>
          </cell>
          <cell r="L737" t="str">
            <v>Renewal of City Assets</v>
          </cell>
          <cell r="M737" t="str">
            <v>Transportation Committee</v>
          </cell>
          <cell r="N737" t="str">
            <v>Planning, Infrastructure &amp; Economic Development Department</v>
          </cell>
          <cell r="O737" t="str">
            <v>Infrastructure Services</v>
          </cell>
          <cell r="P737" t="str">
            <v>Integrated Roads, Water &amp; Wastewater</v>
          </cell>
          <cell r="Q737" t="str">
            <v>908577  Mailes Ave (Patricia-Oakdale)</v>
          </cell>
          <cell r="R737" t="str">
            <v>516110  Water Capital</v>
          </cell>
          <cell r="S737">
            <v>760</v>
          </cell>
          <cell r="T737">
            <v>0</v>
          </cell>
          <cell r="U737">
            <v>0</v>
          </cell>
          <cell r="V737">
            <v>0</v>
          </cell>
          <cell r="W737">
            <v>0</v>
          </cell>
          <cell r="X737">
            <v>0</v>
          </cell>
          <cell r="Y737">
            <v>0</v>
          </cell>
          <cell r="Z737">
            <v>0</v>
          </cell>
          <cell r="AA737">
            <v>0</v>
          </cell>
          <cell r="AB737">
            <v>0</v>
          </cell>
          <cell r="AC737">
            <v>760</v>
          </cell>
          <cell r="AD737">
            <v>516110</v>
          </cell>
          <cell r="AE737">
            <v>760</v>
          </cell>
          <cell r="AF737" t="str">
            <v>15</v>
          </cell>
          <cell r="AG737">
            <v>2021</v>
          </cell>
          <cell r="AH737" t="str">
            <v>Water Capital</v>
          </cell>
          <cell r="AI737">
            <v>908577</v>
          </cell>
          <cell r="AJ737" t="str">
            <v>Av. Mailes (Patricia-Oakdale)</v>
          </cell>
        </row>
        <row r="738">
          <cell r="B738" t="str">
            <v>908577 Mailes Ave (Patricia-Oakdale)</v>
          </cell>
          <cell r="C738" t="str">
            <v>Res</v>
          </cell>
          <cell r="D738" t="str">
            <v xml:space="preserve">Capital Reserve Fund </v>
          </cell>
          <cell r="E738" t="str">
            <v>Sewer Capital</v>
          </cell>
          <cell r="F738" t="str">
            <v>Rate Supported</v>
          </cell>
          <cell r="G738" t="str">
            <v>Rate</v>
          </cell>
          <cell r="H738" t="str">
            <v>Rate</v>
          </cell>
          <cell r="I738" t="str">
            <v>Sewer</v>
          </cell>
          <cell r="J738" t="str">
            <v>Authority</v>
          </cell>
          <cell r="K738" t="str">
            <v>Integrated Road, Sewer &amp; Water Program</v>
          </cell>
          <cell r="L738" t="str">
            <v>Renewal of City Assets</v>
          </cell>
          <cell r="M738" t="str">
            <v>Transportation Committee</v>
          </cell>
          <cell r="N738" t="str">
            <v>Planning, Infrastructure &amp; Economic Development Department</v>
          </cell>
          <cell r="O738" t="str">
            <v>Infrastructure Services</v>
          </cell>
          <cell r="P738" t="str">
            <v>Integrated Roads, Water &amp; Wastewater</v>
          </cell>
          <cell r="Q738" t="str">
            <v>908577  Mailes Ave (Patricia-Oakdale)</v>
          </cell>
          <cell r="R738" t="str">
            <v>516112  Sewer Capital</v>
          </cell>
          <cell r="S738">
            <v>600</v>
          </cell>
          <cell r="T738">
            <v>0</v>
          </cell>
          <cell r="U738">
            <v>0</v>
          </cell>
          <cell r="V738">
            <v>0</v>
          </cell>
          <cell r="W738">
            <v>0</v>
          </cell>
          <cell r="X738">
            <v>0</v>
          </cell>
          <cell r="Y738">
            <v>0</v>
          </cell>
          <cell r="Z738">
            <v>0</v>
          </cell>
          <cell r="AA738">
            <v>0</v>
          </cell>
          <cell r="AB738">
            <v>0</v>
          </cell>
          <cell r="AC738">
            <v>600</v>
          </cell>
          <cell r="AD738">
            <v>516112</v>
          </cell>
          <cell r="AE738">
            <v>600</v>
          </cell>
          <cell r="AF738" t="str">
            <v>15</v>
          </cell>
          <cell r="AG738">
            <v>2021</v>
          </cell>
          <cell r="AH738" t="str">
            <v xml:space="preserve">Sewer Capital </v>
          </cell>
          <cell r="AI738">
            <v>908577</v>
          </cell>
          <cell r="AJ738" t="str">
            <v>Av. Mailes (Patricia-Oakdale)</v>
          </cell>
        </row>
        <row r="739">
          <cell r="B739" t="str">
            <v>908577 Mailes Ave (Patricia-Oakdale)</v>
          </cell>
          <cell r="C739" t="str">
            <v>Res</v>
          </cell>
          <cell r="D739" t="str">
            <v xml:space="preserve">Capital Reserve Fund </v>
          </cell>
          <cell r="E739" t="str">
            <v>Stormwater Reserve</v>
          </cell>
          <cell r="F739" t="str">
            <v>Rate Supported</v>
          </cell>
          <cell r="G739" t="str">
            <v>Rate</v>
          </cell>
          <cell r="H739" t="str">
            <v>Rate</v>
          </cell>
          <cell r="I739" t="str">
            <v>Stormwater</v>
          </cell>
          <cell r="J739" t="str">
            <v>Authority</v>
          </cell>
          <cell r="K739" t="str">
            <v>Integrated Road, Sewer &amp; Water Program</v>
          </cell>
          <cell r="L739" t="str">
            <v>Renewal of City Assets</v>
          </cell>
          <cell r="M739" t="str">
            <v>Transportation Committee</v>
          </cell>
          <cell r="N739" t="str">
            <v>Planning, Infrastructure &amp; Economic Development Department</v>
          </cell>
          <cell r="O739" t="str">
            <v>Infrastructure Services</v>
          </cell>
          <cell r="P739" t="str">
            <v>Integrated Roads, Water &amp; Wastewater</v>
          </cell>
          <cell r="Q739" t="str">
            <v>908577  Mailes Ave (Patricia-Oakdale)</v>
          </cell>
          <cell r="R739" t="str">
            <v>516180  Stormwater Reserve Capital</v>
          </cell>
          <cell r="S739">
            <v>330</v>
          </cell>
          <cell r="T739">
            <v>0</v>
          </cell>
          <cell r="U739">
            <v>0</v>
          </cell>
          <cell r="V739">
            <v>0</v>
          </cell>
          <cell r="W739">
            <v>0</v>
          </cell>
          <cell r="X739">
            <v>0</v>
          </cell>
          <cell r="Y739">
            <v>0</v>
          </cell>
          <cell r="Z739">
            <v>0</v>
          </cell>
          <cell r="AA739">
            <v>0</v>
          </cell>
          <cell r="AB739">
            <v>0</v>
          </cell>
          <cell r="AC739">
            <v>330</v>
          </cell>
          <cell r="AD739">
            <v>516180</v>
          </cell>
          <cell r="AE739">
            <v>330</v>
          </cell>
          <cell r="AF739" t="str">
            <v>15</v>
          </cell>
          <cell r="AG739">
            <v>2021</v>
          </cell>
          <cell r="AH739" t="str">
            <v>Stormwater</v>
          </cell>
          <cell r="AI739">
            <v>908577</v>
          </cell>
          <cell r="AJ739" t="str">
            <v>Av. Mailes (Patricia-Oakdale)</v>
          </cell>
        </row>
        <row r="740">
          <cell r="B740" t="str">
            <v>908577 Mailes Ave (Patricia-Oakdale)</v>
          </cell>
          <cell r="C740" t="str">
            <v>Debt</v>
          </cell>
          <cell r="D740" t="str">
            <v xml:space="preserve">Debt Funding </v>
          </cell>
          <cell r="E740" t="str">
            <v>Sewer Funded Debt</v>
          </cell>
          <cell r="F740" t="str">
            <v>Rate Supported Debt</v>
          </cell>
          <cell r="G740" t="str">
            <v>Rate</v>
          </cell>
          <cell r="H740" t="str">
            <v>Rate</v>
          </cell>
          <cell r="I740" t="str">
            <v>Sewer</v>
          </cell>
          <cell r="J740" t="str">
            <v>Authority</v>
          </cell>
          <cell r="K740" t="str">
            <v>Integrated Road, Sewer &amp; Water Program</v>
          </cell>
          <cell r="L740" t="str">
            <v>Renewal of City Assets</v>
          </cell>
          <cell r="M740" t="str">
            <v>Transportation Committee</v>
          </cell>
          <cell r="N740" t="str">
            <v>Planning, Infrastructure &amp; Economic Development Department</v>
          </cell>
          <cell r="O740" t="str">
            <v>Infrastructure Services</v>
          </cell>
          <cell r="P740" t="str">
            <v>Integrated Roads, Water &amp; Wastewater</v>
          </cell>
          <cell r="Q740" t="str">
            <v>908577  Mailes Ave (Patricia-Oakdale)</v>
          </cell>
          <cell r="R740" t="str">
            <v>518007  Sewer Funded Debt</v>
          </cell>
          <cell r="S740">
            <v>50</v>
          </cell>
          <cell r="T740">
            <v>0</v>
          </cell>
          <cell r="U740">
            <v>0</v>
          </cell>
          <cell r="V740">
            <v>0</v>
          </cell>
          <cell r="W740">
            <v>0</v>
          </cell>
          <cell r="X740">
            <v>0</v>
          </cell>
          <cell r="Y740">
            <v>0</v>
          </cell>
          <cell r="Z740">
            <v>0</v>
          </cell>
          <cell r="AA740">
            <v>0</v>
          </cell>
          <cell r="AB740">
            <v>0</v>
          </cell>
          <cell r="AC740">
            <v>50</v>
          </cell>
          <cell r="AD740">
            <v>518007</v>
          </cell>
          <cell r="AE740">
            <v>50</v>
          </cell>
          <cell r="AF740" t="str">
            <v>15</v>
          </cell>
          <cell r="AG740">
            <v>2021</v>
          </cell>
          <cell r="AH740" t="str">
            <v>Sewer Funded Debt</v>
          </cell>
          <cell r="AI740">
            <v>908577</v>
          </cell>
          <cell r="AJ740" t="str">
            <v>Av. Mailes (Patricia-Oakdale)</v>
          </cell>
        </row>
        <row r="741">
          <cell r="B741" t="str">
            <v>908577 Mailes Ave (Patricia-Oakdale)</v>
          </cell>
          <cell r="C741" t="str">
            <v>Debt</v>
          </cell>
          <cell r="D741" t="str">
            <v xml:space="preserve">Debt Funding </v>
          </cell>
          <cell r="E741" t="str">
            <v>Water Funded Debt</v>
          </cell>
          <cell r="F741" t="str">
            <v>Rate Supported Debt</v>
          </cell>
          <cell r="G741" t="str">
            <v>Rate</v>
          </cell>
          <cell r="H741" t="str">
            <v>Rate</v>
          </cell>
          <cell r="I741" t="str">
            <v>Water</v>
          </cell>
          <cell r="J741" t="str">
            <v>Authority</v>
          </cell>
          <cell r="K741" t="str">
            <v>Integrated Road, Sewer &amp; Water Program</v>
          </cell>
          <cell r="L741" t="str">
            <v>Renewal of City Assets</v>
          </cell>
          <cell r="M741" t="str">
            <v>Transportation Committee</v>
          </cell>
          <cell r="N741" t="str">
            <v>Planning, Infrastructure &amp; Economic Development Department</v>
          </cell>
          <cell r="O741" t="str">
            <v>Infrastructure Services</v>
          </cell>
          <cell r="P741" t="str">
            <v>Integrated Roads, Water &amp; Wastewater</v>
          </cell>
          <cell r="Q741" t="str">
            <v>908577  Mailes Ave (Patricia-Oakdale)</v>
          </cell>
          <cell r="R741" t="str">
            <v>518011  Water Funded Debt</v>
          </cell>
          <cell r="S741">
            <v>70</v>
          </cell>
          <cell r="T741">
            <v>0</v>
          </cell>
          <cell r="U741">
            <v>0</v>
          </cell>
          <cell r="V741">
            <v>0</v>
          </cell>
          <cell r="W741">
            <v>0</v>
          </cell>
          <cell r="X741">
            <v>0</v>
          </cell>
          <cell r="Y741">
            <v>0</v>
          </cell>
          <cell r="Z741">
            <v>0</v>
          </cell>
          <cell r="AA741">
            <v>0</v>
          </cell>
          <cell r="AB741">
            <v>0</v>
          </cell>
          <cell r="AC741">
            <v>70</v>
          </cell>
          <cell r="AD741">
            <v>518011</v>
          </cell>
          <cell r="AE741">
            <v>70</v>
          </cell>
          <cell r="AF741" t="str">
            <v>15</v>
          </cell>
          <cell r="AG741">
            <v>2021</v>
          </cell>
          <cell r="AH741" t="str">
            <v>Water Funded Debt</v>
          </cell>
          <cell r="AI741">
            <v>908577</v>
          </cell>
          <cell r="AJ741" t="str">
            <v>Av. Mailes (Patricia-Oakdale)</v>
          </cell>
        </row>
        <row r="742">
          <cell r="B742" t="str">
            <v>908578 Ryder St - Featherston Dr</v>
          </cell>
          <cell r="C742" t="str">
            <v>Res</v>
          </cell>
          <cell r="D742" t="str">
            <v xml:space="preserve">Capital Reserve Fund </v>
          </cell>
          <cell r="E742" t="str">
            <v>City Wide Capital</v>
          </cell>
          <cell r="F742" t="str">
            <v>Tax Supported/ Dedicated</v>
          </cell>
          <cell r="G742" t="str">
            <v>Tax</v>
          </cell>
          <cell r="H742" t="str">
            <v>Tax</v>
          </cell>
          <cell r="I742" t="str">
            <v>Tax</v>
          </cell>
          <cell r="J742" t="str">
            <v>Authority</v>
          </cell>
          <cell r="K742" t="str">
            <v>Integrated Road, Sewer &amp; Water Program</v>
          </cell>
          <cell r="L742" t="str">
            <v>Renewal of City Assets</v>
          </cell>
          <cell r="M742" t="str">
            <v>Transportation Committee</v>
          </cell>
          <cell r="N742" t="str">
            <v>Planning, Infrastructure &amp; Economic Development Department</v>
          </cell>
          <cell r="O742" t="str">
            <v>Infrastructure Services</v>
          </cell>
          <cell r="P742" t="str">
            <v>Integrated Roads, Water &amp; Wastewater</v>
          </cell>
          <cell r="Q742" t="str">
            <v>908578  Ryder St - Featherston Dr</v>
          </cell>
          <cell r="R742" t="str">
            <v>516104  City Wide Capital</v>
          </cell>
          <cell r="S742">
            <v>100</v>
          </cell>
          <cell r="T742">
            <v>0</v>
          </cell>
          <cell r="U742">
            <v>400</v>
          </cell>
          <cell r="V742">
            <v>0</v>
          </cell>
          <cell r="W742">
            <v>0</v>
          </cell>
          <cell r="X742">
            <v>0</v>
          </cell>
          <cell r="Y742">
            <v>0</v>
          </cell>
          <cell r="Z742">
            <v>0</v>
          </cell>
          <cell r="AA742">
            <v>0</v>
          </cell>
          <cell r="AB742">
            <v>0</v>
          </cell>
          <cell r="AC742">
            <v>500</v>
          </cell>
          <cell r="AD742">
            <v>516104</v>
          </cell>
          <cell r="AE742">
            <v>500</v>
          </cell>
          <cell r="AF742" t="str">
            <v>18</v>
          </cell>
          <cell r="AG742">
            <v>2023</v>
          </cell>
          <cell r="AH742" t="str">
            <v>City Wide Capital</v>
          </cell>
          <cell r="AI742">
            <v>908578</v>
          </cell>
          <cell r="AJ742" t="str">
            <v>Ryder - Featherston</v>
          </cell>
        </row>
        <row r="743">
          <cell r="B743" t="str">
            <v>908578 Ryder St - Featherston Dr</v>
          </cell>
          <cell r="C743" t="str">
            <v>Res</v>
          </cell>
          <cell r="D743" t="str">
            <v xml:space="preserve">Capital Reserve Fund </v>
          </cell>
          <cell r="E743" t="str">
            <v>Water Capital</v>
          </cell>
          <cell r="F743" t="str">
            <v>Rate Supported</v>
          </cell>
          <cell r="G743" t="str">
            <v>Rate</v>
          </cell>
          <cell r="H743" t="str">
            <v>Rate</v>
          </cell>
          <cell r="I743" t="str">
            <v>Water</v>
          </cell>
          <cell r="J743" t="str">
            <v>Authority</v>
          </cell>
          <cell r="K743" t="str">
            <v>Integrated Road, Sewer &amp; Water Program</v>
          </cell>
          <cell r="L743" t="str">
            <v>Renewal of City Assets</v>
          </cell>
          <cell r="M743" t="str">
            <v>Transportation Committee</v>
          </cell>
          <cell r="N743" t="str">
            <v>Planning, Infrastructure &amp; Economic Development Department</v>
          </cell>
          <cell r="O743" t="str">
            <v>Infrastructure Services</v>
          </cell>
          <cell r="P743" t="str">
            <v>Integrated Roads, Water &amp; Wastewater</v>
          </cell>
          <cell r="Q743" t="str">
            <v>908578  Ryder St - Featherston Dr</v>
          </cell>
          <cell r="R743" t="str">
            <v>516110  Water Capital</v>
          </cell>
          <cell r="S743">
            <v>325</v>
          </cell>
          <cell r="T743">
            <v>0</v>
          </cell>
          <cell r="U743">
            <v>1400</v>
          </cell>
          <cell r="V743">
            <v>0</v>
          </cell>
          <cell r="W743">
            <v>0</v>
          </cell>
          <cell r="X743">
            <v>0</v>
          </cell>
          <cell r="Y743">
            <v>0</v>
          </cell>
          <cell r="Z743">
            <v>0</v>
          </cell>
          <cell r="AA743">
            <v>0</v>
          </cell>
          <cell r="AB743">
            <v>0</v>
          </cell>
          <cell r="AC743">
            <v>1725</v>
          </cell>
          <cell r="AD743">
            <v>516110</v>
          </cell>
          <cell r="AE743">
            <v>1725</v>
          </cell>
          <cell r="AF743" t="str">
            <v>18</v>
          </cell>
          <cell r="AG743">
            <v>2023</v>
          </cell>
          <cell r="AH743" t="str">
            <v>Water Capital</v>
          </cell>
          <cell r="AI743">
            <v>908578</v>
          </cell>
          <cell r="AJ743" t="str">
            <v>Ryder - Featherston</v>
          </cell>
        </row>
        <row r="744">
          <cell r="B744" t="str">
            <v>908578 Ryder St - Featherston Dr</v>
          </cell>
          <cell r="C744" t="str">
            <v>Res</v>
          </cell>
          <cell r="D744" t="str">
            <v xml:space="preserve">Capital Reserve Fund </v>
          </cell>
          <cell r="E744" t="str">
            <v>Sewer Capital</v>
          </cell>
          <cell r="F744" t="str">
            <v>Rate Supported</v>
          </cell>
          <cell r="G744" t="str">
            <v>Rate</v>
          </cell>
          <cell r="H744" t="str">
            <v>Rate</v>
          </cell>
          <cell r="I744" t="str">
            <v>Sewer</v>
          </cell>
          <cell r="J744" t="str">
            <v>Authority</v>
          </cell>
          <cell r="K744" t="str">
            <v>Integrated Road, Sewer &amp; Water Program</v>
          </cell>
          <cell r="L744" t="str">
            <v>Renewal of City Assets</v>
          </cell>
          <cell r="M744" t="str">
            <v>Transportation Committee</v>
          </cell>
          <cell r="N744" t="str">
            <v>Planning, Infrastructure &amp; Economic Development Department</v>
          </cell>
          <cell r="O744" t="str">
            <v>Infrastructure Services</v>
          </cell>
          <cell r="P744" t="str">
            <v>Integrated Roads, Water &amp; Wastewater</v>
          </cell>
          <cell r="Q744" t="str">
            <v>908578  Ryder St - Featherston Dr</v>
          </cell>
          <cell r="R744" t="str">
            <v>516112  Sewer Capital</v>
          </cell>
          <cell r="S744">
            <v>200</v>
          </cell>
          <cell r="T744">
            <v>0</v>
          </cell>
          <cell r="U744">
            <v>0</v>
          </cell>
          <cell r="V744">
            <v>0</v>
          </cell>
          <cell r="W744">
            <v>0</v>
          </cell>
          <cell r="X744">
            <v>0</v>
          </cell>
          <cell r="Y744">
            <v>0</v>
          </cell>
          <cell r="Z744">
            <v>0</v>
          </cell>
          <cell r="AA744">
            <v>0</v>
          </cell>
          <cell r="AB744">
            <v>0</v>
          </cell>
          <cell r="AC744">
            <v>200</v>
          </cell>
          <cell r="AD744">
            <v>516112</v>
          </cell>
          <cell r="AE744">
            <v>200</v>
          </cell>
          <cell r="AF744" t="str">
            <v>18</v>
          </cell>
          <cell r="AG744">
            <v>2023</v>
          </cell>
          <cell r="AH744" t="str">
            <v xml:space="preserve">Sewer Capital </v>
          </cell>
          <cell r="AI744">
            <v>908578</v>
          </cell>
          <cell r="AJ744" t="str">
            <v>Ryder - Featherston</v>
          </cell>
        </row>
        <row r="745">
          <cell r="B745" t="str">
            <v>908578 Ryder St - Featherston Dr</v>
          </cell>
          <cell r="C745" t="str">
            <v>Res</v>
          </cell>
          <cell r="D745" t="str">
            <v xml:space="preserve">Capital Reserve Fund </v>
          </cell>
          <cell r="E745" t="str">
            <v>Stormwater Reserve</v>
          </cell>
          <cell r="F745" t="str">
            <v>Rate Supported</v>
          </cell>
          <cell r="G745" t="str">
            <v>Rate</v>
          </cell>
          <cell r="H745" t="str">
            <v>Rate</v>
          </cell>
          <cell r="I745" t="str">
            <v>Stormwater</v>
          </cell>
          <cell r="J745" t="str">
            <v>Authority</v>
          </cell>
          <cell r="K745" t="str">
            <v>Integrated Road, Sewer &amp; Water Program</v>
          </cell>
          <cell r="L745" t="str">
            <v>Renewal of City Assets</v>
          </cell>
          <cell r="M745" t="str">
            <v>Transportation Committee</v>
          </cell>
          <cell r="N745" t="str">
            <v>Planning, Infrastructure &amp; Economic Development Department</v>
          </cell>
          <cell r="O745" t="str">
            <v>Infrastructure Services</v>
          </cell>
          <cell r="P745" t="str">
            <v>Integrated Roads, Water &amp; Wastewater</v>
          </cell>
          <cell r="Q745" t="str">
            <v>908578  Ryder St - Featherston Dr</v>
          </cell>
          <cell r="R745" t="str">
            <v>516180  Stormwater Reserve Capital</v>
          </cell>
          <cell r="S745">
            <v>0</v>
          </cell>
          <cell r="T745">
            <v>0</v>
          </cell>
          <cell r="U745">
            <v>970</v>
          </cell>
          <cell r="V745">
            <v>0</v>
          </cell>
          <cell r="W745">
            <v>0</v>
          </cell>
          <cell r="X745">
            <v>0</v>
          </cell>
          <cell r="Y745">
            <v>0</v>
          </cell>
          <cell r="Z745">
            <v>0</v>
          </cell>
          <cell r="AA745">
            <v>0</v>
          </cell>
          <cell r="AB745">
            <v>0</v>
          </cell>
          <cell r="AC745">
            <v>970</v>
          </cell>
          <cell r="AD745">
            <v>516180</v>
          </cell>
          <cell r="AE745">
            <v>970</v>
          </cell>
          <cell r="AF745" t="str">
            <v>18</v>
          </cell>
          <cell r="AG745">
            <v>2023</v>
          </cell>
          <cell r="AH745" t="str">
            <v>Stormwater</v>
          </cell>
          <cell r="AI745">
            <v>908578</v>
          </cell>
          <cell r="AJ745" t="str">
            <v>Ryder - Featherston</v>
          </cell>
        </row>
        <row r="746">
          <cell r="B746" t="str">
            <v>908578 Ryder St - Featherston Dr</v>
          </cell>
          <cell r="C746" t="str">
            <v>Debt</v>
          </cell>
          <cell r="D746" t="str">
            <v xml:space="preserve">Debt Funding </v>
          </cell>
          <cell r="E746" t="str">
            <v>Sewer Funded Debt</v>
          </cell>
          <cell r="F746" t="str">
            <v>Rate Supported Debt</v>
          </cell>
          <cell r="G746" t="str">
            <v>Rate</v>
          </cell>
          <cell r="H746" t="str">
            <v>Rate</v>
          </cell>
          <cell r="I746" t="str">
            <v>Sewer</v>
          </cell>
          <cell r="J746" t="str">
            <v>Authority</v>
          </cell>
          <cell r="K746" t="str">
            <v>Integrated Road, Sewer &amp; Water Program</v>
          </cell>
          <cell r="L746" t="str">
            <v>Renewal of City Assets</v>
          </cell>
          <cell r="M746" t="str">
            <v>Transportation Committee</v>
          </cell>
          <cell r="N746" t="str">
            <v>Planning, Infrastructure &amp; Economic Development Department</v>
          </cell>
          <cell r="O746" t="str">
            <v>Infrastructure Services</v>
          </cell>
          <cell r="P746" t="str">
            <v>Integrated Roads, Water &amp; Wastewater</v>
          </cell>
          <cell r="Q746" t="str">
            <v>908578  Ryder St - Featherston Dr</v>
          </cell>
          <cell r="R746" t="str">
            <v>518007  Sewer Funded Debt</v>
          </cell>
          <cell r="S746">
            <v>50</v>
          </cell>
          <cell r="T746">
            <v>0</v>
          </cell>
          <cell r="U746">
            <v>1000</v>
          </cell>
          <cell r="V746">
            <v>0</v>
          </cell>
          <cell r="W746">
            <v>0</v>
          </cell>
          <cell r="X746">
            <v>0</v>
          </cell>
          <cell r="Y746">
            <v>0</v>
          </cell>
          <cell r="Z746">
            <v>0</v>
          </cell>
          <cell r="AA746">
            <v>0</v>
          </cell>
          <cell r="AB746">
            <v>0</v>
          </cell>
          <cell r="AC746">
            <v>1050</v>
          </cell>
          <cell r="AD746">
            <v>518007</v>
          </cell>
          <cell r="AE746">
            <v>1050</v>
          </cell>
          <cell r="AF746" t="str">
            <v>18</v>
          </cell>
          <cell r="AG746">
            <v>2023</v>
          </cell>
          <cell r="AH746" t="str">
            <v>Sewer Funded Debt</v>
          </cell>
          <cell r="AI746">
            <v>908578</v>
          </cell>
          <cell r="AJ746" t="str">
            <v>Ryder - Featherston</v>
          </cell>
        </row>
        <row r="747">
          <cell r="B747" t="str">
            <v>908578 Ryder St - Featherston Dr</v>
          </cell>
          <cell r="C747" t="str">
            <v>Debt</v>
          </cell>
          <cell r="D747" t="str">
            <v xml:space="preserve">Debt Funding </v>
          </cell>
          <cell r="E747" t="str">
            <v>Water Funded Debt</v>
          </cell>
          <cell r="F747" t="str">
            <v>Rate Supported Debt</v>
          </cell>
          <cell r="G747" t="str">
            <v>Rate</v>
          </cell>
          <cell r="H747" t="str">
            <v>Rate</v>
          </cell>
          <cell r="I747" t="str">
            <v>Water</v>
          </cell>
          <cell r="J747" t="str">
            <v>Authority</v>
          </cell>
          <cell r="K747" t="str">
            <v>Integrated Road, Sewer &amp; Water Program</v>
          </cell>
          <cell r="L747" t="str">
            <v>Renewal of City Assets</v>
          </cell>
          <cell r="M747" t="str">
            <v>Transportation Committee</v>
          </cell>
          <cell r="N747" t="str">
            <v>Planning, Infrastructure &amp; Economic Development Department</v>
          </cell>
          <cell r="O747" t="str">
            <v>Infrastructure Services</v>
          </cell>
          <cell r="P747" t="str">
            <v>Integrated Roads, Water &amp; Wastewater</v>
          </cell>
          <cell r="Q747" t="str">
            <v>908578  Ryder St - Featherston Dr</v>
          </cell>
          <cell r="R747" t="str">
            <v>518011  Water Funded Debt</v>
          </cell>
          <cell r="S747">
            <v>75</v>
          </cell>
          <cell r="T747">
            <v>0</v>
          </cell>
          <cell r="U747">
            <v>100</v>
          </cell>
          <cell r="V747">
            <v>0</v>
          </cell>
          <cell r="W747">
            <v>0</v>
          </cell>
          <cell r="X747">
            <v>0</v>
          </cell>
          <cell r="Y747">
            <v>0</v>
          </cell>
          <cell r="Z747">
            <v>0</v>
          </cell>
          <cell r="AA747">
            <v>0</v>
          </cell>
          <cell r="AB747">
            <v>0</v>
          </cell>
          <cell r="AC747">
            <v>175</v>
          </cell>
          <cell r="AD747">
            <v>518011</v>
          </cell>
          <cell r="AE747">
            <v>175</v>
          </cell>
          <cell r="AF747" t="str">
            <v>18</v>
          </cell>
          <cell r="AG747">
            <v>2023</v>
          </cell>
          <cell r="AH747" t="str">
            <v>Water Funded Debt</v>
          </cell>
          <cell r="AI747">
            <v>908578</v>
          </cell>
          <cell r="AJ747" t="str">
            <v>Ryder - Featherston</v>
          </cell>
        </row>
        <row r="748">
          <cell r="B748" t="str">
            <v>908578 Ryder St - Featherston Dr</v>
          </cell>
          <cell r="C748" t="str">
            <v>Debt</v>
          </cell>
          <cell r="D748" t="str">
            <v xml:space="preserve">Debt Funding </v>
          </cell>
          <cell r="E748" t="str">
            <v>Stormwater Res Debt</v>
          </cell>
          <cell r="F748" t="str">
            <v>Rate Supported Debt</v>
          </cell>
          <cell r="G748" t="str">
            <v>Rate</v>
          </cell>
          <cell r="H748" t="str">
            <v>Rate</v>
          </cell>
          <cell r="I748" t="str">
            <v>Stormwater</v>
          </cell>
          <cell r="J748" t="str">
            <v>Authority</v>
          </cell>
          <cell r="K748" t="str">
            <v>Integrated Road, Sewer &amp; Water Program</v>
          </cell>
          <cell r="L748" t="str">
            <v>Renewal of City Assets</v>
          </cell>
          <cell r="M748" t="str">
            <v>Transportation Committee</v>
          </cell>
          <cell r="N748" t="str">
            <v>Planning, Infrastructure &amp; Economic Development Department</v>
          </cell>
          <cell r="O748" t="str">
            <v>Infrastructure Services</v>
          </cell>
          <cell r="P748" t="str">
            <v>Integrated Roads, Water &amp; Wastewater</v>
          </cell>
          <cell r="Q748" t="str">
            <v>908578  Ryder St - Featherston Dr</v>
          </cell>
          <cell r="R748" t="str">
            <v>518056  Stormwater Reserve Capital Debt</v>
          </cell>
          <cell r="S748">
            <v>250</v>
          </cell>
          <cell r="T748">
            <v>0</v>
          </cell>
          <cell r="U748">
            <v>30</v>
          </cell>
          <cell r="V748">
            <v>0</v>
          </cell>
          <cell r="W748">
            <v>0</v>
          </cell>
          <cell r="X748">
            <v>0</v>
          </cell>
          <cell r="Y748">
            <v>0</v>
          </cell>
          <cell r="Z748">
            <v>0</v>
          </cell>
          <cell r="AA748">
            <v>0</v>
          </cell>
          <cell r="AB748">
            <v>0</v>
          </cell>
          <cell r="AC748">
            <v>280</v>
          </cell>
          <cell r="AD748">
            <v>518056</v>
          </cell>
          <cell r="AE748">
            <v>280</v>
          </cell>
          <cell r="AF748" t="str">
            <v>18</v>
          </cell>
          <cell r="AG748">
            <v>2023</v>
          </cell>
          <cell r="AH748" t="e">
            <v>#N/A</v>
          </cell>
          <cell r="AI748">
            <v>908578</v>
          </cell>
          <cell r="AJ748" t="str">
            <v>Ryder - Featherston</v>
          </cell>
        </row>
        <row r="749">
          <cell r="B749" t="str">
            <v>908581 Valley Dr Storm Sewer</v>
          </cell>
          <cell r="C749" t="str">
            <v>Res</v>
          </cell>
          <cell r="D749" t="str">
            <v xml:space="preserve">Capital Reserve Fund </v>
          </cell>
          <cell r="E749" t="str">
            <v>City Wide Capital</v>
          </cell>
          <cell r="F749" t="str">
            <v>Tax Supported/ Dedicated</v>
          </cell>
          <cell r="G749" t="str">
            <v>Tax</v>
          </cell>
          <cell r="H749" t="str">
            <v>Tax</v>
          </cell>
          <cell r="I749" t="str">
            <v>Tax</v>
          </cell>
          <cell r="J749" t="str">
            <v>Authority</v>
          </cell>
          <cell r="K749" t="str">
            <v>Individual</v>
          </cell>
          <cell r="L749" t="str">
            <v>Renewal of City Assets</v>
          </cell>
          <cell r="M749" t="str">
            <v>Transportation Committee</v>
          </cell>
          <cell r="N749" t="str">
            <v>Planning, Infrastructure &amp; Economic Development Department</v>
          </cell>
          <cell r="O749" t="str">
            <v>Infrastructure Services</v>
          </cell>
          <cell r="P749" t="str">
            <v>Integrated Roads, Water &amp; Wastewater</v>
          </cell>
          <cell r="Q749" t="str">
            <v>908581  Valley Dr Storm Sewer</v>
          </cell>
          <cell r="R749" t="str">
            <v>516104  City Wide Capital</v>
          </cell>
          <cell r="S749">
            <v>0</v>
          </cell>
          <cell r="T749">
            <v>1300</v>
          </cell>
          <cell r="U749">
            <v>0</v>
          </cell>
          <cell r="V749">
            <v>0</v>
          </cell>
          <cell r="W749">
            <v>0</v>
          </cell>
          <cell r="X749">
            <v>0</v>
          </cell>
          <cell r="Y749">
            <v>0</v>
          </cell>
          <cell r="Z749">
            <v>0</v>
          </cell>
          <cell r="AA749">
            <v>0</v>
          </cell>
          <cell r="AB749">
            <v>0</v>
          </cell>
          <cell r="AC749">
            <v>1300</v>
          </cell>
          <cell r="AD749">
            <v>516104</v>
          </cell>
          <cell r="AE749">
            <v>1300</v>
          </cell>
          <cell r="AF749">
            <v>18</v>
          </cell>
          <cell r="AG749">
            <v>2021</v>
          </cell>
          <cell r="AH749" t="str">
            <v>City Wide Capital</v>
          </cell>
          <cell r="AI749">
            <v>908581</v>
          </cell>
          <cell r="AJ749" t="str">
            <v>Égout pluvial de la promenade Valley</v>
          </cell>
        </row>
        <row r="750">
          <cell r="B750" t="str">
            <v>908581 Valley Dr Storm Sewer</v>
          </cell>
          <cell r="C750" t="str">
            <v>Res</v>
          </cell>
          <cell r="D750" t="str">
            <v xml:space="preserve">Capital Reserve Fund </v>
          </cell>
          <cell r="E750" t="str">
            <v>Water Capital</v>
          </cell>
          <cell r="F750" t="str">
            <v>Rate Supported</v>
          </cell>
          <cell r="G750" t="str">
            <v>Rate</v>
          </cell>
          <cell r="H750" t="str">
            <v>Rate</v>
          </cell>
          <cell r="I750" t="str">
            <v>Water</v>
          </cell>
          <cell r="J750" t="str">
            <v>Authority</v>
          </cell>
          <cell r="K750" t="str">
            <v>Individual</v>
          </cell>
          <cell r="L750" t="str">
            <v>Renewal of City Assets</v>
          </cell>
          <cell r="M750" t="str">
            <v>Transportation Committee</v>
          </cell>
          <cell r="N750" t="str">
            <v>Planning, Infrastructure &amp; Economic Development Department</v>
          </cell>
          <cell r="O750" t="str">
            <v>Infrastructure Services</v>
          </cell>
          <cell r="P750" t="str">
            <v>Integrated Roads, Water &amp; Wastewater</v>
          </cell>
          <cell r="Q750" t="str">
            <v>908581  Valley Dr Storm Sewer</v>
          </cell>
          <cell r="R750" t="str">
            <v>516110  Water Capital</v>
          </cell>
          <cell r="S750">
            <v>0</v>
          </cell>
          <cell r="T750">
            <v>510</v>
          </cell>
          <cell r="U750">
            <v>0</v>
          </cell>
          <cell r="V750">
            <v>0</v>
          </cell>
          <cell r="W750">
            <v>0</v>
          </cell>
          <cell r="X750">
            <v>0</v>
          </cell>
          <cell r="Y750">
            <v>0</v>
          </cell>
          <cell r="Z750">
            <v>0</v>
          </cell>
          <cell r="AA750">
            <v>0</v>
          </cell>
          <cell r="AB750">
            <v>0</v>
          </cell>
          <cell r="AC750">
            <v>510</v>
          </cell>
          <cell r="AD750">
            <v>516110</v>
          </cell>
          <cell r="AE750">
            <v>510</v>
          </cell>
          <cell r="AF750">
            <v>18</v>
          </cell>
          <cell r="AG750">
            <v>2021</v>
          </cell>
          <cell r="AH750" t="str">
            <v>Water Capital</v>
          </cell>
          <cell r="AI750">
            <v>908581</v>
          </cell>
          <cell r="AJ750" t="str">
            <v>Égout pluvial de la promenade Valley</v>
          </cell>
        </row>
        <row r="751">
          <cell r="B751" t="str">
            <v>908581 Valley Dr Storm Sewer</v>
          </cell>
          <cell r="C751" t="str">
            <v>Res</v>
          </cell>
          <cell r="D751" t="str">
            <v xml:space="preserve">Capital Reserve Fund </v>
          </cell>
          <cell r="E751" t="str">
            <v>Sewer Capital</v>
          </cell>
          <cell r="F751" t="str">
            <v>Rate Supported</v>
          </cell>
          <cell r="G751" t="str">
            <v>Rate</v>
          </cell>
          <cell r="H751" t="str">
            <v>Rate</v>
          </cell>
          <cell r="I751" t="str">
            <v>Sewer</v>
          </cell>
          <cell r="J751" t="str">
            <v>Authority</v>
          </cell>
          <cell r="K751" t="str">
            <v>Individual</v>
          </cell>
          <cell r="L751" t="str">
            <v>Renewal of City Assets</v>
          </cell>
          <cell r="M751" t="str">
            <v>Transportation Committee</v>
          </cell>
          <cell r="N751" t="str">
            <v>Planning, Infrastructure &amp; Economic Development Department</v>
          </cell>
          <cell r="O751" t="str">
            <v>Infrastructure Services</v>
          </cell>
          <cell r="P751" t="str">
            <v>Integrated Roads, Water &amp; Wastewater</v>
          </cell>
          <cell r="Q751" t="str">
            <v>908581  Valley Dr Storm Sewer</v>
          </cell>
          <cell r="R751" t="str">
            <v>516112  Sewer Capital</v>
          </cell>
          <cell r="S751">
            <v>0</v>
          </cell>
          <cell r="T751">
            <v>700</v>
          </cell>
          <cell r="U751">
            <v>0</v>
          </cell>
          <cell r="V751">
            <v>0</v>
          </cell>
          <cell r="W751">
            <v>0</v>
          </cell>
          <cell r="X751">
            <v>0</v>
          </cell>
          <cell r="Y751">
            <v>0</v>
          </cell>
          <cell r="Z751">
            <v>0</v>
          </cell>
          <cell r="AA751">
            <v>0</v>
          </cell>
          <cell r="AB751">
            <v>0</v>
          </cell>
          <cell r="AC751">
            <v>700</v>
          </cell>
          <cell r="AD751">
            <v>516112</v>
          </cell>
          <cell r="AE751">
            <v>700</v>
          </cell>
          <cell r="AF751">
            <v>18</v>
          </cell>
          <cell r="AG751">
            <v>2021</v>
          </cell>
          <cell r="AH751" t="str">
            <v xml:space="preserve">Sewer Capital </v>
          </cell>
          <cell r="AI751">
            <v>908581</v>
          </cell>
          <cell r="AJ751" t="str">
            <v>Égout pluvial de la promenade Valley</v>
          </cell>
        </row>
        <row r="752">
          <cell r="B752" t="str">
            <v>908581 Valley Dr Storm Sewer</v>
          </cell>
          <cell r="C752" t="str">
            <v>Res</v>
          </cell>
          <cell r="D752" t="str">
            <v xml:space="preserve">Capital Reserve Fund </v>
          </cell>
          <cell r="E752" t="str">
            <v>Stormwater Reserve</v>
          </cell>
          <cell r="F752" t="str">
            <v>Rate Supported</v>
          </cell>
          <cell r="G752" t="str">
            <v>Rate</v>
          </cell>
          <cell r="H752" t="str">
            <v>Rate</v>
          </cell>
          <cell r="I752" t="str">
            <v>Stormwater</v>
          </cell>
          <cell r="J752" t="str">
            <v>Authority</v>
          </cell>
          <cell r="K752" t="str">
            <v>Individual</v>
          </cell>
          <cell r="L752" t="str">
            <v>Renewal of City Assets</v>
          </cell>
          <cell r="M752" t="str">
            <v>Transportation Committee</v>
          </cell>
          <cell r="N752" t="str">
            <v>Planning, Infrastructure &amp; Economic Development Department</v>
          </cell>
          <cell r="O752" t="str">
            <v>Infrastructure Services</v>
          </cell>
          <cell r="P752" t="str">
            <v>Integrated Roads, Water &amp; Wastewater</v>
          </cell>
          <cell r="Q752" t="str">
            <v>908581  Valley Dr Storm Sewer</v>
          </cell>
          <cell r="R752" t="str">
            <v>516180  Stormwater Reserve Capital</v>
          </cell>
          <cell r="S752">
            <v>0</v>
          </cell>
          <cell r="T752">
            <v>17290</v>
          </cell>
          <cell r="U752">
            <v>0</v>
          </cell>
          <cell r="V752">
            <v>0</v>
          </cell>
          <cell r="W752">
            <v>0</v>
          </cell>
          <cell r="X752">
            <v>0</v>
          </cell>
          <cell r="Y752">
            <v>0</v>
          </cell>
          <cell r="Z752">
            <v>0</v>
          </cell>
          <cell r="AA752">
            <v>0</v>
          </cell>
          <cell r="AB752">
            <v>0</v>
          </cell>
          <cell r="AC752">
            <v>17290</v>
          </cell>
          <cell r="AD752">
            <v>516180</v>
          </cell>
          <cell r="AE752">
            <v>17290</v>
          </cell>
          <cell r="AF752">
            <v>18</v>
          </cell>
          <cell r="AG752">
            <v>2021</v>
          </cell>
          <cell r="AH752" t="str">
            <v>Stormwater</v>
          </cell>
          <cell r="AI752">
            <v>908581</v>
          </cell>
          <cell r="AJ752" t="str">
            <v>Égout pluvial de la promenade Valley</v>
          </cell>
        </row>
        <row r="753">
          <cell r="B753" t="str">
            <v>908581 Valley Dr Storm Sewer</v>
          </cell>
          <cell r="C753" t="str">
            <v>Debt</v>
          </cell>
          <cell r="D753" t="str">
            <v xml:space="preserve">Debt Funding </v>
          </cell>
          <cell r="E753" t="str">
            <v>Sewer Funded Debt</v>
          </cell>
          <cell r="F753" t="str">
            <v>Rate Supported Debt</v>
          </cell>
          <cell r="G753" t="str">
            <v>Rate</v>
          </cell>
          <cell r="H753" t="str">
            <v>Rate</v>
          </cell>
          <cell r="I753" t="str">
            <v>Sewer</v>
          </cell>
          <cell r="J753" t="str">
            <v>Authority</v>
          </cell>
          <cell r="K753" t="str">
            <v>Individual</v>
          </cell>
          <cell r="L753" t="str">
            <v>Renewal of City Assets</v>
          </cell>
          <cell r="M753" t="str">
            <v>Transportation Committee</v>
          </cell>
          <cell r="N753" t="str">
            <v>Planning, Infrastructure &amp; Economic Development Department</v>
          </cell>
          <cell r="O753" t="str">
            <v>Infrastructure Services</v>
          </cell>
          <cell r="P753" t="str">
            <v>Integrated Roads, Water &amp; Wastewater</v>
          </cell>
          <cell r="Q753" t="str">
            <v>908581  Valley Dr Storm Sewer</v>
          </cell>
          <cell r="R753" t="str">
            <v>518007  Sewer Funded Debt</v>
          </cell>
          <cell r="S753">
            <v>0</v>
          </cell>
          <cell r="T753">
            <v>200</v>
          </cell>
          <cell r="U753">
            <v>0</v>
          </cell>
          <cell r="V753">
            <v>0</v>
          </cell>
          <cell r="W753">
            <v>0</v>
          </cell>
          <cell r="X753">
            <v>0</v>
          </cell>
          <cell r="Y753">
            <v>0</v>
          </cell>
          <cell r="Z753">
            <v>0</v>
          </cell>
          <cell r="AA753">
            <v>0</v>
          </cell>
          <cell r="AB753">
            <v>0</v>
          </cell>
          <cell r="AC753">
            <v>200</v>
          </cell>
          <cell r="AD753">
            <v>518007</v>
          </cell>
          <cell r="AE753">
            <v>200</v>
          </cell>
          <cell r="AF753">
            <v>18</v>
          </cell>
          <cell r="AG753">
            <v>2021</v>
          </cell>
          <cell r="AH753" t="str">
            <v>Sewer Funded Debt</v>
          </cell>
          <cell r="AI753">
            <v>908581</v>
          </cell>
          <cell r="AJ753" t="str">
            <v>Égout pluvial de la promenade Valley</v>
          </cell>
        </row>
        <row r="754">
          <cell r="B754" t="str">
            <v>908645 St Denis - Lavergne - Ste Monique</v>
          </cell>
          <cell r="C754" t="str">
            <v>Res</v>
          </cell>
          <cell r="D754" t="str">
            <v xml:space="preserve">Capital Reserve Fund </v>
          </cell>
          <cell r="E754" t="str">
            <v>City Wide Capital</v>
          </cell>
          <cell r="F754" t="str">
            <v>Tax Supported/ Dedicated</v>
          </cell>
          <cell r="G754" t="str">
            <v>Tax</v>
          </cell>
          <cell r="H754" t="str">
            <v>Tax</v>
          </cell>
          <cell r="I754" t="str">
            <v>Tax</v>
          </cell>
          <cell r="J754" t="str">
            <v>Authority</v>
          </cell>
          <cell r="K754" t="str">
            <v>Integrated Road, Sewer &amp; Water Program</v>
          </cell>
          <cell r="L754" t="str">
            <v>Renewal of City Assets</v>
          </cell>
          <cell r="M754" t="str">
            <v>Transportation Committee</v>
          </cell>
          <cell r="N754" t="str">
            <v>Planning, Infrastructure &amp; Economic Development Department</v>
          </cell>
          <cell r="O754" t="str">
            <v>Infrastructure Services</v>
          </cell>
          <cell r="P754" t="str">
            <v>Integrated Roads, Water &amp; Wastewater</v>
          </cell>
          <cell r="Q754" t="str">
            <v>908645  St Denis - Lavergne - Ste Monique</v>
          </cell>
          <cell r="R754" t="str">
            <v>516104  City Wide Capital</v>
          </cell>
          <cell r="S754">
            <v>2280</v>
          </cell>
          <cell r="T754">
            <v>0</v>
          </cell>
          <cell r="U754">
            <v>0</v>
          </cell>
          <cell r="V754">
            <v>0</v>
          </cell>
          <cell r="W754">
            <v>0</v>
          </cell>
          <cell r="X754">
            <v>0</v>
          </cell>
          <cell r="Y754">
            <v>0</v>
          </cell>
          <cell r="Z754">
            <v>0</v>
          </cell>
          <cell r="AA754">
            <v>0</v>
          </cell>
          <cell r="AB754">
            <v>0</v>
          </cell>
          <cell r="AC754">
            <v>2280</v>
          </cell>
          <cell r="AD754">
            <v>516104</v>
          </cell>
          <cell r="AE754">
            <v>2280</v>
          </cell>
          <cell r="AF754">
            <v>12</v>
          </cell>
          <cell r="AG754">
            <v>2021</v>
          </cell>
          <cell r="AH754" t="str">
            <v>City Wide Capital</v>
          </cell>
          <cell r="AI754">
            <v>908645</v>
          </cell>
          <cell r="AJ754" t="str">
            <v>St Denis - Lavergne - Ste Monique</v>
          </cell>
        </row>
        <row r="755">
          <cell r="B755" t="str">
            <v>908645 St Denis - Lavergne - Ste Monique</v>
          </cell>
          <cell r="C755" t="str">
            <v>Res</v>
          </cell>
          <cell r="D755" t="str">
            <v xml:space="preserve">Capital Reserve Fund </v>
          </cell>
          <cell r="E755" t="str">
            <v>Water Capital</v>
          </cell>
          <cell r="F755" t="str">
            <v>Rate Supported</v>
          </cell>
          <cell r="G755" t="str">
            <v>Rate</v>
          </cell>
          <cell r="H755" t="str">
            <v>Rate</v>
          </cell>
          <cell r="I755" t="str">
            <v>Water</v>
          </cell>
          <cell r="J755" t="str">
            <v>Authority</v>
          </cell>
          <cell r="K755" t="str">
            <v>Integrated Road, Sewer &amp; Water Program</v>
          </cell>
          <cell r="L755" t="str">
            <v>Renewal of City Assets</v>
          </cell>
          <cell r="M755" t="str">
            <v>Transportation Committee</v>
          </cell>
          <cell r="N755" t="str">
            <v>Planning, Infrastructure &amp; Economic Development Department</v>
          </cell>
          <cell r="O755" t="str">
            <v>Infrastructure Services</v>
          </cell>
          <cell r="P755" t="str">
            <v>Integrated Roads, Water &amp; Wastewater</v>
          </cell>
          <cell r="Q755" t="str">
            <v>908645  St Denis - Lavergne - Ste Monique</v>
          </cell>
          <cell r="R755" t="str">
            <v>516110  Water Capital</v>
          </cell>
          <cell r="S755">
            <v>4050</v>
          </cell>
          <cell r="T755">
            <v>0</v>
          </cell>
          <cell r="U755">
            <v>0</v>
          </cell>
          <cell r="V755">
            <v>0</v>
          </cell>
          <cell r="W755">
            <v>0</v>
          </cell>
          <cell r="X755">
            <v>0</v>
          </cell>
          <cell r="Y755">
            <v>0</v>
          </cell>
          <cell r="Z755">
            <v>0</v>
          </cell>
          <cell r="AA755">
            <v>0</v>
          </cell>
          <cell r="AB755">
            <v>0</v>
          </cell>
          <cell r="AC755">
            <v>4050</v>
          </cell>
          <cell r="AD755">
            <v>516110</v>
          </cell>
          <cell r="AE755">
            <v>4050</v>
          </cell>
          <cell r="AF755">
            <v>12</v>
          </cell>
          <cell r="AG755">
            <v>2021</v>
          </cell>
          <cell r="AH755" t="str">
            <v>Water Capital</v>
          </cell>
          <cell r="AI755">
            <v>908645</v>
          </cell>
          <cell r="AJ755" t="str">
            <v>St Denis - Lavergne - Ste Monique</v>
          </cell>
        </row>
        <row r="756">
          <cell r="B756" t="str">
            <v>908645 St Denis - Lavergne - Ste Monique</v>
          </cell>
          <cell r="C756" t="str">
            <v>Res</v>
          </cell>
          <cell r="D756" t="str">
            <v xml:space="preserve">Capital Reserve Fund </v>
          </cell>
          <cell r="E756" t="str">
            <v>Sewer Capital</v>
          </cell>
          <cell r="F756" t="str">
            <v>Rate Supported</v>
          </cell>
          <cell r="G756" t="str">
            <v>Rate</v>
          </cell>
          <cell r="H756" t="str">
            <v>Rate</v>
          </cell>
          <cell r="I756" t="str">
            <v>Sewer</v>
          </cell>
          <cell r="J756" t="str">
            <v>Authority</v>
          </cell>
          <cell r="K756" t="str">
            <v>Integrated Road, Sewer &amp; Water Program</v>
          </cell>
          <cell r="L756" t="str">
            <v>Renewal of City Assets</v>
          </cell>
          <cell r="M756" t="str">
            <v>Transportation Committee</v>
          </cell>
          <cell r="N756" t="str">
            <v>Planning, Infrastructure &amp; Economic Development Department</v>
          </cell>
          <cell r="O756" t="str">
            <v>Infrastructure Services</v>
          </cell>
          <cell r="P756" t="str">
            <v>Integrated Roads, Water &amp; Wastewater</v>
          </cell>
          <cell r="Q756" t="str">
            <v>908645  St Denis - Lavergne - Ste Monique</v>
          </cell>
          <cell r="R756" t="str">
            <v>516112  Sewer Capital</v>
          </cell>
          <cell r="S756">
            <v>1400</v>
          </cell>
          <cell r="T756">
            <v>0</v>
          </cell>
          <cell r="U756">
            <v>0</v>
          </cell>
          <cell r="V756">
            <v>0</v>
          </cell>
          <cell r="W756">
            <v>0</v>
          </cell>
          <cell r="X756">
            <v>0</v>
          </cell>
          <cell r="Y756">
            <v>0</v>
          </cell>
          <cell r="Z756">
            <v>0</v>
          </cell>
          <cell r="AA756">
            <v>0</v>
          </cell>
          <cell r="AB756">
            <v>0</v>
          </cell>
          <cell r="AC756">
            <v>1400</v>
          </cell>
          <cell r="AD756">
            <v>516112</v>
          </cell>
          <cell r="AE756">
            <v>1400</v>
          </cell>
          <cell r="AF756">
            <v>12</v>
          </cell>
          <cell r="AG756">
            <v>2021</v>
          </cell>
          <cell r="AH756" t="str">
            <v xml:space="preserve">Sewer Capital </v>
          </cell>
          <cell r="AI756">
            <v>908645</v>
          </cell>
          <cell r="AJ756" t="str">
            <v>St Denis - Lavergne - Ste Monique</v>
          </cell>
        </row>
        <row r="757">
          <cell r="B757" t="str">
            <v>908645 St Denis - Lavergne - Ste Monique</v>
          </cell>
          <cell r="C757" t="str">
            <v>Res</v>
          </cell>
          <cell r="D757" t="str">
            <v xml:space="preserve">Capital Reserve Fund </v>
          </cell>
          <cell r="E757" t="str">
            <v>Stormwater Reserve</v>
          </cell>
          <cell r="F757" t="str">
            <v>Rate Supported</v>
          </cell>
          <cell r="G757" t="str">
            <v>Rate</v>
          </cell>
          <cell r="H757" t="str">
            <v>Rate</v>
          </cell>
          <cell r="I757" t="str">
            <v>Stormwater</v>
          </cell>
          <cell r="J757" t="str">
            <v>Authority</v>
          </cell>
          <cell r="K757" t="str">
            <v>Integrated Road, Sewer &amp; Water Program</v>
          </cell>
          <cell r="L757" t="str">
            <v>Renewal of City Assets</v>
          </cell>
          <cell r="M757" t="str">
            <v>Transportation Committee</v>
          </cell>
          <cell r="N757" t="str">
            <v>Planning, Infrastructure &amp; Economic Development Department</v>
          </cell>
          <cell r="O757" t="str">
            <v>Infrastructure Services</v>
          </cell>
          <cell r="P757" t="str">
            <v>Integrated Roads, Water &amp; Wastewater</v>
          </cell>
          <cell r="Q757" t="str">
            <v>908645  St Denis - Lavergne - Ste Monique</v>
          </cell>
          <cell r="R757" t="str">
            <v>516180  Stormwater Reserve Capital</v>
          </cell>
          <cell r="S757">
            <v>3360</v>
          </cell>
          <cell r="T757">
            <v>0</v>
          </cell>
          <cell r="U757">
            <v>0</v>
          </cell>
          <cell r="V757">
            <v>0</v>
          </cell>
          <cell r="W757">
            <v>0</v>
          </cell>
          <cell r="X757">
            <v>0</v>
          </cell>
          <cell r="Y757">
            <v>0</v>
          </cell>
          <cell r="Z757">
            <v>0</v>
          </cell>
          <cell r="AA757">
            <v>0</v>
          </cell>
          <cell r="AB757">
            <v>0</v>
          </cell>
          <cell r="AC757">
            <v>3360</v>
          </cell>
          <cell r="AD757">
            <v>516180</v>
          </cell>
          <cell r="AE757">
            <v>3360</v>
          </cell>
          <cell r="AF757">
            <v>12</v>
          </cell>
          <cell r="AG757">
            <v>2021</v>
          </cell>
          <cell r="AH757" t="str">
            <v>Stormwater</v>
          </cell>
          <cell r="AI757">
            <v>908645</v>
          </cell>
          <cell r="AJ757" t="str">
            <v>St Denis - Lavergne - Ste Monique</v>
          </cell>
        </row>
        <row r="758">
          <cell r="B758" t="str">
            <v>908645 St Denis - Lavergne - Ste Monique</v>
          </cell>
          <cell r="C758" t="str">
            <v>Debt</v>
          </cell>
          <cell r="D758" t="str">
            <v xml:space="preserve">Debt Funding </v>
          </cell>
          <cell r="E758" t="str">
            <v>Tax Supported Debt</v>
          </cell>
          <cell r="F758" t="str">
            <v>Tax Supported/ Dedicated Debt</v>
          </cell>
          <cell r="G758" t="str">
            <v>Tax</v>
          </cell>
          <cell r="H758" t="str">
            <v>Tax</v>
          </cell>
          <cell r="I758" t="str">
            <v>Tax</v>
          </cell>
          <cell r="J758" t="str">
            <v>Authority</v>
          </cell>
          <cell r="K758" t="str">
            <v>Integrated Road, Sewer &amp; Water Program</v>
          </cell>
          <cell r="L758" t="str">
            <v>Renewal of City Assets</v>
          </cell>
          <cell r="M758" t="str">
            <v>Transportation Committee</v>
          </cell>
          <cell r="N758" t="str">
            <v>Planning, Infrastructure &amp; Economic Development Department</v>
          </cell>
          <cell r="O758" t="str">
            <v>Infrastructure Services</v>
          </cell>
          <cell r="P758" t="str">
            <v>Integrated Roads, Water &amp; Wastewater</v>
          </cell>
          <cell r="Q758" t="str">
            <v>908645  St Denis - Lavergne - Ste Monique</v>
          </cell>
          <cell r="R758" t="str">
            <v>518004  Tax Supported Debt</v>
          </cell>
          <cell r="S758">
            <v>1000</v>
          </cell>
          <cell r="T758">
            <v>0</v>
          </cell>
          <cell r="U758">
            <v>0</v>
          </cell>
          <cell r="V758">
            <v>0</v>
          </cell>
          <cell r="W758">
            <v>0</v>
          </cell>
          <cell r="X758">
            <v>0</v>
          </cell>
          <cell r="Y758">
            <v>0</v>
          </cell>
          <cell r="Z758">
            <v>0</v>
          </cell>
          <cell r="AA758">
            <v>0</v>
          </cell>
          <cell r="AB758">
            <v>0</v>
          </cell>
          <cell r="AC758">
            <v>1000</v>
          </cell>
          <cell r="AD758">
            <v>518004</v>
          </cell>
          <cell r="AE758">
            <v>1000</v>
          </cell>
          <cell r="AF758">
            <v>12</v>
          </cell>
          <cell r="AG758">
            <v>2021</v>
          </cell>
          <cell r="AH758" t="str">
            <v>Tax Supported Debt</v>
          </cell>
          <cell r="AI758">
            <v>908645</v>
          </cell>
          <cell r="AJ758" t="str">
            <v>St Denis - Lavergne - Ste Monique</v>
          </cell>
        </row>
        <row r="759">
          <cell r="B759" t="str">
            <v>908645 St Denis - Lavergne - Ste Monique</v>
          </cell>
          <cell r="C759" t="str">
            <v>Debt</v>
          </cell>
          <cell r="D759" t="str">
            <v xml:space="preserve">Debt Funding </v>
          </cell>
          <cell r="E759" t="str">
            <v>Sewer Funded Debt</v>
          </cell>
          <cell r="F759" t="str">
            <v>Rate Supported Debt</v>
          </cell>
          <cell r="G759" t="str">
            <v>Rate</v>
          </cell>
          <cell r="H759" t="str">
            <v>Rate</v>
          </cell>
          <cell r="I759" t="str">
            <v>Sewer</v>
          </cell>
          <cell r="J759" t="str">
            <v>Authority</v>
          </cell>
          <cell r="K759" t="str">
            <v>Integrated Road, Sewer &amp; Water Program</v>
          </cell>
          <cell r="L759" t="str">
            <v>Renewal of City Assets</v>
          </cell>
          <cell r="M759" t="str">
            <v>Transportation Committee</v>
          </cell>
          <cell r="N759" t="str">
            <v>Planning, Infrastructure &amp; Economic Development Department</v>
          </cell>
          <cell r="O759" t="str">
            <v>Infrastructure Services</v>
          </cell>
          <cell r="P759" t="str">
            <v>Integrated Roads, Water &amp; Wastewater</v>
          </cell>
          <cell r="Q759" t="str">
            <v>908645  St Denis - Lavergne - Ste Monique</v>
          </cell>
          <cell r="R759" t="str">
            <v>518007  Sewer Funded Debt</v>
          </cell>
          <cell r="S759">
            <v>2110</v>
          </cell>
          <cell r="T759">
            <v>0</v>
          </cell>
          <cell r="U759">
            <v>0</v>
          </cell>
          <cell r="V759">
            <v>0</v>
          </cell>
          <cell r="W759">
            <v>0</v>
          </cell>
          <cell r="X759">
            <v>0</v>
          </cell>
          <cell r="Y759">
            <v>0</v>
          </cell>
          <cell r="Z759">
            <v>0</v>
          </cell>
          <cell r="AA759">
            <v>0</v>
          </cell>
          <cell r="AB759">
            <v>0</v>
          </cell>
          <cell r="AC759">
            <v>2110</v>
          </cell>
          <cell r="AD759">
            <v>518007</v>
          </cell>
          <cell r="AE759">
            <v>2110</v>
          </cell>
          <cell r="AF759">
            <v>12</v>
          </cell>
          <cell r="AG759">
            <v>2021</v>
          </cell>
          <cell r="AH759" t="str">
            <v>Sewer Funded Debt</v>
          </cell>
          <cell r="AI759">
            <v>908645</v>
          </cell>
          <cell r="AJ759" t="str">
            <v>St Denis - Lavergne - Ste Monique</v>
          </cell>
        </row>
        <row r="760">
          <cell r="B760" t="str">
            <v>908646 Integrated Construction - Bulk Prjs</v>
          </cell>
          <cell r="C760" t="str">
            <v>Res</v>
          </cell>
          <cell r="D760" t="str">
            <v xml:space="preserve">Capital Reserve Fund </v>
          </cell>
          <cell r="E760" t="str">
            <v>City Wide Capital</v>
          </cell>
          <cell r="F760" t="str">
            <v>Tax Supported/ Dedicated</v>
          </cell>
          <cell r="G760" t="str">
            <v>Tax</v>
          </cell>
          <cell r="H760" t="str">
            <v>Tax</v>
          </cell>
          <cell r="I760" t="str">
            <v>Tax</v>
          </cell>
          <cell r="J760" t="str">
            <v>Authority</v>
          </cell>
          <cell r="K760" t="str">
            <v>Individual</v>
          </cell>
          <cell r="L760" t="str">
            <v>Renewal of City Assets</v>
          </cell>
          <cell r="M760" t="str">
            <v>Transportation Committee</v>
          </cell>
          <cell r="N760" t="str">
            <v>Planning, Infrastructure &amp; Economic Development Department</v>
          </cell>
          <cell r="O760" t="str">
            <v>Infrastructure Services</v>
          </cell>
          <cell r="P760" t="str">
            <v>Integrated Roads, Water &amp; Wastewater</v>
          </cell>
          <cell r="Q760" t="str">
            <v>908646  Integrated Construction - Bulk Prjs</v>
          </cell>
          <cell r="R760" t="str">
            <v>516104  City Wide Capital</v>
          </cell>
          <cell r="S760">
            <v>0</v>
          </cell>
          <cell r="T760">
            <v>0</v>
          </cell>
          <cell r="U760">
            <v>0</v>
          </cell>
          <cell r="V760">
            <v>4153</v>
          </cell>
          <cell r="W760">
            <v>0</v>
          </cell>
          <cell r="X760">
            <v>0</v>
          </cell>
          <cell r="Y760">
            <v>0</v>
          </cell>
          <cell r="Z760">
            <v>0</v>
          </cell>
          <cell r="AA760">
            <v>0</v>
          </cell>
          <cell r="AB760">
            <v>0</v>
          </cell>
          <cell r="AC760">
            <v>4153</v>
          </cell>
          <cell r="AD760">
            <v>516104</v>
          </cell>
          <cell r="AE760">
            <v>4153</v>
          </cell>
          <cell r="AF760" t="str">
            <v>CW</v>
          </cell>
          <cell r="AG760">
            <v>2028</v>
          </cell>
          <cell r="AH760" t="str">
            <v>City Wide Capital</v>
          </cell>
          <cell r="AI760">
            <v>908646</v>
          </cell>
          <cell r="AJ760" t="str">
            <v>Programme intégré - travaux collectifs</v>
          </cell>
        </row>
        <row r="761">
          <cell r="B761" t="str">
            <v>908646 Integrated Construction - Bulk Prjs</v>
          </cell>
          <cell r="C761" t="str">
            <v>Res</v>
          </cell>
          <cell r="D761" t="str">
            <v xml:space="preserve">Capital Reserve Fund </v>
          </cell>
          <cell r="E761" t="str">
            <v>Water Capital</v>
          </cell>
          <cell r="F761" t="str">
            <v>Rate Supported</v>
          </cell>
          <cell r="G761" t="str">
            <v>Rate</v>
          </cell>
          <cell r="H761" t="str">
            <v>Rate</v>
          </cell>
          <cell r="I761" t="str">
            <v>Water</v>
          </cell>
          <cell r="J761" t="str">
            <v>Authority</v>
          </cell>
          <cell r="K761" t="str">
            <v>Individual</v>
          </cell>
          <cell r="L761" t="str">
            <v>Renewal of City Assets</v>
          </cell>
          <cell r="M761" t="str">
            <v>Transportation Committee</v>
          </cell>
          <cell r="N761" t="str">
            <v>Planning, Infrastructure &amp; Economic Development Department</v>
          </cell>
          <cell r="O761" t="str">
            <v>Infrastructure Services</v>
          </cell>
          <cell r="P761" t="str">
            <v>Integrated Roads, Water &amp; Wastewater</v>
          </cell>
          <cell r="Q761" t="str">
            <v>908646  Integrated Construction - Bulk Prjs</v>
          </cell>
          <cell r="R761" t="str">
            <v>516110  Water Capital</v>
          </cell>
          <cell r="S761">
            <v>0</v>
          </cell>
          <cell r="T761">
            <v>0</v>
          </cell>
          <cell r="U761">
            <v>0</v>
          </cell>
          <cell r="V761">
            <v>9503</v>
          </cell>
          <cell r="W761">
            <v>0</v>
          </cell>
          <cell r="X761">
            <v>0</v>
          </cell>
          <cell r="Y761">
            <v>0</v>
          </cell>
          <cell r="Z761">
            <v>0</v>
          </cell>
          <cell r="AA761">
            <v>0</v>
          </cell>
          <cell r="AB761">
            <v>0</v>
          </cell>
          <cell r="AC761">
            <v>9503</v>
          </cell>
          <cell r="AD761">
            <v>516110</v>
          </cell>
          <cell r="AE761">
            <v>9503</v>
          </cell>
          <cell r="AF761" t="str">
            <v>CW</v>
          </cell>
          <cell r="AG761">
            <v>2028</v>
          </cell>
          <cell r="AH761" t="str">
            <v>Water Capital</v>
          </cell>
          <cell r="AI761">
            <v>908646</v>
          </cell>
          <cell r="AJ761" t="str">
            <v>Programme intégré - travaux collectifs</v>
          </cell>
        </row>
        <row r="762">
          <cell r="B762" t="str">
            <v>908646 Integrated Construction - Bulk Prjs</v>
          </cell>
          <cell r="C762" t="str">
            <v>Res</v>
          </cell>
          <cell r="D762" t="str">
            <v xml:space="preserve">Capital Reserve Fund </v>
          </cell>
          <cell r="E762" t="str">
            <v>Stormwater Reserve</v>
          </cell>
          <cell r="F762" t="str">
            <v>Rate Supported</v>
          </cell>
          <cell r="G762" t="str">
            <v>Rate</v>
          </cell>
          <cell r="H762" t="str">
            <v>Rate</v>
          </cell>
          <cell r="I762" t="str">
            <v>Stormwater</v>
          </cell>
          <cell r="J762" t="str">
            <v>Authority</v>
          </cell>
          <cell r="K762" t="str">
            <v>Individual</v>
          </cell>
          <cell r="L762" t="str">
            <v>Renewal of City Assets</v>
          </cell>
          <cell r="M762" t="str">
            <v>Transportation Committee</v>
          </cell>
          <cell r="N762" t="str">
            <v>Planning, Infrastructure &amp; Economic Development Department</v>
          </cell>
          <cell r="O762" t="str">
            <v>Infrastructure Services</v>
          </cell>
          <cell r="P762" t="str">
            <v>Integrated Roads, Water &amp; Wastewater</v>
          </cell>
          <cell r="Q762" t="str">
            <v>908646  Integrated Construction - Bulk Prjs</v>
          </cell>
          <cell r="R762" t="str">
            <v>516180  Stormwater Reserve Capital</v>
          </cell>
          <cell r="S762">
            <v>0</v>
          </cell>
          <cell r="T762">
            <v>0</v>
          </cell>
          <cell r="U762">
            <v>0</v>
          </cell>
          <cell r="V762">
            <v>5664</v>
          </cell>
          <cell r="W762">
            <v>0</v>
          </cell>
          <cell r="X762">
            <v>0</v>
          </cell>
          <cell r="Y762">
            <v>0</v>
          </cell>
          <cell r="Z762">
            <v>0</v>
          </cell>
          <cell r="AA762">
            <v>0</v>
          </cell>
          <cell r="AB762">
            <v>0</v>
          </cell>
          <cell r="AC762">
            <v>5664</v>
          </cell>
          <cell r="AD762">
            <v>516180</v>
          </cell>
          <cell r="AE762">
            <v>5664</v>
          </cell>
          <cell r="AF762" t="str">
            <v>CW</v>
          </cell>
          <cell r="AG762">
            <v>2028</v>
          </cell>
          <cell r="AH762" t="str">
            <v>Stormwater</v>
          </cell>
          <cell r="AI762">
            <v>908646</v>
          </cell>
          <cell r="AJ762" t="str">
            <v>Programme intégré - travaux collectifs</v>
          </cell>
        </row>
        <row r="763">
          <cell r="B763" t="str">
            <v>908646 Integrated Construction - Bulk Prjs</v>
          </cell>
          <cell r="C763" t="str">
            <v>Debt</v>
          </cell>
          <cell r="D763" t="str">
            <v xml:space="preserve">Debt Funding </v>
          </cell>
          <cell r="E763" t="str">
            <v>Tax Supported Debt</v>
          </cell>
          <cell r="F763" t="str">
            <v>Tax Supported/ Dedicated Debt</v>
          </cell>
          <cell r="G763" t="str">
            <v>Tax</v>
          </cell>
          <cell r="H763" t="str">
            <v>Tax</v>
          </cell>
          <cell r="I763" t="str">
            <v>Tax</v>
          </cell>
          <cell r="J763" t="str">
            <v>Authority</v>
          </cell>
          <cell r="K763" t="str">
            <v>Individual</v>
          </cell>
          <cell r="L763" t="str">
            <v>Renewal of City Assets</v>
          </cell>
          <cell r="M763" t="str">
            <v>Transportation Committee</v>
          </cell>
          <cell r="N763" t="str">
            <v>Planning, Infrastructure &amp; Economic Development Department</v>
          </cell>
          <cell r="O763" t="str">
            <v>Infrastructure Services</v>
          </cell>
          <cell r="P763" t="str">
            <v>Integrated Roads, Water &amp; Wastewater</v>
          </cell>
          <cell r="Q763" t="str">
            <v>908646  Integrated Construction - Bulk Prjs</v>
          </cell>
          <cell r="R763" t="str">
            <v>518004  Tax Supported Debt</v>
          </cell>
          <cell r="S763">
            <v>0</v>
          </cell>
          <cell r="T763">
            <v>0</v>
          </cell>
          <cell r="U763">
            <v>0</v>
          </cell>
          <cell r="V763">
            <v>10000</v>
          </cell>
          <cell r="W763">
            <v>0</v>
          </cell>
          <cell r="X763">
            <v>0</v>
          </cell>
          <cell r="Y763">
            <v>0</v>
          </cell>
          <cell r="Z763">
            <v>0</v>
          </cell>
          <cell r="AA763">
            <v>0</v>
          </cell>
          <cell r="AB763">
            <v>0</v>
          </cell>
          <cell r="AC763">
            <v>10000</v>
          </cell>
          <cell r="AD763">
            <v>518004</v>
          </cell>
          <cell r="AE763">
            <v>10000</v>
          </cell>
          <cell r="AF763" t="str">
            <v>CW</v>
          </cell>
          <cell r="AG763">
            <v>2028</v>
          </cell>
          <cell r="AH763" t="str">
            <v>Tax Supported Debt</v>
          </cell>
          <cell r="AI763">
            <v>908646</v>
          </cell>
          <cell r="AJ763" t="str">
            <v>Programme intégré - travaux collectifs</v>
          </cell>
        </row>
        <row r="764">
          <cell r="B764" t="str">
            <v>908646 Integrated Construction - Bulk Prjs</v>
          </cell>
          <cell r="C764" t="str">
            <v>Debt</v>
          </cell>
          <cell r="D764" t="str">
            <v xml:space="preserve">Debt Funding </v>
          </cell>
          <cell r="E764" t="str">
            <v>Sewer Funded Debt</v>
          </cell>
          <cell r="F764" t="str">
            <v>Rate Supported Debt</v>
          </cell>
          <cell r="G764" t="str">
            <v>Rate</v>
          </cell>
          <cell r="H764" t="str">
            <v>Rate</v>
          </cell>
          <cell r="I764" t="str">
            <v>Sewer</v>
          </cell>
          <cell r="J764" t="str">
            <v>Authority</v>
          </cell>
          <cell r="K764" t="str">
            <v>Individual</v>
          </cell>
          <cell r="L764" t="str">
            <v>Renewal of City Assets</v>
          </cell>
          <cell r="M764" t="str">
            <v>Transportation Committee</v>
          </cell>
          <cell r="N764" t="str">
            <v>Planning, Infrastructure &amp; Economic Development Department</v>
          </cell>
          <cell r="O764" t="str">
            <v>Infrastructure Services</v>
          </cell>
          <cell r="P764" t="str">
            <v>Integrated Roads, Water &amp; Wastewater</v>
          </cell>
          <cell r="Q764" t="str">
            <v>908646  Integrated Construction - Bulk Prjs</v>
          </cell>
          <cell r="R764" t="str">
            <v>518007  Sewer Funded Debt</v>
          </cell>
          <cell r="S764">
            <v>0</v>
          </cell>
          <cell r="T764">
            <v>0</v>
          </cell>
          <cell r="U764">
            <v>0</v>
          </cell>
          <cell r="V764">
            <v>10433</v>
          </cell>
          <cell r="W764">
            <v>0</v>
          </cell>
          <cell r="X764">
            <v>0</v>
          </cell>
          <cell r="Y764">
            <v>0</v>
          </cell>
          <cell r="Z764">
            <v>0</v>
          </cell>
          <cell r="AA764">
            <v>0</v>
          </cell>
          <cell r="AB764">
            <v>0</v>
          </cell>
          <cell r="AC764">
            <v>10433</v>
          </cell>
          <cell r="AD764">
            <v>518007</v>
          </cell>
          <cell r="AE764">
            <v>10433</v>
          </cell>
          <cell r="AF764" t="str">
            <v>CW</v>
          </cell>
          <cell r="AG764">
            <v>2028</v>
          </cell>
          <cell r="AH764" t="str">
            <v>Sewer Funded Debt</v>
          </cell>
          <cell r="AI764">
            <v>908646</v>
          </cell>
          <cell r="AJ764" t="str">
            <v>Programme intégré - travaux collectifs</v>
          </cell>
        </row>
        <row r="765">
          <cell r="B765" t="str">
            <v>908646 Integrated Construction - Bulk Prjs</v>
          </cell>
          <cell r="C765" t="str">
            <v>Debt</v>
          </cell>
          <cell r="D765" t="str">
            <v xml:space="preserve">Debt Funding </v>
          </cell>
          <cell r="E765" t="str">
            <v>Water Funded Debt</v>
          </cell>
          <cell r="F765" t="str">
            <v>Rate Supported Debt</v>
          </cell>
          <cell r="G765" t="str">
            <v>Rate</v>
          </cell>
          <cell r="H765" t="str">
            <v>Rate</v>
          </cell>
          <cell r="I765" t="str">
            <v>Water</v>
          </cell>
          <cell r="J765" t="str">
            <v>Authority</v>
          </cell>
          <cell r="K765" t="str">
            <v>Individual</v>
          </cell>
          <cell r="L765" t="str">
            <v>Renewal of City Assets</v>
          </cell>
          <cell r="M765" t="str">
            <v>Transportation Committee</v>
          </cell>
          <cell r="N765" t="str">
            <v>Planning, Infrastructure &amp; Economic Development Department</v>
          </cell>
          <cell r="O765" t="str">
            <v>Infrastructure Services</v>
          </cell>
          <cell r="P765" t="str">
            <v>Integrated Roads, Water &amp; Wastewater</v>
          </cell>
          <cell r="Q765" t="str">
            <v>908646  Integrated Construction - Bulk Prjs</v>
          </cell>
          <cell r="R765" t="str">
            <v>518011  Water Funded Debt</v>
          </cell>
          <cell r="S765">
            <v>0</v>
          </cell>
          <cell r="T765">
            <v>0</v>
          </cell>
          <cell r="U765">
            <v>0</v>
          </cell>
          <cell r="V765">
            <v>200</v>
          </cell>
          <cell r="W765">
            <v>0</v>
          </cell>
          <cell r="X765">
            <v>0</v>
          </cell>
          <cell r="Y765">
            <v>0</v>
          </cell>
          <cell r="Z765">
            <v>0</v>
          </cell>
          <cell r="AA765">
            <v>0</v>
          </cell>
          <cell r="AB765">
            <v>0</v>
          </cell>
          <cell r="AC765">
            <v>200</v>
          </cell>
          <cell r="AD765">
            <v>518011</v>
          </cell>
          <cell r="AE765">
            <v>200</v>
          </cell>
          <cell r="AF765" t="str">
            <v>CW</v>
          </cell>
          <cell r="AG765">
            <v>2028</v>
          </cell>
          <cell r="AH765" t="str">
            <v>Water Funded Debt</v>
          </cell>
          <cell r="AI765">
            <v>908646</v>
          </cell>
          <cell r="AJ765" t="str">
            <v>Programme intégré - travaux collectifs</v>
          </cell>
        </row>
        <row r="766">
          <cell r="B766" t="str">
            <v>908646 Integrated Construction - Bulk Prjs</v>
          </cell>
          <cell r="C766" t="str">
            <v>Debt</v>
          </cell>
          <cell r="D766" t="str">
            <v xml:space="preserve">Debt Funding </v>
          </cell>
          <cell r="E766" t="str">
            <v>Stormwater Res Debt</v>
          </cell>
          <cell r="F766" t="str">
            <v>Rate Supported Debt</v>
          </cell>
          <cell r="G766" t="str">
            <v>Rate</v>
          </cell>
          <cell r="H766" t="str">
            <v>Rate</v>
          </cell>
          <cell r="I766" t="str">
            <v>Stormwater</v>
          </cell>
          <cell r="J766" t="str">
            <v>Authority</v>
          </cell>
          <cell r="K766" t="str">
            <v>Individual</v>
          </cell>
          <cell r="L766" t="str">
            <v>Renewal of City Assets</v>
          </cell>
          <cell r="M766" t="str">
            <v>Transportation Committee</v>
          </cell>
          <cell r="N766" t="str">
            <v>Planning, Infrastructure &amp; Economic Development Department</v>
          </cell>
          <cell r="O766" t="str">
            <v>Infrastructure Services</v>
          </cell>
          <cell r="P766" t="str">
            <v>Integrated Roads, Water &amp; Wastewater</v>
          </cell>
          <cell r="Q766" t="str">
            <v>908646  Integrated Construction - Bulk Prjs</v>
          </cell>
          <cell r="R766" t="str">
            <v>518056  Stormwater Reserve Capital Debt</v>
          </cell>
          <cell r="S766">
            <v>0</v>
          </cell>
          <cell r="T766">
            <v>0</v>
          </cell>
          <cell r="U766">
            <v>0</v>
          </cell>
          <cell r="V766">
            <v>200</v>
          </cell>
          <cell r="W766">
            <v>0</v>
          </cell>
          <cell r="X766">
            <v>0</v>
          </cell>
          <cell r="Y766">
            <v>0</v>
          </cell>
          <cell r="Z766">
            <v>0</v>
          </cell>
          <cell r="AA766">
            <v>0</v>
          </cell>
          <cell r="AB766">
            <v>0</v>
          </cell>
          <cell r="AC766">
            <v>200</v>
          </cell>
          <cell r="AD766">
            <v>518056</v>
          </cell>
          <cell r="AE766">
            <v>200</v>
          </cell>
          <cell r="AF766" t="str">
            <v>CW</v>
          </cell>
          <cell r="AG766">
            <v>2028</v>
          </cell>
          <cell r="AH766" t="e">
            <v>#N/A</v>
          </cell>
          <cell r="AI766">
            <v>908646</v>
          </cell>
          <cell r="AJ766" t="str">
            <v>Programme intégré - travaux collectifs</v>
          </cell>
        </row>
        <row r="767">
          <cell r="B767" t="str">
            <v>908726 CWWF Vanier Parkway - Presland Rd et al</v>
          </cell>
          <cell r="C767" t="str">
            <v>Res</v>
          </cell>
          <cell r="D767" t="str">
            <v xml:space="preserve">Capital Reserve Fund </v>
          </cell>
          <cell r="E767" t="str">
            <v>City Wide Capital</v>
          </cell>
          <cell r="F767" t="str">
            <v>Tax Supported/ Dedicated</v>
          </cell>
          <cell r="G767" t="str">
            <v>Tax</v>
          </cell>
          <cell r="H767" t="str">
            <v>Tax</v>
          </cell>
          <cell r="I767" t="str">
            <v>Tax</v>
          </cell>
          <cell r="J767" t="str">
            <v>Authority</v>
          </cell>
          <cell r="K767" t="str">
            <v>Integrated Road, Sewer &amp; Water Program</v>
          </cell>
          <cell r="L767" t="str">
            <v>Renewal of City Assets</v>
          </cell>
          <cell r="M767" t="str">
            <v>Transportation Committee</v>
          </cell>
          <cell r="N767" t="str">
            <v>Planning, Infrastructure &amp; Economic Development Department</v>
          </cell>
          <cell r="O767" t="str">
            <v>Infrastructure Services</v>
          </cell>
          <cell r="P767" t="str">
            <v>Integrated Roads, Water &amp; Wastewater</v>
          </cell>
          <cell r="Q767" t="str">
            <v>908726  CWWF Vanier Parkway - Presland Rd et al</v>
          </cell>
          <cell r="R767" t="str">
            <v>516104  City Wide Capital</v>
          </cell>
          <cell r="S767">
            <v>340</v>
          </cell>
          <cell r="T767">
            <v>0</v>
          </cell>
          <cell r="U767">
            <v>0</v>
          </cell>
          <cell r="V767">
            <v>0</v>
          </cell>
          <cell r="W767">
            <v>0</v>
          </cell>
          <cell r="X767">
            <v>0</v>
          </cell>
          <cell r="Y767">
            <v>0</v>
          </cell>
          <cell r="Z767">
            <v>0</v>
          </cell>
          <cell r="AA767">
            <v>0</v>
          </cell>
          <cell r="AB767">
            <v>0</v>
          </cell>
          <cell r="AC767">
            <v>340</v>
          </cell>
          <cell r="AD767">
            <v>516104</v>
          </cell>
          <cell r="AE767">
            <v>340</v>
          </cell>
          <cell r="AF767">
            <v>13</v>
          </cell>
          <cell r="AG767">
            <v>2019</v>
          </cell>
          <cell r="AH767" t="str">
            <v>City Wide Capital</v>
          </cell>
          <cell r="AI767">
            <v>908726</v>
          </cell>
          <cell r="AJ767" t="str">
            <v>FEPTEU - renouvellement de l'égout pluvial de la promenade Vanier</v>
          </cell>
        </row>
        <row r="768">
          <cell r="B768" t="str">
            <v>908726 CWWF Vanier Parkway - Presland Rd et al</v>
          </cell>
          <cell r="C768" t="str">
            <v>Res</v>
          </cell>
          <cell r="D768" t="str">
            <v xml:space="preserve">Capital Reserve Fund </v>
          </cell>
          <cell r="E768" t="str">
            <v>Water Capital</v>
          </cell>
          <cell r="F768" t="str">
            <v>Rate Supported</v>
          </cell>
          <cell r="G768" t="str">
            <v>Rate</v>
          </cell>
          <cell r="H768" t="str">
            <v>Rate</v>
          </cell>
          <cell r="I768" t="str">
            <v>Water</v>
          </cell>
          <cell r="J768" t="str">
            <v>Authority</v>
          </cell>
          <cell r="K768" t="str">
            <v>Integrated Road, Sewer &amp; Water Program</v>
          </cell>
          <cell r="L768" t="str">
            <v>Renewal of City Assets</v>
          </cell>
          <cell r="M768" t="str">
            <v>Transportation Committee</v>
          </cell>
          <cell r="N768" t="str">
            <v>Planning, Infrastructure &amp; Economic Development Department</v>
          </cell>
          <cell r="O768" t="str">
            <v>Infrastructure Services</v>
          </cell>
          <cell r="P768" t="str">
            <v>Integrated Roads, Water &amp; Wastewater</v>
          </cell>
          <cell r="Q768" t="str">
            <v>908726  CWWF Vanier Parkway - Presland Rd et al</v>
          </cell>
          <cell r="R768" t="str">
            <v>516110  Water Capital</v>
          </cell>
          <cell r="S768">
            <v>760</v>
          </cell>
          <cell r="T768">
            <v>0</v>
          </cell>
          <cell r="U768">
            <v>0</v>
          </cell>
          <cell r="V768">
            <v>0</v>
          </cell>
          <cell r="W768">
            <v>0</v>
          </cell>
          <cell r="X768">
            <v>0</v>
          </cell>
          <cell r="Y768">
            <v>0</v>
          </cell>
          <cell r="Z768">
            <v>0</v>
          </cell>
          <cell r="AA768">
            <v>0</v>
          </cell>
          <cell r="AB768">
            <v>0</v>
          </cell>
          <cell r="AC768">
            <v>760</v>
          </cell>
          <cell r="AD768">
            <v>516110</v>
          </cell>
          <cell r="AE768">
            <v>760</v>
          </cell>
          <cell r="AF768">
            <v>13</v>
          </cell>
          <cell r="AG768">
            <v>2019</v>
          </cell>
          <cell r="AH768" t="str">
            <v>Water Capital</v>
          </cell>
          <cell r="AI768">
            <v>908726</v>
          </cell>
          <cell r="AJ768" t="str">
            <v>FEPTEU - renouvellement de l'égout pluvial de la promenade Vanier</v>
          </cell>
        </row>
        <row r="769">
          <cell r="B769" t="str">
            <v>908726 CWWF Vanier Parkway - Presland Rd et al</v>
          </cell>
          <cell r="C769" t="str">
            <v>Res</v>
          </cell>
          <cell r="D769" t="str">
            <v xml:space="preserve">Capital Reserve Fund </v>
          </cell>
          <cell r="E769" t="str">
            <v>Stormwater Reserve</v>
          </cell>
          <cell r="F769" t="str">
            <v>Rate Supported</v>
          </cell>
          <cell r="G769" t="str">
            <v>Rate</v>
          </cell>
          <cell r="H769" t="str">
            <v>Rate</v>
          </cell>
          <cell r="I769" t="str">
            <v>Stormwater</v>
          </cell>
          <cell r="J769" t="str">
            <v>Authority</v>
          </cell>
          <cell r="K769" t="str">
            <v>Integrated Road, Sewer &amp; Water Program</v>
          </cell>
          <cell r="L769" t="str">
            <v>Renewal of City Assets</v>
          </cell>
          <cell r="M769" t="str">
            <v>Transportation Committee</v>
          </cell>
          <cell r="N769" t="str">
            <v>Planning, Infrastructure &amp; Economic Development Department</v>
          </cell>
          <cell r="O769" t="str">
            <v>Infrastructure Services</v>
          </cell>
          <cell r="P769" t="str">
            <v>Integrated Roads, Water &amp; Wastewater</v>
          </cell>
          <cell r="Q769" t="str">
            <v>908726  CWWF Vanier Parkway - Presland Rd et al</v>
          </cell>
          <cell r="R769" t="str">
            <v>516180  Stormwater Reserve Capital</v>
          </cell>
          <cell r="S769">
            <v>2520</v>
          </cell>
          <cell r="T769">
            <v>0</v>
          </cell>
          <cell r="U769">
            <v>0</v>
          </cell>
          <cell r="V769">
            <v>0</v>
          </cell>
          <cell r="W769">
            <v>0</v>
          </cell>
          <cell r="X769">
            <v>0</v>
          </cell>
          <cell r="Y769">
            <v>0</v>
          </cell>
          <cell r="Z769">
            <v>0</v>
          </cell>
          <cell r="AA769">
            <v>0</v>
          </cell>
          <cell r="AB769">
            <v>0</v>
          </cell>
          <cell r="AC769">
            <v>2520</v>
          </cell>
          <cell r="AD769">
            <v>516180</v>
          </cell>
          <cell r="AE769">
            <v>2520</v>
          </cell>
          <cell r="AF769">
            <v>13</v>
          </cell>
          <cell r="AG769">
            <v>2019</v>
          </cell>
          <cell r="AH769" t="str">
            <v>Stormwater</v>
          </cell>
          <cell r="AI769">
            <v>908726</v>
          </cell>
          <cell r="AJ769" t="str">
            <v>FEPTEU - renouvellement de l'égout pluvial de la promenade Vanier</v>
          </cell>
        </row>
        <row r="770">
          <cell r="B770" t="str">
            <v>908998 LRT2 R2 Hwy 174 Resurfacing EBL</v>
          </cell>
          <cell r="C770" t="str">
            <v>Res</v>
          </cell>
          <cell r="D770" t="str">
            <v xml:space="preserve">Capital Reserve Fund </v>
          </cell>
          <cell r="E770" t="str">
            <v>City Wide Capital</v>
          </cell>
          <cell r="F770" t="str">
            <v>Tax Supported/ Dedicated</v>
          </cell>
          <cell r="G770" t="str">
            <v>Tax</v>
          </cell>
          <cell r="H770" t="str">
            <v>Tax</v>
          </cell>
          <cell r="I770" t="str">
            <v>Tax</v>
          </cell>
          <cell r="J770" t="str">
            <v>Authority</v>
          </cell>
          <cell r="K770" t="str">
            <v>Integrated Road, Sewer &amp; Water Program</v>
          </cell>
          <cell r="L770" t="str">
            <v>Renewal of City Assets</v>
          </cell>
          <cell r="M770" t="str">
            <v>Transportation Committee</v>
          </cell>
          <cell r="N770" t="str">
            <v>Planning, Infrastructure &amp; Economic Development Department</v>
          </cell>
          <cell r="O770" t="str">
            <v>Infrastructure Services</v>
          </cell>
          <cell r="P770" t="str">
            <v>Integrated Roads, Water &amp; Wastewater</v>
          </cell>
          <cell r="Q770" t="str">
            <v>908998  LRT2 R2 Hwy 174 Resurfacing EBL</v>
          </cell>
          <cell r="R770" t="str">
            <v>516104  City Wide Capital</v>
          </cell>
          <cell r="S770">
            <v>12</v>
          </cell>
          <cell r="T770">
            <v>24</v>
          </cell>
          <cell r="U770">
            <v>12</v>
          </cell>
          <cell r="V770">
            <v>0</v>
          </cell>
          <cell r="W770">
            <v>0</v>
          </cell>
          <cell r="X770">
            <v>0</v>
          </cell>
          <cell r="Y770">
            <v>0</v>
          </cell>
          <cell r="Z770">
            <v>0</v>
          </cell>
          <cell r="AA770">
            <v>0</v>
          </cell>
          <cell r="AB770">
            <v>0</v>
          </cell>
          <cell r="AC770">
            <v>48</v>
          </cell>
          <cell r="AD770">
            <v>516104</v>
          </cell>
          <cell r="AE770">
            <v>48</v>
          </cell>
          <cell r="AF770">
            <v>13</v>
          </cell>
          <cell r="AG770">
            <v>2021</v>
          </cell>
          <cell r="AH770" t="str">
            <v>City Wide Capital</v>
          </cell>
          <cell r="AI770">
            <v>908998</v>
          </cell>
          <cell r="AJ770" t="str">
            <v>TLR2 Réasphaltage VDE autoroute 174 zone R2</v>
          </cell>
        </row>
        <row r="771">
          <cell r="B771" t="str">
            <v>908998 LRT2 R2 Hwy 174 Resurfacing EBL</v>
          </cell>
          <cell r="C771" t="str">
            <v>Res</v>
          </cell>
          <cell r="D771" t="str">
            <v xml:space="preserve">Capital Reserve Fund </v>
          </cell>
          <cell r="E771" t="str">
            <v>Water Capital</v>
          </cell>
          <cell r="F771" t="str">
            <v>Rate Supported</v>
          </cell>
          <cell r="G771" t="str">
            <v>Rate</v>
          </cell>
          <cell r="H771" t="str">
            <v>Rate</v>
          </cell>
          <cell r="I771" t="str">
            <v>Water</v>
          </cell>
          <cell r="J771" t="str">
            <v>Authority</v>
          </cell>
          <cell r="K771" t="str">
            <v>Integrated Road, Sewer &amp; Water Program</v>
          </cell>
          <cell r="L771" t="str">
            <v>Renewal of City Assets</v>
          </cell>
          <cell r="M771" t="str">
            <v>Transportation Committee</v>
          </cell>
          <cell r="N771" t="str">
            <v>Planning, Infrastructure &amp; Economic Development Department</v>
          </cell>
          <cell r="O771" t="str">
            <v>Infrastructure Services</v>
          </cell>
          <cell r="P771" t="str">
            <v>Integrated Roads, Water &amp; Wastewater</v>
          </cell>
          <cell r="Q771" t="str">
            <v>908998  LRT2 R2 Hwy 174 Resurfacing EBL</v>
          </cell>
          <cell r="R771" t="str">
            <v>516110  Water Capital</v>
          </cell>
          <cell r="S771">
            <v>12</v>
          </cell>
          <cell r="T771">
            <v>24</v>
          </cell>
          <cell r="U771">
            <v>12</v>
          </cell>
          <cell r="V771">
            <v>0</v>
          </cell>
          <cell r="W771">
            <v>0</v>
          </cell>
          <cell r="X771">
            <v>0</v>
          </cell>
          <cell r="Y771">
            <v>0</v>
          </cell>
          <cell r="Z771">
            <v>0</v>
          </cell>
          <cell r="AA771">
            <v>0</v>
          </cell>
          <cell r="AB771">
            <v>0</v>
          </cell>
          <cell r="AC771">
            <v>48</v>
          </cell>
          <cell r="AD771">
            <v>516110</v>
          </cell>
          <cell r="AE771">
            <v>48</v>
          </cell>
          <cell r="AF771">
            <v>13</v>
          </cell>
          <cell r="AG771">
            <v>2021</v>
          </cell>
          <cell r="AH771" t="str">
            <v>Water Capital</v>
          </cell>
          <cell r="AI771">
            <v>908998</v>
          </cell>
          <cell r="AJ771" t="str">
            <v>TLR2 Réasphaltage VDE autoroute 174 zone R2</v>
          </cell>
        </row>
        <row r="772">
          <cell r="B772" t="str">
            <v>908998 LRT2 R2 Hwy 174 Resurfacing EBL</v>
          </cell>
          <cell r="C772" t="str">
            <v>Res</v>
          </cell>
          <cell r="D772" t="str">
            <v xml:space="preserve">Capital Reserve Fund </v>
          </cell>
          <cell r="E772" t="str">
            <v>Sewer Capital</v>
          </cell>
          <cell r="F772" t="str">
            <v>Rate Supported</v>
          </cell>
          <cell r="G772" t="str">
            <v>Rate</v>
          </cell>
          <cell r="H772" t="str">
            <v>Rate</v>
          </cell>
          <cell r="I772" t="str">
            <v>Sewer</v>
          </cell>
          <cell r="J772" t="str">
            <v>Authority</v>
          </cell>
          <cell r="K772" t="str">
            <v>Integrated Road, Sewer &amp; Water Program</v>
          </cell>
          <cell r="L772" t="str">
            <v>Renewal of City Assets</v>
          </cell>
          <cell r="M772" t="str">
            <v>Transportation Committee</v>
          </cell>
          <cell r="N772" t="str">
            <v>Planning, Infrastructure &amp; Economic Development Department</v>
          </cell>
          <cell r="O772" t="str">
            <v>Infrastructure Services</v>
          </cell>
          <cell r="P772" t="str">
            <v>Integrated Roads, Water &amp; Wastewater</v>
          </cell>
          <cell r="Q772" t="str">
            <v>908998  LRT2 R2 Hwy 174 Resurfacing EBL</v>
          </cell>
          <cell r="R772" t="str">
            <v>516112  Sewer Capital</v>
          </cell>
          <cell r="S772">
            <v>12</v>
          </cell>
          <cell r="T772">
            <v>24</v>
          </cell>
          <cell r="U772">
            <v>12</v>
          </cell>
          <cell r="V772">
            <v>0</v>
          </cell>
          <cell r="W772">
            <v>0</v>
          </cell>
          <cell r="X772">
            <v>0</v>
          </cell>
          <cell r="Y772">
            <v>0</v>
          </cell>
          <cell r="Z772">
            <v>0</v>
          </cell>
          <cell r="AA772">
            <v>0</v>
          </cell>
          <cell r="AB772">
            <v>0</v>
          </cell>
          <cell r="AC772">
            <v>48</v>
          </cell>
          <cell r="AD772">
            <v>516112</v>
          </cell>
          <cell r="AE772">
            <v>48</v>
          </cell>
          <cell r="AF772">
            <v>13</v>
          </cell>
          <cell r="AG772">
            <v>2021</v>
          </cell>
          <cell r="AH772" t="str">
            <v xml:space="preserve">Sewer Capital </v>
          </cell>
          <cell r="AI772">
            <v>908998</v>
          </cell>
          <cell r="AJ772" t="str">
            <v>TLR2 Réasphaltage VDE autoroute 174 zone R2</v>
          </cell>
        </row>
        <row r="773">
          <cell r="B773" t="str">
            <v>908998 LRT2 R2 Hwy 174 Resurfacing EBL</v>
          </cell>
          <cell r="C773" t="str">
            <v>Res</v>
          </cell>
          <cell r="D773" t="str">
            <v xml:space="preserve">Capital Reserve Fund </v>
          </cell>
          <cell r="E773" t="str">
            <v>Stormwater Reserve</v>
          </cell>
          <cell r="F773" t="str">
            <v>Rate Supported</v>
          </cell>
          <cell r="G773" t="str">
            <v>Rate</v>
          </cell>
          <cell r="H773" t="str">
            <v>Rate</v>
          </cell>
          <cell r="I773" t="str">
            <v>Stormwater</v>
          </cell>
          <cell r="J773" t="str">
            <v>Authority</v>
          </cell>
          <cell r="K773" t="str">
            <v>Integrated Road, Sewer &amp; Water Program</v>
          </cell>
          <cell r="L773" t="str">
            <v>Renewal of City Assets</v>
          </cell>
          <cell r="M773" t="str">
            <v>Transportation Committee</v>
          </cell>
          <cell r="N773" t="str">
            <v>Planning, Infrastructure &amp; Economic Development Department</v>
          </cell>
          <cell r="O773" t="str">
            <v>Infrastructure Services</v>
          </cell>
          <cell r="P773" t="str">
            <v>Integrated Roads, Water &amp; Wastewater</v>
          </cell>
          <cell r="Q773" t="str">
            <v>908998  LRT2 R2 Hwy 174 Resurfacing EBL</v>
          </cell>
          <cell r="R773" t="str">
            <v>516180  Stormwater Reserve Capital</v>
          </cell>
          <cell r="S773">
            <v>12</v>
          </cell>
          <cell r="T773">
            <v>24</v>
          </cell>
          <cell r="U773">
            <v>12</v>
          </cell>
          <cell r="V773">
            <v>0</v>
          </cell>
          <cell r="W773">
            <v>0</v>
          </cell>
          <cell r="X773">
            <v>0</v>
          </cell>
          <cell r="Y773">
            <v>0</v>
          </cell>
          <cell r="Z773">
            <v>0</v>
          </cell>
          <cell r="AA773">
            <v>0</v>
          </cell>
          <cell r="AB773">
            <v>0</v>
          </cell>
          <cell r="AC773">
            <v>48</v>
          </cell>
          <cell r="AD773">
            <v>516180</v>
          </cell>
          <cell r="AE773">
            <v>48</v>
          </cell>
          <cell r="AF773">
            <v>13</v>
          </cell>
          <cell r="AG773">
            <v>2021</v>
          </cell>
          <cell r="AH773" t="str">
            <v>Stormwater</v>
          </cell>
          <cell r="AI773">
            <v>908998</v>
          </cell>
          <cell r="AJ773" t="str">
            <v>TLR2 Réasphaltage VDE autoroute 174 zone R2</v>
          </cell>
        </row>
        <row r="774">
          <cell r="B774" t="str">
            <v>908998 LRT2 R2 Hwy 174 Resurfacing EBL</v>
          </cell>
          <cell r="C774" t="str">
            <v>Debt</v>
          </cell>
          <cell r="D774" t="str">
            <v xml:space="preserve">Debt Funding </v>
          </cell>
          <cell r="E774" t="str">
            <v>Tax Supported Debt</v>
          </cell>
          <cell r="F774" t="str">
            <v>Tax Supported/ Dedicated Debt</v>
          </cell>
          <cell r="G774" t="str">
            <v>Tax</v>
          </cell>
          <cell r="H774" t="str">
            <v>Tax</v>
          </cell>
          <cell r="I774" t="str">
            <v>Tax</v>
          </cell>
          <cell r="J774" t="str">
            <v>Authority</v>
          </cell>
          <cell r="K774" t="str">
            <v>Integrated Road, Sewer &amp; Water Program</v>
          </cell>
          <cell r="L774" t="str">
            <v>Renewal of City Assets</v>
          </cell>
          <cell r="M774" t="str">
            <v>Transportation Committee</v>
          </cell>
          <cell r="N774" t="str">
            <v>Planning, Infrastructure &amp; Economic Development Department</v>
          </cell>
          <cell r="O774" t="str">
            <v>Infrastructure Services</v>
          </cell>
          <cell r="P774" t="str">
            <v>Integrated Roads, Water &amp; Wastewater</v>
          </cell>
          <cell r="Q774" t="str">
            <v>908998  LRT2 R2 Hwy 174 Resurfacing EBL</v>
          </cell>
          <cell r="R774" t="str">
            <v>518004  Tax Supported Debt</v>
          </cell>
          <cell r="S774">
            <v>675</v>
          </cell>
          <cell r="T774">
            <v>1350</v>
          </cell>
          <cell r="U774">
            <v>675</v>
          </cell>
          <cell r="V774">
            <v>0</v>
          </cell>
          <cell r="W774">
            <v>0</v>
          </cell>
          <cell r="X774">
            <v>0</v>
          </cell>
          <cell r="Y774">
            <v>0</v>
          </cell>
          <cell r="Z774">
            <v>0</v>
          </cell>
          <cell r="AA774">
            <v>0</v>
          </cell>
          <cell r="AB774">
            <v>0</v>
          </cell>
          <cell r="AC774">
            <v>2700</v>
          </cell>
          <cell r="AD774">
            <v>518004</v>
          </cell>
          <cell r="AE774">
            <v>2700</v>
          </cell>
          <cell r="AF774">
            <v>13</v>
          </cell>
          <cell r="AG774">
            <v>2021</v>
          </cell>
          <cell r="AH774" t="str">
            <v>Tax Supported Debt</v>
          </cell>
          <cell r="AI774">
            <v>908998</v>
          </cell>
          <cell r="AJ774" t="str">
            <v>TLR2 Réasphaltage VDE autoroute 174 zone R2</v>
          </cell>
        </row>
        <row r="775">
          <cell r="B775" t="str">
            <v>909373 2019 Infrastructure Assess &amp; Data Collec</v>
          </cell>
          <cell r="C775" t="str">
            <v>Res</v>
          </cell>
          <cell r="D775" t="str">
            <v xml:space="preserve">Capital Reserve Fund </v>
          </cell>
          <cell r="E775" t="str">
            <v>City Wide Capital</v>
          </cell>
          <cell r="F775" t="str">
            <v>Tax Supported/ Dedicated</v>
          </cell>
          <cell r="G775" t="str">
            <v>Tax</v>
          </cell>
          <cell r="H775" t="str">
            <v>Tax</v>
          </cell>
          <cell r="I775" t="str">
            <v>Tax</v>
          </cell>
          <cell r="J775" t="str">
            <v>Authority</v>
          </cell>
          <cell r="K775" t="str">
            <v>Integrated Road, Sewer &amp; Water Program</v>
          </cell>
          <cell r="L775" t="str">
            <v>Renewal of City Assets</v>
          </cell>
          <cell r="M775" t="str">
            <v>Transportation Committee</v>
          </cell>
          <cell r="N775" t="str">
            <v>Planning, Infrastructure &amp; Economic Development Department</v>
          </cell>
          <cell r="O775" t="str">
            <v>Infrastructure Services</v>
          </cell>
          <cell r="P775" t="str">
            <v>Integrated Roads, Water &amp; Wastewater</v>
          </cell>
          <cell r="Q775" t="str">
            <v>909373  2019 Infrastructure Assess &amp; Data Collec</v>
          </cell>
          <cell r="R775" t="str">
            <v>516104  City Wide Capital</v>
          </cell>
          <cell r="S775">
            <v>100</v>
          </cell>
          <cell r="T775">
            <v>100</v>
          </cell>
          <cell r="U775">
            <v>100</v>
          </cell>
          <cell r="V775">
            <v>100</v>
          </cell>
          <cell r="W775">
            <v>0</v>
          </cell>
          <cell r="X775">
            <v>0</v>
          </cell>
          <cell r="Y775">
            <v>0</v>
          </cell>
          <cell r="Z775">
            <v>0</v>
          </cell>
          <cell r="AA775">
            <v>0</v>
          </cell>
          <cell r="AB775">
            <v>0</v>
          </cell>
          <cell r="AC775">
            <v>400</v>
          </cell>
          <cell r="AD775">
            <v>516104</v>
          </cell>
          <cell r="AE775">
            <v>400</v>
          </cell>
          <cell r="AF775" t="str">
            <v>CW</v>
          </cell>
          <cell r="AG775">
            <v>2021</v>
          </cell>
          <cell r="AH775" t="str">
            <v>City Wide Capital</v>
          </cell>
          <cell r="AI775">
            <v>909373</v>
          </cell>
          <cell r="AJ775" t="str">
            <v>Collecte de données et Évaluation des infractructures 2019</v>
          </cell>
        </row>
        <row r="776">
          <cell r="B776" t="str">
            <v>909373 2019 Infrastructure Assess &amp; Data Collec</v>
          </cell>
          <cell r="C776" t="str">
            <v>Res</v>
          </cell>
          <cell r="D776" t="str">
            <v xml:space="preserve">Capital Reserve Fund </v>
          </cell>
          <cell r="E776" t="str">
            <v>Water Capital</v>
          </cell>
          <cell r="F776" t="str">
            <v>Rate Supported</v>
          </cell>
          <cell r="G776" t="str">
            <v>Rate</v>
          </cell>
          <cell r="H776" t="str">
            <v>Rate</v>
          </cell>
          <cell r="I776" t="str">
            <v>Water</v>
          </cell>
          <cell r="J776" t="str">
            <v>Authority</v>
          </cell>
          <cell r="K776" t="str">
            <v>Integrated Road, Sewer &amp; Water Program</v>
          </cell>
          <cell r="L776" t="str">
            <v>Renewal of City Assets</v>
          </cell>
          <cell r="M776" t="str">
            <v>Transportation Committee</v>
          </cell>
          <cell r="N776" t="str">
            <v>Planning, Infrastructure &amp; Economic Development Department</v>
          </cell>
          <cell r="O776" t="str">
            <v>Infrastructure Services</v>
          </cell>
          <cell r="P776" t="str">
            <v>Integrated Roads, Water &amp; Wastewater</v>
          </cell>
          <cell r="Q776" t="str">
            <v>909373  2019 Infrastructure Assess &amp; Data Collec</v>
          </cell>
          <cell r="R776" t="str">
            <v>516110  Water Capital</v>
          </cell>
          <cell r="S776">
            <v>100</v>
          </cell>
          <cell r="T776">
            <v>100</v>
          </cell>
          <cell r="U776">
            <v>100</v>
          </cell>
          <cell r="V776">
            <v>100</v>
          </cell>
          <cell r="W776">
            <v>0</v>
          </cell>
          <cell r="X776">
            <v>0</v>
          </cell>
          <cell r="Y776">
            <v>0</v>
          </cell>
          <cell r="Z776">
            <v>0</v>
          </cell>
          <cell r="AA776">
            <v>0</v>
          </cell>
          <cell r="AB776">
            <v>0</v>
          </cell>
          <cell r="AC776">
            <v>400</v>
          </cell>
          <cell r="AD776">
            <v>516110</v>
          </cell>
          <cell r="AE776">
            <v>400</v>
          </cell>
          <cell r="AF776" t="str">
            <v>CW</v>
          </cell>
          <cell r="AG776">
            <v>2021</v>
          </cell>
          <cell r="AH776" t="str">
            <v>Water Capital</v>
          </cell>
          <cell r="AI776">
            <v>909373</v>
          </cell>
          <cell r="AJ776" t="str">
            <v>Collecte de données et Évaluation des infractructures 2019</v>
          </cell>
        </row>
        <row r="777">
          <cell r="B777" t="str">
            <v>909373 2019 Infrastructure Assess &amp; Data Collec</v>
          </cell>
          <cell r="C777" t="str">
            <v>Res</v>
          </cell>
          <cell r="D777" t="str">
            <v xml:space="preserve">Capital Reserve Fund </v>
          </cell>
          <cell r="E777" t="str">
            <v>Sewer Capital</v>
          </cell>
          <cell r="F777" t="str">
            <v>Rate Supported</v>
          </cell>
          <cell r="G777" t="str">
            <v>Rate</v>
          </cell>
          <cell r="H777" t="str">
            <v>Rate</v>
          </cell>
          <cell r="I777" t="str">
            <v>Sewer</v>
          </cell>
          <cell r="J777" t="str">
            <v>Authority</v>
          </cell>
          <cell r="K777" t="str">
            <v>Integrated Road, Sewer &amp; Water Program</v>
          </cell>
          <cell r="L777" t="str">
            <v>Renewal of City Assets</v>
          </cell>
          <cell r="M777" t="str">
            <v>Transportation Committee</v>
          </cell>
          <cell r="N777" t="str">
            <v>Planning, Infrastructure &amp; Economic Development Department</v>
          </cell>
          <cell r="O777" t="str">
            <v>Infrastructure Services</v>
          </cell>
          <cell r="P777" t="str">
            <v>Integrated Roads, Water &amp; Wastewater</v>
          </cell>
          <cell r="Q777" t="str">
            <v>909373  2019 Infrastructure Assess &amp; Data Collec</v>
          </cell>
          <cell r="R777" t="str">
            <v>516112  Sewer Capital</v>
          </cell>
          <cell r="S777">
            <v>100</v>
          </cell>
          <cell r="T777">
            <v>100</v>
          </cell>
          <cell r="U777">
            <v>100</v>
          </cell>
          <cell r="V777">
            <v>100</v>
          </cell>
          <cell r="W777">
            <v>0</v>
          </cell>
          <cell r="X777">
            <v>0</v>
          </cell>
          <cell r="Y777">
            <v>0</v>
          </cell>
          <cell r="Z777">
            <v>0</v>
          </cell>
          <cell r="AA777">
            <v>0</v>
          </cell>
          <cell r="AB777">
            <v>0</v>
          </cell>
          <cell r="AC777">
            <v>400</v>
          </cell>
          <cell r="AD777">
            <v>516112</v>
          </cell>
          <cell r="AE777">
            <v>400</v>
          </cell>
          <cell r="AF777" t="str">
            <v>CW</v>
          </cell>
          <cell r="AG777">
            <v>2021</v>
          </cell>
          <cell r="AH777" t="str">
            <v xml:space="preserve">Sewer Capital </v>
          </cell>
          <cell r="AI777">
            <v>909373</v>
          </cell>
          <cell r="AJ777" t="str">
            <v>Collecte de données et Évaluation des infractructures 2019</v>
          </cell>
        </row>
        <row r="778">
          <cell r="B778" t="str">
            <v>909373 2019 Infrastructure Assess &amp; Data Collec</v>
          </cell>
          <cell r="C778" t="str">
            <v>Res</v>
          </cell>
          <cell r="D778" t="str">
            <v xml:space="preserve">Capital Reserve Fund </v>
          </cell>
          <cell r="E778" t="str">
            <v>Stormwater Reserve</v>
          </cell>
          <cell r="F778" t="str">
            <v>Rate Supported</v>
          </cell>
          <cell r="G778" t="str">
            <v>Rate</v>
          </cell>
          <cell r="H778" t="str">
            <v>Rate</v>
          </cell>
          <cell r="I778" t="str">
            <v>Stormwater</v>
          </cell>
          <cell r="J778" t="str">
            <v>Authority</v>
          </cell>
          <cell r="K778" t="str">
            <v>Integrated Road, Sewer &amp; Water Program</v>
          </cell>
          <cell r="L778" t="str">
            <v>Renewal of City Assets</v>
          </cell>
          <cell r="M778" t="str">
            <v>Transportation Committee</v>
          </cell>
          <cell r="N778" t="str">
            <v>Planning, Infrastructure &amp; Economic Development Department</v>
          </cell>
          <cell r="O778" t="str">
            <v>Infrastructure Services</v>
          </cell>
          <cell r="P778" t="str">
            <v>Integrated Roads, Water &amp; Wastewater</v>
          </cell>
          <cell r="Q778" t="str">
            <v>909373  2019 Infrastructure Assess &amp; Data Collec</v>
          </cell>
          <cell r="R778" t="str">
            <v>516180  Stormwater Reserve Capital</v>
          </cell>
          <cell r="S778">
            <v>100</v>
          </cell>
          <cell r="T778">
            <v>100</v>
          </cell>
          <cell r="U778">
            <v>100</v>
          </cell>
          <cell r="V778">
            <v>100</v>
          </cell>
          <cell r="W778">
            <v>0</v>
          </cell>
          <cell r="X778">
            <v>0</v>
          </cell>
          <cell r="Y778">
            <v>0</v>
          </cell>
          <cell r="Z778">
            <v>0</v>
          </cell>
          <cell r="AA778">
            <v>0</v>
          </cell>
          <cell r="AB778">
            <v>0</v>
          </cell>
          <cell r="AC778">
            <v>400</v>
          </cell>
          <cell r="AD778">
            <v>516180</v>
          </cell>
          <cell r="AE778">
            <v>400</v>
          </cell>
          <cell r="AF778" t="str">
            <v>CW</v>
          </cell>
          <cell r="AG778">
            <v>2021</v>
          </cell>
          <cell r="AH778" t="str">
            <v>Stormwater</v>
          </cell>
          <cell r="AI778">
            <v>909373</v>
          </cell>
          <cell r="AJ778" t="str">
            <v>Collecte de données et Évaluation des infractructures 2019</v>
          </cell>
        </row>
        <row r="779">
          <cell r="B779" t="str">
            <v>909374 2019 Road Resurfacing - CW</v>
          </cell>
          <cell r="C779" t="str">
            <v>Res</v>
          </cell>
          <cell r="D779" t="str">
            <v xml:space="preserve">Capital Reserve Fund </v>
          </cell>
          <cell r="E779" t="str">
            <v>City Wide Capital</v>
          </cell>
          <cell r="F779" t="str">
            <v>Tax Supported/ Dedicated</v>
          </cell>
          <cell r="G779" t="str">
            <v>Tax</v>
          </cell>
          <cell r="H779" t="str">
            <v>Tax</v>
          </cell>
          <cell r="I779" t="str">
            <v>Tax</v>
          </cell>
          <cell r="J779" t="str">
            <v>Authority</v>
          </cell>
          <cell r="K779" t="str">
            <v>Integrated Road, Sewer &amp; Water Program</v>
          </cell>
          <cell r="L779" t="str">
            <v>Renewal of City Assets</v>
          </cell>
          <cell r="M779" t="str">
            <v>Transportation Committee</v>
          </cell>
          <cell r="N779" t="str">
            <v>Planning, Infrastructure &amp; Economic Development Department</v>
          </cell>
          <cell r="O779" t="str">
            <v>Infrastructure Services</v>
          </cell>
          <cell r="P779" t="str">
            <v>Integrated Roads, Water &amp; Wastewater</v>
          </cell>
          <cell r="Q779" t="str">
            <v>909374  2019 Road Resurfacing - CW</v>
          </cell>
          <cell r="R779" t="str">
            <v>516104  City Wide Capital</v>
          </cell>
          <cell r="S779">
            <v>12900</v>
          </cell>
          <cell r="T779">
            <v>27000</v>
          </cell>
          <cell r="U779">
            <v>38774</v>
          </cell>
          <cell r="V779">
            <v>42351</v>
          </cell>
          <cell r="W779">
            <v>0</v>
          </cell>
          <cell r="X779">
            <v>0</v>
          </cell>
          <cell r="Y779">
            <v>0</v>
          </cell>
          <cell r="Z779">
            <v>0</v>
          </cell>
          <cell r="AA779">
            <v>0</v>
          </cell>
          <cell r="AB779">
            <v>0</v>
          </cell>
          <cell r="AC779">
            <v>121025</v>
          </cell>
          <cell r="AD779">
            <v>516104</v>
          </cell>
          <cell r="AE779">
            <v>121025</v>
          </cell>
          <cell r="AF779" t="str">
            <v>CW</v>
          </cell>
          <cell r="AG779">
            <v>2021</v>
          </cell>
          <cell r="AH779" t="str">
            <v>City Wide Capital</v>
          </cell>
          <cell r="AI779">
            <v>909374</v>
          </cell>
          <cell r="AJ779" t="str">
            <v>Réasphaltage des chaussées 2019 - À l'échelle de la ville</v>
          </cell>
        </row>
        <row r="780">
          <cell r="B780" t="str">
            <v>909374 2019 Road Resurfacing - CW</v>
          </cell>
          <cell r="C780" t="str">
            <v>Res</v>
          </cell>
          <cell r="D780" t="str">
            <v xml:space="preserve">Capital Reserve Fund </v>
          </cell>
          <cell r="E780" t="str">
            <v>Water Capital</v>
          </cell>
          <cell r="F780" t="str">
            <v>Rate Supported</v>
          </cell>
          <cell r="G780" t="str">
            <v>Rate</v>
          </cell>
          <cell r="H780" t="str">
            <v>Rate</v>
          </cell>
          <cell r="I780" t="str">
            <v>Water</v>
          </cell>
          <cell r="J780" t="str">
            <v>Authority</v>
          </cell>
          <cell r="K780" t="str">
            <v>Integrated Road, Sewer &amp; Water Program</v>
          </cell>
          <cell r="L780" t="str">
            <v>Renewal of City Assets</v>
          </cell>
          <cell r="M780" t="str">
            <v>Transportation Committee</v>
          </cell>
          <cell r="N780" t="str">
            <v>Planning, Infrastructure &amp; Economic Development Department</v>
          </cell>
          <cell r="O780" t="str">
            <v>Infrastructure Services</v>
          </cell>
          <cell r="P780" t="str">
            <v>Integrated Roads, Water &amp; Wastewater</v>
          </cell>
          <cell r="Q780" t="str">
            <v>909374  2019 Road Resurfacing - CW</v>
          </cell>
          <cell r="R780" t="str">
            <v>516110  Water Capital</v>
          </cell>
          <cell r="S780">
            <v>300</v>
          </cell>
          <cell r="T780">
            <v>550</v>
          </cell>
          <cell r="U780">
            <v>600</v>
          </cell>
          <cell r="V780">
            <v>650</v>
          </cell>
          <cell r="W780">
            <v>0</v>
          </cell>
          <cell r="X780">
            <v>0</v>
          </cell>
          <cell r="Y780">
            <v>0</v>
          </cell>
          <cell r="Z780">
            <v>0</v>
          </cell>
          <cell r="AA780">
            <v>0</v>
          </cell>
          <cell r="AB780">
            <v>0</v>
          </cell>
          <cell r="AC780">
            <v>2100</v>
          </cell>
          <cell r="AD780">
            <v>516110</v>
          </cell>
          <cell r="AE780">
            <v>2100</v>
          </cell>
          <cell r="AF780" t="str">
            <v>CW</v>
          </cell>
          <cell r="AG780">
            <v>2021</v>
          </cell>
          <cell r="AH780" t="str">
            <v>Water Capital</v>
          </cell>
          <cell r="AI780">
            <v>909374</v>
          </cell>
          <cell r="AJ780" t="str">
            <v>Réasphaltage des chaussées 2019 - À l'échelle de la ville</v>
          </cell>
        </row>
        <row r="781">
          <cell r="B781" t="str">
            <v>909374 2019 Road Resurfacing - CW</v>
          </cell>
          <cell r="C781" t="str">
            <v>Res</v>
          </cell>
          <cell r="D781" t="str">
            <v xml:space="preserve">Capital Reserve Fund </v>
          </cell>
          <cell r="E781" t="str">
            <v>Sewer Capital</v>
          </cell>
          <cell r="F781" t="str">
            <v>Rate Supported</v>
          </cell>
          <cell r="G781" t="str">
            <v>Rate</v>
          </cell>
          <cell r="H781" t="str">
            <v>Rate</v>
          </cell>
          <cell r="I781" t="str">
            <v>Sewer</v>
          </cell>
          <cell r="J781" t="str">
            <v>Authority</v>
          </cell>
          <cell r="K781" t="str">
            <v>Integrated Road, Sewer &amp; Water Program</v>
          </cell>
          <cell r="L781" t="str">
            <v>Renewal of City Assets</v>
          </cell>
          <cell r="M781" t="str">
            <v>Transportation Committee</v>
          </cell>
          <cell r="N781" t="str">
            <v>Planning, Infrastructure &amp; Economic Development Department</v>
          </cell>
          <cell r="O781" t="str">
            <v>Infrastructure Services</v>
          </cell>
          <cell r="P781" t="str">
            <v>Integrated Roads, Water &amp; Wastewater</v>
          </cell>
          <cell r="Q781" t="str">
            <v>909374  2019 Road Resurfacing - CW</v>
          </cell>
          <cell r="R781" t="str">
            <v>516112  Sewer Capital</v>
          </cell>
          <cell r="S781">
            <v>300</v>
          </cell>
          <cell r="T781">
            <v>550</v>
          </cell>
          <cell r="U781">
            <v>600</v>
          </cell>
          <cell r="V781">
            <v>650</v>
          </cell>
          <cell r="W781">
            <v>0</v>
          </cell>
          <cell r="X781">
            <v>0</v>
          </cell>
          <cell r="Y781">
            <v>0</v>
          </cell>
          <cell r="Z781">
            <v>0</v>
          </cell>
          <cell r="AA781">
            <v>0</v>
          </cell>
          <cell r="AB781">
            <v>0</v>
          </cell>
          <cell r="AC781">
            <v>2100</v>
          </cell>
          <cell r="AD781">
            <v>516112</v>
          </cell>
          <cell r="AE781">
            <v>2100</v>
          </cell>
          <cell r="AF781" t="str">
            <v>CW</v>
          </cell>
          <cell r="AG781">
            <v>2021</v>
          </cell>
          <cell r="AH781" t="str">
            <v xml:space="preserve">Sewer Capital </v>
          </cell>
          <cell r="AI781">
            <v>909374</v>
          </cell>
          <cell r="AJ781" t="str">
            <v>Réasphaltage des chaussées 2019 - À l'échelle de la ville</v>
          </cell>
        </row>
        <row r="782">
          <cell r="B782" t="str">
            <v>909374 2019 Road Resurfacing - CW</v>
          </cell>
          <cell r="C782" t="str">
            <v>Res</v>
          </cell>
          <cell r="D782" t="str">
            <v xml:space="preserve">Capital Reserve Fund </v>
          </cell>
          <cell r="E782" t="str">
            <v>Stormwater Reserve</v>
          </cell>
          <cell r="F782" t="str">
            <v>Rate Supported</v>
          </cell>
          <cell r="G782" t="str">
            <v>Rate</v>
          </cell>
          <cell r="H782" t="str">
            <v>Rate</v>
          </cell>
          <cell r="I782" t="str">
            <v>Stormwater</v>
          </cell>
          <cell r="J782" t="str">
            <v>Authority</v>
          </cell>
          <cell r="K782" t="str">
            <v>Integrated Road, Sewer &amp; Water Program</v>
          </cell>
          <cell r="L782" t="str">
            <v>Renewal of City Assets</v>
          </cell>
          <cell r="M782" t="str">
            <v>Transportation Committee</v>
          </cell>
          <cell r="N782" t="str">
            <v>Planning, Infrastructure &amp; Economic Development Department</v>
          </cell>
          <cell r="O782" t="str">
            <v>Infrastructure Services</v>
          </cell>
          <cell r="P782" t="str">
            <v>Integrated Roads, Water &amp; Wastewater</v>
          </cell>
          <cell r="Q782" t="str">
            <v>909374  2019 Road Resurfacing - CW</v>
          </cell>
          <cell r="R782" t="str">
            <v>516180  Stormwater Reserve Capital</v>
          </cell>
          <cell r="S782">
            <v>300</v>
          </cell>
          <cell r="T782">
            <v>550</v>
          </cell>
          <cell r="U782">
            <v>600</v>
          </cell>
          <cell r="V782">
            <v>650</v>
          </cell>
          <cell r="W782">
            <v>0</v>
          </cell>
          <cell r="X782">
            <v>0</v>
          </cell>
          <cell r="Y782">
            <v>0</v>
          </cell>
          <cell r="Z782">
            <v>0</v>
          </cell>
          <cell r="AA782">
            <v>0</v>
          </cell>
          <cell r="AB782">
            <v>0</v>
          </cell>
          <cell r="AC782">
            <v>2100</v>
          </cell>
          <cell r="AD782">
            <v>516180</v>
          </cell>
          <cell r="AE782">
            <v>2100</v>
          </cell>
          <cell r="AF782" t="str">
            <v>CW</v>
          </cell>
          <cell r="AG782">
            <v>2021</v>
          </cell>
          <cell r="AH782" t="str">
            <v>Stormwater</v>
          </cell>
          <cell r="AI782">
            <v>909374</v>
          </cell>
          <cell r="AJ782" t="str">
            <v>Réasphaltage des chaussées 2019 - À l'échelle de la ville</v>
          </cell>
        </row>
        <row r="783">
          <cell r="B783" t="str">
            <v>909374 2019 Road Resurfacing - CW</v>
          </cell>
          <cell r="C783" t="str">
            <v>Debt</v>
          </cell>
          <cell r="D783" t="str">
            <v xml:space="preserve">Debt Funding </v>
          </cell>
          <cell r="E783" t="str">
            <v>Tax Supported Debt</v>
          </cell>
          <cell r="F783" t="str">
            <v>Tax Supported/ Dedicated Debt</v>
          </cell>
          <cell r="G783" t="str">
            <v>Tax</v>
          </cell>
          <cell r="H783" t="str">
            <v>Tax</v>
          </cell>
          <cell r="I783" t="str">
            <v>Tax</v>
          </cell>
          <cell r="J783" t="str">
            <v>Authority</v>
          </cell>
          <cell r="K783" t="str">
            <v>Integrated Road, Sewer &amp; Water Program</v>
          </cell>
          <cell r="L783" t="str">
            <v>Renewal of City Assets</v>
          </cell>
          <cell r="M783" t="str">
            <v>Transportation Committee</v>
          </cell>
          <cell r="N783" t="str">
            <v>Planning, Infrastructure &amp; Economic Development Department</v>
          </cell>
          <cell r="O783" t="str">
            <v>Infrastructure Services</v>
          </cell>
          <cell r="P783" t="str">
            <v>Integrated Roads, Water &amp; Wastewater</v>
          </cell>
          <cell r="Q783" t="str">
            <v>909374  2019 Road Resurfacing - CW</v>
          </cell>
          <cell r="R783" t="str">
            <v>518004  Tax Supported Debt</v>
          </cell>
          <cell r="S783">
            <v>30000</v>
          </cell>
          <cell r="T783">
            <v>725</v>
          </cell>
          <cell r="U783">
            <v>3000</v>
          </cell>
          <cell r="V783">
            <v>2000</v>
          </cell>
          <cell r="W783">
            <v>0</v>
          </cell>
          <cell r="X783">
            <v>0</v>
          </cell>
          <cell r="Y783">
            <v>0</v>
          </cell>
          <cell r="Z783">
            <v>0</v>
          </cell>
          <cell r="AA783">
            <v>0</v>
          </cell>
          <cell r="AB783">
            <v>0</v>
          </cell>
          <cell r="AC783">
            <v>35725</v>
          </cell>
          <cell r="AD783">
            <v>518004</v>
          </cell>
          <cell r="AE783">
            <v>35725</v>
          </cell>
          <cell r="AF783" t="str">
            <v>CW</v>
          </cell>
          <cell r="AG783">
            <v>2021</v>
          </cell>
          <cell r="AH783" t="str">
            <v>Tax Supported Debt</v>
          </cell>
          <cell r="AI783">
            <v>909374</v>
          </cell>
          <cell r="AJ783" t="str">
            <v>Réasphaltage des chaussées 2019 - À l'échelle de la ville</v>
          </cell>
        </row>
        <row r="784">
          <cell r="B784" t="str">
            <v>909394 Arch - Cantebury - Plesser</v>
          </cell>
          <cell r="C784" t="str">
            <v>Res</v>
          </cell>
          <cell r="D784" t="str">
            <v xml:space="preserve">Capital Reserve Fund </v>
          </cell>
          <cell r="E784" t="str">
            <v>City Wide Capital</v>
          </cell>
          <cell r="F784" t="str">
            <v>Tax Supported/ Dedicated</v>
          </cell>
          <cell r="G784" t="str">
            <v>Tax</v>
          </cell>
          <cell r="H784" t="str">
            <v>Tax</v>
          </cell>
          <cell r="I784" t="str">
            <v>Tax</v>
          </cell>
          <cell r="J784" t="str">
            <v>Authority</v>
          </cell>
          <cell r="K784" t="str">
            <v>Integrated Road, Sewer &amp; Water Program</v>
          </cell>
          <cell r="L784" t="str">
            <v>Renewal of City Assets</v>
          </cell>
          <cell r="M784" t="str">
            <v>Transportation Committee</v>
          </cell>
          <cell r="N784" t="str">
            <v>Planning, Infrastructure &amp; Economic Development Department</v>
          </cell>
          <cell r="O784" t="str">
            <v>Infrastructure Services</v>
          </cell>
          <cell r="P784" t="str">
            <v>Integrated Roads, Water &amp; Wastewater</v>
          </cell>
          <cell r="Q784" t="str">
            <v>909394  Arch - Cantebury - Plesser</v>
          </cell>
          <cell r="R784" t="str">
            <v>516104  City Wide Capital</v>
          </cell>
          <cell r="S784">
            <v>250</v>
          </cell>
          <cell r="T784">
            <v>1070</v>
          </cell>
          <cell r="U784">
            <v>0</v>
          </cell>
          <cell r="V784">
            <v>0</v>
          </cell>
          <cell r="W784">
            <v>0</v>
          </cell>
          <cell r="X784">
            <v>0</v>
          </cell>
          <cell r="Y784">
            <v>0</v>
          </cell>
          <cell r="Z784">
            <v>0</v>
          </cell>
          <cell r="AA784">
            <v>0</v>
          </cell>
          <cell r="AB784">
            <v>0</v>
          </cell>
          <cell r="AC784">
            <v>1320</v>
          </cell>
          <cell r="AD784">
            <v>516104</v>
          </cell>
          <cell r="AE784">
            <v>1320</v>
          </cell>
          <cell r="AF784">
            <v>18</v>
          </cell>
          <cell r="AG784">
            <v>2023</v>
          </cell>
          <cell r="AH784" t="str">
            <v>City Wide Capital</v>
          </cell>
          <cell r="AI784">
            <v>909394</v>
          </cell>
          <cell r="AJ784" t="str">
            <v>Arch - Canterbury - Plesser</v>
          </cell>
        </row>
        <row r="785">
          <cell r="B785" t="str">
            <v>909394 Arch - Cantebury - Plesser</v>
          </cell>
          <cell r="C785" t="str">
            <v>Res</v>
          </cell>
          <cell r="D785" t="str">
            <v xml:space="preserve">Capital Reserve Fund </v>
          </cell>
          <cell r="E785" t="str">
            <v>Water Capital</v>
          </cell>
          <cell r="F785" t="str">
            <v>Rate Supported</v>
          </cell>
          <cell r="G785" t="str">
            <v>Rate</v>
          </cell>
          <cell r="H785" t="str">
            <v>Rate</v>
          </cell>
          <cell r="I785" t="str">
            <v>Water</v>
          </cell>
          <cell r="J785" t="str">
            <v>Authority</v>
          </cell>
          <cell r="K785" t="str">
            <v>Integrated Road, Sewer &amp; Water Program</v>
          </cell>
          <cell r="L785" t="str">
            <v>Renewal of City Assets</v>
          </cell>
          <cell r="M785" t="str">
            <v>Transportation Committee</v>
          </cell>
          <cell r="N785" t="str">
            <v>Planning, Infrastructure &amp; Economic Development Department</v>
          </cell>
          <cell r="O785" t="str">
            <v>Infrastructure Services</v>
          </cell>
          <cell r="P785" t="str">
            <v>Integrated Roads, Water &amp; Wastewater</v>
          </cell>
          <cell r="Q785" t="str">
            <v>909394  Arch - Cantebury - Plesser</v>
          </cell>
          <cell r="R785" t="str">
            <v>516110  Water Capital</v>
          </cell>
          <cell r="S785">
            <v>610</v>
          </cell>
          <cell r="T785">
            <v>2520</v>
          </cell>
          <cell r="U785">
            <v>0</v>
          </cell>
          <cell r="V785">
            <v>0</v>
          </cell>
          <cell r="W785">
            <v>0</v>
          </cell>
          <cell r="X785">
            <v>0</v>
          </cell>
          <cell r="Y785">
            <v>0</v>
          </cell>
          <cell r="Z785">
            <v>0</v>
          </cell>
          <cell r="AA785">
            <v>0</v>
          </cell>
          <cell r="AB785">
            <v>0</v>
          </cell>
          <cell r="AC785">
            <v>3130</v>
          </cell>
          <cell r="AD785">
            <v>516110</v>
          </cell>
          <cell r="AE785">
            <v>3130</v>
          </cell>
          <cell r="AF785">
            <v>18</v>
          </cell>
          <cell r="AG785">
            <v>2023</v>
          </cell>
          <cell r="AH785" t="str">
            <v>Water Capital</v>
          </cell>
          <cell r="AI785">
            <v>909394</v>
          </cell>
          <cell r="AJ785" t="str">
            <v>Arch - Canterbury - Plesser</v>
          </cell>
        </row>
        <row r="786">
          <cell r="B786" t="str">
            <v>909394 Arch - Cantebury - Plesser</v>
          </cell>
          <cell r="C786" t="str">
            <v>Res</v>
          </cell>
          <cell r="D786" t="str">
            <v xml:space="preserve">Capital Reserve Fund </v>
          </cell>
          <cell r="E786" t="str">
            <v>Sewer Capital</v>
          </cell>
          <cell r="F786" t="str">
            <v>Rate Supported</v>
          </cell>
          <cell r="G786" t="str">
            <v>Rate</v>
          </cell>
          <cell r="H786" t="str">
            <v>Rate</v>
          </cell>
          <cell r="I786" t="str">
            <v>Sewer</v>
          </cell>
          <cell r="J786" t="str">
            <v>Authority</v>
          </cell>
          <cell r="K786" t="str">
            <v>Integrated Road, Sewer &amp; Water Program</v>
          </cell>
          <cell r="L786" t="str">
            <v>Renewal of City Assets</v>
          </cell>
          <cell r="M786" t="str">
            <v>Transportation Committee</v>
          </cell>
          <cell r="N786" t="str">
            <v>Planning, Infrastructure &amp; Economic Development Department</v>
          </cell>
          <cell r="O786" t="str">
            <v>Infrastructure Services</v>
          </cell>
          <cell r="P786" t="str">
            <v>Integrated Roads, Water &amp; Wastewater</v>
          </cell>
          <cell r="Q786" t="str">
            <v>909394  Arch - Cantebury - Plesser</v>
          </cell>
          <cell r="R786" t="str">
            <v>516112  Sewer Capital</v>
          </cell>
          <cell r="S786">
            <v>430</v>
          </cell>
          <cell r="T786">
            <v>0</v>
          </cell>
          <cell r="U786">
            <v>0</v>
          </cell>
          <cell r="V786">
            <v>0</v>
          </cell>
          <cell r="W786">
            <v>0</v>
          </cell>
          <cell r="X786">
            <v>0</v>
          </cell>
          <cell r="Y786">
            <v>0</v>
          </cell>
          <cell r="Z786">
            <v>0</v>
          </cell>
          <cell r="AA786">
            <v>0</v>
          </cell>
          <cell r="AB786">
            <v>0</v>
          </cell>
          <cell r="AC786">
            <v>430</v>
          </cell>
          <cell r="AD786">
            <v>516112</v>
          </cell>
          <cell r="AE786">
            <v>430</v>
          </cell>
          <cell r="AF786">
            <v>18</v>
          </cell>
          <cell r="AG786">
            <v>2023</v>
          </cell>
          <cell r="AH786" t="str">
            <v xml:space="preserve">Sewer Capital </v>
          </cell>
          <cell r="AI786">
            <v>909394</v>
          </cell>
          <cell r="AJ786" t="str">
            <v>Arch - Canterbury - Plesser</v>
          </cell>
        </row>
        <row r="787">
          <cell r="B787" t="str">
            <v>909394 Arch - Cantebury - Plesser</v>
          </cell>
          <cell r="C787" t="str">
            <v>Res</v>
          </cell>
          <cell r="D787" t="str">
            <v xml:space="preserve">Capital Reserve Fund </v>
          </cell>
          <cell r="E787" t="str">
            <v>Stormwater Reserve</v>
          </cell>
          <cell r="F787" t="str">
            <v>Rate Supported</v>
          </cell>
          <cell r="G787" t="str">
            <v>Rate</v>
          </cell>
          <cell r="H787" t="str">
            <v>Rate</v>
          </cell>
          <cell r="I787" t="str">
            <v>Stormwater</v>
          </cell>
          <cell r="J787" t="str">
            <v>Authority</v>
          </cell>
          <cell r="K787" t="str">
            <v>Integrated Road, Sewer &amp; Water Program</v>
          </cell>
          <cell r="L787" t="str">
            <v>Renewal of City Assets</v>
          </cell>
          <cell r="M787" t="str">
            <v>Transportation Committee</v>
          </cell>
          <cell r="N787" t="str">
            <v>Planning, Infrastructure &amp; Economic Development Department</v>
          </cell>
          <cell r="O787" t="str">
            <v>Infrastructure Services</v>
          </cell>
          <cell r="P787" t="str">
            <v>Integrated Roads, Water &amp; Wastewater</v>
          </cell>
          <cell r="Q787" t="str">
            <v>909394  Arch - Cantebury - Plesser</v>
          </cell>
          <cell r="R787" t="str">
            <v>516180  Stormwater Reserve Capital</v>
          </cell>
          <cell r="S787">
            <v>430</v>
          </cell>
          <cell r="T787">
            <v>1740</v>
          </cell>
          <cell r="U787">
            <v>0</v>
          </cell>
          <cell r="V787">
            <v>0</v>
          </cell>
          <cell r="W787">
            <v>0</v>
          </cell>
          <cell r="X787">
            <v>0</v>
          </cell>
          <cell r="Y787">
            <v>0</v>
          </cell>
          <cell r="Z787">
            <v>0</v>
          </cell>
          <cell r="AA787">
            <v>0</v>
          </cell>
          <cell r="AB787">
            <v>0</v>
          </cell>
          <cell r="AC787">
            <v>2170</v>
          </cell>
          <cell r="AD787">
            <v>516180</v>
          </cell>
          <cell r="AE787">
            <v>2170</v>
          </cell>
          <cell r="AF787">
            <v>18</v>
          </cell>
          <cell r="AG787">
            <v>2023</v>
          </cell>
          <cell r="AH787" t="str">
            <v>Stormwater</v>
          </cell>
          <cell r="AI787">
            <v>909394</v>
          </cell>
          <cell r="AJ787" t="str">
            <v>Arch - Canterbury - Plesser</v>
          </cell>
        </row>
        <row r="788">
          <cell r="B788" t="str">
            <v>909394 Arch - Cantebury - Plesser</v>
          </cell>
          <cell r="C788" t="str">
            <v>Debt</v>
          </cell>
          <cell r="D788" t="str">
            <v xml:space="preserve">Debt Funding </v>
          </cell>
          <cell r="E788" t="str">
            <v>Tax Supported Debt</v>
          </cell>
          <cell r="F788" t="str">
            <v>Tax Supported/ Dedicated Debt</v>
          </cell>
          <cell r="G788" t="str">
            <v>Tax</v>
          </cell>
          <cell r="H788" t="str">
            <v>Tax</v>
          </cell>
          <cell r="I788" t="str">
            <v>Tax</v>
          </cell>
          <cell r="J788" t="str">
            <v>Authority</v>
          </cell>
          <cell r="K788" t="str">
            <v>Integrated Road, Sewer &amp; Water Program</v>
          </cell>
          <cell r="L788" t="str">
            <v>Renewal of City Assets</v>
          </cell>
          <cell r="M788" t="str">
            <v>Transportation Committee</v>
          </cell>
          <cell r="N788" t="str">
            <v>Planning, Infrastructure &amp; Economic Development Department</v>
          </cell>
          <cell r="O788" t="str">
            <v>Infrastructure Services</v>
          </cell>
          <cell r="P788" t="str">
            <v>Integrated Roads, Water &amp; Wastewater</v>
          </cell>
          <cell r="Q788" t="str">
            <v>909394  Arch - Cantebury - Plesser</v>
          </cell>
          <cell r="R788" t="str">
            <v>518004  Tax Supported Debt</v>
          </cell>
          <cell r="S788">
            <v>20</v>
          </cell>
          <cell r="T788">
            <v>10</v>
          </cell>
          <cell r="U788">
            <v>0</v>
          </cell>
          <cell r="V788">
            <v>0</v>
          </cell>
          <cell r="W788">
            <v>0</v>
          </cell>
          <cell r="X788">
            <v>0</v>
          </cell>
          <cell r="Y788">
            <v>0</v>
          </cell>
          <cell r="Z788">
            <v>0</v>
          </cell>
          <cell r="AA788">
            <v>0</v>
          </cell>
          <cell r="AB788">
            <v>0</v>
          </cell>
          <cell r="AC788">
            <v>30</v>
          </cell>
          <cell r="AD788">
            <v>518004</v>
          </cell>
          <cell r="AE788">
            <v>30</v>
          </cell>
          <cell r="AF788">
            <v>18</v>
          </cell>
          <cell r="AG788">
            <v>2023</v>
          </cell>
          <cell r="AH788" t="str">
            <v>Tax Supported Debt</v>
          </cell>
          <cell r="AI788">
            <v>909394</v>
          </cell>
          <cell r="AJ788" t="str">
            <v>Arch - Canterbury - Plesser</v>
          </cell>
        </row>
        <row r="789">
          <cell r="B789" t="str">
            <v>909394 Arch - Cantebury - Plesser</v>
          </cell>
          <cell r="C789" t="str">
            <v>Debt</v>
          </cell>
          <cell r="D789" t="str">
            <v xml:space="preserve">Debt Funding </v>
          </cell>
          <cell r="E789" t="str">
            <v>Sewer Funded Debt</v>
          </cell>
          <cell r="F789" t="str">
            <v>Rate Supported Debt</v>
          </cell>
          <cell r="G789" t="str">
            <v>Rate</v>
          </cell>
          <cell r="H789" t="str">
            <v>Rate</v>
          </cell>
          <cell r="I789" t="str">
            <v>Sewer</v>
          </cell>
          <cell r="J789" t="str">
            <v>Authority</v>
          </cell>
          <cell r="K789" t="str">
            <v>Integrated Road, Sewer &amp; Water Program</v>
          </cell>
          <cell r="L789" t="str">
            <v>Renewal of City Assets</v>
          </cell>
          <cell r="M789" t="str">
            <v>Transportation Committee</v>
          </cell>
          <cell r="N789" t="str">
            <v>Planning, Infrastructure &amp; Economic Development Department</v>
          </cell>
          <cell r="O789" t="str">
            <v>Infrastructure Services</v>
          </cell>
          <cell r="P789" t="str">
            <v>Integrated Roads, Water &amp; Wastewater</v>
          </cell>
          <cell r="Q789" t="str">
            <v>909394  Arch - Cantebury - Plesser</v>
          </cell>
          <cell r="R789" t="str">
            <v>518007  Sewer Funded Debt</v>
          </cell>
          <cell r="S789">
            <v>20</v>
          </cell>
          <cell r="T789">
            <v>1770</v>
          </cell>
          <cell r="U789">
            <v>0</v>
          </cell>
          <cell r="V789">
            <v>0</v>
          </cell>
          <cell r="W789">
            <v>0</v>
          </cell>
          <cell r="X789">
            <v>0</v>
          </cell>
          <cell r="Y789">
            <v>0</v>
          </cell>
          <cell r="Z789">
            <v>0</v>
          </cell>
          <cell r="AA789">
            <v>0</v>
          </cell>
          <cell r="AB789">
            <v>0</v>
          </cell>
          <cell r="AC789">
            <v>1790</v>
          </cell>
          <cell r="AD789">
            <v>518007</v>
          </cell>
          <cell r="AE789">
            <v>1790</v>
          </cell>
          <cell r="AF789">
            <v>18</v>
          </cell>
          <cell r="AG789">
            <v>2023</v>
          </cell>
          <cell r="AH789" t="str">
            <v>Sewer Funded Debt</v>
          </cell>
          <cell r="AI789">
            <v>909394</v>
          </cell>
          <cell r="AJ789" t="str">
            <v>Arch - Canterbury - Plesser</v>
          </cell>
        </row>
        <row r="790">
          <cell r="B790" t="str">
            <v>909394 Arch - Cantebury - Plesser</v>
          </cell>
          <cell r="C790" t="str">
            <v>Debt</v>
          </cell>
          <cell r="D790" t="str">
            <v xml:space="preserve">Debt Funding </v>
          </cell>
          <cell r="E790" t="str">
            <v>Water Funded Debt</v>
          </cell>
          <cell r="F790" t="str">
            <v>Rate Supported Debt</v>
          </cell>
          <cell r="G790" t="str">
            <v>Rate</v>
          </cell>
          <cell r="H790" t="str">
            <v>Rate</v>
          </cell>
          <cell r="I790" t="str">
            <v>Water</v>
          </cell>
          <cell r="J790" t="str">
            <v>Authority</v>
          </cell>
          <cell r="K790" t="str">
            <v>Integrated Road, Sewer &amp; Water Program</v>
          </cell>
          <cell r="L790" t="str">
            <v>Renewal of City Assets</v>
          </cell>
          <cell r="M790" t="str">
            <v>Transportation Committee</v>
          </cell>
          <cell r="N790" t="str">
            <v>Planning, Infrastructure &amp; Economic Development Department</v>
          </cell>
          <cell r="O790" t="str">
            <v>Infrastructure Services</v>
          </cell>
          <cell r="P790" t="str">
            <v>Integrated Roads, Water &amp; Wastewater</v>
          </cell>
          <cell r="Q790" t="str">
            <v>909394  Arch - Cantebury - Plesser</v>
          </cell>
          <cell r="R790" t="str">
            <v>518011  Water Funded Debt</v>
          </cell>
          <cell r="S790">
            <v>20</v>
          </cell>
          <cell r="T790">
            <v>20</v>
          </cell>
          <cell r="U790">
            <v>0</v>
          </cell>
          <cell r="V790">
            <v>0</v>
          </cell>
          <cell r="W790">
            <v>0</v>
          </cell>
          <cell r="X790">
            <v>0</v>
          </cell>
          <cell r="Y790">
            <v>0</v>
          </cell>
          <cell r="Z790">
            <v>0</v>
          </cell>
          <cell r="AA790">
            <v>0</v>
          </cell>
          <cell r="AB790">
            <v>0</v>
          </cell>
          <cell r="AC790">
            <v>40</v>
          </cell>
          <cell r="AD790">
            <v>518011</v>
          </cell>
          <cell r="AE790">
            <v>40</v>
          </cell>
          <cell r="AF790">
            <v>18</v>
          </cell>
          <cell r="AG790">
            <v>2023</v>
          </cell>
          <cell r="AH790" t="str">
            <v>Water Funded Debt</v>
          </cell>
          <cell r="AI790">
            <v>909394</v>
          </cell>
          <cell r="AJ790" t="str">
            <v>Arch - Canterbury - Plesser</v>
          </cell>
        </row>
        <row r="791">
          <cell r="B791" t="str">
            <v>909394 Arch - Cantebury - Plesser</v>
          </cell>
          <cell r="C791" t="str">
            <v>Debt</v>
          </cell>
          <cell r="D791" t="str">
            <v xml:space="preserve">Debt Funding </v>
          </cell>
          <cell r="E791" t="str">
            <v>Stormwater Res Debt</v>
          </cell>
          <cell r="F791" t="str">
            <v>Rate Supported Debt</v>
          </cell>
          <cell r="G791" t="str">
            <v>Rate</v>
          </cell>
          <cell r="H791" t="str">
            <v>Rate</v>
          </cell>
          <cell r="I791" t="str">
            <v>Stormwater</v>
          </cell>
          <cell r="J791" t="str">
            <v>Authority</v>
          </cell>
          <cell r="K791" t="str">
            <v>Integrated Road, Sewer &amp; Water Program</v>
          </cell>
          <cell r="L791" t="str">
            <v>Renewal of City Assets</v>
          </cell>
          <cell r="M791" t="str">
            <v>Transportation Committee</v>
          </cell>
          <cell r="N791" t="str">
            <v>Planning, Infrastructure &amp; Economic Development Department</v>
          </cell>
          <cell r="O791" t="str">
            <v>Infrastructure Services</v>
          </cell>
          <cell r="P791" t="str">
            <v>Integrated Roads, Water &amp; Wastewater</v>
          </cell>
          <cell r="Q791" t="str">
            <v>909394  Arch - Cantebury - Plesser</v>
          </cell>
          <cell r="R791" t="str">
            <v>518056  Stormwater Reserve Capital Debt</v>
          </cell>
          <cell r="S791">
            <v>20</v>
          </cell>
          <cell r="T791">
            <v>30</v>
          </cell>
          <cell r="U791">
            <v>0</v>
          </cell>
          <cell r="V791">
            <v>0</v>
          </cell>
          <cell r="W791">
            <v>0</v>
          </cell>
          <cell r="X791">
            <v>0</v>
          </cell>
          <cell r="Y791">
            <v>0</v>
          </cell>
          <cell r="Z791">
            <v>0</v>
          </cell>
          <cell r="AA791">
            <v>0</v>
          </cell>
          <cell r="AB791">
            <v>0</v>
          </cell>
          <cell r="AC791">
            <v>50</v>
          </cell>
          <cell r="AD791">
            <v>518056</v>
          </cell>
          <cell r="AE791">
            <v>50</v>
          </cell>
          <cell r="AF791">
            <v>18</v>
          </cell>
          <cell r="AG791">
            <v>2023</v>
          </cell>
          <cell r="AH791" t="e">
            <v>#N/A</v>
          </cell>
          <cell r="AI791">
            <v>909394</v>
          </cell>
          <cell r="AJ791" t="str">
            <v>Arch - Canterbury - Plesser</v>
          </cell>
        </row>
        <row r="792">
          <cell r="B792" t="str">
            <v>909400 Bel-Air Dr, Bedbrooke St et al</v>
          </cell>
          <cell r="C792" t="str">
            <v>Res</v>
          </cell>
          <cell r="D792" t="str">
            <v xml:space="preserve">Capital Reserve Fund </v>
          </cell>
          <cell r="E792" t="str">
            <v>City Wide Capital</v>
          </cell>
          <cell r="F792" t="str">
            <v>Tax Supported/ Dedicated</v>
          </cell>
          <cell r="G792" t="str">
            <v>Tax</v>
          </cell>
          <cell r="H792" t="str">
            <v>Tax</v>
          </cell>
          <cell r="I792" t="str">
            <v>Tax</v>
          </cell>
          <cell r="J792" t="str">
            <v>Authority</v>
          </cell>
          <cell r="K792" t="str">
            <v>Integrated Road, Sewer &amp; Water Program</v>
          </cell>
          <cell r="L792" t="str">
            <v>Renewal of City Assets</v>
          </cell>
          <cell r="M792" t="str">
            <v>Transportation Committee</v>
          </cell>
          <cell r="N792" t="str">
            <v>Planning, Infrastructure &amp; Economic Development Department</v>
          </cell>
          <cell r="O792" t="str">
            <v>Infrastructure Services</v>
          </cell>
          <cell r="P792" t="str">
            <v>Integrated Roads, Water &amp; Wastewater</v>
          </cell>
          <cell r="Q792" t="str">
            <v>909400  Bel-Air Dr, Bedbrooke St et al</v>
          </cell>
          <cell r="R792" t="str">
            <v>516104  City Wide Capital</v>
          </cell>
          <cell r="S792">
            <v>210</v>
          </cell>
          <cell r="T792">
            <v>910</v>
          </cell>
          <cell r="U792">
            <v>0</v>
          </cell>
          <cell r="V792">
            <v>0</v>
          </cell>
          <cell r="W792">
            <v>0</v>
          </cell>
          <cell r="X792">
            <v>0</v>
          </cell>
          <cell r="Y792">
            <v>0</v>
          </cell>
          <cell r="Z792">
            <v>0</v>
          </cell>
          <cell r="AA792">
            <v>0</v>
          </cell>
          <cell r="AB792">
            <v>0</v>
          </cell>
          <cell r="AC792">
            <v>1120</v>
          </cell>
          <cell r="AD792">
            <v>516104</v>
          </cell>
          <cell r="AE792">
            <v>1120</v>
          </cell>
          <cell r="AF792">
            <v>8</v>
          </cell>
          <cell r="AG792">
            <v>2023</v>
          </cell>
          <cell r="AH792" t="str">
            <v>City Wide Capital</v>
          </cell>
          <cell r="AI792">
            <v>909400</v>
          </cell>
          <cell r="AJ792" t="str">
            <v>Prom. Bel-Air, rue Bedbrooke</v>
          </cell>
        </row>
        <row r="793">
          <cell r="B793" t="str">
            <v>909400 Bel-Air Dr, Bedbrooke St et al</v>
          </cell>
          <cell r="C793" t="str">
            <v>Res</v>
          </cell>
          <cell r="D793" t="str">
            <v xml:space="preserve">Capital Reserve Fund </v>
          </cell>
          <cell r="E793" t="str">
            <v>Water Capital</v>
          </cell>
          <cell r="F793" t="str">
            <v>Rate Supported</v>
          </cell>
          <cell r="G793" t="str">
            <v>Rate</v>
          </cell>
          <cell r="H793" t="str">
            <v>Rate</v>
          </cell>
          <cell r="I793" t="str">
            <v>Water</v>
          </cell>
          <cell r="J793" t="str">
            <v>Authority</v>
          </cell>
          <cell r="K793" t="str">
            <v>Integrated Road, Sewer &amp; Water Program</v>
          </cell>
          <cell r="L793" t="str">
            <v>Renewal of City Assets</v>
          </cell>
          <cell r="M793" t="str">
            <v>Transportation Committee</v>
          </cell>
          <cell r="N793" t="str">
            <v>Planning, Infrastructure &amp; Economic Development Department</v>
          </cell>
          <cell r="O793" t="str">
            <v>Infrastructure Services</v>
          </cell>
          <cell r="P793" t="str">
            <v>Integrated Roads, Water &amp; Wastewater</v>
          </cell>
          <cell r="Q793" t="str">
            <v>909400  Bel-Air Dr, Bedbrooke St et al</v>
          </cell>
          <cell r="R793" t="str">
            <v>516110  Water Capital</v>
          </cell>
          <cell r="S793">
            <v>460</v>
          </cell>
          <cell r="T793">
            <v>2270</v>
          </cell>
          <cell r="U793">
            <v>0</v>
          </cell>
          <cell r="V793">
            <v>0</v>
          </cell>
          <cell r="W793">
            <v>0</v>
          </cell>
          <cell r="X793">
            <v>0</v>
          </cell>
          <cell r="Y793">
            <v>0</v>
          </cell>
          <cell r="Z793">
            <v>0</v>
          </cell>
          <cell r="AA793">
            <v>0</v>
          </cell>
          <cell r="AB793">
            <v>0</v>
          </cell>
          <cell r="AC793">
            <v>2730</v>
          </cell>
          <cell r="AD793">
            <v>516110</v>
          </cell>
          <cell r="AE793">
            <v>2730</v>
          </cell>
          <cell r="AF793">
            <v>8</v>
          </cell>
          <cell r="AG793">
            <v>2023</v>
          </cell>
          <cell r="AH793" t="str">
            <v>Water Capital</v>
          </cell>
          <cell r="AI793">
            <v>909400</v>
          </cell>
          <cell r="AJ793" t="str">
            <v>Prom. Bel-Air, rue Bedbrooke</v>
          </cell>
        </row>
        <row r="794">
          <cell r="B794" t="str">
            <v>909400 Bel-Air Dr, Bedbrooke St et al</v>
          </cell>
          <cell r="C794" t="str">
            <v>Res</v>
          </cell>
          <cell r="D794" t="str">
            <v xml:space="preserve">Capital Reserve Fund </v>
          </cell>
          <cell r="E794" t="str">
            <v>Sewer Capital</v>
          </cell>
          <cell r="F794" t="str">
            <v>Rate Supported</v>
          </cell>
          <cell r="G794" t="str">
            <v>Rate</v>
          </cell>
          <cell r="H794" t="str">
            <v>Rate</v>
          </cell>
          <cell r="I794" t="str">
            <v>Sewer</v>
          </cell>
          <cell r="J794" t="str">
            <v>Authority</v>
          </cell>
          <cell r="K794" t="str">
            <v>Integrated Road, Sewer &amp; Water Program</v>
          </cell>
          <cell r="L794" t="str">
            <v>Renewal of City Assets</v>
          </cell>
          <cell r="M794" t="str">
            <v>Transportation Committee</v>
          </cell>
          <cell r="N794" t="str">
            <v>Planning, Infrastructure &amp; Economic Development Department</v>
          </cell>
          <cell r="O794" t="str">
            <v>Infrastructure Services</v>
          </cell>
          <cell r="P794" t="str">
            <v>Integrated Roads, Water &amp; Wastewater</v>
          </cell>
          <cell r="Q794" t="str">
            <v>909400  Bel-Air Dr, Bedbrooke St et al</v>
          </cell>
          <cell r="R794" t="str">
            <v>516112  Sewer Capital</v>
          </cell>
          <cell r="S794">
            <v>300</v>
          </cell>
          <cell r="T794">
            <v>0</v>
          </cell>
          <cell r="U794">
            <v>0</v>
          </cell>
          <cell r="V794">
            <v>0</v>
          </cell>
          <cell r="W794">
            <v>0</v>
          </cell>
          <cell r="X794">
            <v>0</v>
          </cell>
          <cell r="Y794">
            <v>0</v>
          </cell>
          <cell r="Z794">
            <v>0</v>
          </cell>
          <cell r="AA794">
            <v>0</v>
          </cell>
          <cell r="AB794">
            <v>0</v>
          </cell>
          <cell r="AC794">
            <v>300</v>
          </cell>
          <cell r="AD794">
            <v>516112</v>
          </cell>
          <cell r="AE794">
            <v>300</v>
          </cell>
          <cell r="AF794">
            <v>8</v>
          </cell>
          <cell r="AG794">
            <v>2023</v>
          </cell>
          <cell r="AH794" t="str">
            <v xml:space="preserve">Sewer Capital </v>
          </cell>
          <cell r="AI794">
            <v>909400</v>
          </cell>
          <cell r="AJ794" t="str">
            <v>Prom. Bel-Air, rue Bedbrooke</v>
          </cell>
        </row>
        <row r="795">
          <cell r="B795" t="str">
            <v>909400 Bel-Air Dr, Bedbrooke St et al</v>
          </cell>
          <cell r="C795" t="str">
            <v>Res</v>
          </cell>
          <cell r="D795" t="str">
            <v xml:space="preserve">Capital Reserve Fund </v>
          </cell>
          <cell r="E795" t="str">
            <v>Stormwater Reserve</v>
          </cell>
          <cell r="F795" t="str">
            <v>Rate Supported</v>
          </cell>
          <cell r="G795" t="str">
            <v>Rate</v>
          </cell>
          <cell r="H795" t="str">
            <v>Rate</v>
          </cell>
          <cell r="I795" t="str">
            <v>Stormwater</v>
          </cell>
          <cell r="J795" t="str">
            <v>Authority</v>
          </cell>
          <cell r="K795" t="str">
            <v>Integrated Road, Sewer &amp; Water Program</v>
          </cell>
          <cell r="L795" t="str">
            <v>Renewal of City Assets</v>
          </cell>
          <cell r="M795" t="str">
            <v>Transportation Committee</v>
          </cell>
          <cell r="N795" t="str">
            <v>Planning, Infrastructure &amp; Economic Development Department</v>
          </cell>
          <cell r="O795" t="str">
            <v>Infrastructure Services</v>
          </cell>
          <cell r="P795" t="str">
            <v>Integrated Roads, Water &amp; Wastewater</v>
          </cell>
          <cell r="Q795" t="str">
            <v>909400  Bel-Air Dr, Bedbrooke St et al</v>
          </cell>
          <cell r="R795" t="str">
            <v>516180  Stormwater Reserve Capital</v>
          </cell>
          <cell r="S795">
            <v>300</v>
          </cell>
          <cell r="T795">
            <v>1600</v>
          </cell>
          <cell r="U795">
            <v>0</v>
          </cell>
          <cell r="V795">
            <v>0</v>
          </cell>
          <cell r="W795">
            <v>0</v>
          </cell>
          <cell r="X795">
            <v>0</v>
          </cell>
          <cell r="Y795">
            <v>0</v>
          </cell>
          <cell r="Z795">
            <v>0</v>
          </cell>
          <cell r="AA795">
            <v>0</v>
          </cell>
          <cell r="AB795">
            <v>0</v>
          </cell>
          <cell r="AC795">
            <v>1900</v>
          </cell>
          <cell r="AD795">
            <v>516180</v>
          </cell>
          <cell r="AE795">
            <v>1900</v>
          </cell>
          <cell r="AF795">
            <v>8</v>
          </cell>
          <cell r="AG795">
            <v>2023</v>
          </cell>
          <cell r="AH795" t="str">
            <v>Stormwater</v>
          </cell>
          <cell r="AI795">
            <v>909400</v>
          </cell>
          <cell r="AJ795" t="str">
            <v>Prom. Bel-Air, rue Bedbrooke</v>
          </cell>
        </row>
        <row r="796">
          <cell r="B796" t="str">
            <v>909400 Bel-Air Dr, Bedbrooke St et al</v>
          </cell>
          <cell r="C796" t="str">
            <v>Debt</v>
          </cell>
          <cell r="D796" t="str">
            <v xml:space="preserve">Debt Funding </v>
          </cell>
          <cell r="E796" t="str">
            <v>Tax Supported Debt</v>
          </cell>
          <cell r="F796" t="str">
            <v>Tax Supported/ Dedicated Debt</v>
          </cell>
          <cell r="G796" t="str">
            <v>Tax</v>
          </cell>
          <cell r="H796" t="str">
            <v>Tax</v>
          </cell>
          <cell r="I796" t="str">
            <v>Tax</v>
          </cell>
          <cell r="J796" t="str">
            <v>Authority</v>
          </cell>
          <cell r="K796" t="str">
            <v>Integrated Road, Sewer &amp; Water Program</v>
          </cell>
          <cell r="L796" t="str">
            <v>Renewal of City Assets</v>
          </cell>
          <cell r="M796" t="str">
            <v>Transportation Committee</v>
          </cell>
          <cell r="N796" t="str">
            <v>Planning, Infrastructure &amp; Economic Development Department</v>
          </cell>
          <cell r="O796" t="str">
            <v>Infrastructure Services</v>
          </cell>
          <cell r="P796" t="str">
            <v>Integrated Roads, Water &amp; Wastewater</v>
          </cell>
          <cell r="Q796" t="str">
            <v>909400  Bel-Air Dr, Bedbrooke St et al</v>
          </cell>
          <cell r="R796" t="str">
            <v>518004  Tax Supported Debt</v>
          </cell>
          <cell r="S796">
            <v>0</v>
          </cell>
          <cell r="T796">
            <v>60</v>
          </cell>
          <cell r="U796">
            <v>0</v>
          </cell>
          <cell r="V796">
            <v>0</v>
          </cell>
          <cell r="W796">
            <v>0</v>
          </cell>
          <cell r="X796">
            <v>0</v>
          </cell>
          <cell r="Y796">
            <v>0</v>
          </cell>
          <cell r="Z796">
            <v>0</v>
          </cell>
          <cell r="AA796">
            <v>0</v>
          </cell>
          <cell r="AB796">
            <v>0</v>
          </cell>
          <cell r="AC796">
            <v>60</v>
          </cell>
          <cell r="AD796">
            <v>518004</v>
          </cell>
          <cell r="AE796">
            <v>60</v>
          </cell>
          <cell r="AF796">
            <v>8</v>
          </cell>
          <cell r="AG796">
            <v>2023</v>
          </cell>
          <cell r="AH796" t="str">
            <v>Tax Supported Debt</v>
          </cell>
          <cell r="AI796">
            <v>909400</v>
          </cell>
          <cell r="AJ796" t="str">
            <v>Prom. Bel-Air, rue Bedbrooke</v>
          </cell>
        </row>
        <row r="797">
          <cell r="B797" t="str">
            <v>909400 Bel-Air Dr, Bedbrooke St et al</v>
          </cell>
          <cell r="C797" t="str">
            <v>Debt</v>
          </cell>
          <cell r="D797" t="str">
            <v xml:space="preserve">Debt Funding </v>
          </cell>
          <cell r="E797" t="str">
            <v>Sewer Funded Debt</v>
          </cell>
          <cell r="F797" t="str">
            <v>Rate Supported Debt</v>
          </cell>
          <cell r="G797" t="str">
            <v>Rate</v>
          </cell>
          <cell r="H797" t="str">
            <v>Rate</v>
          </cell>
          <cell r="I797" t="str">
            <v>Sewer</v>
          </cell>
          <cell r="J797" t="str">
            <v>Authority</v>
          </cell>
          <cell r="K797" t="str">
            <v>Integrated Road, Sewer &amp; Water Program</v>
          </cell>
          <cell r="L797" t="str">
            <v>Renewal of City Assets</v>
          </cell>
          <cell r="M797" t="str">
            <v>Transportation Committee</v>
          </cell>
          <cell r="N797" t="str">
            <v>Planning, Infrastructure &amp; Economic Development Department</v>
          </cell>
          <cell r="O797" t="str">
            <v>Infrastructure Services</v>
          </cell>
          <cell r="P797" t="str">
            <v>Integrated Roads, Water &amp; Wastewater</v>
          </cell>
          <cell r="Q797" t="str">
            <v>909400  Bel-Air Dr, Bedbrooke St et al</v>
          </cell>
          <cell r="R797" t="str">
            <v>518007  Sewer Funded Debt</v>
          </cell>
          <cell r="S797">
            <v>20</v>
          </cell>
          <cell r="T797">
            <v>1640</v>
          </cell>
          <cell r="U797">
            <v>0</v>
          </cell>
          <cell r="V797">
            <v>0</v>
          </cell>
          <cell r="W797">
            <v>0</v>
          </cell>
          <cell r="X797">
            <v>0</v>
          </cell>
          <cell r="Y797">
            <v>0</v>
          </cell>
          <cell r="Z797">
            <v>0</v>
          </cell>
          <cell r="AA797">
            <v>0</v>
          </cell>
          <cell r="AB797">
            <v>0</v>
          </cell>
          <cell r="AC797">
            <v>1660</v>
          </cell>
          <cell r="AD797">
            <v>518007</v>
          </cell>
          <cell r="AE797">
            <v>1660</v>
          </cell>
          <cell r="AF797">
            <v>8</v>
          </cell>
          <cell r="AG797">
            <v>2023</v>
          </cell>
          <cell r="AH797" t="str">
            <v>Sewer Funded Debt</v>
          </cell>
          <cell r="AI797">
            <v>909400</v>
          </cell>
          <cell r="AJ797" t="str">
            <v>Prom. Bel-Air, rue Bedbrooke</v>
          </cell>
        </row>
        <row r="798">
          <cell r="B798" t="str">
            <v>909400 Bel-Air Dr, Bedbrooke St et al</v>
          </cell>
          <cell r="C798" t="str">
            <v>Debt</v>
          </cell>
          <cell r="D798" t="str">
            <v xml:space="preserve">Debt Funding </v>
          </cell>
          <cell r="E798" t="str">
            <v>Water Funded Debt</v>
          </cell>
          <cell r="F798" t="str">
            <v>Rate Supported Debt</v>
          </cell>
          <cell r="G798" t="str">
            <v>Rate</v>
          </cell>
          <cell r="H798" t="str">
            <v>Rate</v>
          </cell>
          <cell r="I798" t="str">
            <v>Water</v>
          </cell>
          <cell r="J798" t="str">
            <v>Authority</v>
          </cell>
          <cell r="K798" t="str">
            <v>Integrated Road, Sewer &amp; Water Program</v>
          </cell>
          <cell r="L798" t="str">
            <v>Renewal of City Assets</v>
          </cell>
          <cell r="M798" t="str">
            <v>Transportation Committee</v>
          </cell>
          <cell r="N798" t="str">
            <v>Planning, Infrastructure &amp; Economic Development Department</v>
          </cell>
          <cell r="O798" t="str">
            <v>Infrastructure Services</v>
          </cell>
          <cell r="P798" t="str">
            <v>Integrated Roads, Water &amp; Wastewater</v>
          </cell>
          <cell r="Q798" t="str">
            <v>909400  Bel-Air Dr, Bedbrooke St et al</v>
          </cell>
          <cell r="R798" t="str">
            <v>518011  Water Funded Debt</v>
          </cell>
          <cell r="S798">
            <v>20</v>
          </cell>
          <cell r="T798">
            <v>40</v>
          </cell>
          <cell r="U798">
            <v>0</v>
          </cell>
          <cell r="V798">
            <v>0</v>
          </cell>
          <cell r="W798">
            <v>0</v>
          </cell>
          <cell r="X798">
            <v>0</v>
          </cell>
          <cell r="Y798">
            <v>0</v>
          </cell>
          <cell r="Z798">
            <v>0</v>
          </cell>
          <cell r="AA798">
            <v>0</v>
          </cell>
          <cell r="AB798">
            <v>0</v>
          </cell>
          <cell r="AC798">
            <v>60</v>
          </cell>
          <cell r="AD798">
            <v>518011</v>
          </cell>
          <cell r="AE798">
            <v>60</v>
          </cell>
          <cell r="AF798">
            <v>8</v>
          </cell>
          <cell r="AG798">
            <v>2023</v>
          </cell>
          <cell r="AH798" t="str">
            <v>Water Funded Debt</v>
          </cell>
          <cell r="AI798">
            <v>909400</v>
          </cell>
          <cell r="AJ798" t="str">
            <v>Prom. Bel-Air, rue Bedbrooke</v>
          </cell>
        </row>
        <row r="799">
          <cell r="B799" t="str">
            <v>909400 Bel-Air Dr, Bedbrooke St et al</v>
          </cell>
          <cell r="C799" t="str">
            <v>Debt</v>
          </cell>
          <cell r="D799" t="str">
            <v xml:space="preserve">Debt Funding </v>
          </cell>
          <cell r="E799" t="str">
            <v>Stormwater Res Debt</v>
          </cell>
          <cell r="F799" t="str">
            <v>Rate Supported Debt</v>
          </cell>
          <cell r="G799" t="str">
            <v>Rate</v>
          </cell>
          <cell r="H799" t="str">
            <v>Rate</v>
          </cell>
          <cell r="I799" t="str">
            <v>Stormwater</v>
          </cell>
          <cell r="J799" t="str">
            <v>Authority</v>
          </cell>
          <cell r="K799" t="str">
            <v>Integrated Road, Sewer &amp; Water Program</v>
          </cell>
          <cell r="L799" t="str">
            <v>Renewal of City Assets</v>
          </cell>
          <cell r="M799" t="str">
            <v>Transportation Committee</v>
          </cell>
          <cell r="N799" t="str">
            <v>Planning, Infrastructure &amp; Economic Development Department</v>
          </cell>
          <cell r="O799" t="str">
            <v>Infrastructure Services</v>
          </cell>
          <cell r="P799" t="str">
            <v>Integrated Roads, Water &amp; Wastewater</v>
          </cell>
          <cell r="Q799" t="str">
            <v>909400  Bel-Air Dr, Bedbrooke St et al</v>
          </cell>
          <cell r="R799" t="str">
            <v>518056  Stormwater Reserve Capital Debt</v>
          </cell>
          <cell r="S799">
            <v>20</v>
          </cell>
          <cell r="T799">
            <v>40</v>
          </cell>
          <cell r="U799">
            <v>0</v>
          </cell>
          <cell r="V799">
            <v>0</v>
          </cell>
          <cell r="W799">
            <v>0</v>
          </cell>
          <cell r="X799">
            <v>0</v>
          </cell>
          <cell r="Y799">
            <v>0</v>
          </cell>
          <cell r="Z799">
            <v>0</v>
          </cell>
          <cell r="AA799">
            <v>0</v>
          </cell>
          <cell r="AB799">
            <v>0</v>
          </cell>
          <cell r="AC799">
            <v>60</v>
          </cell>
          <cell r="AD799">
            <v>518056</v>
          </cell>
          <cell r="AE799">
            <v>60</v>
          </cell>
          <cell r="AF799">
            <v>8</v>
          </cell>
          <cell r="AG799">
            <v>2023</v>
          </cell>
          <cell r="AH799" t="e">
            <v>#N/A</v>
          </cell>
          <cell r="AI799">
            <v>909400</v>
          </cell>
          <cell r="AJ799" t="str">
            <v>Prom. Bel-Air, rue Bedbrooke</v>
          </cell>
        </row>
        <row r="800">
          <cell r="B800" t="str">
            <v>909401 Broadview Ave</v>
          </cell>
          <cell r="C800" t="str">
            <v>Res</v>
          </cell>
          <cell r="D800" t="str">
            <v xml:space="preserve">Capital Reserve Fund </v>
          </cell>
          <cell r="E800" t="str">
            <v>City Wide Capital</v>
          </cell>
          <cell r="F800" t="str">
            <v>Tax Supported/ Dedicated</v>
          </cell>
          <cell r="G800" t="str">
            <v>Tax</v>
          </cell>
          <cell r="H800" t="str">
            <v>Tax</v>
          </cell>
          <cell r="I800" t="str">
            <v>Tax</v>
          </cell>
          <cell r="J800" t="str">
            <v>Authority</v>
          </cell>
          <cell r="K800" t="str">
            <v>Individual</v>
          </cell>
          <cell r="L800" t="str">
            <v>Renewal of City Assets</v>
          </cell>
          <cell r="M800" t="str">
            <v>Transportation Committee</v>
          </cell>
          <cell r="N800" t="str">
            <v>Planning, Infrastructure &amp; Economic Development Department</v>
          </cell>
          <cell r="O800" t="str">
            <v>Infrastructure Services</v>
          </cell>
          <cell r="P800" t="str">
            <v>Integrated Roads, Water &amp; Wastewater</v>
          </cell>
          <cell r="Q800" t="str">
            <v>909401  Broadview Ave</v>
          </cell>
          <cell r="R800" t="str">
            <v>516104  City Wide Capital</v>
          </cell>
          <cell r="S800">
            <v>0</v>
          </cell>
          <cell r="T800">
            <v>30</v>
          </cell>
          <cell r="U800">
            <v>0</v>
          </cell>
          <cell r="V800">
            <v>120</v>
          </cell>
          <cell r="W800">
            <v>0</v>
          </cell>
          <cell r="X800">
            <v>0</v>
          </cell>
          <cell r="Y800">
            <v>0</v>
          </cell>
          <cell r="Z800">
            <v>0</v>
          </cell>
          <cell r="AA800">
            <v>0</v>
          </cell>
          <cell r="AB800">
            <v>0</v>
          </cell>
          <cell r="AC800">
            <v>150</v>
          </cell>
          <cell r="AD800">
            <v>516104</v>
          </cell>
          <cell r="AE800">
            <v>150</v>
          </cell>
          <cell r="AF800">
            <v>15</v>
          </cell>
          <cell r="AG800">
            <v>2025</v>
          </cell>
          <cell r="AH800" t="str">
            <v>City Wide Capital</v>
          </cell>
          <cell r="AI800">
            <v>909401</v>
          </cell>
          <cell r="AJ800" t="str">
            <v>Av. Broadview</v>
          </cell>
        </row>
        <row r="801">
          <cell r="B801" t="str">
            <v>909401 Broadview Ave</v>
          </cell>
          <cell r="C801" t="str">
            <v>Res</v>
          </cell>
          <cell r="D801" t="str">
            <v xml:space="preserve">Capital Reserve Fund </v>
          </cell>
          <cell r="E801" t="str">
            <v>Water Capital</v>
          </cell>
          <cell r="F801" t="str">
            <v>Rate Supported</v>
          </cell>
          <cell r="G801" t="str">
            <v>Rate</v>
          </cell>
          <cell r="H801" t="str">
            <v>Rate</v>
          </cell>
          <cell r="I801" t="str">
            <v>Water</v>
          </cell>
          <cell r="J801" t="str">
            <v>Authority</v>
          </cell>
          <cell r="K801" t="str">
            <v>Individual</v>
          </cell>
          <cell r="L801" t="str">
            <v>Renewal of City Assets</v>
          </cell>
          <cell r="M801" t="str">
            <v>Transportation Committee</v>
          </cell>
          <cell r="N801" t="str">
            <v>Planning, Infrastructure &amp; Economic Development Department</v>
          </cell>
          <cell r="O801" t="str">
            <v>Infrastructure Services</v>
          </cell>
          <cell r="P801" t="str">
            <v>Integrated Roads, Water &amp; Wastewater</v>
          </cell>
          <cell r="Q801" t="str">
            <v>909401  Broadview Ave</v>
          </cell>
          <cell r="R801" t="str">
            <v>516110  Water Capital</v>
          </cell>
          <cell r="S801">
            <v>0</v>
          </cell>
          <cell r="T801">
            <v>60</v>
          </cell>
          <cell r="U801">
            <v>0</v>
          </cell>
          <cell r="V801">
            <v>290</v>
          </cell>
          <cell r="W801">
            <v>0</v>
          </cell>
          <cell r="X801">
            <v>0</v>
          </cell>
          <cell r="Y801">
            <v>0</v>
          </cell>
          <cell r="Z801">
            <v>0</v>
          </cell>
          <cell r="AA801">
            <v>0</v>
          </cell>
          <cell r="AB801">
            <v>0</v>
          </cell>
          <cell r="AC801">
            <v>350</v>
          </cell>
          <cell r="AD801">
            <v>516110</v>
          </cell>
          <cell r="AE801">
            <v>350</v>
          </cell>
          <cell r="AF801">
            <v>15</v>
          </cell>
          <cell r="AG801">
            <v>2025</v>
          </cell>
          <cell r="AH801" t="str">
            <v>Water Capital</v>
          </cell>
          <cell r="AI801">
            <v>909401</v>
          </cell>
          <cell r="AJ801" t="str">
            <v>Av. Broadview</v>
          </cell>
        </row>
        <row r="802">
          <cell r="B802" t="str">
            <v>909401 Broadview Ave</v>
          </cell>
          <cell r="C802" t="str">
            <v>Res</v>
          </cell>
          <cell r="D802" t="str">
            <v xml:space="preserve">Capital Reserve Fund </v>
          </cell>
          <cell r="E802" t="str">
            <v>Sewer Capital</v>
          </cell>
          <cell r="F802" t="str">
            <v>Rate Supported</v>
          </cell>
          <cell r="G802" t="str">
            <v>Rate</v>
          </cell>
          <cell r="H802" t="str">
            <v>Rate</v>
          </cell>
          <cell r="I802" t="str">
            <v>Sewer</v>
          </cell>
          <cell r="J802" t="str">
            <v>Authority</v>
          </cell>
          <cell r="K802" t="str">
            <v>Individual</v>
          </cell>
          <cell r="L802" t="str">
            <v>Renewal of City Assets</v>
          </cell>
          <cell r="M802" t="str">
            <v>Transportation Committee</v>
          </cell>
          <cell r="N802" t="str">
            <v>Planning, Infrastructure &amp; Economic Development Department</v>
          </cell>
          <cell r="O802" t="str">
            <v>Infrastructure Services</v>
          </cell>
          <cell r="P802" t="str">
            <v>Integrated Roads, Water &amp; Wastewater</v>
          </cell>
          <cell r="Q802" t="str">
            <v>909401  Broadview Ave</v>
          </cell>
          <cell r="R802" t="str">
            <v>516112  Sewer Capital</v>
          </cell>
          <cell r="S802">
            <v>0</v>
          </cell>
          <cell r="T802">
            <v>40</v>
          </cell>
          <cell r="U802">
            <v>0</v>
          </cell>
          <cell r="V802">
            <v>180</v>
          </cell>
          <cell r="W802">
            <v>0</v>
          </cell>
          <cell r="X802">
            <v>0</v>
          </cell>
          <cell r="Y802">
            <v>0</v>
          </cell>
          <cell r="Z802">
            <v>0</v>
          </cell>
          <cell r="AA802">
            <v>0</v>
          </cell>
          <cell r="AB802">
            <v>0</v>
          </cell>
          <cell r="AC802">
            <v>220</v>
          </cell>
          <cell r="AD802">
            <v>516112</v>
          </cell>
          <cell r="AE802">
            <v>220</v>
          </cell>
          <cell r="AF802">
            <v>15</v>
          </cell>
          <cell r="AG802">
            <v>2025</v>
          </cell>
          <cell r="AH802" t="str">
            <v xml:space="preserve">Sewer Capital </v>
          </cell>
          <cell r="AI802">
            <v>909401</v>
          </cell>
          <cell r="AJ802" t="str">
            <v>Av. Broadview</v>
          </cell>
        </row>
        <row r="803">
          <cell r="B803" t="str">
            <v>909401 Broadview Ave</v>
          </cell>
          <cell r="C803" t="str">
            <v>Res</v>
          </cell>
          <cell r="D803" t="str">
            <v xml:space="preserve">Capital Reserve Fund </v>
          </cell>
          <cell r="E803" t="str">
            <v>Stormwater Reserve</v>
          </cell>
          <cell r="F803" t="str">
            <v>Rate Supported</v>
          </cell>
          <cell r="G803" t="str">
            <v>Rate</v>
          </cell>
          <cell r="H803" t="str">
            <v>Rate</v>
          </cell>
          <cell r="I803" t="str">
            <v>Stormwater</v>
          </cell>
          <cell r="J803" t="str">
            <v>Authority</v>
          </cell>
          <cell r="K803" t="str">
            <v>Individual</v>
          </cell>
          <cell r="L803" t="str">
            <v>Renewal of City Assets</v>
          </cell>
          <cell r="M803" t="str">
            <v>Transportation Committee</v>
          </cell>
          <cell r="N803" t="str">
            <v>Planning, Infrastructure &amp; Economic Development Department</v>
          </cell>
          <cell r="O803" t="str">
            <v>Infrastructure Services</v>
          </cell>
          <cell r="P803" t="str">
            <v>Integrated Roads, Water &amp; Wastewater</v>
          </cell>
          <cell r="Q803" t="str">
            <v>909401  Broadview Ave</v>
          </cell>
          <cell r="R803" t="str">
            <v>516180  Stormwater Reserve Capital</v>
          </cell>
          <cell r="S803">
            <v>0</v>
          </cell>
          <cell r="T803">
            <v>40</v>
          </cell>
          <cell r="U803">
            <v>0</v>
          </cell>
          <cell r="V803">
            <v>180</v>
          </cell>
          <cell r="W803">
            <v>0</v>
          </cell>
          <cell r="X803">
            <v>0</v>
          </cell>
          <cell r="Y803">
            <v>0</v>
          </cell>
          <cell r="Z803">
            <v>0</v>
          </cell>
          <cell r="AA803">
            <v>0</v>
          </cell>
          <cell r="AB803">
            <v>0</v>
          </cell>
          <cell r="AC803">
            <v>220</v>
          </cell>
          <cell r="AD803">
            <v>516180</v>
          </cell>
          <cell r="AE803">
            <v>220</v>
          </cell>
          <cell r="AF803">
            <v>15</v>
          </cell>
          <cell r="AG803">
            <v>2025</v>
          </cell>
          <cell r="AH803" t="str">
            <v>Stormwater</v>
          </cell>
          <cell r="AI803">
            <v>909401</v>
          </cell>
          <cell r="AJ803" t="str">
            <v>Av. Broadview</v>
          </cell>
        </row>
        <row r="804">
          <cell r="B804" t="str">
            <v>909401 Broadview Ave</v>
          </cell>
          <cell r="C804" t="str">
            <v>Debt</v>
          </cell>
          <cell r="D804" t="str">
            <v xml:space="preserve">Debt Funding </v>
          </cell>
          <cell r="E804" t="str">
            <v>Sewer Funded Debt</v>
          </cell>
          <cell r="F804" t="str">
            <v>Rate Supported Debt</v>
          </cell>
          <cell r="G804" t="str">
            <v>Rate</v>
          </cell>
          <cell r="H804" t="str">
            <v>Rate</v>
          </cell>
          <cell r="I804" t="str">
            <v>Sewer</v>
          </cell>
          <cell r="J804" t="str">
            <v>Authority</v>
          </cell>
          <cell r="K804" t="str">
            <v>Individual</v>
          </cell>
          <cell r="L804" t="str">
            <v>Renewal of City Assets</v>
          </cell>
          <cell r="M804" t="str">
            <v>Transportation Committee</v>
          </cell>
          <cell r="N804" t="str">
            <v>Planning, Infrastructure &amp; Economic Development Department</v>
          </cell>
          <cell r="O804" t="str">
            <v>Infrastructure Services</v>
          </cell>
          <cell r="P804" t="str">
            <v>Integrated Roads, Water &amp; Wastewater</v>
          </cell>
          <cell r="Q804" t="str">
            <v>909401  Broadview Ave</v>
          </cell>
          <cell r="R804" t="str">
            <v>518007  Sewer Funded Debt</v>
          </cell>
          <cell r="S804">
            <v>0</v>
          </cell>
          <cell r="T804">
            <v>10</v>
          </cell>
          <cell r="U804">
            <v>0</v>
          </cell>
          <cell r="V804">
            <v>10</v>
          </cell>
          <cell r="W804">
            <v>0</v>
          </cell>
          <cell r="X804">
            <v>0</v>
          </cell>
          <cell r="Y804">
            <v>0</v>
          </cell>
          <cell r="Z804">
            <v>0</v>
          </cell>
          <cell r="AA804">
            <v>0</v>
          </cell>
          <cell r="AB804">
            <v>0</v>
          </cell>
          <cell r="AC804">
            <v>20</v>
          </cell>
          <cell r="AD804">
            <v>518007</v>
          </cell>
          <cell r="AE804">
            <v>20</v>
          </cell>
          <cell r="AF804">
            <v>15</v>
          </cell>
          <cell r="AG804">
            <v>2025</v>
          </cell>
          <cell r="AH804" t="str">
            <v>Sewer Funded Debt</v>
          </cell>
          <cell r="AI804">
            <v>909401</v>
          </cell>
          <cell r="AJ804" t="str">
            <v>Av. Broadview</v>
          </cell>
        </row>
        <row r="805">
          <cell r="B805" t="str">
            <v>909401 Broadview Ave</v>
          </cell>
          <cell r="C805" t="str">
            <v>Debt</v>
          </cell>
          <cell r="D805" t="str">
            <v xml:space="preserve">Debt Funding </v>
          </cell>
          <cell r="E805" t="str">
            <v>Water Funded Debt</v>
          </cell>
          <cell r="F805" t="str">
            <v>Rate Supported Debt</v>
          </cell>
          <cell r="G805" t="str">
            <v>Rate</v>
          </cell>
          <cell r="H805" t="str">
            <v>Rate</v>
          </cell>
          <cell r="I805" t="str">
            <v>Water</v>
          </cell>
          <cell r="J805" t="str">
            <v>Authority</v>
          </cell>
          <cell r="K805" t="str">
            <v>Individual</v>
          </cell>
          <cell r="L805" t="str">
            <v>Renewal of City Assets</v>
          </cell>
          <cell r="M805" t="str">
            <v>Transportation Committee</v>
          </cell>
          <cell r="N805" t="str">
            <v>Planning, Infrastructure &amp; Economic Development Department</v>
          </cell>
          <cell r="O805" t="str">
            <v>Infrastructure Services</v>
          </cell>
          <cell r="P805" t="str">
            <v>Integrated Roads, Water &amp; Wastewater</v>
          </cell>
          <cell r="Q805" t="str">
            <v>909401  Broadview Ave</v>
          </cell>
          <cell r="R805" t="str">
            <v>518011  Water Funded Debt</v>
          </cell>
          <cell r="S805">
            <v>0</v>
          </cell>
          <cell r="T805">
            <v>10</v>
          </cell>
          <cell r="U805">
            <v>0</v>
          </cell>
          <cell r="V805">
            <v>10</v>
          </cell>
          <cell r="W805">
            <v>0</v>
          </cell>
          <cell r="X805">
            <v>0</v>
          </cell>
          <cell r="Y805">
            <v>0</v>
          </cell>
          <cell r="Z805">
            <v>0</v>
          </cell>
          <cell r="AA805">
            <v>0</v>
          </cell>
          <cell r="AB805">
            <v>0</v>
          </cell>
          <cell r="AC805">
            <v>20</v>
          </cell>
          <cell r="AD805">
            <v>518011</v>
          </cell>
          <cell r="AE805">
            <v>20</v>
          </cell>
          <cell r="AF805">
            <v>15</v>
          </cell>
          <cell r="AG805">
            <v>2025</v>
          </cell>
          <cell r="AH805" t="str">
            <v>Water Funded Debt</v>
          </cell>
          <cell r="AI805">
            <v>909401</v>
          </cell>
          <cell r="AJ805" t="str">
            <v>Av. Broadview</v>
          </cell>
        </row>
        <row r="806">
          <cell r="B806" t="str">
            <v>909401 Broadview Ave</v>
          </cell>
          <cell r="C806" t="str">
            <v>Debt</v>
          </cell>
          <cell r="D806" t="str">
            <v xml:space="preserve">Debt Funding </v>
          </cell>
          <cell r="E806" t="str">
            <v>Stormwater Res Debt</v>
          </cell>
          <cell r="F806" t="str">
            <v>Rate Supported Debt</v>
          </cell>
          <cell r="G806" t="str">
            <v>Rate</v>
          </cell>
          <cell r="H806" t="str">
            <v>Rate</v>
          </cell>
          <cell r="I806" t="str">
            <v>Stormwater</v>
          </cell>
          <cell r="J806" t="str">
            <v>Authority</v>
          </cell>
          <cell r="K806" t="str">
            <v>Individual</v>
          </cell>
          <cell r="L806" t="str">
            <v>Renewal of City Assets</v>
          </cell>
          <cell r="M806" t="str">
            <v>Transportation Committee</v>
          </cell>
          <cell r="N806" t="str">
            <v>Planning, Infrastructure &amp; Economic Development Department</v>
          </cell>
          <cell r="O806" t="str">
            <v>Infrastructure Services</v>
          </cell>
          <cell r="P806" t="str">
            <v>Integrated Roads, Water &amp; Wastewater</v>
          </cell>
          <cell r="Q806" t="str">
            <v>909401  Broadview Ave</v>
          </cell>
          <cell r="R806" t="str">
            <v>518056  Stormwater Reserve Capital Debt</v>
          </cell>
          <cell r="S806">
            <v>0</v>
          </cell>
          <cell r="T806">
            <v>10</v>
          </cell>
          <cell r="U806">
            <v>0</v>
          </cell>
          <cell r="V806">
            <v>10</v>
          </cell>
          <cell r="W806">
            <v>0</v>
          </cell>
          <cell r="X806">
            <v>0</v>
          </cell>
          <cell r="Y806">
            <v>0</v>
          </cell>
          <cell r="Z806">
            <v>0</v>
          </cell>
          <cell r="AA806">
            <v>0</v>
          </cell>
          <cell r="AB806">
            <v>0</v>
          </cell>
          <cell r="AC806">
            <v>20</v>
          </cell>
          <cell r="AD806">
            <v>518056</v>
          </cell>
          <cell r="AE806">
            <v>20</v>
          </cell>
          <cell r="AF806">
            <v>15</v>
          </cell>
          <cell r="AG806">
            <v>2025</v>
          </cell>
          <cell r="AH806" t="e">
            <v>#N/A</v>
          </cell>
          <cell r="AI806">
            <v>909401</v>
          </cell>
          <cell r="AJ806" t="str">
            <v>Av. Broadview</v>
          </cell>
        </row>
        <row r="807">
          <cell r="B807" t="str">
            <v>909402 Caroline Ave - Huron Ave N</v>
          </cell>
          <cell r="C807" t="str">
            <v>Res</v>
          </cell>
          <cell r="D807" t="str">
            <v xml:space="preserve">Capital Reserve Fund </v>
          </cell>
          <cell r="E807" t="str">
            <v>City Wide Capital</v>
          </cell>
          <cell r="F807" t="str">
            <v>Tax Supported/ Dedicated</v>
          </cell>
          <cell r="G807" t="str">
            <v>Tax</v>
          </cell>
          <cell r="H807" t="str">
            <v>Tax</v>
          </cell>
          <cell r="I807" t="str">
            <v>Tax</v>
          </cell>
          <cell r="J807" t="str">
            <v>Authority</v>
          </cell>
          <cell r="K807" t="str">
            <v>Individual</v>
          </cell>
          <cell r="L807" t="str">
            <v>Renewal of City Assets</v>
          </cell>
          <cell r="M807" t="str">
            <v>Transportation Committee</v>
          </cell>
          <cell r="N807" t="str">
            <v>Planning, Infrastructure &amp; Economic Development Department</v>
          </cell>
          <cell r="O807" t="str">
            <v>Infrastructure Services</v>
          </cell>
          <cell r="P807" t="str">
            <v>Integrated Roads, Water &amp; Wastewater</v>
          </cell>
          <cell r="Q807" t="str">
            <v>909402  Caroline Ave - Huron Ave N</v>
          </cell>
          <cell r="R807" t="str">
            <v>516104  City Wide Capital</v>
          </cell>
          <cell r="S807">
            <v>0</v>
          </cell>
          <cell r="T807">
            <v>240</v>
          </cell>
          <cell r="U807">
            <v>0</v>
          </cell>
          <cell r="V807">
            <v>980</v>
          </cell>
          <cell r="W807">
            <v>0</v>
          </cell>
          <cell r="X807">
            <v>0</v>
          </cell>
          <cell r="Y807">
            <v>0</v>
          </cell>
          <cell r="Z807">
            <v>0</v>
          </cell>
          <cell r="AA807">
            <v>0</v>
          </cell>
          <cell r="AB807">
            <v>0</v>
          </cell>
          <cell r="AC807">
            <v>1220</v>
          </cell>
          <cell r="AD807">
            <v>516104</v>
          </cell>
          <cell r="AE807">
            <v>1220</v>
          </cell>
          <cell r="AF807">
            <v>15</v>
          </cell>
          <cell r="AG807">
            <v>2025</v>
          </cell>
          <cell r="AH807" t="str">
            <v>City Wide Capital</v>
          </cell>
          <cell r="AI807">
            <v>909402</v>
          </cell>
          <cell r="AJ807" t="str">
            <v>Av. Caroline - av. Huron Nord</v>
          </cell>
        </row>
        <row r="808">
          <cell r="B808" t="str">
            <v>909402 Caroline Ave - Huron Ave N</v>
          </cell>
          <cell r="C808" t="str">
            <v>Res</v>
          </cell>
          <cell r="D808" t="str">
            <v xml:space="preserve">Capital Reserve Fund </v>
          </cell>
          <cell r="E808" t="str">
            <v>Water Capital</v>
          </cell>
          <cell r="F808" t="str">
            <v>Rate Supported</v>
          </cell>
          <cell r="G808" t="str">
            <v>Rate</v>
          </cell>
          <cell r="H808" t="str">
            <v>Rate</v>
          </cell>
          <cell r="I808" t="str">
            <v>Water</v>
          </cell>
          <cell r="J808" t="str">
            <v>Authority</v>
          </cell>
          <cell r="K808" t="str">
            <v>Individual</v>
          </cell>
          <cell r="L808" t="str">
            <v>Renewal of City Assets</v>
          </cell>
          <cell r="M808" t="str">
            <v>Transportation Committee</v>
          </cell>
          <cell r="N808" t="str">
            <v>Planning, Infrastructure &amp; Economic Development Department</v>
          </cell>
          <cell r="O808" t="str">
            <v>Infrastructure Services</v>
          </cell>
          <cell r="P808" t="str">
            <v>Integrated Roads, Water &amp; Wastewater</v>
          </cell>
          <cell r="Q808" t="str">
            <v>909402  Caroline Ave - Huron Ave N</v>
          </cell>
          <cell r="R808" t="str">
            <v>516110  Water Capital</v>
          </cell>
          <cell r="S808">
            <v>0</v>
          </cell>
          <cell r="T808">
            <v>560</v>
          </cell>
          <cell r="U808">
            <v>0</v>
          </cell>
          <cell r="V808">
            <v>2400</v>
          </cell>
          <cell r="W808">
            <v>0</v>
          </cell>
          <cell r="X808">
            <v>0</v>
          </cell>
          <cell r="Y808">
            <v>0</v>
          </cell>
          <cell r="Z808">
            <v>0</v>
          </cell>
          <cell r="AA808">
            <v>0</v>
          </cell>
          <cell r="AB808">
            <v>0</v>
          </cell>
          <cell r="AC808">
            <v>2960</v>
          </cell>
          <cell r="AD808">
            <v>516110</v>
          </cell>
          <cell r="AE808">
            <v>2960</v>
          </cell>
          <cell r="AF808">
            <v>15</v>
          </cell>
          <cell r="AG808">
            <v>2025</v>
          </cell>
          <cell r="AH808" t="str">
            <v>Water Capital</v>
          </cell>
          <cell r="AI808">
            <v>909402</v>
          </cell>
          <cell r="AJ808" t="str">
            <v>Av. Caroline - av. Huron Nord</v>
          </cell>
        </row>
        <row r="809">
          <cell r="B809" t="str">
            <v>909402 Caroline Ave - Huron Ave N</v>
          </cell>
          <cell r="C809" t="str">
            <v>Res</v>
          </cell>
          <cell r="D809" t="str">
            <v xml:space="preserve">Capital Reserve Fund </v>
          </cell>
          <cell r="E809" t="str">
            <v>Stormwater Reserve</v>
          </cell>
          <cell r="F809" t="str">
            <v>Rate Supported</v>
          </cell>
          <cell r="G809" t="str">
            <v>Rate</v>
          </cell>
          <cell r="H809" t="str">
            <v>Rate</v>
          </cell>
          <cell r="I809" t="str">
            <v>Stormwater</v>
          </cell>
          <cell r="J809" t="str">
            <v>Authority</v>
          </cell>
          <cell r="K809" t="str">
            <v>Individual</v>
          </cell>
          <cell r="L809" t="str">
            <v>Renewal of City Assets</v>
          </cell>
          <cell r="M809" t="str">
            <v>Transportation Committee</v>
          </cell>
          <cell r="N809" t="str">
            <v>Planning, Infrastructure &amp; Economic Development Department</v>
          </cell>
          <cell r="O809" t="str">
            <v>Infrastructure Services</v>
          </cell>
          <cell r="P809" t="str">
            <v>Integrated Roads, Water &amp; Wastewater</v>
          </cell>
          <cell r="Q809" t="str">
            <v>909402  Caroline Ave - Huron Ave N</v>
          </cell>
          <cell r="R809" t="str">
            <v>516180  Stormwater Reserve Capital</v>
          </cell>
          <cell r="S809">
            <v>0</v>
          </cell>
          <cell r="T809">
            <v>380</v>
          </cell>
          <cell r="U809">
            <v>0</v>
          </cell>
          <cell r="V809">
            <v>1500</v>
          </cell>
          <cell r="W809">
            <v>0</v>
          </cell>
          <cell r="X809">
            <v>0</v>
          </cell>
          <cell r="Y809">
            <v>0</v>
          </cell>
          <cell r="Z809">
            <v>0</v>
          </cell>
          <cell r="AA809">
            <v>0</v>
          </cell>
          <cell r="AB809">
            <v>0</v>
          </cell>
          <cell r="AC809">
            <v>1880</v>
          </cell>
          <cell r="AD809">
            <v>516180</v>
          </cell>
          <cell r="AE809">
            <v>1880</v>
          </cell>
          <cell r="AF809">
            <v>15</v>
          </cell>
          <cell r="AG809">
            <v>2025</v>
          </cell>
          <cell r="AH809" t="str">
            <v>Stormwater</v>
          </cell>
          <cell r="AI809">
            <v>909402</v>
          </cell>
          <cell r="AJ809" t="str">
            <v>Av. Caroline - av. Huron Nord</v>
          </cell>
        </row>
        <row r="810">
          <cell r="B810" t="str">
            <v>909402 Caroline Ave - Huron Ave N</v>
          </cell>
          <cell r="C810" t="str">
            <v>Debt</v>
          </cell>
          <cell r="D810" t="str">
            <v xml:space="preserve">Debt Funding </v>
          </cell>
          <cell r="E810" t="str">
            <v>Sewer Funded Debt</v>
          </cell>
          <cell r="F810" t="str">
            <v>Rate Supported Debt</v>
          </cell>
          <cell r="G810" t="str">
            <v>Rate</v>
          </cell>
          <cell r="H810" t="str">
            <v>Rate</v>
          </cell>
          <cell r="I810" t="str">
            <v>Sewer</v>
          </cell>
          <cell r="J810" t="str">
            <v>Authority</v>
          </cell>
          <cell r="K810" t="str">
            <v>Individual</v>
          </cell>
          <cell r="L810" t="str">
            <v>Renewal of City Assets</v>
          </cell>
          <cell r="M810" t="str">
            <v>Transportation Committee</v>
          </cell>
          <cell r="N810" t="str">
            <v>Planning, Infrastructure &amp; Economic Development Department</v>
          </cell>
          <cell r="O810" t="str">
            <v>Infrastructure Services</v>
          </cell>
          <cell r="P810" t="str">
            <v>Integrated Roads, Water &amp; Wastewater</v>
          </cell>
          <cell r="Q810" t="str">
            <v>909402  Caroline Ave - Huron Ave N</v>
          </cell>
          <cell r="R810" t="str">
            <v>518007  Sewer Funded Debt</v>
          </cell>
          <cell r="S810">
            <v>0</v>
          </cell>
          <cell r="T810">
            <v>380</v>
          </cell>
          <cell r="U810">
            <v>0</v>
          </cell>
          <cell r="V810">
            <v>1530</v>
          </cell>
          <cell r="W810">
            <v>0</v>
          </cell>
          <cell r="X810">
            <v>0</v>
          </cell>
          <cell r="Y810">
            <v>0</v>
          </cell>
          <cell r="Z810">
            <v>0</v>
          </cell>
          <cell r="AA810">
            <v>0</v>
          </cell>
          <cell r="AB810">
            <v>0</v>
          </cell>
          <cell r="AC810">
            <v>1910</v>
          </cell>
          <cell r="AD810">
            <v>518007</v>
          </cell>
          <cell r="AE810">
            <v>1910</v>
          </cell>
          <cell r="AF810">
            <v>15</v>
          </cell>
          <cell r="AG810">
            <v>2025</v>
          </cell>
          <cell r="AH810" t="str">
            <v>Sewer Funded Debt</v>
          </cell>
          <cell r="AI810">
            <v>909402</v>
          </cell>
          <cell r="AJ810" t="str">
            <v>Av. Caroline - av. Huron Nord</v>
          </cell>
        </row>
        <row r="811">
          <cell r="B811" t="str">
            <v>909402 Caroline Ave - Huron Ave N</v>
          </cell>
          <cell r="C811" t="str">
            <v>Debt</v>
          </cell>
          <cell r="D811" t="str">
            <v xml:space="preserve">Debt Funding </v>
          </cell>
          <cell r="E811" t="str">
            <v>Water Funded Debt</v>
          </cell>
          <cell r="F811" t="str">
            <v>Rate Supported Debt</v>
          </cell>
          <cell r="G811" t="str">
            <v>Rate</v>
          </cell>
          <cell r="H811" t="str">
            <v>Rate</v>
          </cell>
          <cell r="I811" t="str">
            <v>Water</v>
          </cell>
          <cell r="J811" t="str">
            <v>Authority</v>
          </cell>
          <cell r="K811" t="str">
            <v>Individual</v>
          </cell>
          <cell r="L811" t="str">
            <v>Renewal of City Assets</v>
          </cell>
          <cell r="M811" t="str">
            <v>Transportation Committee</v>
          </cell>
          <cell r="N811" t="str">
            <v>Planning, Infrastructure &amp; Economic Development Department</v>
          </cell>
          <cell r="O811" t="str">
            <v>Infrastructure Services</v>
          </cell>
          <cell r="P811" t="str">
            <v>Integrated Roads, Water &amp; Wastewater</v>
          </cell>
          <cell r="Q811" t="str">
            <v>909402  Caroline Ave - Huron Ave N</v>
          </cell>
          <cell r="R811" t="str">
            <v>518011  Water Funded Debt</v>
          </cell>
          <cell r="S811">
            <v>0</v>
          </cell>
          <cell r="T811">
            <v>20</v>
          </cell>
          <cell r="U811">
            <v>0</v>
          </cell>
          <cell r="V811">
            <v>80</v>
          </cell>
          <cell r="W811">
            <v>0</v>
          </cell>
          <cell r="X811">
            <v>0</v>
          </cell>
          <cell r="Y811">
            <v>0</v>
          </cell>
          <cell r="Z811">
            <v>0</v>
          </cell>
          <cell r="AA811">
            <v>0</v>
          </cell>
          <cell r="AB811">
            <v>0</v>
          </cell>
          <cell r="AC811">
            <v>100</v>
          </cell>
          <cell r="AD811">
            <v>518011</v>
          </cell>
          <cell r="AE811">
            <v>100</v>
          </cell>
          <cell r="AF811">
            <v>15</v>
          </cell>
          <cell r="AG811">
            <v>2025</v>
          </cell>
          <cell r="AH811" t="str">
            <v>Water Funded Debt</v>
          </cell>
          <cell r="AI811">
            <v>909402</v>
          </cell>
          <cell r="AJ811" t="str">
            <v>Av. Caroline - av. Huron Nord</v>
          </cell>
        </row>
        <row r="812">
          <cell r="B812" t="str">
            <v>909402 Caroline Ave - Huron Ave N</v>
          </cell>
          <cell r="C812" t="str">
            <v>Debt</v>
          </cell>
          <cell r="D812" t="str">
            <v xml:space="preserve">Debt Funding </v>
          </cell>
          <cell r="E812" t="str">
            <v>Stormwater Res Debt</v>
          </cell>
          <cell r="F812" t="str">
            <v>Rate Supported Debt</v>
          </cell>
          <cell r="G812" t="str">
            <v>Rate</v>
          </cell>
          <cell r="H812" t="str">
            <v>Rate</v>
          </cell>
          <cell r="I812" t="str">
            <v>Stormwater</v>
          </cell>
          <cell r="J812" t="str">
            <v>Authority</v>
          </cell>
          <cell r="K812" t="str">
            <v>Individual</v>
          </cell>
          <cell r="L812" t="str">
            <v>Renewal of City Assets</v>
          </cell>
          <cell r="M812" t="str">
            <v>Transportation Committee</v>
          </cell>
          <cell r="N812" t="str">
            <v>Planning, Infrastructure &amp; Economic Development Department</v>
          </cell>
          <cell r="O812" t="str">
            <v>Infrastructure Services</v>
          </cell>
          <cell r="P812" t="str">
            <v>Integrated Roads, Water &amp; Wastewater</v>
          </cell>
          <cell r="Q812" t="str">
            <v>909402  Caroline Ave - Huron Ave N</v>
          </cell>
          <cell r="R812" t="str">
            <v>518056  Stormwater Reserve Capital Debt</v>
          </cell>
          <cell r="S812">
            <v>0</v>
          </cell>
          <cell r="T812">
            <v>20</v>
          </cell>
          <cell r="U812">
            <v>0</v>
          </cell>
          <cell r="V812">
            <v>10</v>
          </cell>
          <cell r="W812">
            <v>0</v>
          </cell>
          <cell r="X812">
            <v>0</v>
          </cell>
          <cell r="Y812">
            <v>0</v>
          </cell>
          <cell r="Z812">
            <v>0</v>
          </cell>
          <cell r="AA812">
            <v>0</v>
          </cell>
          <cell r="AB812">
            <v>0</v>
          </cell>
          <cell r="AC812">
            <v>30</v>
          </cell>
          <cell r="AD812">
            <v>518056</v>
          </cell>
          <cell r="AE812">
            <v>30</v>
          </cell>
          <cell r="AF812">
            <v>15</v>
          </cell>
          <cell r="AG812">
            <v>2025</v>
          </cell>
          <cell r="AH812" t="e">
            <v>#N/A</v>
          </cell>
          <cell r="AI812">
            <v>909402</v>
          </cell>
          <cell r="AJ812" t="str">
            <v>Av. Caroline - av. Huron Nord</v>
          </cell>
        </row>
        <row r="813">
          <cell r="B813" t="str">
            <v>909404 Claymor &amp; Senio</v>
          </cell>
          <cell r="C813" t="str">
            <v>Res</v>
          </cell>
          <cell r="D813" t="str">
            <v xml:space="preserve">Capital Reserve Fund </v>
          </cell>
          <cell r="E813" t="str">
            <v>City Wide Capital</v>
          </cell>
          <cell r="F813" t="str">
            <v>Tax Supported/ Dedicated</v>
          </cell>
          <cell r="G813" t="str">
            <v>Tax</v>
          </cell>
          <cell r="H813" t="str">
            <v>Tax</v>
          </cell>
          <cell r="I813" t="str">
            <v>Tax</v>
          </cell>
          <cell r="J813" t="str">
            <v>Authority</v>
          </cell>
          <cell r="K813" t="str">
            <v>Integrated Road, Sewer &amp; Water Program</v>
          </cell>
          <cell r="L813" t="str">
            <v>Renewal of City Assets</v>
          </cell>
          <cell r="M813" t="str">
            <v>Transportation Committee</v>
          </cell>
          <cell r="N813" t="str">
            <v>Planning, Infrastructure &amp; Economic Development Department</v>
          </cell>
          <cell r="O813" t="str">
            <v>Infrastructure Services</v>
          </cell>
          <cell r="P813" t="str">
            <v>Integrated Roads, Water &amp; Wastewater</v>
          </cell>
          <cell r="Q813" t="str">
            <v>909404  Claymor &amp; Senio</v>
          </cell>
          <cell r="R813" t="str">
            <v>516104  City Wide Capital</v>
          </cell>
          <cell r="S813">
            <v>210</v>
          </cell>
          <cell r="T813">
            <v>850</v>
          </cell>
          <cell r="U813">
            <v>0</v>
          </cell>
          <cell r="V813">
            <v>0</v>
          </cell>
          <cell r="W813">
            <v>0</v>
          </cell>
          <cell r="X813">
            <v>0</v>
          </cell>
          <cell r="Y813">
            <v>0</v>
          </cell>
          <cell r="Z813">
            <v>0</v>
          </cell>
          <cell r="AA813">
            <v>0</v>
          </cell>
          <cell r="AB813">
            <v>0</v>
          </cell>
          <cell r="AC813">
            <v>1060</v>
          </cell>
          <cell r="AD813">
            <v>516104</v>
          </cell>
          <cell r="AE813">
            <v>1060</v>
          </cell>
          <cell r="AF813">
            <v>16</v>
          </cell>
          <cell r="AG813">
            <v>2023</v>
          </cell>
          <cell r="AH813" t="str">
            <v>City Wide Capital</v>
          </cell>
          <cell r="AI813">
            <v>909404</v>
          </cell>
          <cell r="AJ813" t="str">
            <v>Claymor et Senio</v>
          </cell>
        </row>
        <row r="814">
          <cell r="B814" t="str">
            <v>909404 Claymor &amp; Senio</v>
          </cell>
          <cell r="C814" t="str">
            <v>Res</v>
          </cell>
          <cell r="D814" t="str">
            <v xml:space="preserve">Capital Reserve Fund </v>
          </cell>
          <cell r="E814" t="str">
            <v>Water Capital</v>
          </cell>
          <cell r="F814" t="str">
            <v>Rate Supported</v>
          </cell>
          <cell r="G814" t="str">
            <v>Rate</v>
          </cell>
          <cell r="H814" t="str">
            <v>Rate</v>
          </cell>
          <cell r="I814" t="str">
            <v>Water</v>
          </cell>
          <cell r="J814" t="str">
            <v>Authority</v>
          </cell>
          <cell r="K814" t="str">
            <v>Integrated Road, Sewer &amp; Water Program</v>
          </cell>
          <cell r="L814" t="str">
            <v>Renewal of City Assets</v>
          </cell>
          <cell r="M814" t="str">
            <v>Transportation Committee</v>
          </cell>
          <cell r="N814" t="str">
            <v>Planning, Infrastructure &amp; Economic Development Department</v>
          </cell>
          <cell r="O814" t="str">
            <v>Infrastructure Services</v>
          </cell>
          <cell r="P814" t="str">
            <v>Integrated Roads, Water &amp; Wastewater</v>
          </cell>
          <cell r="Q814" t="str">
            <v>909404  Claymor &amp; Senio</v>
          </cell>
          <cell r="R814" t="str">
            <v>516110  Water Capital</v>
          </cell>
          <cell r="S814">
            <v>470</v>
          </cell>
          <cell r="T814">
            <v>1740</v>
          </cell>
          <cell r="U814">
            <v>0</v>
          </cell>
          <cell r="V814">
            <v>0</v>
          </cell>
          <cell r="W814">
            <v>0</v>
          </cell>
          <cell r="X814">
            <v>0</v>
          </cell>
          <cell r="Y814">
            <v>0</v>
          </cell>
          <cell r="Z814">
            <v>0</v>
          </cell>
          <cell r="AA814">
            <v>0</v>
          </cell>
          <cell r="AB814">
            <v>0</v>
          </cell>
          <cell r="AC814">
            <v>2210</v>
          </cell>
          <cell r="AD814">
            <v>516110</v>
          </cell>
          <cell r="AE814">
            <v>2210</v>
          </cell>
          <cell r="AF814">
            <v>16</v>
          </cell>
          <cell r="AG814">
            <v>2023</v>
          </cell>
          <cell r="AH814" t="str">
            <v>Water Capital</v>
          </cell>
          <cell r="AI814">
            <v>909404</v>
          </cell>
          <cell r="AJ814" t="str">
            <v>Claymor et Senio</v>
          </cell>
        </row>
        <row r="815">
          <cell r="B815" t="str">
            <v>909404 Claymor &amp; Senio</v>
          </cell>
          <cell r="C815" t="str">
            <v>Res</v>
          </cell>
          <cell r="D815" t="str">
            <v xml:space="preserve">Capital Reserve Fund </v>
          </cell>
          <cell r="E815" t="str">
            <v>Sewer Capital</v>
          </cell>
          <cell r="F815" t="str">
            <v>Rate Supported</v>
          </cell>
          <cell r="G815" t="str">
            <v>Rate</v>
          </cell>
          <cell r="H815" t="str">
            <v>Rate</v>
          </cell>
          <cell r="I815" t="str">
            <v>Sewer</v>
          </cell>
          <cell r="J815" t="str">
            <v>Authority</v>
          </cell>
          <cell r="K815" t="str">
            <v>Integrated Road, Sewer &amp; Water Program</v>
          </cell>
          <cell r="L815" t="str">
            <v>Renewal of City Assets</v>
          </cell>
          <cell r="M815" t="str">
            <v>Transportation Committee</v>
          </cell>
          <cell r="N815" t="str">
            <v>Planning, Infrastructure &amp; Economic Development Department</v>
          </cell>
          <cell r="O815" t="str">
            <v>Infrastructure Services</v>
          </cell>
          <cell r="P815" t="str">
            <v>Integrated Roads, Water &amp; Wastewater</v>
          </cell>
          <cell r="Q815" t="str">
            <v>909404  Claymor &amp; Senio</v>
          </cell>
          <cell r="R815" t="str">
            <v>516112  Sewer Capital</v>
          </cell>
          <cell r="S815">
            <v>300</v>
          </cell>
          <cell r="T815">
            <v>0</v>
          </cell>
          <cell r="U815">
            <v>0</v>
          </cell>
          <cell r="V815">
            <v>0</v>
          </cell>
          <cell r="W815">
            <v>0</v>
          </cell>
          <cell r="X815">
            <v>0</v>
          </cell>
          <cell r="Y815">
            <v>0</v>
          </cell>
          <cell r="Z815">
            <v>0</v>
          </cell>
          <cell r="AA815">
            <v>0</v>
          </cell>
          <cell r="AB815">
            <v>0</v>
          </cell>
          <cell r="AC815">
            <v>300</v>
          </cell>
          <cell r="AD815">
            <v>516112</v>
          </cell>
          <cell r="AE815">
            <v>300</v>
          </cell>
          <cell r="AF815">
            <v>16</v>
          </cell>
          <cell r="AG815">
            <v>2023</v>
          </cell>
          <cell r="AH815" t="str">
            <v xml:space="preserve">Sewer Capital </v>
          </cell>
          <cell r="AI815">
            <v>909404</v>
          </cell>
          <cell r="AJ815" t="str">
            <v>Claymor et Senio</v>
          </cell>
        </row>
        <row r="816">
          <cell r="B816" t="str">
            <v>909404 Claymor &amp; Senio</v>
          </cell>
          <cell r="C816" t="str">
            <v>Res</v>
          </cell>
          <cell r="D816" t="str">
            <v xml:space="preserve">Capital Reserve Fund </v>
          </cell>
          <cell r="E816" t="str">
            <v>Stormwater Reserve</v>
          </cell>
          <cell r="F816" t="str">
            <v>Rate Supported</v>
          </cell>
          <cell r="G816" t="str">
            <v>Rate</v>
          </cell>
          <cell r="H816" t="str">
            <v>Rate</v>
          </cell>
          <cell r="I816" t="str">
            <v>Stormwater</v>
          </cell>
          <cell r="J816" t="str">
            <v>Authority</v>
          </cell>
          <cell r="K816" t="str">
            <v>Integrated Road, Sewer &amp; Water Program</v>
          </cell>
          <cell r="L816" t="str">
            <v>Renewal of City Assets</v>
          </cell>
          <cell r="M816" t="str">
            <v>Transportation Committee</v>
          </cell>
          <cell r="N816" t="str">
            <v>Planning, Infrastructure &amp; Economic Development Department</v>
          </cell>
          <cell r="O816" t="str">
            <v>Infrastructure Services</v>
          </cell>
          <cell r="P816" t="str">
            <v>Integrated Roads, Water &amp; Wastewater</v>
          </cell>
          <cell r="Q816" t="str">
            <v>909404  Claymor &amp; Senio</v>
          </cell>
          <cell r="R816" t="str">
            <v>516180  Stormwater Reserve Capital</v>
          </cell>
          <cell r="S816">
            <v>300</v>
          </cell>
          <cell r="T816">
            <v>1030</v>
          </cell>
          <cell r="U816">
            <v>0</v>
          </cell>
          <cell r="V816">
            <v>0</v>
          </cell>
          <cell r="W816">
            <v>0</v>
          </cell>
          <cell r="X816">
            <v>0</v>
          </cell>
          <cell r="Y816">
            <v>0</v>
          </cell>
          <cell r="Z816">
            <v>0</v>
          </cell>
          <cell r="AA816">
            <v>0</v>
          </cell>
          <cell r="AB816">
            <v>0</v>
          </cell>
          <cell r="AC816">
            <v>1330</v>
          </cell>
          <cell r="AD816">
            <v>516180</v>
          </cell>
          <cell r="AE816">
            <v>1330</v>
          </cell>
          <cell r="AF816">
            <v>16</v>
          </cell>
          <cell r="AG816">
            <v>2023</v>
          </cell>
          <cell r="AH816" t="str">
            <v>Stormwater</v>
          </cell>
          <cell r="AI816">
            <v>909404</v>
          </cell>
          <cell r="AJ816" t="str">
            <v>Claymor et Senio</v>
          </cell>
        </row>
        <row r="817">
          <cell r="B817" t="str">
            <v>909404 Claymor &amp; Senio</v>
          </cell>
          <cell r="C817" t="str">
            <v>Debt</v>
          </cell>
          <cell r="D817" t="str">
            <v xml:space="preserve">Debt Funding </v>
          </cell>
          <cell r="E817" t="str">
            <v>Sewer Funded Debt</v>
          </cell>
          <cell r="F817" t="str">
            <v>Rate Supported Debt</v>
          </cell>
          <cell r="G817" t="str">
            <v>Rate</v>
          </cell>
          <cell r="H817" t="str">
            <v>Rate</v>
          </cell>
          <cell r="I817" t="str">
            <v>Sewer</v>
          </cell>
          <cell r="J817" t="str">
            <v>Authority</v>
          </cell>
          <cell r="K817" t="str">
            <v>Integrated Road, Sewer &amp; Water Program</v>
          </cell>
          <cell r="L817" t="str">
            <v>Renewal of City Assets</v>
          </cell>
          <cell r="M817" t="str">
            <v>Transportation Committee</v>
          </cell>
          <cell r="N817" t="str">
            <v>Planning, Infrastructure &amp; Economic Development Department</v>
          </cell>
          <cell r="O817" t="str">
            <v>Infrastructure Services</v>
          </cell>
          <cell r="P817" t="str">
            <v>Integrated Roads, Water &amp; Wastewater</v>
          </cell>
          <cell r="Q817" t="str">
            <v>909404  Claymor &amp; Senio</v>
          </cell>
          <cell r="R817" t="str">
            <v>518007  Sewer Funded Debt</v>
          </cell>
          <cell r="S817">
            <v>30</v>
          </cell>
          <cell r="T817">
            <v>1330</v>
          </cell>
          <cell r="U817">
            <v>0</v>
          </cell>
          <cell r="V817">
            <v>0</v>
          </cell>
          <cell r="W817">
            <v>0</v>
          </cell>
          <cell r="X817">
            <v>0</v>
          </cell>
          <cell r="Y817">
            <v>0</v>
          </cell>
          <cell r="Z817">
            <v>0</v>
          </cell>
          <cell r="AA817">
            <v>0</v>
          </cell>
          <cell r="AB817">
            <v>0</v>
          </cell>
          <cell r="AC817">
            <v>1360</v>
          </cell>
          <cell r="AD817">
            <v>518007</v>
          </cell>
          <cell r="AE817">
            <v>1360</v>
          </cell>
          <cell r="AF817">
            <v>16</v>
          </cell>
          <cell r="AG817">
            <v>2023</v>
          </cell>
          <cell r="AH817" t="str">
            <v>Sewer Funded Debt</v>
          </cell>
          <cell r="AI817">
            <v>909404</v>
          </cell>
          <cell r="AJ817" t="str">
            <v>Claymor et Senio</v>
          </cell>
        </row>
        <row r="818">
          <cell r="B818" t="str">
            <v>909404 Claymor &amp; Senio</v>
          </cell>
          <cell r="C818" t="str">
            <v>Debt</v>
          </cell>
          <cell r="D818" t="str">
            <v xml:space="preserve">Debt Funding </v>
          </cell>
          <cell r="E818" t="str">
            <v>Water Funded Debt</v>
          </cell>
          <cell r="F818" t="str">
            <v>Rate Supported Debt</v>
          </cell>
          <cell r="G818" t="str">
            <v>Rate</v>
          </cell>
          <cell r="H818" t="str">
            <v>Rate</v>
          </cell>
          <cell r="I818" t="str">
            <v>Water</v>
          </cell>
          <cell r="J818" t="str">
            <v>Authority</v>
          </cell>
          <cell r="K818" t="str">
            <v>Integrated Road, Sewer &amp; Water Program</v>
          </cell>
          <cell r="L818" t="str">
            <v>Renewal of City Assets</v>
          </cell>
          <cell r="M818" t="str">
            <v>Transportation Committee</v>
          </cell>
          <cell r="N818" t="str">
            <v>Planning, Infrastructure &amp; Economic Development Department</v>
          </cell>
          <cell r="O818" t="str">
            <v>Infrastructure Services</v>
          </cell>
          <cell r="P818" t="str">
            <v>Integrated Roads, Water &amp; Wastewater</v>
          </cell>
          <cell r="Q818" t="str">
            <v>909404  Claymor &amp; Senio</v>
          </cell>
          <cell r="R818" t="str">
            <v>518011  Water Funded Debt</v>
          </cell>
          <cell r="S818">
            <v>20</v>
          </cell>
          <cell r="T818">
            <v>200</v>
          </cell>
          <cell r="U818">
            <v>0</v>
          </cell>
          <cell r="V818">
            <v>0</v>
          </cell>
          <cell r="W818">
            <v>0</v>
          </cell>
          <cell r="X818">
            <v>0</v>
          </cell>
          <cell r="Y818">
            <v>0</v>
          </cell>
          <cell r="Z818">
            <v>0</v>
          </cell>
          <cell r="AA818">
            <v>0</v>
          </cell>
          <cell r="AB818">
            <v>0</v>
          </cell>
          <cell r="AC818">
            <v>220</v>
          </cell>
          <cell r="AD818">
            <v>518011</v>
          </cell>
          <cell r="AE818">
            <v>220</v>
          </cell>
          <cell r="AF818">
            <v>16</v>
          </cell>
          <cell r="AG818">
            <v>2023</v>
          </cell>
          <cell r="AH818" t="str">
            <v>Water Funded Debt</v>
          </cell>
          <cell r="AI818">
            <v>909404</v>
          </cell>
          <cell r="AJ818" t="str">
            <v>Claymor et Senio</v>
          </cell>
        </row>
        <row r="819">
          <cell r="B819" t="str">
            <v>909404 Claymor &amp; Senio</v>
          </cell>
          <cell r="C819" t="str">
            <v>Debt</v>
          </cell>
          <cell r="D819" t="str">
            <v xml:space="preserve">Debt Funding </v>
          </cell>
          <cell r="E819" t="str">
            <v>Stormwater Res Debt</v>
          </cell>
          <cell r="F819" t="str">
            <v>Rate Supported Debt</v>
          </cell>
          <cell r="G819" t="str">
            <v>Rate</v>
          </cell>
          <cell r="H819" t="str">
            <v>Rate</v>
          </cell>
          <cell r="I819" t="str">
            <v>Stormwater</v>
          </cell>
          <cell r="J819" t="str">
            <v>Authority</v>
          </cell>
          <cell r="K819" t="str">
            <v>Integrated Road, Sewer &amp; Water Program</v>
          </cell>
          <cell r="L819" t="str">
            <v>Renewal of City Assets</v>
          </cell>
          <cell r="M819" t="str">
            <v>Transportation Committee</v>
          </cell>
          <cell r="N819" t="str">
            <v>Planning, Infrastructure &amp; Economic Development Department</v>
          </cell>
          <cell r="O819" t="str">
            <v>Infrastructure Services</v>
          </cell>
          <cell r="P819" t="str">
            <v>Integrated Roads, Water &amp; Wastewater</v>
          </cell>
          <cell r="Q819" t="str">
            <v>909404  Claymor &amp; Senio</v>
          </cell>
          <cell r="R819" t="str">
            <v>518056  Stormwater Reserve Capital Debt</v>
          </cell>
          <cell r="S819">
            <v>30</v>
          </cell>
          <cell r="T819">
            <v>300</v>
          </cell>
          <cell r="U819">
            <v>0</v>
          </cell>
          <cell r="V819">
            <v>0</v>
          </cell>
          <cell r="W819">
            <v>0</v>
          </cell>
          <cell r="X819">
            <v>0</v>
          </cell>
          <cell r="Y819">
            <v>0</v>
          </cell>
          <cell r="Z819">
            <v>0</v>
          </cell>
          <cell r="AA819">
            <v>0</v>
          </cell>
          <cell r="AB819">
            <v>0</v>
          </cell>
          <cell r="AC819">
            <v>330</v>
          </cell>
          <cell r="AD819">
            <v>518056</v>
          </cell>
          <cell r="AE819">
            <v>330</v>
          </cell>
          <cell r="AF819">
            <v>16</v>
          </cell>
          <cell r="AG819">
            <v>2023</v>
          </cell>
          <cell r="AH819" t="e">
            <v>#N/A</v>
          </cell>
          <cell r="AI819">
            <v>909404</v>
          </cell>
          <cell r="AJ819" t="str">
            <v>Claymor et Senio</v>
          </cell>
        </row>
        <row r="820">
          <cell r="B820" t="str">
            <v>909405 Hamlet Rd</v>
          </cell>
          <cell r="C820" t="str">
            <v>Res</v>
          </cell>
          <cell r="D820" t="str">
            <v xml:space="preserve">Capital Reserve Fund </v>
          </cell>
          <cell r="E820" t="str">
            <v>City Wide Capital</v>
          </cell>
          <cell r="F820" t="str">
            <v>Tax Supported/ Dedicated</v>
          </cell>
          <cell r="G820" t="str">
            <v>Tax</v>
          </cell>
          <cell r="H820" t="str">
            <v>Tax</v>
          </cell>
          <cell r="I820" t="str">
            <v>Tax</v>
          </cell>
          <cell r="J820" t="str">
            <v>Authority</v>
          </cell>
          <cell r="K820" t="str">
            <v>Integrated Road, Sewer &amp; Water Program</v>
          </cell>
          <cell r="L820" t="str">
            <v>Renewal of City Assets</v>
          </cell>
          <cell r="M820" t="str">
            <v>Transportation Committee</v>
          </cell>
          <cell r="N820" t="str">
            <v>Planning, Infrastructure &amp; Economic Development Department</v>
          </cell>
          <cell r="O820" t="str">
            <v>Infrastructure Services</v>
          </cell>
          <cell r="P820" t="str">
            <v>Integrated Roads, Water &amp; Wastewater</v>
          </cell>
          <cell r="Q820" t="str">
            <v>909405  Hamlet Rd</v>
          </cell>
          <cell r="R820" t="str">
            <v>516104  City Wide Capital</v>
          </cell>
          <cell r="S820">
            <v>40</v>
          </cell>
          <cell r="T820">
            <v>160</v>
          </cell>
          <cell r="U820">
            <v>0</v>
          </cell>
          <cell r="V820">
            <v>0</v>
          </cell>
          <cell r="W820">
            <v>0</v>
          </cell>
          <cell r="X820">
            <v>0</v>
          </cell>
          <cell r="Y820">
            <v>0</v>
          </cell>
          <cell r="Z820">
            <v>0</v>
          </cell>
          <cell r="AA820">
            <v>0</v>
          </cell>
          <cell r="AB820">
            <v>0</v>
          </cell>
          <cell r="AC820">
            <v>200</v>
          </cell>
          <cell r="AD820">
            <v>516104</v>
          </cell>
          <cell r="AE820">
            <v>200</v>
          </cell>
          <cell r="AF820">
            <v>18</v>
          </cell>
          <cell r="AG820">
            <v>2023</v>
          </cell>
          <cell r="AH820" t="str">
            <v>City Wide Capital</v>
          </cell>
          <cell r="AI820">
            <v>909405</v>
          </cell>
          <cell r="AJ820" t="str">
            <v>Ch. Hamlet</v>
          </cell>
        </row>
        <row r="821">
          <cell r="B821" t="str">
            <v>909405 Hamlet Rd</v>
          </cell>
          <cell r="C821" t="str">
            <v>Res</v>
          </cell>
          <cell r="D821" t="str">
            <v xml:space="preserve">Capital Reserve Fund </v>
          </cell>
          <cell r="E821" t="str">
            <v>Water Capital</v>
          </cell>
          <cell r="F821" t="str">
            <v>Rate Supported</v>
          </cell>
          <cell r="G821" t="str">
            <v>Rate</v>
          </cell>
          <cell r="H821" t="str">
            <v>Rate</v>
          </cell>
          <cell r="I821" t="str">
            <v>Water</v>
          </cell>
          <cell r="J821" t="str">
            <v>Authority</v>
          </cell>
          <cell r="K821" t="str">
            <v>Integrated Road, Sewer &amp; Water Program</v>
          </cell>
          <cell r="L821" t="str">
            <v>Renewal of City Assets</v>
          </cell>
          <cell r="M821" t="str">
            <v>Transportation Committee</v>
          </cell>
          <cell r="N821" t="str">
            <v>Planning, Infrastructure &amp; Economic Development Department</v>
          </cell>
          <cell r="O821" t="str">
            <v>Infrastructure Services</v>
          </cell>
          <cell r="P821" t="str">
            <v>Integrated Roads, Water &amp; Wastewater</v>
          </cell>
          <cell r="Q821" t="str">
            <v>909405  Hamlet Rd</v>
          </cell>
          <cell r="R821" t="str">
            <v>516110  Water Capital</v>
          </cell>
          <cell r="S821">
            <v>85</v>
          </cell>
          <cell r="T821">
            <v>340</v>
          </cell>
          <cell r="U821">
            <v>0</v>
          </cell>
          <cell r="V821">
            <v>0</v>
          </cell>
          <cell r="W821">
            <v>0</v>
          </cell>
          <cell r="X821">
            <v>0</v>
          </cell>
          <cell r="Y821">
            <v>0</v>
          </cell>
          <cell r="Z821">
            <v>0</v>
          </cell>
          <cell r="AA821">
            <v>0</v>
          </cell>
          <cell r="AB821">
            <v>0</v>
          </cell>
          <cell r="AC821">
            <v>425</v>
          </cell>
          <cell r="AD821">
            <v>516110</v>
          </cell>
          <cell r="AE821">
            <v>425</v>
          </cell>
          <cell r="AF821">
            <v>18</v>
          </cell>
          <cell r="AG821">
            <v>2023</v>
          </cell>
          <cell r="AH821" t="str">
            <v>Water Capital</v>
          </cell>
          <cell r="AI821">
            <v>909405</v>
          </cell>
          <cell r="AJ821" t="str">
            <v>Ch. Hamlet</v>
          </cell>
        </row>
        <row r="822">
          <cell r="B822" t="str">
            <v>909405 Hamlet Rd</v>
          </cell>
          <cell r="C822" t="str">
            <v>Res</v>
          </cell>
          <cell r="D822" t="str">
            <v xml:space="preserve">Capital Reserve Fund </v>
          </cell>
          <cell r="E822" t="str">
            <v>Sewer Capital</v>
          </cell>
          <cell r="F822" t="str">
            <v>Rate Supported</v>
          </cell>
          <cell r="G822" t="str">
            <v>Rate</v>
          </cell>
          <cell r="H822" t="str">
            <v>Rate</v>
          </cell>
          <cell r="I822" t="str">
            <v>Sewer</v>
          </cell>
          <cell r="J822" t="str">
            <v>Authority</v>
          </cell>
          <cell r="K822" t="str">
            <v>Integrated Road, Sewer &amp; Water Program</v>
          </cell>
          <cell r="L822" t="str">
            <v>Renewal of City Assets</v>
          </cell>
          <cell r="M822" t="str">
            <v>Transportation Committee</v>
          </cell>
          <cell r="N822" t="str">
            <v>Planning, Infrastructure &amp; Economic Development Department</v>
          </cell>
          <cell r="O822" t="str">
            <v>Infrastructure Services</v>
          </cell>
          <cell r="P822" t="str">
            <v>Integrated Roads, Water &amp; Wastewater</v>
          </cell>
          <cell r="Q822" t="str">
            <v>909405  Hamlet Rd</v>
          </cell>
          <cell r="R822" t="str">
            <v>516112  Sewer Capital</v>
          </cell>
          <cell r="S822">
            <v>55</v>
          </cell>
          <cell r="T822">
            <v>220</v>
          </cell>
          <cell r="U822">
            <v>0</v>
          </cell>
          <cell r="V822">
            <v>0</v>
          </cell>
          <cell r="W822">
            <v>0</v>
          </cell>
          <cell r="X822">
            <v>0</v>
          </cell>
          <cell r="Y822">
            <v>0</v>
          </cell>
          <cell r="Z822">
            <v>0</v>
          </cell>
          <cell r="AA822">
            <v>0</v>
          </cell>
          <cell r="AB822">
            <v>0</v>
          </cell>
          <cell r="AC822">
            <v>275</v>
          </cell>
          <cell r="AD822">
            <v>516112</v>
          </cell>
          <cell r="AE822">
            <v>275</v>
          </cell>
          <cell r="AF822">
            <v>18</v>
          </cell>
          <cell r="AG822">
            <v>2023</v>
          </cell>
          <cell r="AH822" t="str">
            <v xml:space="preserve">Sewer Capital </v>
          </cell>
          <cell r="AI822">
            <v>909405</v>
          </cell>
          <cell r="AJ822" t="str">
            <v>Ch. Hamlet</v>
          </cell>
        </row>
        <row r="823">
          <cell r="B823" t="str">
            <v>909405 Hamlet Rd</v>
          </cell>
          <cell r="C823" t="str">
            <v>Res</v>
          </cell>
          <cell r="D823" t="str">
            <v xml:space="preserve">Capital Reserve Fund </v>
          </cell>
          <cell r="E823" t="str">
            <v>Stormwater Reserve</v>
          </cell>
          <cell r="F823" t="str">
            <v>Rate Supported</v>
          </cell>
          <cell r="G823" t="str">
            <v>Rate</v>
          </cell>
          <cell r="H823" t="str">
            <v>Rate</v>
          </cell>
          <cell r="I823" t="str">
            <v>Stormwater</v>
          </cell>
          <cell r="J823" t="str">
            <v>Authority</v>
          </cell>
          <cell r="K823" t="str">
            <v>Integrated Road, Sewer &amp; Water Program</v>
          </cell>
          <cell r="L823" t="str">
            <v>Renewal of City Assets</v>
          </cell>
          <cell r="M823" t="str">
            <v>Transportation Committee</v>
          </cell>
          <cell r="N823" t="str">
            <v>Planning, Infrastructure &amp; Economic Development Department</v>
          </cell>
          <cell r="O823" t="str">
            <v>Infrastructure Services</v>
          </cell>
          <cell r="P823" t="str">
            <v>Integrated Roads, Water &amp; Wastewater</v>
          </cell>
          <cell r="Q823" t="str">
            <v>909405  Hamlet Rd</v>
          </cell>
          <cell r="R823" t="str">
            <v>516180  Stormwater Reserve Capital</v>
          </cell>
          <cell r="S823">
            <v>55</v>
          </cell>
          <cell r="T823">
            <v>220</v>
          </cell>
          <cell r="U823">
            <v>0</v>
          </cell>
          <cell r="V823">
            <v>0</v>
          </cell>
          <cell r="W823">
            <v>0</v>
          </cell>
          <cell r="X823">
            <v>0</v>
          </cell>
          <cell r="Y823">
            <v>0</v>
          </cell>
          <cell r="Z823">
            <v>0</v>
          </cell>
          <cell r="AA823">
            <v>0</v>
          </cell>
          <cell r="AB823">
            <v>0</v>
          </cell>
          <cell r="AC823">
            <v>275</v>
          </cell>
          <cell r="AD823">
            <v>516180</v>
          </cell>
          <cell r="AE823">
            <v>275</v>
          </cell>
          <cell r="AF823">
            <v>18</v>
          </cell>
          <cell r="AG823">
            <v>2023</v>
          </cell>
          <cell r="AH823" t="str">
            <v>Stormwater</v>
          </cell>
          <cell r="AI823">
            <v>909405</v>
          </cell>
          <cell r="AJ823" t="str">
            <v>Ch. Hamlet</v>
          </cell>
        </row>
        <row r="824">
          <cell r="B824" t="str">
            <v>909405 Hamlet Rd</v>
          </cell>
          <cell r="C824" t="str">
            <v>Debt</v>
          </cell>
          <cell r="D824" t="str">
            <v xml:space="preserve">Debt Funding </v>
          </cell>
          <cell r="E824" t="str">
            <v>Sewer Funded Debt</v>
          </cell>
          <cell r="F824" t="str">
            <v>Rate Supported Debt</v>
          </cell>
          <cell r="G824" t="str">
            <v>Rate</v>
          </cell>
          <cell r="H824" t="str">
            <v>Rate</v>
          </cell>
          <cell r="I824" t="str">
            <v>Sewer</v>
          </cell>
          <cell r="J824" t="str">
            <v>Authority</v>
          </cell>
          <cell r="K824" t="str">
            <v>Integrated Road, Sewer &amp; Water Program</v>
          </cell>
          <cell r="L824" t="str">
            <v>Renewal of City Assets</v>
          </cell>
          <cell r="M824" t="str">
            <v>Transportation Committee</v>
          </cell>
          <cell r="N824" t="str">
            <v>Planning, Infrastructure &amp; Economic Development Department</v>
          </cell>
          <cell r="O824" t="str">
            <v>Infrastructure Services</v>
          </cell>
          <cell r="P824" t="str">
            <v>Integrated Roads, Water &amp; Wastewater</v>
          </cell>
          <cell r="Q824" t="str">
            <v>909405  Hamlet Rd</v>
          </cell>
          <cell r="R824" t="str">
            <v>518007  Sewer Funded Debt</v>
          </cell>
          <cell r="S824">
            <v>5</v>
          </cell>
          <cell r="T824">
            <v>20</v>
          </cell>
          <cell r="U824">
            <v>0</v>
          </cell>
          <cell r="V824">
            <v>0</v>
          </cell>
          <cell r="W824">
            <v>0</v>
          </cell>
          <cell r="X824">
            <v>0</v>
          </cell>
          <cell r="Y824">
            <v>0</v>
          </cell>
          <cell r="Z824">
            <v>0</v>
          </cell>
          <cell r="AA824">
            <v>0</v>
          </cell>
          <cell r="AB824">
            <v>0</v>
          </cell>
          <cell r="AC824">
            <v>25</v>
          </cell>
          <cell r="AD824">
            <v>518007</v>
          </cell>
          <cell r="AE824">
            <v>25</v>
          </cell>
          <cell r="AF824">
            <v>18</v>
          </cell>
          <cell r="AG824">
            <v>2023</v>
          </cell>
          <cell r="AH824" t="str">
            <v>Sewer Funded Debt</v>
          </cell>
          <cell r="AI824">
            <v>909405</v>
          </cell>
          <cell r="AJ824" t="str">
            <v>Ch. Hamlet</v>
          </cell>
        </row>
        <row r="825">
          <cell r="B825" t="str">
            <v>909405 Hamlet Rd</v>
          </cell>
          <cell r="C825" t="str">
            <v>Debt</v>
          </cell>
          <cell r="D825" t="str">
            <v xml:space="preserve">Debt Funding </v>
          </cell>
          <cell r="E825" t="str">
            <v>Water Funded Debt</v>
          </cell>
          <cell r="F825" t="str">
            <v>Rate Supported Debt</v>
          </cell>
          <cell r="G825" t="str">
            <v>Rate</v>
          </cell>
          <cell r="H825" t="str">
            <v>Rate</v>
          </cell>
          <cell r="I825" t="str">
            <v>Water</v>
          </cell>
          <cell r="J825" t="str">
            <v>Authority</v>
          </cell>
          <cell r="K825" t="str">
            <v>Integrated Road, Sewer &amp; Water Program</v>
          </cell>
          <cell r="L825" t="str">
            <v>Renewal of City Assets</v>
          </cell>
          <cell r="M825" t="str">
            <v>Transportation Committee</v>
          </cell>
          <cell r="N825" t="str">
            <v>Planning, Infrastructure &amp; Economic Development Department</v>
          </cell>
          <cell r="O825" t="str">
            <v>Infrastructure Services</v>
          </cell>
          <cell r="P825" t="str">
            <v>Integrated Roads, Water &amp; Wastewater</v>
          </cell>
          <cell r="Q825" t="str">
            <v>909405  Hamlet Rd</v>
          </cell>
          <cell r="R825" t="str">
            <v>518011  Water Funded Debt</v>
          </cell>
          <cell r="S825">
            <v>5</v>
          </cell>
          <cell r="T825">
            <v>20</v>
          </cell>
          <cell r="U825">
            <v>0</v>
          </cell>
          <cell r="V825">
            <v>0</v>
          </cell>
          <cell r="W825">
            <v>0</v>
          </cell>
          <cell r="X825">
            <v>0</v>
          </cell>
          <cell r="Y825">
            <v>0</v>
          </cell>
          <cell r="Z825">
            <v>0</v>
          </cell>
          <cell r="AA825">
            <v>0</v>
          </cell>
          <cell r="AB825">
            <v>0</v>
          </cell>
          <cell r="AC825">
            <v>25</v>
          </cell>
          <cell r="AD825">
            <v>518011</v>
          </cell>
          <cell r="AE825">
            <v>25</v>
          </cell>
          <cell r="AF825">
            <v>18</v>
          </cell>
          <cell r="AG825">
            <v>2023</v>
          </cell>
          <cell r="AH825" t="str">
            <v>Water Funded Debt</v>
          </cell>
          <cell r="AI825">
            <v>909405</v>
          </cell>
          <cell r="AJ825" t="str">
            <v>Ch. Hamlet</v>
          </cell>
        </row>
        <row r="826">
          <cell r="B826" t="str">
            <v>909405 Hamlet Rd</v>
          </cell>
          <cell r="C826" t="str">
            <v>Debt</v>
          </cell>
          <cell r="D826" t="str">
            <v xml:space="preserve">Debt Funding </v>
          </cell>
          <cell r="E826" t="str">
            <v>Stormwater Res Debt</v>
          </cell>
          <cell r="F826" t="str">
            <v>Rate Supported Debt</v>
          </cell>
          <cell r="G826" t="str">
            <v>Rate</v>
          </cell>
          <cell r="H826" t="str">
            <v>Rate</v>
          </cell>
          <cell r="I826" t="str">
            <v>Stormwater</v>
          </cell>
          <cell r="J826" t="str">
            <v>Authority</v>
          </cell>
          <cell r="K826" t="str">
            <v>Integrated Road, Sewer &amp; Water Program</v>
          </cell>
          <cell r="L826" t="str">
            <v>Renewal of City Assets</v>
          </cell>
          <cell r="M826" t="str">
            <v>Transportation Committee</v>
          </cell>
          <cell r="N826" t="str">
            <v>Planning, Infrastructure &amp; Economic Development Department</v>
          </cell>
          <cell r="O826" t="str">
            <v>Infrastructure Services</v>
          </cell>
          <cell r="P826" t="str">
            <v>Integrated Roads, Water &amp; Wastewater</v>
          </cell>
          <cell r="Q826" t="str">
            <v>909405  Hamlet Rd</v>
          </cell>
          <cell r="R826" t="str">
            <v>518056  Stormwater Reserve Capital Debt</v>
          </cell>
          <cell r="S826">
            <v>5</v>
          </cell>
          <cell r="T826">
            <v>20</v>
          </cell>
          <cell r="U826">
            <v>0</v>
          </cell>
          <cell r="V826">
            <v>0</v>
          </cell>
          <cell r="W826">
            <v>0</v>
          </cell>
          <cell r="X826">
            <v>0</v>
          </cell>
          <cell r="Y826">
            <v>0</v>
          </cell>
          <cell r="Z826">
            <v>0</v>
          </cell>
          <cell r="AA826">
            <v>0</v>
          </cell>
          <cell r="AB826">
            <v>0</v>
          </cell>
          <cell r="AC826">
            <v>25</v>
          </cell>
          <cell r="AD826">
            <v>518056</v>
          </cell>
          <cell r="AE826">
            <v>25</v>
          </cell>
          <cell r="AF826">
            <v>18</v>
          </cell>
          <cell r="AG826">
            <v>2023</v>
          </cell>
          <cell r="AH826" t="e">
            <v>#N/A</v>
          </cell>
          <cell r="AI826">
            <v>909405</v>
          </cell>
          <cell r="AJ826" t="str">
            <v>Ch. Hamlet</v>
          </cell>
        </row>
        <row r="827">
          <cell r="B827" t="str">
            <v>909406 Integrated Design - Bulk Prjs</v>
          </cell>
          <cell r="C827" t="str">
            <v>Res</v>
          </cell>
          <cell r="D827" t="str">
            <v xml:space="preserve">Capital Reserve Fund </v>
          </cell>
          <cell r="E827" t="str">
            <v>City Wide Capital</v>
          </cell>
          <cell r="F827" t="str">
            <v>Tax Supported/ Dedicated</v>
          </cell>
          <cell r="G827" t="str">
            <v>Tax</v>
          </cell>
          <cell r="H827" t="str">
            <v>Tax</v>
          </cell>
          <cell r="I827" t="str">
            <v>Tax</v>
          </cell>
          <cell r="J827" t="str">
            <v>Authority</v>
          </cell>
          <cell r="K827" t="str">
            <v>Individual</v>
          </cell>
          <cell r="L827" t="str">
            <v>Renewal of City Assets</v>
          </cell>
          <cell r="M827" t="str">
            <v>Transportation Committee</v>
          </cell>
          <cell r="N827" t="str">
            <v>Planning, Infrastructure &amp; Economic Development Department</v>
          </cell>
          <cell r="O827" t="str">
            <v>Infrastructure Services</v>
          </cell>
          <cell r="P827" t="str">
            <v>Integrated Roads, Water &amp; Wastewater</v>
          </cell>
          <cell r="Q827" t="str">
            <v>909406  Integrated Design - Bulk Prjs</v>
          </cell>
          <cell r="R827" t="str">
            <v>516104  City Wide Capital</v>
          </cell>
          <cell r="S827">
            <v>0</v>
          </cell>
          <cell r="T827">
            <v>1450</v>
          </cell>
          <cell r="U827">
            <v>4530</v>
          </cell>
          <cell r="V827">
            <v>4530</v>
          </cell>
          <cell r="W827">
            <v>0</v>
          </cell>
          <cell r="X827">
            <v>0</v>
          </cell>
          <cell r="Y827">
            <v>0</v>
          </cell>
          <cell r="Z827">
            <v>0</v>
          </cell>
          <cell r="AA827">
            <v>0</v>
          </cell>
          <cell r="AB827">
            <v>0</v>
          </cell>
          <cell r="AC827">
            <v>10510</v>
          </cell>
          <cell r="AD827">
            <v>516104</v>
          </cell>
          <cell r="AE827">
            <v>10510</v>
          </cell>
          <cell r="AF827" t="str">
            <v>CW</v>
          </cell>
          <cell r="AG827">
            <v>2028</v>
          </cell>
          <cell r="AH827" t="str">
            <v>City Wide Capital</v>
          </cell>
          <cell r="AI827">
            <v>909406</v>
          </cell>
          <cell r="AJ827" t="str">
            <v>Conception intégrée - Travaux collectifs</v>
          </cell>
        </row>
        <row r="828">
          <cell r="B828" t="str">
            <v>909406 Integrated Design - Bulk Prjs</v>
          </cell>
          <cell r="C828" t="str">
            <v>Res</v>
          </cell>
          <cell r="D828" t="str">
            <v xml:space="preserve">Capital Reserve Fund </v>
          </cell>
          <cell r="E828" t="str">
            <v>Water Capital</v>
          </cell>
          <cell r="F828" t="str">
            <v>Rate Supported</v>
          </cell>
          <cell r="G828" t="str">
            <v>Rate</v>
          </cell>
          <cell r="H828" t="str">
            <v>Rate</v>
          </cell>
          <cell r="I828" t="str">
            <v>Water</v>
          </cell>
          <cell r="J828" t="str">
            <v>Authority</v>
          </cell>
          <cell r="K828" t="str">
            <v>Individual</v>
          </cell>
          <cell r="L828" t="str">
            <v>Renewal of City Assets</v>
          </cell>
          <cell r="M828" t="str">
            <v>Transportation Committee</v>
          </cell>
          <cell r="N828" t="str">
            <v>Planning, Infrastructure &amp; Economic Development Department</v>
          </cell>
          <cell r="O828" t="str">
            <v>Infrastructure Services</v>
          </cell>
          <cell r="P828" t="str">
            <v>Integrated Roads, Water &amp; Wastewater</v>
          </cell>
          <cell r="Q828" t="str">
            <v>909406  Integrated Design - Bulk Prjs</v>
          </cell>
          <cell r="R828" t="str">
            <v>516110  Water Capital</v>
          </cell>
          <cell r="S828">
            <v>0</v>
          </cell>
          <cell r="T828">
            <v>3240</v>
          </cell>
          <cell r="U828">
            <v>10570</v>
          </cell>
          <cell r="V828">
            <v>10570</v>
          </cell>
          <cell r="W828">
            <v>0</v>
          </cell>
          <cell r="X828">
            <v>0</v>
          </cell>
          <cell r="Y828">
            <v>0</v>
          </cell>
          <cell r="Z828">
            <v>0</v>
          </cell>
          <cell r="AA828">
            <v>0</v>
          </cell>
          <cell r="AB828">
            <v>0</v>
          </cell>
          <cell r="AC828">
            <v>24380</v>
          </cell>
          <cell r="AD828">
            <v>516110</v>
          </cell>
          <cell r="AE828">
            <v>24380</v>
          </cell>
          <cell r="AF828" t="str">
            <v>CW</v>
          </cell>
          <cell r="AG828">
            <v>2028</v>
          </cell>
          <cell r="AH828" t="str">
            <v>Water Capital</v>
          </cell>
          <cell r="AI828">
            <v>909406</v>
          </cell>
          <cell r="AJ828" t="str">
            <v>Conception intégrée - Travaux collectifs</v>
          </cell>
        </row>
        <row r="829">
          <cell r="B829" t="str">
            <v>909406 Integrated Design - Bulk Prjs</v>
          </cell>
          <cell r="C829" t="str">
            <v>Res</v>
          </cell>
          <cell r="D829" t="str">
            <v xml:space="preserve">Capital Reserve Fund </v>
          </cell>
          <cell r="E829" t="str">
            <v>Stormwater Reserve</v>
          </cell>
          <cell r="F829" t="str">
            <v>Rate Supported</v>
          </cell>
          <cell r="G829" t="str">
            <v>Rate</v>
          </cell>
          <cell r="H829" t="str">
            <v>Rate</v>
          </cell>
          <cell r="I829" t="str">
            <v>Stormwater</v>
          </cell>
          <cell r="J829" t="str">
            <v>Authority</v>
          </cell>
          <cell r="K829" t="str">
            <v>Individual</v>
          </cell>
          <cell r="L829" t="str">
            <v>Renewal of City Assets</v>
          </cell>
          <cell r="M829" t="str">
            <v>Transportation Committee</v>
          </cell>
          <cell r="N829" t="str">
            <v>Planning, Infrastructure &amp; Economic Development Department</v>
          </cell>
          <cell r="O829" t="str">
            <v>Infrastructure Services</v>
          </cell>
          <cell r="P829" t="str">
            <v>Integrated Roads, Water &amp; Wastewater</v>
          </cell>
          <cell r="Q829" t="str">
            <v>909406  Integrated Design - Bulk Prjs</v>
          </cell>
          <cell r="R829" t="str">
            <v>516180  Stormwater Reserve Capital</v>
          </cell>
          <cell r="S829">
            <v>0</v>
          </cell>
          <cell r="T829">
            <v>2300</v>
          </cell>
          <cell r="U829">
            <v>7450</v>
          </cell>
          <cell r="V829">
            <v>7450</v>
          </cell>
          <cell r="W829">
            <v>0</v>
          </cell>
          <cell r="X829">
            <v>0</v>
          </cell>
          <cell r="Y829">
            <v>0</v>
          </cell>
          <cell r="Z829">
            <v>0</v>
          </cell>
          <cell r="AA829">
            <v>0</v>
          </cell>
          <cell r="AB829">
            <v>0</v>
          </cell>
          <cell r="AC829">
            <v>17200</v>
          </cell>
          <cell r="AD829">
            <v>516180</v>
          </cell>
          <cell r="AE829">
            <v>17200</v>
          </cell>
          <cell r="AF829" t="str">
            <v>CW</v>
          </cell>
          <cell r="AG829">
            <v>2028</v>
          </cell>
          <cell r="AH829" t="str">
            <v>Stormwater</v>
          </cell>
          <cell r="AI829">
            <v>909406</v>
          </cell>
          <cell r="AJ829" t="str">
            <v>Conception intégrée - Travaux collectifs</v>
          </cell>
        </row>
        <row r="830">
          <cell r="B830" t="str">
            <v>909406 Integrated Design - Bulk Prjs</v>
          </cell>
          <cell r="C830" t="str">
            <v>Debt</v>
          </cell>
          <cell r="D830" t="str">
            <v xml:space="preserve">Debt Funding </v>
          </cell>
          <cell r="E830" t="str">
            <v>Sewer Funded Debt</v>
          </cell>
          <cell r="F830" t="str">
            <v>Rate Supported Debt</v>
          </cell>
          <cell r="G830" t="str">
            <v>Rate</v>
          </cell>
          <cell r="H830" t="str">
            <v>Rate</v>
          </cell>
          <cell r="I830" t="str">
            <v>Sewer</v>
          </cell>
          <cell r="J830" t="str">
            <v>Authority</v>
          </cell>
          <cell r="K830" t="str">
            <v>Individual</v>
          </cell>
          <cell r="L830" t="str">
            <v>Renewal of City Assets</v>
          </cell>
          <cell r="M830" t="str">
            <v>Transportation Committee</v>
          </cell>
          <cell r="N830" t="str">
            <v>Planning, Infrastructure &amp; Economic Development Department</v>
          </cell>
          <cell r="O830" t="str">
            <v>Infrastructure Services</v>
          </cell>
          <cell r="P830" t="str">
            <v>Integrated Roads, Water &amp; Wastewater</v>
          </cell>
          <cell r="Q830" t="str">
            <v>909406  Integrated Design - Bulk Prjs</v>
          </cell>
          <cell r="R830" t="str">
            <v>518007  Sewer Funded Debt</v>
          </cell>
          <cell r="S830">
            <v>0</v>
          </cell>
          <cell r="T830">
            <v>2370</v>
          </cell>
          <cell r="U830">
            <v>7450</v>
          </cell>
          <cell r="V830">
            <v>7450</v>
          </cell>
          <cell r="W830">
            <v>0</v>
          </cell>
          <cell r="X830">
            <v>0</v>
          </cell>
          <cell r="Y830">
            <v>0</v>
          </cell>
          <cell r="Z830">
            <v>0</v>
          </cell>
          <cell r="AA830">
            <v>0</v>
          </cell>
          <cell r="AB830">
            <v>0</v>
          </cell>
          <cell r="AC830">
            <v>17270</v>
          </cell>
          <cell r="AD830">
            <v>518007</v>
          </cell>
          <cell r="AE830">
            <v>17270</v>
          </cell>
          <cell r="AF830" t="str">
            <v>CW</v>
          </cell>
          <cell r="AG830">
            <v>2028</v>
          </cell>
          <cell r="AH830" t="str">
            <v>Sewer Funded Debt</v>
          </cell>
          <cell r="AI830">
            <v>909406</v>
          </cell>
          <cell r="AJ830" t="str">
            <v>Conception intégrée - Travaux collectifs</v>
          </cell>
        </row>
        <row r="831">
          <cell r="B831" t="str">
            <v>909406 Integrated Design - Bulk Prjs</v>
          </cell>
          <cell r="C831" t="str">
            <v>Debt</v>
          </cell>
          <cell r="D831" t="str">
            <v xml:space="preserve">Debt Funding </v>
          </cell>
          <cell r="E831" t="str">
            <v>Water Funded Debt</v>
          </cell>
          <cell r="F831" t="str">
            <v>Rate Supported Debt</v>
          </cell>
          <cell r="G831" t="str">
            <v>Rate</v>
          </cell>
          <cell r="H831" t="str">
            <v>Rate</v>
          </cell>
          <cell r="I831" t="str">
            <v>Water</v>
          </cell>
          <cell r="J831" t="str">
            <v>Authority</v>
          </cell>
          <cell r="K831" t="str">
            <v>Individual</v>
          </cell>
          <cell r="L831" t="str">
            <v>Renewal of City Assets</v>
          </cell>
          <cell r="M831" t="str">
            <v>Transportation Committee</v>
          </cell>
          <cell r="N831" t="str">
            <v>Planning, Infrastructure &amp; Economic Development Department</v>
          </cell>
          <cell r="O831" t="str">
            <v>Infrastructure Services</v>
          </cell>
          <cell r="P831" t="str">
            <v>Integrated Roads, Water &amp; Wastewater</v>
          </cell>
          <cell r="Q831" t="str">
            <v>909406  Integrated Design - Bulk Prjs</v>
          </cell>
          <cell r="R831" t="str">
            <v>518011  Water Funded Debt</v>
          </cell>
          <cell r="S831">
            <v>0</v>
          </cell>
          <cell r="T831">
            <v>40</v>
          </cell>
          <cell r="U831">
            <v>0</v>
          </cell>
          <cell r="V831">
            <v>0</v>
          </cell>
          <cell r="W831">
            <v>0</v>
          </cell>
          <cell r="X831">
            <v>0</v>
          </cell>
          <cell r="Y831">
            <v>0</v>
          </cell>
          <cell r="Z831">
            <v>0</v>
          </cell>
          <cell r="AA831">
            <v>0</v>
          </cell>
          <cell r="AB831">
            <v>0</v>
          </cell>
          <cell r="AC831">
            <v>40</v>
          </cell>
          <cell r="AD831">
            <v>518011</v>
          </cell>
          <cell r="AE831">
            <v>40</v>
          </cell>
          <cell r="AF831" t="str">
            <v>CW</v>
          </cell>
          <cell r="AG831">
            <v>2028</v>
          </cell>
          <cell r="AH831" t="str">
            <v>Water Funded Debt</v>
          </cell>
          <cell r="AI831">
            <v>909406</v>
          </cell>
          <cell r="AJ831" t="str">
            <v>Conception intégrée - Travaux collectifs</v>
          </cell>
        </row>
        <row r="832">
          <cell r="B832" t="str">
            <v>909406 Integrated Design - Bulk Prjs</v>
          </cell>
          <cell r="C832" t="str">
            <v>Debt</v>
          </cell>
          <cell r="D832" t="str">
            <v xml:space="preserve">Debt Funding </v>
          </cell>
          <cell r="E832" t="str">
            <v>Stormwater Res Debt</v>
          </cell>
          <cell r="F832" t="str">
            <v>Rate Supported Debt</v>
          </cell>
          <cell r="G832" t="str">
            <v>Rate</v>
          </cell>
          <cell r="H832" t="str">
            <v>Rate</v>
          </cell>
          <cell r="I832" t="str">
            <v>Stormwater</v>
          </cell>
          <cell r="J832" t="str">
            <v>Authority</v>
          </cell>
          <cell r="K832" t="str">
            <v>Individual</v>
          </cell>
          <cell r="L832" t="str">
            <v>Renewal of City Assets</v>
          </cell>
          <cell r="M832" t="str">
            <v>Transportation Committee</v>
          </cell>
          <cell r="N832" t="str">
            <v>Planning, Infrastructure &amp; Economic Development Department</v>
          </cell>
          <cell r="O832" t="str">
            <v>Infrastructure Services</v>
          </cell>
          <cell r="P832" t="str">
            <v>Integrated Roads, Water &amp; Wastewater</v>
          </cell>
          <cell r="Q832" t="str">
            <v>909406  Integrated Design - Bulk Prjs</v>
          </cell>
          <cell r="R832" t="str">
            <v>518056  Stormwater Reserve Capital Debt</v>
          </cell>
          <cell r="S832">
            <v>0</v>
          </cell>
          <cell r="T832">
            <v>10</v>
          </cell>
          <cell r="U832">
            <v>0</v>
          </cell>
          <cell r="V832">
            <v>0</v>
          </cell>
          <cell r="W832">
            <v>0</v>
          </cell>
          <cell r="X832">
            <v>0</v>
          </cell>
          <cell r="Y832">
            <v>0</v>
          </cell>
          <cell r="Z832">
            <v>0</v>
          </cell>
          <cell r="AA832">
            <v>0</v>
          </cell>
          <cell r="AB832">
            <v>0</v>
          </cell>
          <cell r="AC832">
            <v>10</v>
          </cell>
          <cell r="AD832">
            <v>518056</v>
          </cell>
          <cell r="AE832">
            <v>10</v>
          </cell>
          <cell r="AF832" t="str">
            <v>CW</v>
          </cell>
          <cell r="AG832">
            <v>2028</v>
          </cell>
          <cell r="AH832" t="e">
            <v>#N/A</v>
          </cell>
          <cell r="AI832">
            <v>909406</v>
          </cell>
          <cell r="AJ832" t="str">
            <v>Conception intégrée - Travaux collectifs</v>
          </cell>
        </row>
        <row r="833">
          <cell r="B833" t="str">
            <v>909407 Longpre - Marquette- Michel Cir</v>
          </cell>
          <cell r="C833" t="str">
            <v>Res</v>
          </cell>
          <cell r="D833" t="str">
            <v xml:space="preserve">Capital Reserve Fund </v>
          </cell>
          <cell r="E833" t="str">
            <v>City Wide Capital</v>
          </cell>
          <cell r="F833" t="str">
            <v>Tax Supported/ Dedicated</v>
          </cell>
          <cell r="G833" t="str">
            <v>Tax</v>
          </cell>
          <cell r="H833" t="str">
            <v>Tax</v>
          </cell>
          <cell r="I833" t="str">
            <v>Tax</v>
          </cell>
          <cell r="J833" t="str">
            <v>Authority</v>
          </cell>
          <cell r="K833" t="str">
            <v>Individual</v>
          </cell>
          <cell r="L833" t="str">
            <v>Renewal of City Assets</v>
          </cell>
          <cell r="M833" t="str">
            <v>Transportation Committee</v>
          </cell>
          <cell r="N833" t="str">
            <v>Planning, Infrastructure &amp; Economic Development Department</v>
          </cell>
          <cell r="O833" t="str">
            <v>Infrastructure Services</v>
          </cell>
          <cell r="P833" t="str">
            <v>Integrated Roads, Water &amp; Wastewater</v>
          </cell>
          <cell r="Q833" t="str">
            <v>909407  Longpre - Marquette- Michel Cir</v>
          </cell>
          <cell r="R833" t="str">
            <v>516104  City Wide Capital</v>
          </cell>
          <cell r="S833">
            <v>0</v>
          </cell>
          <cell r="T833">
            <v>200</v>
          </cell>
          <cell r="U833">
            <v>0</v>
          </cell>
          <cell r="V833">
            <v>780</v>
          </cell>
          <cell r="W833">
            <v>0</v>
          </cell>
          <cell r="X833">
            <v>0</v>
          </cell>
          <cell r="Y833">
            <v>0</v>
          </cell>
          <cell r="Z833">
            <v>0</v>
          </cell>
          <cell r="AA833">
            <v>0</v>
          </cell>
          <cell r="AB833">
            <v>0</v>
          </cell>
          <cell r="AC833">
            <v>980</v>
          </cell>
          <cell r="AD833">
            <v>516104</v>
          </cell>
          <cell r="AE833">
            <v>980</v>
          </cell>
          <cell r="AF833">
            <v>12</v>
          </cell>
          <cell r="AG833">
            <v>2025</v>
          </cell>
          <cell r="AH833" t="str">
            <v>City Wide Capital</v>
          </cell>
          <cell r="AI833">
            <v>909407</v>
          </cell>
          <cell r="AJ833" t="str">
            <v>Longpre - Marquette - cercle Michel</v>
          </cell>
        </row>
        <row r="834">
          <cell r="B834" t="str">
            <v>909407 Longpre - Marquette- Michel Cir</v>
          </cell>
          <cell r="C834" t="str">
            <v>Res</v>
          </cell>
          <cell r="D834" t="str">
            <v xml:space="preserve">Capital Reserve Fund </v>
          </cell>
          <cell r="E834" t="str">
            <v>Water Capital</v>
          </cell>
          <cell r="F834" t="str">
            <v>Rate Supported</v>
          </cell>
          <cell r="G834" t="str">
            <v>Rate</v>
          </cell>
          <cell r="H834" t="str">
            <v>Rate</v>
          </cell>
          <cell r="I834" t="str">
            <v>Water</v>
          </cell>
          <cell r="J834" t="str">
            <v>Authority</v>
          </cell>
          <cell r="K834" t="str">
            <v>Individual</v>
          </cell>
          <cell r="L834" t="str">
            <v>Renewal of City Assets</v>
          </cell>
          <cell r="M834" t="str">
            <v>Transportation Committee</v>
          </cell>
          <cell r="N834" t="str">
            <v>Planning, Infrastructure &amp; Economic Development Department</v>
          </cell>
          <cell r="O834" t="str">
            <v>Infrastructure Services</v>
          </cell>
          <cell r="P834" t="str">
            <v>Integrated Roads, Water &amp; Wastewater</v>
          </cell>
          <cell r="Q834" t="str">
            <v>909407  Longpre - Marquette- Michel Cir</v>
          </cell>
          <cell r="R834" t="str">
            <v>516110  Water Capital</v>
          </cell>
          <cell r="S834">
            <v>0</v>
          </cell>
          <cell r="T834">
            <v>470</v>
          </cell>
          <cell r="U834">
            <v>0</v>
          </cell>
          <cell r="V834">
            <v>1990</v>
          </cell>
          <cell r="W834">
            <v>0</v>
          </cell>
          <cell r="X834">
            <v>0</v>
          </cell>
          <cell r="Y834">
            <v>0</v>
          </cell>
          <cell r="Z834">
            <v>0</v>
          </cell>
          <cell r="AA834">
            <v>0</v>
          </cell>
          <cell r="AB834">
            <v>0</v>
          </cell>
          <cell r="AC834">
            <v>2460</v>
          </cell>
          <cell r="AD834">
            <v>516110</v>
          </cell>
          <cell r="AE834">
            <v>2460</v>
          </cell>
          <cell r="AF834">
            <v>12</v>
          </cell>
          <cell r="AG834">
            <v>2025</v>
          </cell>
          <cell r="AH834" t="str">
            <v>Water Capital</v>
          </cell>
          <cell r="AI834">
            <v>909407</v>
          </cell>
          <cell r="AJ834" t="str">
            <v>Longpre - Marquette - cercle Michel</v>
          </cell>
        </row>
        <row r="835">
          <cell r="B835" t="str">
            <v>909407 Longpre - Marquette- Michel Cir</v>
          </cell>
          <cell r="C835" t="str">
            <v>Res</v>
          </cell>
          <cell r="D835" t="str">
            <v xml:space="preserve">Capital Reserve Fund </v>
          </cell>
          <cell r="E835" t="str">
            <v>Sewer Capital</v>
          </cell>
          <cell r="F835" t="str">
            <v>Rate Supported</v>
          </cell>
          <cell r="G835" t="str">
            <v>Rate</v>
          </cell>
          <cell r="H835" t="str">
            <v>Rate</v>
          </cell>
          <cell r="I835" t="str">
            <v>Sewer</v>
          </cell>
          <cell r="J835" t="str">
            <v>Authority</v>
          </cell>
          <cell r="K835" t="str">
            <v>Individual</v>
          </cell>
          <cell r="L835" t="str">
            <v>Renewal of City Assets</v>
          </cell>
          <cell r="M835" t="str">
            <v>Transportation Committee</v>
          </cell>
          <cell r="N835" t="str">
            <v>Planning, Infrastructure &amp; Economic Development Department</v>
          </cell>
          <cell r="O835" t="str">
            <v>Infrastructure Services</v>
          </cell>
          <cell r="P835" t="str">
            <v>Integrated Roads, Water &amp; Wastewater</v>
          </cell>
          <cell r="Q835" t="str">
            <v>909407  Longpre - Marquette- Michel Cir</v>
          </cell>
          <cell r="R835" t="str">
            <v>516112  Sewer Capital</v>
          </cell>
          <cell r="S835">
            <v>0</v>
          </cell>
          <cell r="T835">
            <v>310</v>
          </cell>
          <cell r="U835">
            <v>0</v>
          </cell>
          <cell r="V835">
            <v>1220</v>
          </cell>
          <cell r="W835">
            <v>0</v>
          </cell>
          <cell r="X835">
            <v>0</v>
          </cell>
          <cell r="Y835">
            <v>0</v>
          </cell>
          <cell r="Z835">
            <v>0</v>
          </cell>
          <cell r="AA835">
            <v>0</v>
          </cell>
          <cell r="AB835">
            <v>0</v>
          </cell>
          <cell r="AC835">
            <v>1530</v>
          </cell>
          <cell r="AD835">
            <v>516112</v>
          </cell>
          <cell r="AE835">
            <v>1530</v>
          </cell>
          <cell r="AF835">
            <v>12</v>
          </cell>
          <cell r="AG835">
            <v>2025</v>
          </cell>
          <cell r="AH835" t="str">
            <v xml:space="preserve">Sewer Capital </v>
          </cell>
          <cell r="AI835">
            <v>909407</v>
          </cell>
          <cell r="AJ835" t="str">
            <v>Longpre - Marquette - cercle Michel</v>
          </cell>
        </row>
        <row r="836">
          <cell r="B836" t="str">
            <v>909407 Longpre - Marquette- Michel Cir</v>
          </cell>
          <cell r="C836" t="str">
            <v>Res</v>
          </cell>
          <cell r="D836" t="str">
            <v xml:space="preserve">Capital Reserve Fund </v>
          </cell>
          <cell r="E836" t="str">
            <v>Stormwater Reserve</v>
          </cell>
          <cell r="F836" t="str">
            <v>Rate Supported</v>
          </cell>
          <cell r="G836" t="str">
            <v>Rate</v>
          </cell>
          <cell r="H836" t="str">
            <v>Rate</v>
          </cell>
          <cell r="I836" t="str">
            <v>Stormwater</v>
          </cell>
          <cell r="J836" t="str">
            <v>Authority</v>
          </cell>
          <cell r="K836" t="str">
            <v>Individual</v>
          </cell>
          <cell r="L836" t="str">
            <v>Renewal of City Assets</v>
          </cell>
          <cell r="M836" t="str">
            <v>Transportation Committee</v>
          </cell>
          <cell r="N836" t="str">
            <v>Planning, Infrastructure &amp; Economic Development Department</v>
          </cell>
          <cell r="O836" t="str">
            <v>Infrastructure Services</v>
          </cell>
          <cell r="P836" t="str">
            <v>Integrated Roads, Water &amp; Wastewater</v>
          </cell>
          <cell r="Q836" t="str">
            <v>909407  Longpre - Marquette- Michel Cir</v>
          </cell>
          <cell r="R836" t="str">
            <v>516180  Stormwater Reserve Capital</v>
          </cell>
          <cell r="S836">
            <v>0</v>
          </cell>
          <cell r="T836">
            <v>320</v>
          </cell>
          <cell r="U836">
            <v>0</v>
          </cell>
          <cell r="V836">
            <v>1210</v>
          </cell>
          <cell r="W836">
            <v>0</v>
          </cell>
          <cell r="X836">
            <v>0</v>
          </cell>
          <cell r="Y836">
            <v>0</v>
          </cell>
          <cell r="Z836">
            <v>0</v>
          </cell>
          <cell r="AA836">
            <v>0</v>
          </cell>
          <cell r="AB836">
            <v>0</v>
          </cell>
          <cell r="AC836">
            <v>1530</v>
          </cell>
          <cell r="AD836">
            <v>516180</v>
          </cell>
          <cell r="AE836">
            <v>1530</v>
          </cell>
          <cell r="AF836">
            <v>12</v>
          </cell>
          <cell r="AG836">
            <v>2025</v>
          </cell>
          <cell r="AH836" t="str">
            <v>Stormwater</v>
          </cell>
          <cell r="AI836">
            <v>909407</v>
          </cell>
          <cell r="AJ836" t="str">
            <v>Longpre - Marquette - cercle Michel</v>
          </cell>
        </row>
        <row r="837">
          <cell r="B837" t="str">
            <v>909408 Monk - Oakland -Wilton</v>
          </cell>
          <cell r="C837" t="str">
            <v>Res</v>
          </cell>
          <cell r="D837" t="str">
            <v xml:space="preserve">Capital Reserve Fund </v>
          </cell>
          <cell r="E837" t="str">
            <v>City Wide Capital</v>
          </cell>
          <cell r="F837" t="str">
            <v>Tax Supported/ Dedicated</v>
          </cell>
          <cell r="G837" t="str">
            <v>Tax</v>
          </cell>
          <cell r="H837" t="str">
            <v>Tax</v>
          </cell>
          <cell r="I837" t="str">
            <v>Tax</v>
          </cell>
          <cell r="J837" t="str">
            <v>Authority</v>
          </cell>
          <cell r="K837" t="str">
            <v>Individual</v>
          </cell>
          <cell r="L837" t="str">
            <v>Renewal of City Assets</v>
          </cell>
          <cell r="M837" t="str">
            <v>Transportation Committee</v>
          </cell>
          <cell r="N837" t="str">
            <v>Planning, Infrastructure &amp; Economic Development Department</v>
          </cell>
          <cell r="O837" t="str">
            <v>Infrastructure Services</v>
          </cell>
          <cell r="P837" t="str">
            <v>Integrated Roads, Water &amp; Wastewater</v>
          </cell>
          <cell r="Q837" t="str">
            <v>909408  Monk - Oakland -Wilton</v>
          </cell>
          <cell r="R837" t="str">
            <v>516104  City Wide Capital</v>
          </cell>
          <cell r="S837">
            <v>0</v>
          </cell>
          <cell r="T837">
            <v>150</v>
          </cell>
          <cell r="U837">
            <v>0</v>
          </cell>
          <cell r="V837">
            <v>570</v>
          </cell>
          <cell r="W837">
            <v>0</v>
          </cell>
          <cell r="X837">
            <v>0</v>
          </cell>
          <cell r="Y837">
            <v>0</v>
          </cell>
          <cell r="Z837">
            <v>0</v>
          </cell>
          <cell r="AA837">
            <v>0</v>
          </cell>
          <cell r="AB837">
            <v>0</v>
          </cell>
          <cell r="AC837">
            <v>720</v>
          </cell>
          <cell r="AD837">
            <v>516104</v>
          </cell>
          <cell r="AE837">
            <v>720</v>
          </cell>
          <cell r="AF837">
            <v>17</v>
          </cell>
          <cell r="AG837">
            <v>2025</v>
          </cell>
          <cell r="AH837" t="str">
            <v>City Wide Capital</v>
          </cell>
          <cell r="AI837">
            <v>909408</v>
          </cell>
          <cell r="AJ837" t="str">
            <v>Monk - Oakland - Wilton</v>
          </cell>
        </row>
        <row r="838">
          <cell r="B838" t="str">
            <v>909408 Monk - Oakland -Wilton</v>
          </cell>
          <cell r="C838" t="str">
            <v>Res</v>
          </cell>
          <cell r="D838" t="str">
            <v xml:space="preserve">Capital Reserve Fund </v>
          </cell>
          <cell r="E838" t="str">
            <v>Water Capital</v>
          </cell>
          <cell r="F838" t="str">
            <v>Rate Supported</v>
          </cell>
          <cell r="G838" t="str">
            <v>Rate</v>
          </cell>
          <cell r="H838" t="str">
            <v>Rate</v>
          </cell>
          <cell r="I838" t="str">
            <v>Water</v>
          </cell>
          <cell r="J838" t="str">
            <v>Authority</v>
          </cell>
          <cell r="K838" t="str">
            <v>Individual</v>
          </cell>
          <cell r="L838" t="str">
            <v>Renewal of City Assets</v>
          </cell>
          <cell r="M838" t="str">
            <v>Transportation Committee</v>
          </cell>
          <cell r="N838" t="str">
            <v>Planning, Infrastructure &amp; Economic Development Department</v>
          </cell>
          <cell r="O838" t="str">
            <v>Infrastructure Services</v>
          </cell>
          <cell r="P838" t="str">
            <v>Integrated Roads, Water &amp; Wastewater</v>
          </cell>
          <cell r="Q838" t="str">
            <v>909408  Monk - Oakland -Wilton</v>
          </cell>
          <cell r="R838" t="str">
            <v>516110  Water Capital</v>
          </cell>
          <cell r="S838">
            <v>0</v>
          </cell>
          <cell r="T838">
            <v>320</v>
          </cell>
          <cell r="U838">
            <v>0</v>
          </cell>
          <cell r="V838">
            <v>1440</v>
          </cell>
          <cell r="W838">
            <v>0</v>
          </cell>
          <cell r="X838">
            <v>0</v>
          </cell>
          <cell r="Y838">
            <v>0</v>
          </cell>
          <cell r="Z838">
            <v>0</v>
          </cell>
          <cell r="AA838">
            <v>0</v>
          </cell>
          <cell r="AB838">
            <v>0</v>
          </cell>
          <cell r="AC838">
            <v>1760</v>
          </cell>
          <cell r="AD838">
            <v>516110</v>
          </cell>
          <cell r="AE838">
            <v>1760</v>
          </cell>
          <cell r="AF838">
            <v>17</v>
          </cell>
          <cell r="AG838">
            <v>2025</v>
          </cell>
          <cell r="AH838" t="str">
            <v>Water Capital</v>
          </cell>
          <cell r="AI838">
            <v>909408</v>
          </cell>
          <cell r="AJ838" t="str">
            <v>Monk - Oakland - Wilton</v>
          </cell>
        </row>
        <row r="839">
          <cell r="B839" t="str">
            <v>909408 Monk - Oakland -Wilton</v>
          </cell>
          <cell r="C839" t="str">
            <v>Res</v>
          </cell>
          <cell r="D839" t="str">
            <v xml:space="preserve">Capital Reserve Fund </v>
          </cell>
          <cell r="E839" t="str">
            <v>Sewer Capital</v>
          </cell>
          <cell r="F839" t="str">
            <v>Rate Supported</v>
          </cell>
          <cell r="G839" t="str">
            <v>Rate</v>
          </cell>
          <cell r="H839" t="str">
            <v>Rate</v>
          </cell>
          <cell r="I839" t="str">
            <v>Sewer</v>
          </cell>
          <cell r="J839" t="str">
            <v>Authority</v>
          </cell>
          <cell r="K839" t="str">
            <v>Individual</v>
          </cell>
          <cell r="L839" t="str">
            <v>Renewal of City Assets</v>
          </cell>
          <cell r="M839" t="str">
            <v>Transportation Committee</v>
          </cell>
          <cell r="N839" t="str">
            <v>Planning, Infrastructure &amp; Economic Development Department</v>
          </cell>
          <cell r="O839" t="str">
            <v>Infrastructure Services</v>
          </cell>
          <cell r="P839" t="str">
            <v>Integrated Roads, Water &amp; Wastewater</v>
          </cell>
          <cell r="Q839" t="str">
            <v>909408  Monk - Oakland -Wilton</v>
          </cell>
          <cell r="R839" t="str">
            <v>516112  Sewer Capital</v>
          </cell>
          <cell r="S839">
            <v>0</v>
          </cell>
          <cell r="T839">
            <v>220</v>
          </cell>
          <cell r="U839">
            <v>0</v>
          </cell>
          <cell r="V839">
            <v>0</v>
          </cell>
          <cell r="W839">
            <v>0</v>
          </cell>
          <cell r="X839">
            <v>0</v>
          </cell>
          <cell r="Y839">
            <v>0</v>
          </cell>
          <cell r="Z839">
            <v>0</v>
          </cell>
          <cell r="AA839">
            <v>0</v>
          </cell>
          <cell r="AB839">
            <v>0</v>
          </cell>
          <cell r="AC839">
            <v>220</v>
          </cell>
          <cell r="AD839">
            <v>516112</v>
          </cell>
          <cell r="AE839">
            <v>220</v>
          </cell>
          <cell r="AF839">
            <v>17</v>
          </cell>
          <cell r="AG839">
            <v>2025</v>
          </cell>
          <cell r="AH839" t="str">
            <v xml:space="preserve">Sewer Capital </v>
          </cell>
          <cell r="AI839">
            <v>909408</v>
          </cell>
          <cell r="AJ839" t="str">
            <v>Monk - Oakland - Wilton</v>
          </cell>
        </row>
        <row r="840">
          <cell r="B840" t="str">
            <v>909408 Monk - Oakland -Wilton</v>
          </cell>
          <cell r="C840" t="str">
            <v>Res</v>
          </cell>
          <cell r="D840" t="str">
            <v xml:space="preserve">Capital Reserve Fund </v>
          </cell>
          <cell r="E840" t="str">
            <v>Stormwater Reserve</v>
          </cell>
          <cell r="F840" t="str">
            <v>Rate Supported</v>
          </cell>
          <cell r="G840" t="str">
            <v>Rate</v>
          </cell>
          <cell r="H840" t="str">
            <v>Rate</v>
          </cell>
          <cell r="I840" t="str">
            <v>Stormwater</v>
          </cell>
          <cell r="J840" t="str">
            <v>Authority</v>
          </cell>
          <cell r="K840" t="str">
            <v>Individual</v>
          </cell>
          <cell r="L840" t="str">
            <v>Renewal of City Assets</v>
          </cell>
          <cell r="M840" t="str">
            <v>Transportation Committee</v>
          </cell>
          <cell r="N840" t="str">
            <v>Planning, Infrastructure &amp; Economic Development Department</v>
          </cell>
          <cell r="O840" t="str">
            <v>Infrastructure Services</v>
          </cell>
          <cell r="P840" t="str">
            <v>Integrated Roads, Water &amp; Wastewater</v>
          </cell>
          <cell r="Q840" t="str">
            <v>909408  Monk - Oakland -Wilton</v>
          </cell>
          <cell r="R840" t="str">
            <v>516180  Stormwater Reserve Capital</v>
          </cell>
          <cell r="S840">
            <v>0</v>
          </cell>
          <cell r="T840">
            <v>230</v>
          </cell>
          <cell r="U840">
            <v>0</v>
          </cell>
          <cell r="V840">
            <v>840</v>
          </cell>
          <cell r="W840">
            <v>0</v>
          </cell>
          <cell r="X840">
            <v>0</v>
          </cell>
          <cell r="Y840">
            <v>0</v>
          </cell>
          <cell r="Z840">
            <v>0</v>
          </cell>
          <cell r="AA840">
            <v>0</v>
          </cell>
          <cell r="AB840">
            <v>0</v>
          </cell>
          <cell r="AC840">
            <v>1070</v>
          </cell>
          <cell r="AD840">
            <v>516180</v>
          </cell>
          <cell r="AE840">
            <v>1070</v>
          </cell>
          <cell r="AF840">
            <v>17</v>
          </cell>
          <cell r="AG840">
            <v>2025</v>
          </cell>
          <cell r="AH840" t="str">
            <v>Stormwater</v>
          </cell>
          <cell r="AI840">
            <v>909408</v>
          </cell>
          <cell r="AJ840" t="str">
            <v>Monk - Oakland - Wilton</v>
          </cell>
        </row>
        <row r="841">
          <cell r="B841" t="str">
            <v>909408 Monk - Oakland -Wilton</v>
          </cell>
          <cell r="C841" t="str">
            <v>Debt</v>
          </cell>
          <cell r="D841" t="str">
            <v xml:space="preserve">Debt Funding </v>
          </cell>
          <cell r="E841" t="str">
            <v>Sewer Funded Debt</v>
          </cell>
          <cell r="F841" t="str">
            <v>Rate Supported Debt</v>
          </cell>
          <cell r="G841" t="str">
            <v>Rate</v>
          </cell>
          <cell r="H841" t="str">
            <v>Rate</v>
          </cell>
          <cell r="I841" t="str">
            <v>Sewer</v>
          </cell>
          <cell r="J841" t="str">
            <v>Authority</v>
          </cell>
          <cell r="K841" t="str">
            <v>Individual</v>
          </cell>
          <cell r="L841" t="str">
            <v>Renewal of City Assets</v>
          </cell>
          <cell r="M841" t="str">
            <v>Transportation Committee</v>
          </cell>
          <cell r="N841" t="str">
            <v>Planning, Infrastructure &amp; Economic Development Department</v>
          </cell>
          <cell r="O841" t="str">
            <v>Infrastructure Services</v>
          </cell>
          <cell r="P841" t="str">
            <v>Integrated Roads, Water &amp; Wastewater</v>
          </cell>
          <cell r="Q841" t="str">
            <v>909408  Monk - Oakland -Wilton</v>
          </cell>
          <cell r="R841" t="str">
            <v>518007  Sewer Funded Debt</v>
          </cell>
          <cell r="S841">
            <v>0</v>
          </cell>
          <cell r="T841">
            <v>20</v>
          </cell>
          <cell r="U841">
            <v>0</v>
          </cell>
          <cell r="V841">
            <v>890</v>
          </cell>
          <cell r="W841">
            <v>0</v>
          </cell>
          <cell r="X841">
            <v>0</v>
          </cell>
          <cell r="Y841">
            <v>0</v>
          </cell>
          <cell r="Z841">
            <v>0</v>
          </cell>
          <cell r="AA841">
            <v>0</v>
          </cell>
          <cell r="AB841">
            <v>0</v>
          </cell>
          <cell r="AC841">
            <v>910</v>
          </cell>
          <cell r="AD841">
            <v>518007</v>
          </cell>
          <cell r="AE841">
            <v>910</v>
          </cell>
          <cell r="AF841">
            <v>17</v>
          </cell>
          <cell r="AG841">
            <v>2025</v>
          </cell>
          <cell r="AH841" t="str">
            <v>Sewer Funded Debt</v>
          </cell>
          <cell r="AI841">
            <v>909408</v>
          </cell>
          <cell r="AJ841" t="str">
            <v>Monk - Oakland - Wilton</v>
          </cell>
        </row>
        <row r="842">
          <cell r="B842" t="str">
            <v>909408 Monk - Oakland -Wilton</v>
          </cell>
          <cell r="C842" t="str">
            <v>Debt</v>
          </cell>
          <cell r="D842" t="str">
            <v xml:space="preserve">Debt Funding </v>
          </cell>
          <cell r="E842" t="str">
            <v>Water Funded Debt</v>
          </cell>
          <cell r="F842" t="str">
            <v>Rate Supported Debt</v>
          </cell>
          <cell r="G842" t="str">
            <v>Rate</v>
          </cell>
          <cell r="H842" t="str">
            <v>Rate</v>
          </cell>
          <cell r="I842" t="str">
            <v>Water</v>
          </cell>
          <cell r="J842" t="str">
            <v>Authority</v>
          </cell>
          <cell r="K842" t="str">
            <v>Individual</v>
          </cell>
          <cell r="L842" t="str">
            <v>Renewal of City Assets</v>
          </cell>
          <cell r="M842" t="str">
            <v>Transportation Committee</v>
          </cell>
          <cell r="N842" t="str">
            <v>Planning, Infrastructure &amp; Economic Development Department</v>
          </cell>
          <cell r="O842" t="str">
            <v>Infrastructure Services</v>
          </cell>
          <cell r="P842" t="str">
            <v>Integrated Roads, Water &amp; Wastewater</v>
          </cell>
          <cell r="Q842" t="str">
            <v>909408  Monk - Oakland -Wilton</v>
          </cell>
          <cell r="R842" t="str">
            <v>518011  Water Funded Debt</v>
          </cell>
          <cell r="S842">
            <v>0</v>
          </cell>
          <cell r="T842">
            <v>40</v>
          </cell>
          <cell r="U842">
            <v>0</v>
          </cell>
          <cell r="V842">
            <v>20</v>
          </cell>
          <cell r="W842">
            <v>0</v>
          </cell>
          <cell r="X842">
            <v>0</v>
          </cell>
          <cell r="Y842">
            <v>0</v>
          </cell>
          <cell r="Z842">
            <v>0</v>
          </cell>
          <cell r="AA842">
            <v>0</v>
          </cell>
          <cell r="AB842">
            <v>0</v>
          </cell>
          <cell r="AC842">
            <v>60</v>
          </cell>
          <cell r="AD842">
            <v>518011</v>
          </cell>
          <cell r="AE842">
            <v>60</v>
          </cell>
          <cell r="AF842">
            <v>17</v>
          </cell>
          <cell r="AG842">
            <v>2025</v>
          </cell>
          <cell r="AH842" t="str">
            <v>Water Funded Debt</v>
          </cell>
          <cell r="AI842">
            <v>909408</v>
          </cell>
          <cell r="AJ842" t="str">
            <v>Monk - Oakland - Wilton</v>
          </cell>
        </row>
        <row r="843">
          <cell r="B843" t="str">
            <v>909408 Monk - Oakland -Wilton</v>
          </cell>
          <cell r="C843" t="str">
            <v>Debt</v>
          </cell>
          <cell r="D843" t="str">
            <v xml:space="preserve">Debt Funding </v>
          </cell>
          <cell r="E843" t="str">
            <v>Stormwater Res Debt</v>
          </cell>
          <cell r="F843" t="str">
            <v>Rate Supported Debt</v>
          </cell>
          <cell r="G843" t="str">
            <v>Rate</v>
          </cell>
          <cell r="H843" t="str">
            <v>Rate</v>
          </cell>
          <cell r="I843" t="str">
            <v>Stormwater</v>
          </cell>
          <cell r="J843" t="str">
            <v>Authority</v>
          </cell>
          <cell r="K843" t="str">
            <v>Individual</v>
          </cell>
          <cell r="L843" t="str">
            <v>Renewal of City Assets</v>
          </cell>
          <cell r="M843" t="str">
            <v>Transportation Committee</v>
          </cell>
          <cell r="N843" t="str">
            <v>Planning, Infrastructure &amp; Economic Development Department</v>
          </cell>
          <cell r="O843" t="str">
            <v>Infrastructure Services</v>
          </cell>
          <cell r="P843" t="str">
            <v>Integrated Roads, Water &amp; Wastewater</v>
          </cell>
          <cell r="Q843" t="str">
            <v>909408  Monk - Oakland -Wilton</v>
          </cell>
          <cell r="R843" t="str">
            <v>518056  Stormwater Reserve Capital Debt</v>
          </cell>
          <cell r="S843">
            <v>0</v>
          </cell>
          <cell r="T843">
            <v>20</v>
          </cell>
          <cell r="U843">
            <v>0</v>
          </cell>
          <cell r="V843">
            <v>40</v>
          </cell>
          <cell r="W843">
            <v>0</v>
          </cell>
          <cell r="X843">
            <v>0</v>
          </cell>
          <cell r="Y843">
            <v>0</v>
          </cell>
          <cell r="Z843">
            <v>0</v>
          </cell>
          <cell r="AA843">
            <v>0</v>
          </cell>
          <cell r="AB843">
            <v>0</v>
          </cell>
          <cell r="AC843">
            <v>60</v>
          </cell>
          <cell r="AD843">
            <v>518056</v>
          </cell>
          <cell r="AE843">
            <v>60</v>
          </cell>
          <cell r="AF843">
            <v>17</v>
          </cell>
          <cell r="AG843">
            <v>2025</v>
          </cell>
          <cell r="AH843" t="e">
            <v>#N/A</v>
          </cell>
          <cell r="AI843">
            <v>909408</v>
          </cell>
          <cell r="AJ843" t="str">
            <v>Monk - Oakland - Wilton</v>
          </cell>
        </row>
        <row r="844">
          <cell r="B844" t="str">
            <v>909409 Winona Ave &amp; Wilmont Ave</v>
          </cell>
          <cell r="C844" t="str">
            <v>Res</v>
          </cell>
          <cell r="D844" t="str">
            <v xml:space="preserve">Capital Reserve Fund </v>
          </cell>
          <cell r="E844" t="str">
            <v>City Wide Capital</v>
          </cell>
          <cell r="F844" t="str">
            <v>Tax Supported/ Dedicated</v>
          </cell>
          <cell r="G844" t="str">
            <v>Tax</v>
          </cell>
          <cell r="H844" t="str">
            <v>Tax</v>
          </cell>
          <cell r="I844" t="str">
            <v>Tax</v>
          </cell>
          <cell r="J844" t="str">
            <v>Authority</v>
          </cell>
          <cell r="K844" t="str">
            <v>Individual</v>
          </cell>
          <cell r="L844" t="str">
            <v>Renewal of City Assets</v>
          </cell>
          <cell r="M844" t="str">
            <v>Transportation Committee</v>
          </cell>
          <cell r="N844" t="str">
            <v>Planning, Infrastructure &amp; Economic Development Department</v>
          </cell>
          <cell r="O844" t="str">
            <v>Infrastructure Services</v>
          </cell>
          <cell r="P844" t="str">
            <v>Integrated Roads, Water &amp; Wastewater</v>
          </cell>
          <cell r="Q844" t="str">
            <v>909409  Winona Ave &amp; Wilmont Ave</v>
          </cell>
          <cell r="R844" t="str">
            <v>516104  City Wide Capital</v>
          </cell>
          <cell r="S844">
            <v>0</v>
          </cell>
          <cell r="T844">
            <v>110</v>
          </cell>
          <cell r="U844">
            <v>0</v>
          </cell>
          <cell r="V844">
            <v>390</v>
          </cell>
          <cell r="W844">
            <v>0</v>
          </cell>
          <cell r="X844">
            <v>0</v>
          </cell>
          <cell r="Y844">
            <v>0</v>
          </cell>
          <cell r="Z844">
            <v>0</v>
          </cell>
          <cell r="AA844">
            <v>0</v>
          </cell>
          <cell r="AB844">
            <v>0</v>
          </cell>
          <cell r="AC844">
            <v>500</v>
          </cell>
          <cell r="AD844">
            <v>516104</v>
          </cell>
          <cell r="AE844">
            <v>500</v>
          </cell>
          <cell r="AF844">
            <v>15</v>
          </cell>
          <cell r="AG844">
            <v>2025</v>
          </cell>
          <cell r="AH844" t="str">
            <v>City Wide Capital</v>
          </cell>
          <cell r="AI844">
            <v>909409</v>
          </cell>
          <cell r="AJ844" t="str">
            <v>Av. Winona et av. Wilmont</v>
          </cell>
        </row>
        <row r="845">
          <cell r="B845" t="str">
            <v>909409 Winona Ave &amp; Wilmont Ave</v>
          </cell>
          <cell r="C845" t="str">
            <v>Res</v>
          </cell>
          <cell r="D845" t="str">
            <v xml:space="preserve">Capital Reserve Fund </v>
          </cell>
          <cell r="E845" t="str">
            <v>Water Capital</v>
          </cell>
          <cell r="F845" t="str">
            <v>Rate Supported</v>
          </cell>
          <cell r="G845" t="str">
            <v>Rate</v>
          </cell>
          <cell r="H845" t="str">
            <v>Rate</v>
          </cell>
          <cell r="I845" t="str">
            <v>Water</v>
          </cell>
          <cell r="J845" t="str">
            <v>Authority</v>
          </cell>
          <cell r="K845" t="str">
            <v>Individual</v>
          </cell>
          <cell r="L845" t="str">
            <v>Renewal of City Assets</v>
          </cell>
          <cell r="M845" t="str">
            <v>Transportation Committee</v>
          </cell>
          <cell r="N845" t="str">
            <v>Planning, Infrastructure &amp; Economic Development Department</v>
          </cell>
          <cell r="O845" t="str">
            <v>Infrastructure Services</v>
          </cell>
          <cell r="P845" t="str">
            <v>Integrated Roads, Water &amp; Wastewater</v>
          </cell>
          <cell r="Q845" t="str">
            <v>909409  Winona Ave &amp; Wilmont Ave</v>
          </cell>
          <cell r="R845" t="str">
            <v>516110  Water Capital</v>
          </cell>
          <cell r="S845">
            <v>0</v>
          </cell>
          <cell r="T845">
            <v>240</v>
          </cell>
          <cell r="U845">
            <v>0</v>
          </cell>
          <cell r="V845">
            <v>900</v>
          </cell>
          <cell r="W845">
            <v>0</v>
          </cell>
          <cell r="X845">
            <v>0</v>
          </cell>
          <cell r="Y845">
            <v>0</v>
          </cell>
          <cell r="Z845">
            <v>0</v>
          </cell>
          <cell r="AA845">
            <v>0</v>
          </cell>
          <cell r="AB845">
            <v>0</v>
          </cell>
          <cell r="AC845">
            <v>1140</v>
          </cell>
          <cell r="AD845">
            <v>516110</v>
          </cell>
          <cell r="AE845">
            <v>1140</v>
          </cell>
          <cell r="AF845">
            <v>15</v>
          </cell>
          <cell r="AG845">
            <v>2025</v>
          </cell>
          <cell r="AH845" t="str">
            <v>Water Capital</v>
          </cell>
          <cell r="AI845">
            <v>909409</v>
          </cell>
          <cell r="AJ845" t="str">
            <v>Av. Winona et av. Wilmont</v>
          </cell>
        </row>
        <row r="846">
          <cell r="B846" t="str">
            <v>909409 Winona Ave &amp; Wilmont Ave</v>
          </cell>
          <cell r="C846" t="str">
            <v>Res</v>
          </cell>
          <cell r="D846" t="str">
            <v xml:space="preserve">Capital Reserve Fund </v>
          </cell>
          <cell r="E846" t="str">
            <v>Sewer Capital</v>
          </cell>
          <cell r="F846" t="str">
            <v>Rate Supported</v>
          </cell>
          <cell r="G846" t="str">
            <v>Rate</v>
          </cell>
          <cell r="H846" t="str">
            <v>Rate</v>
          </cell>
          <cell r="I846" t="str">
            <v>Sewer</v>
          </cell>
          <cell r="J846" t="str">
            <v>Authority</v>
          </cell>
          <cell r="K846" t="str">
            <v>Individual</v>
          </cell>
          <cell r="L846" t="str">
            <v>Renewal of City Assets</v>
          </cell>
          <cell r="M846" t="str">
            <v>Transportation Committee</v>
          </cell>
          <cell r="N846" t="str">
            <v>Planning, Infrastructure &amp; Economic Development Department</v>
          </cell>
          <cell r="O846" t="str">
            <v>Infrastructure Services</v>
          </cell>
          <cell r="P846" t="str">
            <v>Integrated Roads, Water &amp; Wastewater</v>
          </cell>
          <cell r="Q846" t="str">
            <v>909409  Winona Ave &amp; Wilmont Ave</v>
          </cell>
          <cell r="R846" t="str">
            <v>516112  Sewer Capital</v>
          </cell>
          <cell r="S846">
            <v>0</v>
          </cell>
          <cell r="T846">
            <v>140</v>
          </cell>
          <cell r="U846">
            <v>0</v>
          </cell>
          <cell r="V846">
            <v>0</v>
          </cell>
          <cell r="W846">
            <v>0</v>
          </cell>
          <cell r="X846">
            <v>0</v>
          </cell>
          <cell r="Y846">
            <v>0</v>
          </cell>
          <cell r="Z846">
            <v>0</v>
          </cell>
          <cell r="AA846">
            <v>0</v>
          </cell>
          <cell r="AB846">
            <v>0</v>
          </cell>
          <cell r="AC846">
            <v>140</v>
          </cell>
          <cell r="AD846">
            <v>516112</v>
          </cell>
          <cell r="AE846">
            <v>140</v>
          </cell>
          <cell r="AF846">
            <v>15</v>
          </cell>
          <cell r="AG846">
            <v>2025</v>
          </cell>
          <cell r="AH846" t="str">
            <v xml:space="preserve">Sewer Capital </v>
          </cell>
          <cell r="AI846">
            <v>909409</v>
          </cell>
          <cell r="AJ846" t="str">
            <v>Av. Winona et av. Wilmont</v>
          </cell>
        </row>
        <row r="847">
          <cell r="B847" t="str">
            <v>909409 Winona Ave &amp; Wilmont Ave</v>
          </cell>
          <cell r="C847" t="str">
            <v>Res</v>
          </cell>
          <cell r="D847" t="str">
            <v xml:space="preserve">Capital Reserve Fund </v>
          </cell>
          <cell r="E847" t="str">
            <v>Stormwater Reserve</v>
          </cell>
          <cell r="F847" t="str">
            <v>Rate Supported</v>
          </cell>
          <cell r="G847" t="str">
            <v>Rate</v>
          </cell>
          <cell r="H847" t="str">
            <v>Rate</v>
          </cell>
          <cell r="I847" t="str">
            <v>Stormwater</v>
          </cell>
          <cell r="J847" t="str">
            <v>Authority</v>
          </cell>
          <cell r="K847" t="str">
            <v>Individual</v>
          </cell>
          <cell r="L847" t="str">
            <v>Renewal of City Assets</v>
          </cell>
          <cell r="M847" t="str">
            <v>Transportation Committee</v>
          </cell>
          <cell r="N847" t="str">
            <v>Planning, Infrastructure &amp; Economic Development Department</v>
          </cell>
          <cell r="O847" t="str">
            <v>Infrastructure Services</v>
          </cell>
          <cell r="P847" t="str">
            <v>Integrated Roads, Water &amp; Wastewater</v>
          </cell>
          <cell r="Q847" t="str">
            <v>909409  Winona Ave &amp; Wilmont Ave</v>
          </cell>
          <cell r="R847" t="str">
            <v>516180  Stormwater Reserve Capital</v>
          </cell>
          <cell r="S847">
            <v>0</v>
          </cell>
          <cell r="T847">
            <v>150</v>
          </cell>
          <cell r="U847">
            <v>0</v>
          </cell>
          <cell r="V847">
            <v>590</v>
          </cell>
          <cell r="W847">
            <v>0</v>
          </cell>
          <cell r="X847">
            <v>0</v>
          </cell>
          <cell r="Y847">
            <v>0</v>
          </cell>
          <cell r="Z847">
            <v>0</v>
          </cell>
          <cell r="AA847">
            <v>0</v>
          </cell>
          <cell r="AB847">
            <v>0</v>
          </cell>
          <cell r="AC847">
            <v>740</v>
          </cell>
          <cell r="AD847">
            <v>516180</v>
          </cell>
          <cell r="AE847">
            <v>740</v>
          </cell>
          <cell r="AF847">
            <v>15</v>
          </cell>
          <cell r="AG847">
            <v>2025</v>
          </cell>
          <cell r="AH847" t="str">
            <v>Stormwater</v>
          </cell>
          <cell r="AI847">
            <v>909409</v>
          </cell>
          <cell r="AJ847" t="str">
            <v>Av. Winona et av. Wilmont</v>
          </cell>
        </row>
        <row r="848">
          <cell r="B848" t="str">
            <v>909409 Winona Ave &amp; Wilmont Ave</v>
          </cell>
          <cell r="C848" t="str">
            <v>Debt</v>
          </cell>
          <cell r="D848" t="str">
            <v xml:space="preserve">Debt Funding </v>
          </cell>
          <cell r="E848" t="str">
            <v>Sewer Funded Debt</v>
          </cell>
          <cell r="F848" t="str">
            <v>Rate Supported Debt</v>
          </cell>
          <cell r="G848" t="str">
            <v>Rate</v>
          </cell>
          <cell r="H848" t="str">
            <v>Rate</v>
          </cell>
          <cell r="I848" t="str">
            <v>Sewer</v>
          </cell>
          <cell r="J848" t="str">
            <v>Authority</v>
          </cell>
          <cell r="K848" t="str">
            <v>Individual</v>
          </cell>
          <cell r="L848" t="str">
            <v>Renewal of City Assets</v>
          </cell>
          <cell r="M848" t="str">
            <v>Transportation Committee</v>
          </cell>
          <cell r="N848" t="str">
            <v>Planning, Infrastructure &amp; Economic Development Department</v>
          </cell>
          <cell r="O848" t="str">
            <v>Infrastructure Services</v>
          </cell>
          <cell r="P848" t="str">
            <v>Integrated Roads, Water &amp; Wastewater</v>
          </cell>
          <cell r="Q848" t="str">
            <v>909409  Winona Ave &amp; Wilmont Ave</v>
          </cell>
          <cell r="R848" t="str">
            <v>518007  Sewer Funded Debt</v>
          </cell>
          <cell r="S848">
            <v>0</v>
          </cell>
          <cell r="T848">
            <v>20</v>
          </cell>
          <cell r="U848">
            <v>0</v>
          </cell>
          <cell r="V848">
            <v>610</v>
          </cell>
          <cell r="W848">
            <v>0</v>
          </cell>
          <cell r="X848">
            <v>0</v>
          </cell>
          <cell r="Y848">
            <v>0</v>
          </cell>
          <cell r="Z848">
            <v>0</v>
          </cell>
          <cell r="AA848">
            <v>0</v>
          </cell>
          <cell r="AB848">
            <v>0</v>
          </cell>
          <cell r="AC848">
            <v>630</v>
          </cell>
          <cell r="AD848">
            <v>518007</v>
          </cell>
          <cell r="AE848">
            <v>630</v>
          </cell>
          <cell r="AF848">
            <v>15</v>
          </cell>
          <cell r="AG848">
            <v>2025</v>
          </cell>
          <cell r="AH848" t="str">
            <v>Sewer Funded Debt</v>
          </cell>
          <cell r="AI848">
            <v>909409</v>
          </cell>
          <cell r="AJ848" t="str">
            <v>Av. Winona et av. Wilmont</v>
          </cell>
        </row>
        <row r="849">
          <cell r="B849" t="str">
            <v>909409 Winona Ave &amp; Wilmont Ave</v>
          </cell>
          <cell r="C849" t="str">
            <v>Debt</v>
          </cell>
          <cell r="D849" t="str">
            <v xml:space="preserve">Debt Funding </v>
          </cell>
          <cell r="E849" t="str">
            <v>Water Funded Debt</v>
          </cell>
          <cell r="F849" t="str">
            <v>Rate Supported Debt</v>
          </cell>
          <cell r="G849" t="str">
            <v>Rate</v>
          </cell>
          <cell r="H849" t="str">
            <v>Rate</v>
          </cell>
          <cell r="I849" t="str">
            <v>Water</v>
          </cell>
          <cell r="J849" t="str">
            <v>Authority</v>
          </cell>
          <cell r="K849" t="str">
            <v>Individual</v>
          </cell>
          <cell r="L849" t="str">
            <v>Renewal of City Assets</v>
          </cell>
          <cell r="M849" t="str">
            <v>Transportation Committee</v>
          </cell>
          <cell r="N849" t="str">
            <v>Planning, Infrastructure &amp; Economic Development Department</v>
          </cell>
          <cell r="O849" t="str">
            <v>Infrastructure Services</v>
          </cell>
          <cell r="P849" t="str">
            <v>Integrated Roads, Water &amp; Wastewater</v>
          </cell>
          <cell r="Q849" t="str">
            <v>909409  Winona Ave &amp; Wilmont Ave</v>
          </cell>
          <cell r="R849" t="str">
            <v>518011  Water Funded Debt</v>
          </cell>
          <cell r="S849">
            <v>0</v>
          </cell>
          <cell r="T849">
            <v>20</v>
          </cell>
          <cell r="U849">
            <v>0</v>
          </cell>
          <cell r="V849">
            <v>100</v>
          </cell>
          <cell r="W849">
            <v>0</v>
          </cell>
          <cell r="X849">
            <v>0</v>
          </cell>
          <cell r="Y849">
            <v>0</v>
          </cell>
          <cell r="Z849">
            <v>0</v>
          </cell>
          <cell r="AA849">
            <v>0</v>
          </cell>
          <cell r="AB849">
            <v>0</v>
          </cell>
          <cell r="AC849">
            <v>120</v>
          </cell>
          <cell r="AD849">
            <v>518011</v>
          </cell>
          <cell r="AE849">
            <v>120</v>
          </cell>
          <cell r="AF849">
            <v>15</v>
          </cell>
          <cell r="AG849">
            <v>2025</v>
          </cell>
          <cell r="AH849" t="str">
            <v>Water Funded Debt</v>
          </cell>
          <cell r="AI849">
            <v>909409</v>
          </cell>
          <cell r="AJ849" t="str">
            <v>Av. Winona et av. Wilmont</v>
          </cell>
        </row>
        <row r="850">
          <cell r="B850" t="str">
            <v>909409 Winona Ave &amp; Wilmont Ave</v>
          </cell>
          <cell r="C850" t="str">
            <v>Debt</v>
          </cell>
          <cell r="D850" t="str">
            <v xml:space="preserve">Debt Funding </v>
          </cell>
          <cell r="E850" t="str">
            <v>Stormwater Res Debt</v>
          </cell>
          <cell r="F850" t="str">
            <v>Rate Supported Debt</v>
          </cell>
          <cell r="G850" t="str">
            <v>Rate</v>
          </cell>
          <cell r="H850" t="str">
            <v>Rate</v>
          </cell>
          <cell r="I850" t="str">
            <v>Stormwater</v>
          </cell>
          <cell r="J850" t="str">
            <v>Authority</v>
          </cell>
          <cell r="K850" t="str">
            <v>Individual</v>
          </cell>
          <cell r="L850" t="str">
            <v>Renewal of City Assets</v>
          </cell>
          <cell r="M850" t="str">
            <v>Transportation Committee</v>
          </cell>
          <cell r="N850" t="str">
            <v>Planning, Infrastructure &amp; Economic Development Department</v>
          </cell>
          <cell r="O850" t="str">
            <v>Infrastructure Services</v>
          </cell>
          <cell r="P850" t="str">
            <v>Integrated Roads, Water &amp; Wastewater</v>
          </cell>
          <cell r="Q850" t="str">
            <v>909409  Winona Ave &amp; Wilmont Ave</v>
          </cell>
          <cell r="R850" t="str">
            <v>518056  Stormwater Reserve Capital Debt</v>
          </cell>
          <cell r="S850">
            <v>0</v>
          </cell>
          <cell r="T850">
            <v>20</v>
          </cell>
          <cell r="U850">
            <v>0</v>
          </cell>
          <cell r="V850">
            <v>10</v>
          </cell>
          <cell r="W850">
            <v>0</v>
          </cell>
          <cell r="X850">
            <v>0</v>
          </cell>
          <cell r="Y850">
            <v>0</v>
          </cell>
          <cell r="Z850">
            <v>0</v>
          </cell>
          <cell r="AA850">
            <v>0</v>
          </cell>
          <cell r="AB850">
            <v>0</v>
          </cell>
          <cell r="AC850">
            <v>30</v>
          </cell>
          <cell r="AD850">
            <v>518056</v>
          </cell>
          <cell r="AE850">
            <v>30</v>
          </cell>
          <cell r="AF850">
            <v>15</v>
          </cell>
          <cell r="AG850">
            <v>2025</v>
          </cell>
          <cell r="AH850" t="e">
            <v>#N/A</v>
          </cell>
          <cell r="AI850">
            <v>909409</v>
          </cell>
          <cell r="AJ850" t="str">
            <v>Av. Winona et av. Wilmont</v>
          </cell>
        </row>
        <row r="851">
          <cell r="B851" t="str">
            <v>909475 2019 Surveys &amp; Mapping</v>
          </cell>
          <cell r="C851" t="str">
            <v>Res</v>
          </cell>
          <cell r="D851" t="str">
            <v xml:space="preserve">Capital Reserve Fund </v>
          </cell>
          <cell r="E851" t="str">
            <v>City Wide Capital</v>
          </cell>
          <cell r="F851" t="str">
            <v>Tax Supported/ Dedicated</v>
          </cell>
          <cell r="G851" t="str">
            <v>Tax</v>
          </cell>
          <cell r="H851" t="str">
            <v>Tax</v>
          </cell>
          <cell r="I851" t="str">
            <v>Tax</v>
          </cell>
          <cell r="J851" t="str">
            <v>Authority</v>
          </cell>
          <cell r="K851" t="str">
            <v>Integrated Road, Sewer &amp; Water Program</v>
          </cell>
          <cell r="L851" t="str">
            <v>Renewal of City Assets</v>
          </cell>
          <cell r="M851" t="str">
            <v>Transportation Committee</v>
          </cell>
          <cell r="N851" t="str">
            <v>Planning, Infrastructure &amp; Economic Development Department</v>
          </cell>
          <cell r="O851" t="str">
            <v>Right of Way, Heritage and Urban Design</v>
          </cell>
          <cell r="P851" t="str">
            <v>Integrated Roads, Water &amp; Wastewater</v>
          </cell>
          <cell r="Q851" t="str">
            <v>909475  2019 Surveys &amp; Mapping</v>
          </cell>
          <cell r="R851" t="str">
            <v>516104  City Wide Capital</v>
          </cell>
          <cell r="S851">
            <v>80</v>
          </cell>
          <cell r="T851">
            <v>90</v>
          </cell>
          <cell r="U851">
            <v>80</v>
          </cell>
          <cell r="V851">
            <v>85</v>
          </cell>
          <cell r="W851">
            <v>95</v>
          </cell>
          <cell r="X851">
            <v>85</v>
          </cell>
          <cell r="Y851">
            <v>90</v>
          </cell>
          <cell r="Z851">
            <v>100</v>
          </cell>
          <cell r="AA851">
            <v>90</v>
          </cell>
          <cell r="AB851">
            <v>95</v>
          </cell>
          <cell r="AC851">
            <v>890</v>
          </cell>
          <cell r="AD851">
            <v>516104</v>
          </cell>
          <cell r="AE851">
            <v>335</v>
          </cell>
          <cell r="AF851" t="str">
            <v>CW</v>
          </cell>
          <cell r="AG851">
            <v>2021</v>
          </cell>
          <cell r="AH851" t="str">
            <v>City Wide Capital</v>
          </cell>
          <cell r="AI851">
            <v>909475</v>
          </cell>
          <cell r="AJ851" t="str">
            <v>Levés et cartographie 2019</v>
          </cell>
        </row>
        <row r="852">
          <cell r="B852" t="str">
            <v>909475 2019 Surveys &amp; Mapping</v>
          </cell>
          <cell r="C852" t="str">
            <v>Res</v>
          </cell>
          <cell r="D852" t="str">
            <v xml:space="preserve">Capital Reserve Fund </v>
          </cell>
          <cell r="E852" t="str">
            <v>Water Capital</v>
          </cell>
          <cell r="F852" t="str">
            <v>Rate Supported</v>
          </cell>
          <cell r="G852" t="str">
            <v>Rate</v>
          </cell>
          <cell r="H852" t="str">
            <v>Rate</v>
          </cell>
          <cell r="I852" t="str">
            <v>Water</v>
          </cell>
          <cell r="J852" t="str">
            <v>Authority</v>
          </cell>
          <cell r="K852" t="str">
            <v>Integrated Road, Sewer &amp; Water Program</v>
          </cell>
          <cell r="L852" t="str">
            <v>Renewal of City Assets</v>
          </cell>
          <cell r="M852" t="str">
            <v>Transportation Committee</v>
          </cell>
          <cell r="N852" t="str">
            <v>Planning, Infrastructure &amp; Economic Development Department</v>
          </cell>
          <cell r="O852" t="str">
            <v>Right of Way, Heritage and Urban Design</v>
          </cell>
          <cell r="P852" t="str">
            <v>Integrated Roads, Water &amp; Wastewater</v>
          </cell>
          <cell r="Q852" t="str">
            <v>909475  2019 Surveys &amp; Mapping</v>
          </cell>
          <cell r="R852" t="str">
            <v>516110  Water Capital</v>
          </cell>
          <cell r="S852">
            <v>80</v>
          </cell>
          <cell r="T852">
            <v>90</v>
          </cell>
          <cell r="U852">
            <v>80</v>
          </cell>
          <cell r="V852">
            <v>85</v>
          </cell>
          <cell r="W852">
            <v>95</v>
          </cell>
          <cell r="X852">
            <v>85</v>
          </cell>
          <cell r="Y852">
            <v>90</v>
          </cell>
          <cell r="Z852">
            <v>100</v>
          </cell>
          <cell r="AA852">
            <v>90</v>
          </cell>
          <cell r="AB852">
            <v>95</v>
          </cell>
          <cell r="AC852">
            <v>890</v>
          </cell>
          <cell r="AD852">
            <v>516110</v>
          </cell>
          <cell r="AE852">
            <v>335</v>
          </cell>
          <cell r="AF852" t="str">
            <v>CW</v>
          </cell>
          <cell r="AG852">
            <v>2021</v>
          </cell>
          <cell r="AH852" t="str">
            <v>Water Capital</v>
          </cell>
          <cell r="AI852">
            <v>909475</v>
          </cell>
          <cell r="AJ852" t="str">
            <v>Levés et cartographie 2019</v>
          </cell>
        </row>
        <row r="853">
          <cell r="B853" t="str">
            <v>909475 2019 Surveys &amp; Mapping</v>
          </cell>
          <cell r="C853" t="str">
            <v>Res</v>
          </cell>
          <cell r="D853" t="str">
            <v xml:space="preserve">Capital Reserve Fund </v>
          </cell>
          <cell r="E853" t="str">
            <v>Sewer Capital</v>
          </cell>
          <cell r="F853" t="str">
            <v>Rate Supported</v>
          </cell>
          <cell r="G853" t="str">
            <v>Rate</v>
          </cell>
          <cell r="H853" t="str">
            <v>Rate</v>
          </cell>
          <cell r="I853" t="str">
            <v>Sewer</v>
          </cell>
          <cell r="J853" t="str">
            <v>Authority</v>
          </cell>
          <cell r="K853" t="str">
            <v>Integrated Road, Sewer &amp; Water Program</v>
          </cell>
          <cell r="L853" t="str">
            <v>Renewal of City Assets</v>
          </cell>
          <cell r="M853" t="str">
            <v>Transportation Committee</v>
          </cell>
          <cell r="N853" t="str">
            <v>Planning, Infrastructure &amp; Economic Development Department</v>
          </cell>
          <cell r="O853" t="str">
            <v>Right of Way, Heritage and Urban Design</v>
          </cell>
          <cell r="P853" t="str">
            <v>Integrated Roads, Water &amp; Wastewater</v>
          </cell>
          <cell r="Q853" t="str">
            <v>909475  2019 Surveys &amp; Mapping</v>
          </cell>
          <cell r="R853" t="str">
            <v>516112  Sewer Capital</v>
          </cell>
          <cell r="S853">
            <v>160</v>
          </cell>
          <cell r="T853">
            <v>180</v>
          </cell>
          <cell r="U853">
            <v>160</v>
          </cell>
          <cell r="V853">
            <v>170</v>
          </cell>
          <cell r="W853">
            <v>190</v>
          </cell>
          <cell r="X853">
            <v>170</v>
          </cell>
          <cell r="Y853">
            <v>180</v>
          </cell>
          <cell r="Z853">
            <v>200</v>
          </cell>
          <cell r="AA853">
            <v>180</v>
          </cell>
          <cell r="AB853">
            <v>190</v>
          </cell>
          <cell r="AC853">
            <v>1780</v>
          </cell>
          <cell r="AD853">
            <v>516112</v>
          </cell>
          <cell r="AE853">
            <v>670</v>
          </cell>
          <cell r="AF853" t="str">
            <v>CW</v>
          </cell>
          <cell r="AG853">
            <v>2021</v>
          </cell>
          <cell r="AH853" t="str">
            <v xml:space="preserve">Sewer Capital </v>
          </cell>
          <cell r="AI853">
            <v>909475</v>
          </cell>
          <cell r="AJ853" t="str">
            <v>Levés et cartographie 2019</v>
          </cell>
        </row>
        <row r="854">
          <cell r="B854" t="str">
            <v>906735 Bank St (Riverside-Ledbury)</v>
          </cell>
          <cell r="C854" t="str">
            <v>Res</v>
          </cell>
          <cell r="D854" t="str">
            <v xml:space="preserve">Capital Reserve Fund </v>
          </cell>
          <cell r="E854" t="str">
            <v>City Wide Capital</v>
          </cell>
          <cell r="F854" t="str">
            <v>Tax Supported/ Dedicated</v>
          </cell>
          <cell r="G854" t="str">
            <v>Tax</v>
          </cell>
          <cell r="H854" t="str">
            <v>Tax</v>
          </cell>
          <cell r="I854" t="str">
            <v>Tax</v>
          </cell>
          <cell r="J854" t="str">
            <v>Authority</v>
          </cell>
          <cell r="K854" t="str">
            <v>Individual</v>
          </cell>
          <cell r="L854" t="str">
            <v>Renewal of City Assets</v>
          </cell>
          <cell r="M854" t="str">
            <v>Transportation Committee</v>
          </cell>
          <cell r="N854" t="str">
            <v>Planning, Infrastructure &amp; Economic Development Department</v>
          </cell>
          <cell r="O854" t="str">
            <v>Infrastructure Services</v>
          </cell>
          <cell r="P854" t="str">
            <v>Integrated Roads, Water &amp; Wastewater</v>
          </cell>
          <cell r="Q854" t="str">
            <v>906735  Bank St (Riverside-Ledbury)</v>
          </cell>
          <cell r="R854" t="str">
            <v>516104  City Wide Capital</v>
          </cell>
          <cell r="S854">
            <v>0</v>
          </cell>
          <cell r="T854">
            <v>0</v>
          </cell>
          <cell r="U854">
            <v>2800</v>
          </cell>
          <cell r="V854">
            <v>0</v>
          </cell>
          <cell r="W854">
            <v>0</v>
          </cell>
          <cell r="X854">
            <v>0</v>
          </cell>
          <cell r="Y854">
            <v>0</v>
          </cell>
          <cell r="Z854">
            <v>0</v>
          </cell>
          <cell r="AA854">
            <v>0</v>
          </cell>
          <cell r="AB854">
            <v>0</v>
          </cell>
          <cell r="AC854">
            <v>2800</v>
          </cell>
          <cell r="AD854">
            <v>516104</v>
          </cell>
          <cell r="AE854">
            <v>2800</v>
          </cell>
          <cell r="AF854">
            <v>16</v>
          </cell>
          <cell r="AG854">
            <v>2018</v>
          </cell>
          <cell r="AH854" t="str">
            <v>City Wide Capital</v>
          </cell>
          <cell r="AI854">
            <v>906735</v>
          </cell>
          <cell r="AJ854" t="str">
            <v>Rue Bank (Riverside-Ledbury)</v>
          </cell>
        </row>
        <row r="855">
          <cell r="B855" t="str">
            <v>906735 Bank St (Riverside-Ledbury)</v>
          </cell>
          <cell r="C855" t="str">
            <v>Res</v>
          </cell>
          <cell r="D855" t="str">
            <v xml:space="preserve">Capital Reserve Fund </v>
          </cell>
          <cell r="E855" t="str">
            <v>Water Capital</v>
          </cell>
          <cell r="F855" t="str">
            <v>Rate Supported</v>
          </cell>
          <cell r="G855" t="str">
            <v>Rate</v>
          </cell>
          <cell r="H855" t="str">
            <v>Rate</v>
          </cell>
          <cell r="I855" t="str">
            <v>Water</v>
          </cell>
          <cell r="J855" t="str">
            <v>Authority</v>
          </cell>
          <cell r="K855" t="str">
            <v>Individual</v>
          </cell>
          <cell r="L855" t="str">
            <v>Renewal of City Assets</v>
          </cell>
          <cell r="M855" t="str">
            <v>Transportation Committee</v>
          </cell>
          <cell r="N855" t="str">
            <v>Planning, Infrastructure &amp; Economic Development Department</v>
          </cell>
          <cell r="O855" t="str">
            <v>Infrastructure Services</v>
          </cell>
          <cell r="P855" t="str">
            <v>Integrated Roads, Water &amp; Wastewater</v>
          </cell>
          <cell r="Q855" t="str">
            <v>906735  Bank St (Riverside-Ledbury)</v>
          </cell>
          <cell r="R855" t="str">
            <v>516110  Water Capital</v>
          </cell>
          <cell r="S855">
            <v>0</v>
          </cell>
          <cell r="T855">
            <v>0</v>
          </cell>
          <cell r="U855">
            <v>7560</v>
          </cell>
          <cell r="V855">
            <v>0</v>
          </cell>
          <cell r="W855">
            <v>0</v>
          </cell>
          <cell r="X855">
            <v>0</v>
          </cell>
          <cell r="Y855">
            <v>0</v>
          </cell>
          <cell r="Z855">
            <v>0</v>
          </cell>
          <cell r="AA855">
            <v>0</v>
          </cell>
          <cell r="AB855">
            <v>0</v>
          </cell>
          <cell r="AC855">
            <v>7560</v>
          </cell>
          <cell r="AD855">
            <v>516110</v>
          </cell>
          <cell r="AE855">
            <v>7560</v>
          </cell>
          <cell r="AF855">
            <v>16</v>
          </cell>
          <cell r="AG855">
            <v>2018</v>
          </cell>
          <cell r="AH855" t="str">
            <v>Water Capital</v>
          </cell>
          <cell r="AI855">
            <v>906735</v>
          </cell>
          <cell r="AJ855" t="str">
            <v>Rue Bank (Riverside-Ledbury)</v>
          </cell>
        </row>
        <row r="856">
          <cell r="B856" t="str">
            <v>906735 Bank St (Riverside-Ledbury)</v>
          </cell>
          <cell r="C856" t="str">
            <v>Res</v>
          </cell>
          <cell r="D856" t="str">
            <v xml:space="preserve">Capital Reserve Fund </v>
          </cell>
          <cell r="E856" t="str">
            <v>Stormwater Reserve</v>
          </cell>
          <cell r="F856" t="str">
            <v>Rate Supported</v>
          </cell>
          <cell r="G856" t="str">
            <v>Rate</v>
          </cell>
          <cell r="H856" t="str">
            <v>Rate</v>
          </cell>
          <cell r="I856" t="str">
            <v>Stormwater</v>
          </cell>
          <cell r="J856" t="str">
            <v>Authority</v>
          </cell>
          <cell r="K856" t="str">
            <v>Individual</v>
          </cell>
          <cell r="L856" t="str">
            <v>Renewal of City Assets</v>
          </cell>
          <cell r="M856" t="str">
            <v>Transportation Committee</v>
          </cell>
          <cell r="N856" t="str">
            <v>Planning, Infrastructure &amp; Economic Development Department</v>
          </cell>
          <cell r="O856" t="str">
            <v>Infrastructure Services</v>
          </cell>
          <cell r="P856" t="str">
            <v>Integrated Roads, Water &amp; Wastewater</v>
          </cell>
          <cell r="Q856" t="str">
            <v>906735  Bank St (Riverside-Ledbury)</v>
          </cell>
          <cell r="R856" t="str">
            <v>516180  Stormwater Reserve Capital</v>
          </cell>
          <cell r="S856">
            <v>0</v>
          </cell>
          <cell r="T856">
            <v>0</v>
          </cell>
          <cell r="U856">
            <v>5870</v>
          </cell>
          <cell r="V856">
            <v>0</v>
          </cell>
          <cell r="W856">
            <v>0</v>
          </cell>
          <cell r="X856">
            <v>0</v>
          </cell>
          <cell r="Y856">
            <v>0</v>
          </cell>
          <cell r="Z856">
            <v>0</v>
          </cell>
          <cell r="AA856">
            <v>0</v>
          </cell>
          <cell r="AB856">
            <v>0</v>
          </cell>
          <cell r="AC856">
            <v>5870</v>
          </cell>
          <cell r="AD856">
            <v>516180</v>
          </cell>
          <cell r="AE856">
            <v>5870</v>
          </cell>
          <cell r="AF856">
            <v>16</v>
          </cell>
          <cell r="AG856">
            <v>2018</v>
          </cell>
          <cell r="AH856" t="str">
            <v>Stormwater</v>
          </cell>
          <cell r="AI856">
            <v>906735</v>
          </cell>
          <cell r="AJ856" t="str">
            <v>Rue Bank (Riverside-Ledbury)</v>
          </cell>
        </row>
        <row r="857">
          <cell r="B857" t="str">
            <v>906735 Bank St (Riverside-Ledbury)</v>
          </cell>
          <cell r="C857" t="str">
            <v>DC</v>
          </cell>
          <cell r="D857" t="str">
            <v xml:space="preserve">Development Charges </v>
          </cell>
          <cell r="E857" t="str">
            <v>Sanitary Wastewater (Inside Green</v>
          </cell>
          <cell r="F857" t="str">
            <v>Develop. Charges</v>
          </cell>
          <cell r="G857" t="str">
            <v>DC</v>
          </cell>
          <cell r="H857" t="str">
            <v>Rate</v>
          </cell>
          <cell r="I857" t="str">
            <v>Sewer</v>
          </cell>
          <cell r="J857" t="str">
            <v>Authority</v>
          </cell>
          <cell r="K857" t="str">
            <v>Individual</v>
          </cell>
          <cell r="L857" t="str">
            <v>Renewal of City Assets</v>
          </cell>
          <cell r="M857" t="str">
            <v>Transportation Committee</v>
          </cell>
          <cell r="N857" t="str">
            <v>Planning, Infrastructure &amp; Economic Development Department</v>
          </cell>
          <cell r="O857" t="str">
            <v>Infrastructure Services</v>
          </cell>
          <cell r="P857" t="str">
            <v>Integrated Roads, Water &amp; Wastewater</v>
          </cell>
          <cell r="Q857" t="str">
            <v>906735  Bank St (Riverside-Ledbury)</v>
          </cell>
          <cell r="R857" t="str">
            <v>516232  Sanitary Wastewater (Inside Green</v>
          </cell>
          <cell r="S857">
            <v>0</v>
          </cell>
          <cell r="T857">
            <v>0</v>
          </cell>
          <cell r="U857">
            <v>900</v>
          </cell>
          <cell r="V857">
            <v>0</v>
          </cell>
          <cell r="W857">
            <v>0</v>
          </cell>
          <cell r="X857">
            <v>0</v>
          </cell>
          <cell r="Y857">
            <v>0</v>
          </cell>
          <cell r="Z857">
            <v>0</v>
          </cell>
          <cell r="AA857">
            <v>0</v>
          </cell>
          <cell r="AB857">
            <v>0</v>
          </cell>
          <cell r="AC857">
            <v>900</v>
          </cell>
          <cell r="AD857">
            <v>516232</v>
          </cell>
          <cell r="AE857">
            <v>900</v>
          </cell>
          <cell r="AF857">
            <v>16</v>
          </cell>
          <cell r="AG857">
            <v>2018</v>
          </cell>
          <cell r="AH857" t="str">
            <v>Sanitary Wastewater</v>
          </cell>
          <cell r="AI857">
            <v>906735</v>
          </cell>
          <cell r="AJ857" t="str">
            <v>Rue Bank (Riverside-Ledbury)</v>
          </cell>
        </row>
        <row r="858">
          <cell r="B858" t="str">
            <v>906735 Bank St (Riverside-Ledbury)</v>
          </cell>
          <cell r="C858" t="str">
            <v>Debt</v>
          </cell>
          <cell r="D858" t="str">
            <v xml:space="preserve">Debt Funding </v>
          </cell>
          <cell r="E858" t="str">
            <v>Tax Supported Debt</v>
          </cell>
          <cell r="F858" t="str">
            <v>Tax Supported/ Dedicated Debt</v>
          </cell>
          <cell r="G858" t="str">
            <v>Tax</v>
          </cell>
          <cell r="H858" t="str">
            <v>Tax</v>
          </cell>
          <cell r="I858" t="str">
            <v>Tax</v>
          </cell>
          <cell r="J858" t="str">
            <v>Authority</v>
          </cell>
          <cell r="K858" t="str">
            <v>Individual</v>
          </cell>
          <cell r="L858" t="str">
            <v>Renewal of City Assets</v>
          </cell>
          <cell r="M858" t="str">
            <v>Transportation Committee</v>
          </cell>
          <cell r="N858" t="str">
            <v>Planning, Infrastructure &amp; Economic Development Department</v>
          </cell>
          <cell r="O858" t="str">
            <v>Infrastructure Services</v>
          </cell>
          <cell r="P858" t="str">
            <v>Integrated Roads, Water &amp; Wastewater</v>
          </cell>
          <cell r="Q858" t="str">
            <v>906735  Bank St (Riverside-Ledbury)</v>
          </cell>
          <cell r="R858" t="str">
            <v>518004  Tax Supported Debt</v>
          </cell>
          <cell r="S858">
            <v>0</v>
          </cell>
          <cell r="T858">
            <v>0</v>
          </cell>
          <cell r="U858">
            <v>9060</v>
          </cell>
          <cell r="V858">
            <v>0</v>
          </cell>
          <cell r="W858">
            <v>0</v>
          </cell>
          <cell r="X858">
            <v>0</v>
          </cell>
          <cell r="Y858">
            <v>0</v>
          </cell>
          <cell r="Z858">
            <v>0</v>
          </cell>
          <cell r="AA858">
            <v>0</v>
          </cell>
          <cell r="AB858">
            <v>0</v>
          </cell>
          <cell r="AC858">
            <v>9060</v>
          </cell>
          <cell r="AD858">
            <v>518004</v>
          </cell>
          <cell r="AE858">
            <v>9060</v>
          </cell>
          <cell r="AF858">
            <v>16</v>
          </cell>
          <cell r="AG858">
            <v>2018</v>
          </cell>
          <cell r="AH858" t="str">
            <v>Tax Supported Debt</v>
          </cell>
          <cell r="AI858">
            <v>906735</v>
          </cell>
          <cell r="AJ858" t="str">
            <v>Rue Bank (Riverside-Ledbury)</v>
          </cell>
        </row>
        <row r="859">
          <cell r="B859" t="str">
            <v>906735 Bank St (Riverside-Ledbury)</v>
          </cell>
          <cell r="C859" t="str">
            <v>Debt</v>
          </cell>
          <cell r="D859" t="str">
            <v xml:space="preserve">Debt Funding </v>
          </cell>
          <cell r="E859" t="str">
            <v>Sewer Funded Debt</v>
          </cell>
          <cell r="F859" t="str">
            <v>Rate Supported Debt</v>
          </cell>
          <cell r="G859" t="str">
            <v>Rate</v>
          </cell>
          <cell r="H859" t="str">
            <v>Rate</v>
          </cell>
          <cell r="I859" t="str">
            <v>Sewer</v>
          </cell>
          <cell r="J859" t="str">
            <v>Authority</v>
          </cell>
          <cell r="K859" t="str">
            <v>Individual</v>
          </cell>
          <cell r="L859" t="str">
            <v>Renewal of City Assets</v>
          </cell>
          <cell r="M859" t="str">
            <v>Transportation Committee</v>
          </cell>
          <cell r="N859" t="str">
            <v>Planning, Infrastructure &amp; Economic Development Department</v>
          </cell>
          <cell r="O859" t="str">
            <v>Infrastructure Services</v>
          </cell>
          <cell r="P859" t="str">
            <v>Integrated Roads, Water &amp; Wastewater</v>
          </cell>
          <cell r="Q859" t="str">
            <v>906735  Bank St (Riverside-Ledbury)</v>
          </cell>
          <cell r="R859" t="str">
            <v>518007  Sewer Funded Debt</v>
          </cell>
          <cell r="S859">
            <v>0</v>
          </cell>
          <cell r="T859">
            <v>0</v>
          </cell>
          <cell r="U859">
            <v>3750</v>
          </cell>
          <cell r="V859">
            <v>0</v>
          </cell>
          <cell r="W859">
            <v>0</v>
          </cell>
          <cell r="X859">
            <v>0</v>
          </cell>
          <cell r="Y859">
            <v>0</v>
          </cell>
          <cell r="Z859">
            <v>0</v>
          </cell>
          <cell r="AA859">
            <v>0</v>
          </cell>
          <cell r="AB859">
            <v>0</v>
          </cell>
          <cell r="AC859">
            <v>3750</v>
          </cell>
          <cell r="AD859">
            <v>518007</v>
          </cell>
          <cell r="AE859">
            <v>3750</v>
          </cell>
          <cell r="AF859">
            <v>16</v>
          </cell>
          <cell r="AG859">
            <v>2018</v>
          </cell>
          <cell r="AH859" t="str">
            <v>Sewer Funded Debt</v>
          </cell>
          <cell r="AI859">
            <v>906735</v>
          </cell>
          <cell r="AJ859" t="str">
            <v>Rue Bank (Riverside-Ledbury)</v>
          </cell>
        </row>
        <row r="860">
          <cell r="B860" t="str">
            <v>906735 Bank St (Riverside-Ledbury)</v>
          </cell>
          <cell r="C860" t="str">
            <v>Debt</v>
          </cell>
          <cell r="D860" t="str">
            <v xml:space="preserve">Debt Funding </v>
          </cell>
          <cell r="E860" t="str">
            <v>Water Funded Debt</v>
          </cell>
          <cell r="F860" t="str">
            <v>Rate Supported Debt</v>
          </cell>
          <cell r="G860" t="str">
            <v>Rate</v>
          </cell>
          <cell r="H860" t="str">
            <v>Rate</v>
          </cell>
          <cell r="I860" t="str">
            <v>Water</v>
          </cell>
          <cell r="J860" t="str">
            <v>Authority</v>
          </cell>
          <cell r="K860" t="str">
            <v>Individual</v>
          </cell>
          <cell r="L860" t="str">
            <v>Renewal of City Assets</v>
          </cell>
          <cell r="M860" t="str">
            <v>Transportation Committee</v>
          </cell>
          <cell r="N860" t="str">
            <v>Planning, Infrastructure &amp; Economic Development Department</v>
          </cell>
          <cell r="O860" t="str">
            <v>Infrastructure Services</v>
          </cell>
          <cell r="P860" t="str">
            <v>Integrated Roads, Water &amp; Wastewater</v>
          </cell>
          <cell r="Q860" t="str">
            <v>906735  Bank St (Riverside-Ledbury)</v>
          </cell>
          <cell r="R860" t="str">
            <v>518011  Water Funded Debt</v>
          </cell>
          <cell r="S860">
            <v>0</v>
          </cell>
          <cell r="T860">
            <v>0</v>
          </cell>
          <cell r="U860">
            <v>60</v>
          </cell>
          <cell r="V860">
            <v>0</v>
          </cell>
          <cell r="W860">
            <v>0</v>
          </cell>
          <cell r="X860">
            <v>0</v>
          </cell>
          <cell r="Y860">
            <v>0</v>
          </cell>
          <cell r="Z860">
            <v>0</v>
          </cell>
          <cell r="AA860">
            <v>0</v>
          </cell>
          <cell r="AB860">
            <v>0</v>
          </cell>
          <cell r="AC860">
            <v>60</v>
          </cell>
          <cell r="AD860">
            <v>518011</v>
          </cell>
          <cell r="AE860">
            <v>60</v>
          </cell>
          <cell r="AF860">
            <v>16</v>
          </cell>
          <cell r="AG860">
            <v>2018</v>
          </cell>
          <cell r="AH860" t="str">
            <v>Water Funded Debt</v>
          </cell>
          <cell r="AI860">
            <v>906735</v>
          </cell>
          <cell r="AJ860" t="str">
            <v>Rue Bank (Riverside-Ledbury)</v>
          </cell>
        </row>
        <row r="861">
          <cell r="B861" t="str">
            <v>906882 Elgin (Lisgar - Isabella)</v>
          </cell>
          <cell r="C861" t="str">
            <v>Res</v>
          </cell>
          <cell r="D861" t="str">
            <v xml:space="preserve">Capital Reserve Fund </v>
          </cell>
          <cell r="E861" t="str">
            <v>City Wide Capital</v>
          </cell>
          <cell r="F861" t="str">
            <v>Tax Supported/ Dedicated</v>
          </cell>
          <cell r="G861" t="str">
            <v>Tax</v>
          </cell>
          <cell r="H861" t="str">
            <v>Tax</v>
          </cell>
          <cell r="I861" t="str">
            <v>Tax</v>
          </cell>
          <cell r="J861" t="str">
            <v>Authority</v>
          </cell>
          <cell r="K861" t="str">
            <v>Integrated Rehab-Intensification Areas</v>
          </cell>
          <cell r="L861" t="str">
            <v>Renewal of City Assets</v>
          </cell>
          <cell r="M861" t="str">
            <v>Transportation Committee</v>
          </cell>
          <cell r="N861" t="str">
            <v>Planning, Infrastructure &amp; Economic Development Department</v>
          </cell>
          <cell r="O861" t="str">
            <v>Infrastructure Services</v>
          </cell>
          <cell r="P861" t="str">
            <v>Integrated Roads, Water &amp; Wastewater</v>
          </cell>
          <cell r="Q861" t="str">
            <v>906882  Elgin (Lisgar - Isabella)</v>
          </cell>
          <cell r="R861" t="str">
            <v>516104  City Wide Capital</v>
          </cell>
          <cell r="S861">
            <v>350</v>
          </cell>
          <cell r="T861">
            <v>0</v>
          </cell>
          <cell r="U861">
            <v>0</v>
          </cell>
          <cell r="V861">
            <v>0</v>
          </cell>
          <cell r="W861">
            <v>0</v>
          </cell>
          <cell r="X861">
            <v>0</v>
          </cell>
          <cell r="Y861">
            <v>0</v>
          </cell>
          <cell r="Z861">
            <v>0</v>
          </cell>
          <cell r="AA861">
            <v>0</v>
          </cell>
          <cell r="AB861">
            <v>0</v>
          </cell>
          <cell r="AC861">
            <v>350</v>
          </cell>
          <cell r="AD861">
            <v>516104</v>
          </cell>
          <cell r="AE861">
            <v>350</v>
          </cell>
          <cell r="AF861">
            <v>14</v>
          </cell>
          <cell r="AG861">
            <v>2020</v>
          </cell>
          <cell r="AH861" t="str">
            <v>City Wide Capital</v>
          </cell>
          <cell r="AI861">
            <v>906882</v>
          </cell>
          <cell r="AJ861" t="str">
            <v>Rue Elgin (entre les rues Lisgar et Isabella)</v>
          </cell>
        </row>
        <row r="862">
          <cell r="B862" t="str">
            <v>906882 Elgin (Lisgar - Isabella)</v>
          </cell>
          <cell r="C862" t="str">
            <v>Res</v>
          </cell>
          <cell r="D862" t="str">
            <v xml:space="preserve">Capital Reserve Fund </v>
          </cell>
          <cell r="E862" t="str">
            <v>Transit Capital</v>
          </cell>
          <cell r="F862" t="str">
            <v>Tax Supported/ Dedicated</v>
          </cell>
          <cell r="G862" t="str">
            <v>Tax</v>
          </cell>
          <cell r="H862" t="str">
            <v>Tax</v>
          </cell>
          <cell r="I862" t="str">
            <v>Tax</v>
          </cell>
          <cell r="J862" t="str">
            <v>Authority</v>
          </cell>
          <cell r="K862" t="str">
            <v>Integrated Rehab-Intensification Areas</v>
          </cell>
          <cell r="L862" t="str">
            <v>Renewal of City Assets</v>
          </cell>
          <cell r="M862" t="str">
            <v>Transportation Committee</v>
          </cell>
          <cell r="N862" t="str">
            <v>Planning, Infrastructure &amp; Economic Development Department</v>
          </cell>
          <cell r="O862" t="str">
            <v>Infrastructure Services</v>
          </cell>
          <cell r="P862" t="str">
            <v>Integrated Roads, Water &amp; Wastewater</v>
          </cell>
          <cell r="Q862" t="str">
            <v>906882  Elgin (Lisgar - Isabella)</v>
          </cell>
          <cell r="R862" t="str">
            <v>516115  Transit Capital</v>
          </cell>
          <cell r="S862">
            <v>100</v>
          </cell>
          <cell r="T862">
            <v>0</v>
          </cell>
          <cell r="U862">
            <v>0</v>
          </cell>
          <cell r="V862">
            <v>0</v>
          </cell>
          <cell r="W862">
            <v>0</v>
          </cell>
          <cell r="X862">
            <v>0</v>
          </cell>
          <cell r="Y862">
            <v>0</v>
          </cell>
          <cell r="Z862">
            <v>0</v>
          </cell>
          <cell r="AA862">
            <v>0</v>
          </cell>
          <cell r="AB862">
            <v>0</v>
          </cell>
          <cell r="AC862">
            <v>100</v>
          </cell>
          <cell r="AD862">
            <v>516115</v>
          </cell>
          <cell r="AE862">
            <v>100</v>
          </cell>
          <cell r="AF862">
            <v>14</v>
          </cell>
          <cell r="AG862">
            <v>2020</v>
          </cell>
          <cell r="AH862" t="str">
            <v>Transit Capital</v>
          </cell>
          <cell r="AI862">
            <v>906882</v>
          </cell>
          <cell r="AJ862" t="str">
            <v>Rue Elgin (entre les rues Lisgar et Isabella)</v>
          </cell>
        </row>
        <row r="863">
          <cell r="B863" t="str">
            <v>906882 Elgin (Lisgar - Isabella)</v>
          </cell>
          <cell r="C863" t="str">
            <v>Res</v>
          </cell>
          <cell r="D863" t="str">
            <v xml:space="preserve">Capital Reserve Fund </v>
          </cell>
          <cell r="E863" t="str">
            <v>Stormwater Reserve</v>
          </cell>
          <cell r="F863" t="str">
            <v>Rate Supported</v>
          </cell>
          <cell r="G863" t="str">
            <v>Rate</v>
          </cell>
          <cell r="H863" t="str">
            <v>Rate</v>
          </cell>
          <cell r="I863" t="str">
            <v>Stormwater</v>
          </cell>
          <cell r="J863" t="str">
            <v>Authority</v>
          </cell>
          <cell r="K863" t="str">
            <v>Integrated Rehab-Intensification Areas</v>
          </cell>
          <cell r="L863" t="str">
            <v>Renewal of City Assets</v>
          </cell>
          <cell r="M863" t="str">
            <v>Transportation Committee</v>
          </cell>
          <cell r="N863" t="str">
            <v>Planning, Infrastructure &amp; Economic Development Department</v>
          </cell>
          <cell r="O863" t="str">
            <v>Infrastructure Services</v>
          </cell>
          <cell r="P863" t="str">
            <v>Integrated Roads, Water &amp; Wastewater</v>
          </cell>
          <cell r="Q863" t="str">
            <v>906882  Elgin (Lisgar - Isabella)</v>
          </cell>
          <cell r="R863" t="str">
            <v>516180  Stormwater Reserve Capital</v>
          </cell>
          <cell r="S863">
            <v>830</v>
          </cell>
          <cell r="T863">
            <v>0</v>
          </cell>
          <cell r="U863">
            <v>0</v>
          </cell>
          <cell r="V863">
            <v>0</v>
          </cell>
          <cell r="W863">
            <v>0</v>
          </cell>
          <cell r="X863">
            <v>0</v>
          </cell>
          <cell r="Y863">
            <v>0</v>
          </cell>
          <cell r="Z863">
            <v>0</v>
          </cell>
          <cell r="AA863">
            <v>0</v>
          </cell>
          <cell r="AB863">
            <v>0</v>
          </cell>
          <cell r="AC863">
            <v>830</v>
          </cell>
          <cell r="AD863">
            <v>516180</v>
          </cell>
          <cell r="AE863">
            <v>830</v>
          </cell>
          <cell r="AF863">
            <v>14</v>
          </cell>
          <cell r="AG863">
            <v>2020</v>
          </cell>
          <cell r="AH863" t="str">
            <v>Stormwater</v>
          </cell>
          <cell r="AI863">
            <v>906882</v>
          </cell>
          <cell r="AJ863" t="str">
            <v>Rue Elgin (entre les rues Lisgar et Isabella)</v>
          </cell>
        </row>
        <row r="864">
          <cell r="B864" t="str">
            <v>906882 Elgin (Lisgar - Isabella)</v>
          </cell>
          <cell r="C864" t="str">
            <v>DC</v>
          </cell>
          <cell r="D864" t="str">
            <v xml:space="preserve">Development Charges </v>
          </cell>
          <cell r="E864" t="str">
            <v>Sanitary Wastewater (Inside Green</v>
          </cell>
          <cell r="F864" t="str">
            <v>Develop. Charges</v>
          </cell>
          <cell r="G864" t="str">
            <v>DC</v>
          </cell>
          <cell r="H864" t="str">
            <v>Rate</v>
          </cell>
          <cell r="I864" t="str">
            <v>Sewer</v>
          </cell>
          <cell r="J864" t="str">
            <v>Authority</v>
          </cell>
          <cell r="K864" t="str">
            <v>Integrated Rehab-Intensification Areas</v>
          </cell>
          <cell r="L864" t="str">
            <v>Renewal of City Assets</v>
          </cell>
          <cell r="M864" t="str">
            <v>Transportation Committee</v>
          </cell>
          <cell r="N864" t="str">
            <v>Planning, Infrastructure &amp; Economic Development Department</v>
          </cell>
          <cell r="O864" t="str">
            <v>Infrastructure Services</v>
          </cell>
          <cell r="P864" t="str">
            <v>Integrated Roads, Water &amp; Wastewater</v>
          </cell>
          <cell r="Q864" t="str">
            <v>906882  Elgin (Lisgar - Isabella)</v>
          </cell>
          <cell r="R864" t="str">
            <v>516232  Sanitary Wastewater (Inside Green</v>
          </cell>
          <cell r="S864">
            <v>134</v>
          </cell>
          <cell r="T864">
            <v>0</v>
          </cell>
          <cell r="U864">
            <v>0</v>
          </cell>
          <cell r="V864">
            <v>0</v>
          </cell>
          <cell r="W864">
            <v>0</v>
          </cell>
          <cell r="X864">
            <v>0</v>
          </cell>
          <cell r="Y864">
            <v>0</v>
          </cell>
          <cell r="Z864">
            <v>0</v>
          </cell>
          <cell r="AA864">
            <v>0</v>
          </cell>
          <cell r="AB864">
            <v>0</v>
          </cell>
          <cell r="AC864">
            <v>134</v>
          </cell>
          <cell r="AD864">
            <v>516232</v>
          </cell>
          <cell r="AE864">
            <v>134</v>
          </cell>
          <cell r="AF864">
            <v>14</v>
          </cell>
          <cell r="AG864">
            <v>2020</v>
          </cell>
          <cell r="AH864" t="str">
            <v>Sanitary Wastewater</v>
          </cell>
          <cell r="AI864">
            <v>906882</v>
          </cell>
          <cell r="AJ864" t="str">
            <v>Rue Elgin (entre les rues Lisgar et Isabella)</v>
          </cell>
        </row>
        <row r="865">
          <cell r="B865" t="str">
            <v>906882 Elgin (Lisgar - Isabella)</v>
          </cell>
          <cell r="C865" t="str">
            <v>Debt</v>
          </cell>
          <cell r="D865" t="str">
            <v xml:space="preserve">Debt Funding </v>
          </cell>
          <cell r="E865" t="str">
            <v>Tax Supported Debt</v>
          </cell>
          <cell r="F865" t="str">
            <v>Tax Supported/ Dedicated Debt</v>
          </cell>
          <cell r="G865" t="str">
            <v>Tax</v>
          </cell>
          <cell r="H865" t="str">
            <v>Tax</v>
          </cell>
          <cell r="I865" t="str">
            <v>Tax</v>
          </cell>
          <cell r="J865" t="str">
            <v>Authority</v>
          </cell>
          <cell r="K865" t="str">
            <v>Integrated Rehab-Intensification Areas</v>
          </cell>
          <cell r="L865" t="str">
            <v>Renewal of City Assets</v>
          </cell>
          <cell r="M865" t="str">
            <v>Transportation Committee</v>
          </cell>
          <cell r="N865" t="str">
            <v>Planning, Infrastructure &amp; Economic Development Department</v>
          </cell>
          <cell r="O865" t="str">
            <v>Infrastructure Services</v>
          </cell>
          <cell r="P865" t="str">
            <v>Integrated Roads, Water &amp; Wastewater</v>
          </cell>
          <cell r="Q865" t="str">
            <v>906882  Elgin (Lisgar - Isabella)</v>
          </cell>
          <cell r="R865" t="str">
            <v>518004  Tax Supported Debt</v>
          </cell>
          <cell r="S865">
            <v>50</v>
          </cell>
          <cell r="T865">
            <v>0</v>
          </cell>
          <cell r="U865">
            <v>0</v>
          </cell>
          <cell r="V865">
            <v>0</v>
          </cell>
          <cell r="W865">
            <v>0</v>
          </cell>
          <cell r="X865">
            <v>0</v>
          </cell>
          <cell r="Y865">
            <v>0</v>
          </cell>
          <cell r="Z865">
            <v>0</v>
          </cell>
          <cell r="AA865">
            <v>0</v>
          </cell>
          <cell r="AB865">
            <v>0</v>
          </cell>
          <cell r="AC865">
            <v>50</v>
          </cell>
          <cell r="AD865">
            <v>518004</v>
          </cell>
          <cell r="AE865">
            <v>50</v>
          </cell>
          <cell r="AF865">
            <v>14</v>
          </cell>
          <cell r="AG865">
            <v>2020</v>
          </cell>
          <cell r="AH865" t="str">
            <v>Tax Supported Debt</v>
          </cell>
          <cell r="AI865">
            <v>906882</v>
          </cell>
          <cell r="AJ865" t="str">
            <v>Rue Elgin (entre les rues Lisgar et Isabella)</v>
          </cell>
        </row>
        <row r="866">
          <cell r="B866" t="str">
            <v>906882 Elgin (Lisgar - Isabella)</v>
          </cell>
          <cell r="C866" t="str">
            <v>Debt</v>
          </cell>
          <cell r="D866" t="str">
            <v xml:space="preserve">Debt Funding </v>
          </cell>
          <cell r="E866" t="str">
            <v>Sewer Funded Debt</v>
          </cell>
          <cell r="F866" t="str">
            <v>Rate Supported Debt</v>
          </cell>
          <cell r="G866" t="str">
            <v>Rate</v>
          </cell>
          <cell r="H866" t="str">
            <v>Rate</v>
          </cell>
          <cell r="I866" t="str">
            <v>Sewer</v>
          </cell>
          <cell r="J866" t="str">
            <v>Authority</v>
          </cell>
          <cell r="K866" t="str">
            <v>Integrated Rehab-Intensification Areas</v>
          </cell>
          <cell r="L866" t="str">
            <v>Renewal of City Assets</v>
          </cell>
          <cell r="M866" t="str">
            <v>Transportation Committee</v>
          </cell>
          <cell r="N866" t="str">
            <v>Planning, Infrastructure &amp; Economic Development Department</v>
          </cell>
          <cell r="O866" t="str">
            <v>Infrastructure Services</v>
          </cell>
          <cell r="P866" t="str">
            <v>Integrated Roads, Water &amp; Wastewater</v>
          </cell>
          <cell r="Q866" t="str">
            <v>906882  Elgin (Lisgar - Isabella)</v>
          </cell>
          <cell r="R866" t="str">
            <v>518007  Sewer Funded Debt</v>
          </cell>
          <cell r="S866">
            <v>696</v>
          </cell>
          <cell r="T866">
            <v>0</v>
          </cell>
          <cell r="U866">
            <v>0</v>
          </cell>
          <cell r="V866">
            <v>0</v>
          </cell>
          <cell r="W866">
            <v>0</v>
          </cell>
          <cell r="X866">
            <v>0</v>
          </cell>
          <cell r="Y866">
            <v>0</v>
          </cell>
          <cell r="Z866">
            <v>0</v>
          </cell>
          <cell r="AA866">
            <v>0</v>
          </cell>
          <cell r="AB866">
            <v>0</v>
          </cell>
          <cell r="AC866">
            <v>696</v>
          </cell>
          <cell r="AD866">
            <v>518007</v>
          </cell>
          <cell r="AE866">
            <v>696</v>
          </cell>
          <cell r="AF866">
            <v>14</v>
          </cell>
          <cell r="AG866">
            <v>2020</v>
          </cell>
          <cell r="AH866" t="str">
            <v>Sewer Funded Debt</v>
          </cell>
          <cell r="AI866">
            <v>906882</v>
          </cell>
          <cell r="AJ866" t="str">
            <v>Rue Elgin (entre les rues Lisgar et Isabella)</v>
          </cell>
        </row>
        <row r="867">
          <cell r="B867" t="str">
            <v>906882 Elgin (Lisgar - Isabella)</v>
          </cell>
          <cell r="C867" t="str">
            <v>Debt</v>
          </cell>
          <cell r="D867" t="str">
            <v xml:space="preserve">Debt Funding </v>
          </cell>
          <cell r="E867" t="str">
            <v>Water Funded Debt</v>
          </cell>
          <cell r="F867" t="str">
            <v>Rate Supported Debt</v>
          </cell>
          <cell r="G867" t="str">
            <v>Rate</v>
          </cell>
          <cell r="H867" t="str">
            <v>Rate</v>
          </cell>
          <cell r="I867" t="str">
            <v>Water</v>
          </cell>
          <cell r="J867" t="str">
            <v>Authority</v>
          </cell>
          <cell r="K867" t="str">
            <v>Integrated Rehab-Intensification Areas</v>
          </cell>
          <cell r="L867" t="str">
            <v>Renewal of City Assets</v>
          </cell>
          <cell r="M867" t="str">
            <v>Transportation Committee</v>
          </cell>
          <cell r="N867" t="str">
            <v>Planning, Infrastructure &amp; Economic Development Department</v>
          </cell>
          <cell r="O867" t="str">
            <v>Infrastructure Services</v>
          </cell>
          <cell r="P867" t="str">
            <v>Integrated Roads, Water &amp; Wastewater</v>
          </cell>
          <cell r="Q867" t="str">
            <v>906882  Elgin (Lisgar - Isabella)</v>
          </cell>
          <cell r="R867" t="str">
            <v>518011  Water Funded Debt</v>
          </cell>
          <cell r="S867">
            <v>1310</v>
          </cell>
          <cell r="T867">
            <v>0</v>
          </cell>
          <cell r="U867">
            <v>0</v>
          </cell>
          <cell r="V867">
            <v>0</v>
          </cell>
          <cell r="W867">
            <v>0</v>
          </cell>
          <cell r="X867">
            <v>0</v>
          </cell>
          <cell r="Y867">
            <v>0</v>
          </cell>
          <cell r="Z867">
            <v>0</v>
          </cell>
          <cell r="AA867">
            <v>0</v>
          </cell>
          <cell r="AB867">
            <v>0</v>
          </cell>
          <cell r="AC867">
            <v>1310</v>
          </cell>
          <cell r="AD867">
            <v>518011</v>
          </cell>
          <cell r="AE867">
            <v>1310</v>
          </cell>
          <cell r="AF867">
            <v>14</v>
          </cell>
          <cell r="AG867">
            <v>2020</v>
          </cell>
          <cell r="AH867" t="str">
            <v>Water Funded Debt</v>
          </cell>
          <cell r="AI867">
            <v>906882</v>
          </cell>
          <cell r="AJ867" t="str">
            <v>Rue Elgin (entre les rues Lisgar et Isabella)</v>
          </cell>
        </row>
        <row r="868">
          <cell r="B868" t="str">
            <v>906882 Elgin (Lisgar - Isabella)</v>
          </cell>
          <cell r="C868" t="str">
            <v>Debt</v>
          </cell>
          <cell r="D868" t="str">
            <v xml:space="preserve">Debt Funding </v>
          </cell>
          <cell r="E868" t="str">
            <v>Transit Debt</v>
          </cell>
          <cell r="F868" t="str">
            <v>Tax Supported/ Dedicated Debt</v>
          </cell>
          <cell r="G868" t="str">
            <v>Tax</v>
          </cell>
          <cell r="H868" t="str">
            <v>Tax</v>
          </cell>
          <cell r="I868" t="str">
            <v>Tax</v>
          </cell>
          <cell r="J868" t="str">
            <v>Authority</v>
          </cell>
          <cell r="K868" t="str">
            <v>Integrated Rehab-Intensification Areas</v>
          </cell>
          <cell r="L868" t="str">
            <v>Renewal of City Assets</v>
          </cell>
          <cell r="M868" t="str">
            <v>Transportation Committee</v>
          </cell>
          <cell r="N868" t="str">
            <v>Planning, Infrastructure &amp; Economic Development Department</v>
          </cell>
          <cell r="O868" t="str">
            <v>Infrastructure Services</v>
          </cell>
          <cell r="P868" t="str">
            <v>Integrated Roads, Water &amp; Wastewater</v>
          </cell>
          <cell r="Q868" t="str">
            <v>906882  Elgin (Lisgar - Isabella)</v>
          </cell>
          <cell r="R868" t="str">
            <v>518013  Transit Debt</v>
          </cell>
          <cell r="S868">
            <v>1000</v>
          </cell>
          <cell r="T868">
            <v>0</v>
          </cell>
          <cell r="U868">
            <v>0</v>
          </cell>
          <cell r="V868">
            <v>0</v>
          </cell>
          <cell r="W868">
            <v>0</v>
          </cell>
          <cell r="X868">
            <v>0</v>
          </cell>
          <cell r="Y868">
            <v>0</v>
          </cell>
          <cell r="Z868">
            <v>0</v>
          </cell>
          <cell r="AA868">
            <v>0</v>
          </cell>
          <cell r="AB868">
            <v>0</v>
          </cell>
          <cell r="AC868">
            <v>1000</v>
          </cell>
          <cell r="AD868">
            <v>518013</v>
          </cell>
          <cell r="AE868">
            <v>1000</v>
          </cell>
          <cell r="AF868">
            <v>14</v>
          </cell>
          <cell r="AG868">
            <v>2020</v>
          </cell>
          <cell r="AH868" t="str">
            <v>Transit Debt</v>
          </cell>
          <cell r="AI868">
            <v>906882</v>
          </cell>
          <cell r="AJ868" t="str">
            <v>Rue Elgin (entre les rues Lisgar et Isabella)</v>
          </cell>
        </row>
        <row r="869">
          <cell r="B869" t="str">
            <v>906900 Main Greenfield Echo Concord et al</v>
          </cell>
          <cell r="C869" t="str">
            <v>Res</v>
          </cell>
          <cell r="D869" t="str">
            <v xml:space="preserve">Capital Reserve Fund </v>
          </cell>
          <cell r="E869" t="str">
            <v>City Wide Capital</v>
          </cell>
          <cell r="F869" t="str">
            <v>Tax Supported/ Dedicated</v>
          </cell>
          <cell r="G869" t="str">
            <v>Tax</v>
          </cell>
          <cell r="H869" t="str">
            <v>Tax</v>
          </cell>
          <cell r="I869" t="str">
            <v>Tax</v>
          </cell>
          <cell r="J869" t="str">
            <v>Authority</v>
          </cell>
          <cell r="K869" t="str">
            <v>Individual</v>
          </cell>
          <cell r="L869" t="str">
            <v>Renewal of City Assets</v>
          </cell>
          <cell r="M869" t="str">
            <v>Transportation Committee</v>
          </cell>
          <cell r="N869" t="str">
            <v>Planning, Infrastructure &amp; Economic Development Department</v>
          </cell>
          <cell r="O869" t="str">
            <v>Infrastructure Services</v>
          </cell>
          <cell r="P869" t="str">
            <v>Integrated Roads, Water &amp; Wastewater</v>
          </cell>
          <cell r="Q869" t="str">
            <v>906900  Main Greenfield Echo Concord et al</v>
          </cell>
          <cell r="R869" t="str">
            <v>516104  City Wide Capital</v>
          </cell>
          <cell r="S869">
            <v>0</v>
          </cell>
          <cell r="T869">
            <v>25</v>
          </cell>
          <cell r="U869">
            <v>0</v>
          </cell>
          <cell r="V869">
            <v>0</v>
          </cell>
          <cell r="W869">
            <v>0</v>
          </cell>
          <cell r="X869">
            <v>0</v>
          </cell>
          <cell r="Y869">
            <v>0</v>
          </cell>
          <cell r="Z869">
            <v>0</v>
          </cell>
          <cell r="AA869">
            <v>0</v>
          </cell>
          <cell r="AB869">
            <v>0</v>
          </cell>
          <cell r="AC869">
            <v>25</v>
          </cell>
          <cell r="AD869">
            <v>516104</v>
          </cell>
          <cell r="AE869">
            <v>25</v>
          </cell>
          <cell r="AF869">
            <v>17</v>
          </cell>
          <cell r="AG869">
            <v>2020</v>
          </cell>
          <cell r="AH869" t="str">
            <v>City Wide Capital</v>
          </cell>
          <cell r="AI869">
            <v>906900</v>
          </cell>
          <cell r="AJ869" t="str">
            <v>Rue Concord, promenade Echo, avenue Greenfield</v>
          </cell>
        </row>
        <row r="870">
          <cell r="B870" t="str">
            <v>906900 Main Greenfield Echo Concord et al</v>
          </cell>
          <cell r="C870" t="str">
            <v>Res</v>
          </cell>
          <cell r="D870" t="str">
            <v xml:space="preserve">Capital Reserve Fund </v>
          </cell>
          <cell r="E870" t="str">
            <v>Water Capital</v>
          </cell>
          <cell r="F870" t="str">
            <v>Rate Supported</v>
          </cell>
          <cell r="G870" t="str">
            <v>Rate</v>
          </cell>
          <cell r="H870" t="str">
            <v>Rate</v>
          </cell>
          <cell r="I870" t="str">
            <v>Water</v>
          </cell>
          <cell r="J870" t="str">
            <v>Authority</v>
          </cell>
          <cell r="K870" t="str">
            <v>Individual</v>
          </cell>
          <cell r="L870" t="str">
            <v>Renewal of City Assets</v>
          </cell>
          <cell r="M870" t="str">
            <v>Transportation Committee</v>
          </cell>
          <cell r="N870" t="str">
            <v>Planning, Infrastructure &amp; Economic Development Department</v>
          </cell>
          <cell r="O870" t="str">
            <v>Infrastructure Services</v>
          </cell>
          <cell r="P870" t="str">
            <v>Integrated Roads, Water &amp; Wastewater</v>
          </cell>
          <cell r="Q870" t="str">
            <v>906900  Main Greenfield Echo Concord et al</v>
          </cell>
          <cell r="R870" t="str">
            <v>516110  Water Capital</v>
          </cell>
          <cell r="S870">
            <v>0</v>
          </cell>
          <cell r="T870">
            <v>5900</v>
          </cell>
          <cell r="U870">
            <v>0</v>
          </cell>
          <cell r="V870">
            <v>0</v>
          </cell>
          <cell r="W870">
            <v>0</v>
          </cell>
          <cell r="X870">
            <v>0</v>
          </cell>
          <cell r="Y870">
            <v>0</v>
          </cell>
          <cell r="Z870">
            <v>0</v>
          </cell>
          <cell r="AA870">
            <v>0</v>
          </cell>
          <cell r="AB870">
            <v>0</v>
          </cell>
          <cell r="AC870">
            <v>5900</v>
          </cell>
          <cell r="AD870">
            <v>516110</v>
          </cell>
          <cell r="AE870">
            <v>5900</v>
          </cell>
          <cell r="AF870">
            <v>17</v>
          </cell>
          <cell r="AG870">
            <v>2020</v>
          </cell>
          <cell r="AH870" t="str">
            <v>Water Capital</v>
          </cell>
          <cell r="AI870">
            <v>906900</v>
          </cell>
          <cell r="AJ870" t="str">
            <v>Rue Concord, promenade Echo, avenue Greenfield</v>
          </cell>
        </row>
        <row r="871">
          <cell r="B871" t="str">
            <v>906900 Main Greenfield Echo Concord et al</v>
          </cell>
          <cell r="C871" t="str">
            <v>Res</v>
          </cell>
          <cell r="D871" t="str">
            <v xml:space="preserve">Capital Reserve Fund </v>
          </cell>
          <cell r="E871" t="str">
            <v>Stormwater Reserve</v>
          </cell>
          <cell r="F871" t="str">
            <v>Rate Supported</v>
          </cell>
          <cell r="G871" t="str">
            <v>Rate</v>
          </cell>
          <cell r="H871" t="str">
            <v>Rate</v>
          </cell>
          <cell r="I871" t="str">
            <v>Stormwater</v>
          </cell>
          <cell r="J871" t="str">
            <v>Authority</v>
          </cell>
          <cell r="K871" t="str">
            <v>Individual</v>
          </cell>
          <cell r="L871" t="str">
            <v>Renewal of City Assets</v>
          </cell>
          <cell r="M871" t="str">
            <v>Transportation Committee</v>
          </cell>
          <cell r="N871" t="str">
            <v>Planning, Infrastructure &amp; Economic Development Department</v>
          </cell>
          <cell r="O871" t="str">
            <v>Infrastructure Services</v>
          </cell>
          <cell r="P871" t="str">
            <v>Integrated Roads, Water &amp; Wastewater</v>
          </cell>
          <cell r="Q871" t="str">
            <v>906900  Main Greenfield Echo Concord et al</v>
          </cell>
          <cell r="R871" t="str">
            <v>516180  Stormwater Reserve Capital</v>
          </cell>
          <cell r="S871">
            <v>0</v>
          </cell>
          <cell r="T871">
            <v>4700</v>
          </cell>
          <cell r="U871">
            <v>0</v>
          </cell>
          <cell r="V871">
            <v>0</v>
          </cell>
          <cell r="W871">
            <v>0</v>
          </cell>
          <cell r="X871">
            <v>0</v>
          </cell>
          <cell r="Y871">
            <v>0</v>
          </cell>
          <cell r="Z871">
            <v>0</v>
          </cell>
          <cell r="AA871">
            <v>0</v>
          </cell>
          <cell r="AB871">
            <v>0</v>
          </cell>
          <cell r="AC871">
            <v>4700</v>
          </cell>
          <cell r="AD871">
            <v>516180</v>
          </cell>
          <cell r="AE871">
            <v>4700</v>
          </cell>
          <cell r="AF871">
            <v>17</v>
          </cell>
          <cell r="AG871">
            <v>2020</v>
          </cell>
          <cell r="AH871" t="str">
            <v>Stormwater</v>
          </cell>
          <cell r="AI871">
            <v>906900</v>
          </cell>
          <cell r="AJ871" t="str">
            <v>Rue Concord, promenade Echo, avenue Greenfield</v>
          </cell>
        </row>
        <row r="872">
          <cell r="B872" t="str">
            <v>906900 Main Greenfield Echo Concord et al</v>
          </cell>
          <cell r="C872" t="str">
            <v>DC</v>
          </cell>
          <cell r="D872" t="str">
            <v xml:space="preserve">Development Charges </v>
          </cell>
          <cell r="E872" t="str">
            <v>Sanitary Wastewater (Inside Green</v>
          </cell>
          <cell r="F872" t="str">
            <v>Develop. Charges</v>
          </cell>
          <cell r="G872" t="str">
            <v>DC</v>
          </cell>
          <cell r="H872" t="str">
            <v>Rate</v>
          </cell>
          <cell r="I872" t="str">
            <v>Sewer</v>
          </cell>
          <cell r="J872" t="str">
            <v>Authority</v>
          </cell>
          <cell r="K872" t="str">
            <v>Individual</v>
          </cell>
          <cell r="L872" t="str">
            <v>Renewal of City Assets</v>
          </cell>
          <cell r="M872" t="str">
            <v>Transportation Committee</v>
          </cell>
          <cell r="N872" t="str">
            <v>Planning, Infrastructure &amp; Economic Development Department</v>
          </cell>
          <cell r="O872" t="str">
            <v>Infrastructure Services</v>
          </cell>
          <cell r="P872" t="str">
            <v>Integrated Roads, Water &amp; Wastewater</v>
          </cell>
          <cell r="Q872" t="str">
            <v>906900  Main Greenfield Echo Concord et al</v>
          </cell>
          <cell r="R872" t="str">
            <v>516232  Sanitary Wastewater (Inside Green</v>
          </cell>
          <cell r="S872">
            <v>0</v>
          </cell>
          <cell r="T872">
            <v>807</v>
          </cell>
          <cell r="U872">
            <v>0</v>
          </cell>
          <cell r="V872">
            <v>0</v>
          </cell>
          <cell r="W872">
            <v>0</v>
          </cell>
          <cell r="X872">
            <v>0</v>
          </cell>
          <cell r="Y872">
            <v>0</v>
          </cell>
          <cell r="Z872">
            <v>0</v>
          </cell>
          <cell r="AA872">
            <v>0</v>
          </cell>
          <cell r="AB872">
            <v>0</v>
          </cell>
          <cell r="AC872">
            <v>807</v>
          </cell>
          <cell r="AD872">
            <v>516232</v>
          </cell>
          <cell r="AE872">
            <v>807</v>
          </cell>
          <cell r="AF872">
            <v>17</v>
          </cell>
          <cell r="AG872">
            <v>2020</v>
          </cell>
          <cell r="AH872" t="str">
            <v>Sanitary Wastewater</v>
          </cell>
          <cell r="AI872">
            <v>906900</v>
          </cell>
          <cell r="AJ872" t="str">
            <v>Rue Concord, promenade Echo, avenue Greenfield</v>
          </cell>
        </row>
        <row r="873">
          <cell r="B873" t="str">
            <v>906900 Main Greenfield Echo Concord et al</v>
          </cell>
          <cell r="C873" t="str">
            <v>Debt</v>
          </cell>
          <cell r="D873" t="str">
            <v xml:space="preserve">Debt Funding </v>
          </cell>
          <cell r="E873" t="str">
            <v>Tax Supported Debt</v>
          </cell>
          <cell r="F873" t="str">
            <v>Tax Supported/ Dedicated Debt</v>
          </cell>
          <cell r="G873" t="str">
            <v>Tax</v>
          </cell>
          <cell r="H873" t="str">
            <v>Tax</v>
          </cell>
          <cell r="I873" t="str">
            <v>Tax</v>
          </cell>
          <cell r="J873" t="str">
            <v>Authority</v>
          </cell>
          <cell r="K873" t="str">
            <v>Individual</v>
          </cell>
          <cell r="L873" t="str">
            <v>Renewal of City Assets</v>
          </cell>
          <cell r="M873" t="str">
            <v>Transportation Committee</v>
          </cell>
          <cell r="N873" t="str">
            <v>Planning, Infrastructure &amp; Economic Development Department</v>
          </cell>
          <cell r="O873" t="str">
            <v>Infrastructure Services</v>
          </cell>
          <cell r="P873" t="str">
            <v>Integrated Roads, Water &amp; Wastewater</v>
          </cell>
          <cell r="Q873" t="str">
            <v>906900  Main Greenfield Echo Concord et al</v>
          </cell>
          <cell r="R873" t="str">
            <v>518004  Tax Supported Debt</v>
          </cell>
          <cell r="S873">
            <v>0</v>
          </cell>
          <cell r="T873">
            <v>9300</v>
          </cell>
          <cell r="U873">
            <v>0</v>
          </cell>
          <cell r="V873">
            <v>0</v>
          </cell>
          <cell r="W873">
            <v>0</v>
          </cell>
          <cell r="X873">
            <v>0</v>
          </cell>
          <cell r="Y873">
            <v>0</v>
          </cell>
          <cell r="Z873">
            <v>0</v>
          </cell>
          <cell r="AA873">
            <v>0</v>
          </cell>
          <cell r="AB873">
            <v>0</v>
          </cell>
          <cell r="AC873">
            <v>9300</v>
          </cell>
          <cell r="AD873">
            <v>518004</v>
          </cell>
          <cell r="AE873">
            <v>9300</v>
          </cell>
          <cell r="AF873">
            <v>17</v>
          </cell>
          <cell r="AG873">
            <v>2020</v>
          </cell>
          <cell r="AH873" t="str">
            <v>Tax Supported Debt</v>
          </cell>
          <cell r="AI873">
            <v>906900</v>
          </cell>
          <cell r="AJ873" t="str">
            <v>Rue Concord, promenade Echo, avenue Greenfield</v>
          </cell>
        </row>
        <row r="874">
          <cell r="B874" t="str">
            <v>906900 Main Greenfield Echo Concord et al</v>
          </cell>
          <cell r="C874" t="str">
            <v>Debt</v>
          </cell>
          <cell r="D874" t="str">
            <v xml:space="preserve">Debt Funding </v>
          </cell>
          <cell r="E874" t="str">
            <v>Sewer Funded Debt</v>
          </cell>
          <cell r="F874" t="str">
            <v>Rate Supported Debt</v>
          </cell>
          <cell r="G874" t="str">
            <v>Rate</v>
          </cell>
          <cell r="H874" t="str">
            <v>Rate</v>
          </cell>
          <cell r="I874" t="str">
            <v>Sewer</v>
          </cell>
          <cell r="J874" t="str">
            <v>Authority</v>
          </cell>
          <cell r="K874" t="str">
            <v>Individual</v>
          </cell>
          <cell r="L874" t="str">
            <v>Renewal of City Assets</v>
          </cell>
          <cell r="M874" t="str">
            <v>Transportation Committee</v>
          </cell>
          <cell r="N874" t="str">
            <v>Planning, Infrastructure &amp; Economic Development Department</v>
          </cell>
          <cell r="O874" t="str">
            <v>Infrastructure Services</v>
          </cell>
          <cell r="P874" t="str">
            <v>Integrated Roads, Water &amp; Wastewater</v>
          </cell>
          <cell r="Q874" t="str">
            <v>906900  Main Greenfield Echo Concord et al</v>
          </cell>
          <cell r="R874" t="str">
            <v>518007  Sewer Funded Debt</v>
          </cell>
          <cell r="S874">
            <v>0</v>
          </cell>
          <cell r="T874">
            <v>6108</v>
          </cell>
          <cell r="U874">
            <v>0</v>
          </cell>
          <cell r="V874">
            <v>0</v>
          </cell>
          <cell r="W874">
            <v>0</v>
          </cell>
          <cell r="X874">
            <v>0</v>
          </cell>
          <cell r="Y874">
            <v>0</v>
          </cell>
          <cell r="Z874">
            <v>0</v>
          </cell>
          <cell r="AA874">
            <v>0</v>
          </cell>
          <cell r="AB874">
            <v>0</v>
          </cell>
          <cell r="AC874">
            <v>6108</v>
          </cell>
          <cell r="AD874">
            <v>518007</v>
          </cell>
          <cell r="AE874">
            <v>6108</v>
          </cell>
          <cell r="AF874">
            <v>17</v>
          </cell>
          <cell r="AG874">
            <v>2020</v>
          </cell>
          <cell r="AH874" t="str">
            <v>Sewer Funded Debt</v>
          </cell>
          <cell r="AI874">
            <v>906900</v>
          </cell>
          <cell r="AJ874" t="str">
            <v>Rue Concord, promenade Echo, avenue Greenfield</v>
          </cell>
        </row>
        <row r="875">
          <cell r="B875" t="str">
            <v>906900 Main Greenfield Echo Concord et al</v>
          </cell>
          <cell r="C875" t="str">
            <v>Debt</v>
          </cell>
          <cell r="D875" t="str">
            <v xml:space="preserve">Debt Funding </v>
          </cell>
          <cell r="E875" t="str">
            <v>Water Funded Debt</v>
          </cell>
          <cell r="F875" t="str">
            <v>Rate Supported Debt</v>
          </cell>
          <cell r="G875" t="str">
            <v>Rate</v>
          </cell>
          <cell r="H875" t="str">
            <v>Rate</v>
          </cell>
          <cell r="I875" t="str">
            <v>Water</v>
          </cell>
          <cell r="J875" t="str">
            <v>Authority</v>
          </cell>
          <cell r="K875" t="str">
            <v>Individual</v>
          </cell>
          <cell r="L875" t="str">
            <v>Renewal of City Assets</v>
          </cell>
          <cell r="M875" t="str">
            <v>Transportation Committee</v>
          </cell>
          <cell r="N875" t="str">
            <v>Planning, Infrastructure &amp; Economic Development Department</v>
          </cell>
          <cell r="O875" t="str">
            <v>Infrastructure Services</v>
          </cell>
          <cell r="P875" t="str">
            <v>Integrated Roads, Water &amp; Wastewater</v>
          </cell>
          <cell r="Q875" t="str">
            <v>906900  Main Greenfield Echo Concord et al</v>
          </cell>
          <cell r="R875" t="str">
            <v>518011  Water Funded Debt</v>
          </cell>
          <cell r="S875">
            <v>0</v>
          </cell>
          <cell r="T875">
            <v>60</v>
          </cell>
          <cell r="U875">
            <v>0</v>
          </cell>
          <cell r="V875">
            <v>0</v>
          </cell>
          <cell r="W875">
            <v>0</v>
          </cell>
          <cell r="X875">
            <v>0</v>
          </cell>
          <cell r="Y875">
            <v>0</v>
          </cell>
          <cell r="Z875">
            <v>0</v>
          </cell>
          <cell r="AA875">
            <v>0</v>
          </cell>
          <cell r="AB875">
            <v>0</v>
          </cell>
          <cell r="AC875">
            <v>60</v>
          </cell>
          <cell r="AD875">
            <v>518011</v>
          </cell>
          <cell r="AE875">
            <v>60</v>
          </cell>
          <cell r="AF875">
            <v>17</v>
          </cell>
          <cell r="AG875">
            <v>2020</v>
          </cell>
          <cell r="AH875" t="str">
            <v>Water Funded Debt</v>
          </cell>
          <cell r="AI875">
            <v>906900</v>
          </cell>
          <cell r="AJ875" t="str">
            <v>Rue Concord, promenade Echo, avenue Greenfield</v>
          </cell>
        </row>
        <row r="876">
          <cell r="B876" t="str">
            <v>906901 CWWF ORAP - Loretta Ave N&amp;S - Laurel St</v>
          </cell>
          <cell r="C876" t="str">
            <v>Res</v>
          </cell>
          <cell r="D876" t="str">
            <v xml:space="preserve">Capital Reserve Fund </v>
          </cell>
          <cell r="E876" t="str">
            <v>Water Capital</v>
          </cell>
          <cell r="F876" t="str">
            <v>Rate Supported</v>
          </cell>
          <cell r="G876" t="str">
            <v>Rate</v>
          </cell>
          <cell r="H876" t="str">
            <v>Rate</v>
          </cell>
          <cell r="I876" t="str">
            <v>Water</v>
          </cell>
          <cell r="J876" t="str">
            <v>Authority</v>
          </cell>
          <cell r="K876" t="str">
            <v>Individual</v>
          </cell>
          <cell r="L876" t="str">
            <v>Renewal of City Assets</v>
          </cell>
          <cell r="M876" t="str">
            <v>Transportation Committee</v>
          </cell>
          <cell r="N876" t="str">
            <v>Planning, Infrastructure &amp; Economic Development Department</v>
          </cell>
          <cell r="O876" t="str">
            <v>Infrastructure Services</v>
          </cell>
          <cell r="P876" t="str">
            <v>Integrated Roads, Water &amp; Wastewater</v>
          </cell>
          <cell r="Q876" t="str">
            <v>906901  CWWF ORAP - Loretta Ave N&amp;S - Laurel St</v>
          </cell>
          <cell r="R876" t="str">
            <v>516110  Water Capital</v>
          </cell>
          <cell r="S876">
            <v>0</v>
          </cell>
          <cell r="T876">
            <v>0</v>
          </cell>
          <cell r="U876">
            <v>2900</v>
          </cell>
          <cell r="V876">
            <v>0</v>
          </cell>
          <cell r="W876">
            <v>0</v>
          </cell>
          <cell r="X876">
            <v>0</v>
          </cell>
          <cell r="Y876">
            <v>0</v>
          </cell>
          <cell r="Z876">
            <v>0</v>
          </cell>
          <cell r="AA876">
            <v>0</v>
          </cell>
          <cell r="AB876">
            <v>0</v>
          </cell>
          <cell r="AC876">
            <v>2900</v>
          </cell>
          <cell r="AD876">
            <v>516110</v>
          </cell>
          <cell r="AE876">
            <v>2900</v>
          </cell>
          <cell r="AF876">
            <v>15</v>
          </cell>
          <cell r="AG876">
            <v>2019</v>
          </cell>
          <cell r="AH876" t="str">
            <v>Water Capital</v>
          </cell>
          <cell r="AI876">
            <v>906901</v>
          </cell>
          <cell r="AJ876" t="str">
            <v>PARO - Avenue Loretta Nord et Sud</v>
          </cell>
        </row>
        <row r="877">
          <cell r="B877" t="str">
            <v>906901 CWWF ORAP - Loretta Ave N&amp;S - Laurel St</v>
          </cell>
          <cell r="C877" t="str">
            <v>Debt</v>
          </cell>
          <cell r="D877" t="str">
            <v xml:space="preserve">Debt Funding </v>
          </cell>
          <cell r="E877" t="str">
            <v>Water Funded Debt</v>
          </cell>
          <cell r="F877" t="str">
            <v>Rate Supported Debt</v>
          </cell>
          <cell r="G877" t="str">
            <v>Rate</v>
          </cell>
          <cell r="H877" t="str">
            <v>Rate</v>
          </cell>
          <cell r="I877" t="str">
            <v>Water</v>
          </cell>
          <cell r="J877" t="str">
            <v>Authority</v>
          </cell>
          <cell r="K877" t="str">
            <v>Individual</v>
          </cell>
          <cell r="L877" t="str">
            <v>Renewal of City Assets</v>
          </cell>
          <cell r="M877" t="str">
            <v>Transportation Committee</v>
          </cell>
          <cell r="N877" t="str">
            <v>Planning, Infrastructure &amp; Economic Development Department</v>
          </cell>
          <cell r="O877" t="str">
            <v>Infrastructure Services</v>
          </cell>
          <cell r="P877" t="str">
            <v>Integrated Roads, Water &amp; Wastewater</v>
          </cell>
          <cell r="Q877" t="str">
            <v>906901  CWWF ORAP - Loretta Ave N&amp;S - Laurel St</v>
          </cell>
          <cell r="R877" t="str">
            <v>518011  Water Funded Debt</v>
          </cell>
          <cell r="S877">
            <v>0</v>
          </cell>
          <cell r="T877">
            <v>0</v>
          </cell>
          <cell r="U877">
            <v>100</v>
          </cell>
          <cell r="V877">
            <v>0</v>
          </cell>
          <cell r="W877">
            <v>0</v>
          </cell>
          <cell r="X877">
            <v>0</v>
          </cell>
          <cell r="Y877">
            <v>0</v>
          </cell>
          <cell r="Z877">
            <v>0</v>
          </cell>
          <cell r="AA877">
            <v>0</v>
          </cell>
          <cell r="AB877">
            <v>0</v>
          </cell>
          <cell r="AC877">
            <v>100</v>
          </cell>
          <cell r="AD877">
            <v>518011</v>
          </cell>
          <cell r="AE877">
            <v>100</v>
          </cell>
          <cell r="AF877">
            <v>15</v>
          </cell>
          <cell r="AG877">
            <v>2019</v>
          </cell>
          <cell r="AH877" t="str">
            <v>Water Funded Debt</v>
          </cell>
          <cell r="AI877">
            <v>906901</v>
          </cell>
          <cell r="AJ877" t="str">
            <v>PARO - Avenue Loretta Nord et Sud</v>
          </cell>
        </row>
        <row r="878">
          <cell r="B878" t="str">
            <v>908139 Montreal Rd (N River Rd-St Laurent Blvd)</v>
          </cell>
          <cell r="C878" t="str">
            <v>Res</v>
          </cell>
          <cell r="D878" t="str">
            <v xml:space="preserve">Capital Reserve Fund </v>
          </cell>
          <cell r="E878" t="str">
            <v>City Wide Capital</v>
          </cell>
          <cell r="F878" t="str">
            <v>Tax Supported/ Dedicated</v>
          </cell>
          <cell r="G878" t="str">
            <v>Tax</v>
          </cell>
          <cell r="H878" t="str">
            <v>Tax</v>
          </cell>
          <cell r="I878" t="str">
            <v>Tax</v>
          </cell>
          <cell r="J878" t="str">
            <v>Authority</v>
          </cell>
          <cell r="K878" t="str">
            <v>Integrated Rehab-Intensification Areas</v>
          </cell>
          <cell r="L878" t="str">
            <v>Renewal of City Assets</v>
          </cell>
          <cell r="M878" t="str">
            <v>Transportation Committee</v>
          </cell>
          <cell r="N878" t="str">
            <v>Planning, Infrastructure &amp; Economic Development Department</v>
          </cell>
          <cell r="O878" t="str">
            <v>Infrastructure Services</v>
          </cell>
          <cell r="P878" t="str">
            <v>Integrated Roads, Water &amp; Wastewater</v>
          </cell>
          <cell r="Q878" t="str">
            <v>908139  Montreal Rd (N River Rd-St Laurent Blvd)</v>
          </cell>
          <cell r="R878" t="str">
            <v>516104  City Wide Capital</v>
          </cell>
          <cell r="S878">
            <v>8000</v>
          </cell>
          <cell r="T878">
            <v>8000</v>
          </cell>
          <cell r="U878">
            <v>0</v>
          </cell>
          <cell r="V878">
            <v>0</v>
          </cell>
          <cell r="W878">
            <v>0</v>
          </cell>
          <cell r="X878">
            <v>0</v>
          </cell>
          <cell r="Y878">
            <v>0</v>
          </cell>
          <cell r="Z878">
            <v>0</v>
          </cell>
          <cell r="AA878">
            <v>0</v>
          </cell>
          <cell r="AB878">
            <v>0</v>
          </cell>
          <cell r="AC878">
            <v>16000</v>
          </cell>
          <cell r="AD878">
            <v>516104</v>
          </cell>
          <cell r="AE878">
            <v>16000</v>
          </cell>
          <cell r="AF878" t="str">
            <v>12</v>
          </cell>
          <cell r="AG878" t="str">
            <v>2020</v>
          </cell>
          <cell r="AH878" t="str">
            <v>City Wide Capital</v>
          </cell>
          <cell r="AI878">
            <v>908139</v>
          </cell>
          <cell r="AJ878" t="str">
            <v>Ch. Montréal (ch. River N-St Laurent)</v>
          </cell>
        </row>
        <row r="879">
          <cell r="B879" t="str">
            <v>908139 Montreal Rd (N River Rd-St Laurent Blvd)</v>
          </cell>
          <cell r="C879" t="str">
            <v>Res</v>
          </cell>
          <cell r="D879" t="str">
            <v xml:space="preserve">Capital Reserve Fund </v>
          </cell>
          <cell r="E879" t="str">
            <v>Water Capital</v>
          </cell>
          <cell r="F879" t="str">
            <v>Rate Supported</v>
          </cell>
          <cell r="G879" t="str">
            <v>Rate</v>
          </cell>
          <cell r="H879" t="str">
            <v>Rate</v>
          </cell>
          <cell r="I879" t="str">
            <v>Water</v>
          </cell>
          <cell r="J879" t="str">
            <v>Authority</v>
          </cell>
          <cell r="K879" t="str">
            <v>Integrated Rehab-Intensification Areas</v>
          </cell>
          <cell r="L879" t="str">
            <v>Renewal of City Assets</v>
          </cell>
          <cell r="M879" t="str">
            <v>Transportation Committee</v>
          </cell>
          <cell r="N879" t="str">
            <v>Planning, Infrastructure &amp; Economic Development Department</v>
          </cell>
          <cell r="O879" t="str">
            <v>Infrastructure Services</v>
          </cell>
          <cell r="P879" t="str">
            <v>Integrated Roads, Water &amp; Wastewater</v>
          </cell>
          <cell r="Q879" t="str">
            <v>908139  Montreal Rd (N River Rd-St Laurent Blvd)</v>
          </cell>
          <cell r="R879" t="str">
            <v>516110  Water Capital</v>
          </cell>
          <cell r="S879">
            <v>10000</v>
          </cell>
          <cell r="T879">
            <v>0</v>
          </cell>
          <cell r="U879">
            <v>0</v>
          </cell>
          <cell r="V879">
            <v>0</v>
          </cell>
          <cell r="W879">
            <v>0</v>
          </cell>
          <cell r="X879">
            <v>0</v>
          </cell>
          <cell r="Y879">
            <v>0</v>
          </cell>
          <cell r="Z879">
            <v>0</v>
          </cell>
          <cell r="AA879">
            <v>0</v>
          </cell>
          <cell r="AB879">
            <v>0</v>
          </cell>
          <cell r="AC879">
            <v>10000</v>
          </cell>
          <cell r="AD879">
            <v>516110</v>
          </cell>
          <cell r="AE879">
            <v>10000</v>
          </cell>
          <cell r="AF879" t="str">
            <v>12</v>
          </cell>
          <cell r="AG879" t="str">
            <v>2020</v>
          </cell>
          <cell r="AH879" t="str">
            <v>Water Capital</v>
          </cell>
          <cell r="AI879">
            <v>908139</v>
          </cell>
          <cell r="AJ879" t="str">
            <v>Ch. Montréal (ch. River N-St Laurent)</v>
          </cell>
        </row>
        <row r="880">
          <cell r="B880" t="str">
            <v>908139 Montreal Rd (N River Rd-St Laurent Blvd)</v>
          </cell>
          <cell r="C880" t="str">
            <v>Res</v>
          </cell>
          <cell r="D880" t="str">
            <v xml:space="preserve">Capital Reserve Fund </v>
          </cell>
          <cell r="E880" t="str">
            <v>Transit Capital</v>
          </cell>
          <cell r="F880" t="str">
            <v>Tax Supported/ Dedicated</v>
          </cell>
          <cell r="G880" t="str">
            <v>Tax</v>
          </cell>
          <cell r="H880" t="str">
            <v>Tax</v>
          </cell>
          <cell r="I880" t="str">
            <v>Tax</v>
          </cell>
          <cell r="J880" t="str">
            <v>Authority</v>
          </cell>
          <cell r="K880" t="str">
            <v>Integrated Rehab-Intensification Areas</v>
          </cell>
          <cell r="L880" t="str">
            <v>Renewal of City Assets</v>
          </cell>
          <cell r="M880" t="str">
            <v>Transportation Committee</v>
          </cell>
          <cell r="N880" t="str">
            <v>Planning, Infrastructure &amp; Economic Development Department</v>
          </cell>
          <cell r="O880" t="str">
            <v>Infrastructure Services</v>
          </cell>
          <cell r="P880" t="str">
            <v>Integrated Roads, Water &amp; Wastewater</v>
          </cell>
          <cell r="Q880" t="str">
            <v>908139  Montreal Rd (N River Rd-St Laurent Blvd)</v>
          </cell>
          <cell r="R880" t="str">
            <v>516115  Transit Capital</v>
          </cell>
          <cell r="S880">
            <v>1128</v>
          </cell>
          <cell r="T880">
            <v>0</v>
          </cell>
          <cell r="U880">
            <v>0</v>
          </cell>
          <cell r="V880">
            <v>0</v>
          </cell>
          <cell r="W880">
            <v>0</v>
          </cell>
          <cell r="X880">
            <v>0</v>
          </cell>
          <cell r="Y880">
            <v>0</v>
          </cell>
          <cell r="Z880">
            <v>0</v>
          </cell>
          <cell r="AA880">
            <v>0</v>
          </cell>
          <cell r="AB880">
            <v>0</v>
          </cell>
          <cell r="AC880">
            <v>1128</v>
          </cell>
          <cell r="AD880">
            <v>516115</v>
          </cell>
          <cell r="AE880">
            <v>1128</v>
          </cell>
          <cell r="AF880" t="str">
            <v>12</v>
          </cell>
          <cell r="AG880" t="str">
            <v>2020</v>
          </cell>
          <cell r="AH880" t="str">
            <v>Transit Capital</v>
          </cell>
          <cell r="AI880">
            <v>908139</v>
          </cell>
          <cell r="AJ880" t="str">
            <v>Ch. Montréal (ch. River N-St Laurent)</v>
          </cell>
        </row>
        <row r="881">
          <cell r="B881" t="str">
            <v>908139 Montreal Rd (N River Rd-St Laurent Blvd)</v>
          </cell>
          <cell r="C881" t="str">
            <v>DC</v>
          </cell>
          <cell r="D881" t="str">
            <v xml:space="preserve">Development Charges </v>
          </cell>
          <cell r="E881" t="str">
            <v>Sanitary Wastewater (Inside Green</v>
          </cell>
          <cell r="F881" t="str">
            <v>Develop. Charges</v>
          </cell>
          <cell r="G881" t="str">
            <v>DC</v>
          </cell>
          <cell r="H881" t="str">
            <v>Rate</v>
          </cell>
          <cell r="I881" t="str">
            <v>Sewer</v>
          </cell>
          <cell r="J881" t="str">
            <v>Authority</v>
          </cell>
          <cell r="K881" t="str">
            <v>Integrated Rehab-Intensification Areas</v>
          </cell>
          <cell r="L881" t="str">
            <v>Renewal of City Assets</v>
          </cell>
          <cell r="M881" t="str">
            <v>Transportation Committee</v>
          </cell>
          <cell r="N881" t="str">
            <v>Planning, Infrastructure &amp; Economic Development Department</v>
          </cell>
          <cell r="O881" t="str">
            <v>Infrastructure Services</v>
          </cell>
          <cell r="P881" t="str">
            <v>Integrated Roads, Water &amp; Wastewater</v>
          </cell>
          <cell r="Q881" t="str">
            <v>908139  Montreal Rd (N River Rd-St Laurent Blvd)</v>
          </cell>
          <cell r="R881" t="str">
            <v>516232  Sanitary Wastewater (Inside Green</v>
          </cell>
          <cell r="S881">
            <v>1004</v>
          </cell>
          <cell r="T881">
            <v>0</v>
          </cell>
          <cell r="U881">
            <v>0</v>
          </cell>
          <cell r="V881">
            <v>0</v>
          </cell>
          <cell r="W881">
            <v>0</v>
          </cell>
          <cell r="X881">
            <v>0</v>
          </cell>
          <cell r="Y881">
            <v>0</v>
          </cell>
          <cell r="Z881">
            <v>0</v>
          </cell>
          <cell r="AA881">
            <v>0</v>
          </cell>
          <cell r="AB881">
            <v>0</v>
          </cell>
          <cell r="AC881">
            <v>1004</v>
          </cell>
          <cell r="AD881">
            <v>516232</v>
          </cell>
          <cell r="AE881">
            <v>1004</v>
          </cell>
          <cell r="AF881" t="str">
            <v>12</v>
          </cell>
          <cell r="AG881" t="str">
            <v>2020</v>
          </cell>
          <cell r="AH881" t="str">
            <v>Sanitary Wastewater</v>
          </cell>
          <cell r="AI881">
            <v>908139</v>
          </cell>
          <cell r="AJ881" t="str">
            <v>Ch. Montréal (ch. River N-St Laurent)</v>
          </cell>
        </row>
        <row r="882">
          <cell r="B882" t="str">
            <v>908139 Montreal Rd (N River Rd-St Laurent Blvd)</v>
          </cell>
          <cell r="C882" t="str">
            <v>Debt</v>
          </cell>
          <cell r="D882" t="str">
            <v xml:space="preserve">Debt Funding </v>
          </cell>
          <cell r="E882" t="str">
            <v>Tax Supported Debt</v>
          </cell>
          <cell r="F882" t="str">
            <v>Tax Supported/ Dedicated Debt</v>
          </cell>
          <cell r="G882" t="str">
            <v>Tax</v>
          </cell>
          <cell r="H882" t="str">
            <v>Tax</v>
          </cell>
          <cell r="I882" t="str">
            <v>Tax</v>
          </cell>
          <cell r="J882" t="str">
            <v>Authority</v>
          </cell>
          <cell r="K882" t="str">
            <v>Integrated Rehab-Intensification Areas</v>
          </cell>
          <cell r="L882" t="str">
            <v>Renewal of City Assets</v>
          </cell>
          <cell r="M882" t="str">
            <v>Transportation Committee</v>
          </cell>
          <cell r="N882" t="str">
            <v>Planning, Infrastructure &amp; Economic Development Department</v>
          </cell>
          <cell r="O882" t="str">
            <v>Infrastructure Services</v>
          </cell>
          <cell r="P882" t="str">
            <v>Integrated Roads, Water &amp; Wastewater</v>
          </cell>
          <cell r="Q882" t="str">
            <v>908139  Montreal Rd (N River Rd-St Laurent Blvd)</v>
          </cell>
          <cell r="R882" t="str">
            <v>518004  Tax Supported Debt</v>
          </cell>
          <cell r="S882">
            <v>640</v>
          </cell>
          <cell r="T882">
            <v>0</v>
          </cell>
          <cell r="U882">
            <v>0</v>
          </cell>
          <cell r="V882">
            <v>0</v>
          </cell>
          <cell r="W882">
            <v>0</v>
          </cell>
          <cell r="X882">
            <v>0</v>
          </cell>
          <cell r="Y882">
            <v>0</v>
          </cell>
          <cell r="Z882">
            <v>0</v>
          </cell>
          <cell r="AA882">
            <v>0</v>
          </cell>
          <cell r="AB882">
            <v>0</v>
          </cell>
          <cell r="AC882">
            <v>640</v>
          </cell>
          <cell r="AD882">
            <v>518004</v>
          </cell>
          <cell r="AE882">
            <v>640</v>
          </cell>
          <cell r="AF882" t="str">
            <v>12</v>
          </cell>
          <cell r="AG882" t="str">
            <v>2020</v>
          </cell>
          <cell r="AH882" t="str">
            <v>Tax Supported Debt</v>
          </cell>
          <cell r="AI882">
            <v>908139</v>
          </cell>
          <cell r="AJ882" t="str">
            <v>Ch. Montréal (ch. River N-St Laurent)</v>
          </cell>
        </row>
        <row r="883">
          <cell r="B883" t="str">
            <v>908139 Montreal Rd (N River Rd-St Laurent Blvd)</v>
          </cell>
          <cell r="C883" t="str">
            <v>Debt</v>
          </cell>
          <cell r="D883" t="str">
            <v xml:space="preserve">Debt Funding </v>
          </cell>
          <cell r="E883" t="str">
            <v>Sewer Funded Debt</v>
          </cell>
          <cell r="F883" t="str">
            <v>Rate Supported Debt</v>
          </cell>
          <cell r="G883" t="str">
            <v>Rate</v>
          </cell>
          <cell r="H883" t="str">
            <v>Rate</v>
          </cell>
          <cell r="I883" t="str">
            <v>Sewer</v>
          </cell>
          <cell r="J883" t="str">
            <v>Authority</v>
          </cell>
          <cell r="K883" t="str">
            <v>Integrated Rehab-Intensification Areas</v>
          </cell>
          <cell r="L883" t="str">
            <v>Renewal of City Assets</v>
          </cell>
          <cell r="M883" t="str">
            <v>Transportation Committee</v>
          </cell>
          <cell r="N883" t="str">
            <v>Planning, Infrastructure &amp; Economic Development Department</v>
          </cell>
          <cell r="O883" t="str">
            <v>Infrastructure Services</v>
          </cell>
          <cell r="P883" t="str">
            <v>Integrated Roads, Water &amp; Wastewater</v>
          </cell>
          <cell r="Q883" t="str">
            <v>908139  Montreal Rd (N River Rd-St Laurent Blvd)</v>
          </cell>
          <cell r="R883" t="str">
            <v>518007  Sewer Funded Debt</v>
          </cell>
          <cell r="S883">
            <v>616</v>
          </cell>
          <cell r="T883">
            <v>0</v>
          </cell>
          <cell r="U883">
            <v>0</v>
          </cell>
          <cell r="V883">
            <v>0</v>
          </cell>
          <cell r="W883">
            <v>0</v>
          </cell>
          <cell r="X883">
            <v>0</v>
          </cell>
          <cell r="Y883">
            <v>0</v>
          </cell>
          <cell r="Z883">
            <v>0</v>
          </cell>
          <cell r="AA883">
            <v>0</v>
          </cell>
          <cell r="AB883">
            <v>0</v>
          </cell>
          <cell r="AC883">
            <v>616</v>
          </cell>
          <cell r="AD883">
            <v>518007</v>
          </cell>
          <cell r="AE883">
            <v>616</v>
          </cell>
          <cell r="AF883" t="str">
            <v>12</v>
          </cell>
          <cell r="AG883" t="str">
            <v>2020</v>
          </cell>
          <cell r="AH883" t="str">
            <v>Sewer Funded Debt</v>
          </cell>
          <cell r="AI883">
            <v>908139</v>
          </cell>
          <cell r="AJ883" t="str">
            <v>Ch. Montréal (ch. River N-St Laurent)</v>
          </cell>
        </row>
        <row r="884">
          <cell r="B884" t="str">
            <v>908139 Montreal Rd (N River Rd-St Laurent Blvd)</v>
          </cell>
          <cell r="C884" t="str">
            <v>Debt</v>
          </cell>
          <cell r="D884" t="str">
            <v xml:space="preserve">Debt Funding </v>
          </cell>
          <cell r="E884" t="str">
            <v>Water Funded Debt</v>
          </cell>
          <cell r="F884" t="str">
            <v>Rate Supported Debt</v>
          </cell>
          <cell r="G884" t="str">
            <v>Rate</v>
          </cell>
          <cell r="H884" t="str">
            <v>Rate</v>
          </cell>
          <cell r="I884" t="str">
            <v>Water</v>
          </cell>
          <cell r="J884" t="str">
            <v>Authority</v>
          </cell>
          <cell r="K884" t="str">
            <v>Integrated Rehab-Intensification Areas</v>
          </cell>
          <cell r="L884" t="str">
            <v>Renewal of City Assets</v>
          </cell>
          <cell r="M884" t="str">
            <v>Transportation Committee</v>
          </cell>
          <cell r="N884" t="str">
            <v>Planning, Infrastructure &amp; Economic Development Department</v>
          </cell>
          <cell r="O884" t="str">
            <v>Infrastructure Services</v>
          </cell>
          <cell r="P884" t="str">
            <v>Integrated Roads, Water &amp; Wastewater</v>
          </cell>
          <cell r="Q884" t="str">
            <v>908139  Montreal Rd (N River Rd-St Laurent Blvd)</v>
          </cell>
          <cell r="R884" t="str">
            <v>518011  Water Funded Debt</v>
          </cell>
          <cell r="S884">
            <v>310</v>
          </cell>
          <cell r="T884">
            <v>0</v>
          </cell>
          <cell r="U884">
            <v>0</v>
          </cell>
          <cell r="V884">
            <v>0</v>
          </cell>
          <cell r="W884">
            <v>0</v>
          </cell>
          <cell r="X884">
            <v>0</v>
          </cell>
          <cell r="Y884">
            <v>0</v>
          </cell>
          <cell r="Z884">
            <v>0</v>
          </cell>
          <cell r="AA884">
            <v>0</v>
          </cell>
          <cell r="AB884">
            <v>0</v>
          </cell>
          <cell r="AC884">
            <v>310</v>
          </cell>
          <cell r="AD884">
            <v>518011</v>
          </cell>
          <cell r="AE884">
            <v>310</v>
          </cell>
          <cell r="AF884" t="str">
            <v>12</v>
          </cell>
          <cell r="AG884" t="str">
            <v>2020</v>
          </cell>
          <cell r="AH884" t="str">
            <v>Water Funded Debt</v>
          </cell>
          <cell r="AI884">
            <v>908139</v>
          </cell>
          <cell r="AJ884" t="str">
            <v>Ch. Montréal (ch. River N-St Laurent)</v>
          </cell>
        </row>
        <row r="885">
          <cell r="B885" t="str">
            <v>908139 Montreal Rd (N River Rd-St Laurent Blvd)</v>
          </cell>
          <cell r="C885" t="str">
            <v>Debt</v>
          </cell>
          <cell r="D885" t="str">
            <v xml:space="preserve">Debt Funding </v>
          </cell>
          <cell r="E885" t="str">
            <v>Stormwater Res Debt</v>
          </cell>
          <cell r="F885" t="str">
            <v>Rate Supported Debt</v>
          </cell>
          <cell r="G885" t="str">
            <v>Rate</v>
          </cell>
          <cell r="H885" t="str">
            <v>Rate</v>
          </cell>
          <cell r="I885" t="str">
            <v>Stormwater</v>
          </cell>
          <cell r="J885" t="str">
            <v>Authority</v>
          </cell>
          <cell r="K885" t="str">
            <v>Integrated Rehab-Intensification Areas</v>
          </cell>
          <cell r="L885" t="str">
            <v>Renewal of City Assets</v>
          </cell>
          <cell r="M885" t="str">
            <v>Transportation Committee</v>
          </cell>
          <cell r="N885" t="str">
            <v>Planning, Infrastructure &amp; Economic Development Department</v>
          </cell>
          <cell r="O885" t="str">
            <v>Infrastructure Services</v>
          </cell>
          <cell r="P885" t="str">
            <v>Integrated Roads, Water &amp; Wastewater</v>
          </cell>
          <cell r="Q885" t="str">
            <v>908139  Montreal Rd (N River Rd-St Laurent Blvd)</v>
          </cell>
          <cell r="R885" t="str">
            <v>518056  Stormwater Reserve Capital Debt</v>
          </cell>
          <cell r="S885">
            <v>3630</v>
          </cell>
          <cell r="T885">
            <v>0</v>
          </cell>
          <cell r="U885">
            <v>0</v>
          </cell>
          <cell r="V885">
            <v>0</v>
          </cell>
          <cell r="W885">
            <v>0</v>
          </cell>
          <cell r="X885">
            <v>0</v>
          </cell>
          <cell r="Y885">
            <v>0</v>
          </cell>
          <cell r="Z885">
            <v>0</v>
          </cell>
          <cell r="AA885">
            <v>0</v>
          </cell>
          <cell r="AB885">
            <v>0</v>
          </cell>
          <cell r="AC885">
            <v>3630</v>
          </cell>
          <cell r="AD885">
            <v>518056</v>
          </cell>
          <cell r="AE885">
            <v>3630</v>
          </cell>
          <cell r="AF885" t="str">
            <v>12</v>
          </cell>
          <cell r="AG885" t="str">
            <v>2020</v>
          </cell>
          <cell r="AH885" t="e">
            <v>#N/A</v>
          </cell>
          <cell r="AI885">
            <v>908139</v>
          </cell>
          <cell r="AJ885" t="str">
            <v>Ch. Montréal (ch. River N-St Laurent)</v>
          </cell>
        </row>
        <row r="886">
          <cell r="B886" t="str">
            <v>908140 City Centre Ave &amp; Elm St</v>
          </cell>
          <cell r="C886" t="str">
            <v>Res</v>
          </cell>
          <cell r="D886" t="str">
            <v xml:space="preserve">Capital Reserve Fund </v>
          </cell>
          <cell r="E886" t="str">
            <v>City Wide Capital</v>
          </cell>
          <cell r="F886" t="str">
            <v>Tax Supported/ Dedicated</v>
          </cell>
          <cell r="G886" t="str">
            <v>Tax</v>
          </cell>
          <cell r="H886" t="str">
            <v>Tax</v>
          </cell>
          <cell r="I886" t="str">
            <v>Tax</v>
          </cell>
          <cell r="J886" t="str">
            <v>Authority</v>
          </cell>
          <cell r="K886" t="str">
            <v>Individual</v>
          </cell>
          <cell r="L886" t="str">
            <v>Renewal of City Assets</v>
          </cell>
          <cell r="M886" t="str">
            <v>Transportation Committee</v>
          </cell>
          <cell r="N886" t="str">
            <v>Planning, Infrastructure &amp; Economic Development Department</v>
          </cell>
          <cell r="O886" t="str">
            <v>Infrastructure Services</v>
          </cell>
          <cell r="P886" t="str">
            <v>Integrated Roads, Water &amp; Wastewater</v>
          </cell>
          <cell r="Q886" t="str">
            <v>908140  City Centre Ave &amp; Elm St</v>
          </cell>
          <cell r="R886" t="str">
            <v>516104  City Wide Capital</v>
          </cell>
          <cell r="S886">
            <v>0</v>
          </cell>
          <cell r="T886">
            <v>100</v>
          </cell>
          <cell r="U886">
            <v>0</v>
          </cell>
          <cell r="V886">
            <v>400</v>
          </cell>
          <cell r="W886">
            <v>0</v>
          </cell>
          <cell r="X886">
            <v>0</v>
          </cell>
          <cell r="Y886">
            <v>0</v>
          </cell>
          <cell r="Z886">
            <v>0</v>
          </cell>
          <cell r="AA886">
            <v>0</v>
          </cell>
          <cell r="AB886">
            <v>0</v>
          </cell>
          <cell r="AC886">
            <v>500</v>
          </cell>
          <cell r="AD886">
            <v>516104</v>
          </cell>
          <cell r="AE886">
            <v>500</v>
          </cell>
          <cell r="AF886" t="str">
            <v>14</v>
          </cell>
          <cell r="AG886">
            <v>2025</v>
          </cell>
          <cell r="AH886" t="str">
            <v>City Wide Capital</v>
          </cell>
          <cell r="AI886">
            <v>908140</v>
          </cell>
          <cell r="AJ886" t="str">
            <v>Carling (Bronson - Ligne Trillium)</v>
          </cell>
        </row>
        <row r="887">
          <cell r="B887" t="str">
            <v>908140 City Centre Ave &amp; Elm St</v>
          </cell>
          <cell r="C887" t="str">
            <v>Res</v>
          </cell>
          <cell r="D887" t="str">
            <v xml:space="preserve">Capital Reserve Fund </v>
          </cell>
          <cell r="E887" t="str">
            <v>Water Capital</v>
          </cell>
          <cell r="F887" t="str">
            <v>Rate Supported</v>
          </cell>
          <cell r="G887" t="str">
            <v>Rate</v>
          </cell>
          <cell r="H887" t="str">
            <v>Rate</v>
          </cell>
          <cell r="I887" t="str">
            <v>Water</v>
          </cell>
          <cell r="J887" t="str">
            <v>Authority</v>
          </cell>
          <cell r="K887" t="str">
            <v>Individual</v>
          </cell>
          <cell r="L887" t="str">
            <v>Renewal of City Assets</v>
          </cell>
          <cell r="M887" t="str">
            <v>Transportation Committee</v>
          </cell>
          <cell r="N887" t="str">
            <v>Planning, Infrastructure &amp; Economic Development Department</v>
          </cell>
          <cell r="O887" t="str">
            <v>Infrastructure Services</v>
          </cell>
          <cell r="P887" t="str">
            <v>Integrated Roads, Water &amp; Wastewater</v>
          </cell>
          <cell r="Q887" t="str">
            <v>908140  City Centre Ave &amp; Elm St</v>
          </cell>
          <cell r="R887" t="str">
            <v>516110  Water Capital</v>
          </cell>
          <cell r="S887">
            <v>0</v>
          </cell>
          <cell r="T887">
            <v>270</v>
          </cell>
          <cell r="U887">
            <v>0</v>
          </cell>
          <cell r="V887">
            <v>1200</v>
          </cell>
          <cell r="W887">
            <v>0</v>
          </cell>
          <cell r="X887">
            <v>0</v>
          </cell>
          <cell r="Y887">
            <v>0</v>
          </cell>
          <cell r="Z887">
            <v>0</v>
          </cell>
          <cell r="AA887">
            <v>0</v>
          </cell>
          <cell r="AB887">
            <v>0</v>
          </cell>
          <cell r="AC887">
            <v>1470</v>
          </cell>
          <cell r="AD887">
            <v>516110</v>
          </cell>
          <cell r="AE887">
            <v>1470</v>
          </cell>
          <cell r="AF887" t="str">
            <v>14</v>
          </cell>
          <cell r="AG887">
            <v>2025</v>
          </cell>
          <cell r="AH887" t="str">
            <v>Water Capital</v>
          </cell>
          <cell r="AI887">
            <v>908140</v>
          </cell>
          <cell r="AJ887" t="str">
            <v>Carling (Bronson - Ligne Trillium)</v>
          </cell>
        </row>
        <row r="888">
          <cell r="B888" t="str">
            <v>908140 City Centre Ave &amp; Elm St</v>
          </cell>
          <cell r="C888" t="str">
            <v>Res</v>
          </cell>
          <cell r="D888" t="str">
            <v xml:space="preserve">Capital Reserve Fund </v>
          </cell>
          <cell r="E888" t="str">
            <v>Sewer Capital</v>
          </cell>
          <cell r="F888" t="str">
            <v>Rate Supported</v>
          </cell>
          <cell r="G888" t="str">
            <v>Rate</v>
          </cell>
          <cell r="H888" t="str">
            <v>Rate</v>
          </cell>
          <cell r="I888" t="str">
            <v>Sewer</v>
          </cell>
          <cell r="J888" t="str">
            <v>Authority</v>
          </cell>
          <cell r="K888" t="str">
            <v>Individual</v>
          </cell>
          <cell r="L888" t="str">
            <v>Renewal of City Assets</v>
          </cell>
          <cell r="M888" t="str">
            <v>Transportation Committee</v>
          </cell>
          <cell r="N888" t="str">
            <v>Planning, Infrastructure &amp; Economic Development Department</v>
          </cell>
          <cell r="O888" t="str">
            <v>Infrastructure Services</v>
          </cell>
          <cell r="P888" t="str">
            <v>Integrated Roads, Water &amp; Wastewater</v>
          </cell>
          <cell r="Q888" t="str">
            <v>908140  City Centre Ave &amp; Elm St</v>
          </cell>
          <cell r="R888" t="str">
            <v>516112  Sewer Capital</v>
          </cell>
          <cell r="S888">
            <v>0</v>
          </cell>
          <cell r="T888">
            <v>170</v>
          </cell>
          <cell r="U888">
            <v>0</v>
          </cell>
          <cell r="V888">
            <v>0</v>
          </cell>
          <cell r="W888">
            <v>0</v>
          </cell>
          <cell r="X888">
            <v>0</v>
          </cell>
          <cell r="Y888">
            <v>0</v>
          </cell>
          <cell r="Z888">
            <v>0</v>
          </cell>
          <cell r="AA888">
            <v>0</v>
          </cell>
          <cell r="AB888">
            <v>0</v>
          </cell>
          <cell r="AC888">
            <v>170</v>
          </cell>
          <cell r="AD888">
            <v>516112</v>
          </cell>
          <cell r="AE888">
            <v>170</v>
          </cell>
          <cell r="AF888" t="str">
            <v>14</v>
          </cell>
          <cell r="AG888">
            <v>2025</v>
          </cell>
          <cell r="AH888" t="str">
            <v xml:space="preserve">Sewer Capital </v>
          </cell>
          <cell r="AI888">
            <v>908140</v>
          </cell>
          <cell r="AJ888" t="str">
            <v>Carling (Bronson - Ligne Trillium)</v>
          </cell>
        </row>
        <row r="889">
          <cell r="B889" t="str">
            <v>908140 City Centre Ave &amp; Elm St</v>
          </cell>
          <cell r="C889" t="str">
            <v>Res</v>
          </cell>
          <cell r="D889" t="str">
            <v xml:space="preserve">Capital Reserve Fund </v>
          </cell>
          <cell r="E889" t="str">
            <v>Stormwater Reserve</v>
          </cell>
          <cell r="F889" t="str">
            <v>Rate Supported</v>
          </cell>
          <cell r="G889" t="str">
            <v>Rate</v>
          </cell>
          <cell r="H889" t="str">
            <v>Rate</v>
          </cell>
          <cell r="I889" t="str">
            <v>Stormwater</v>
          </cell>
          <cell r="J889" t="str">
            <v>Authority</v>
          </cell>
          <cell r="K889" t="str">
            <v>Individual</v>
          </cell>
          <cell r="L889" t="str">
            <v>Renewal of City Assets</v>
          </cell>
          <cell r="M889" t="str">
            <v>Transportation Committee</v>
          </cell>
          <cell r="N889" t="str">
            <v>Planning, Infrastructure &amp; Economic Development Department</v>
          </cell>
          <cell r="O889" t="str">
            <v>Infrastructure Services</v>
          </cell>
          <cell r="P889" t="str">
            <v>Integrated Roads, Water &amp; Wastewater</v>
          </cell>
          <cell r="Q889" t="str">
            <v>908140  City Centre Ave &amp; Elm St</v>
          </cell>
          <cell r="R889" t="str">
            <v>516180  Stormwater Reserve Capital</v>
          </cell>
          <cell r="S889">
            <v>0</v>
          </cell>
          <cell r="T889">
            <v>200</v>
          </cell>
          <cell r="U889">
            <v>0</v>
          </cell>
          <cell r="V889">
            <v>740</v>
          </cell>
          <cell r="W889">
            <v>0</v>
          </cell>
          <cell r="X889">
            <v>0</v>
          </cell>
          <cell r="Y889">
            <v>0</v>
          </cell>
          <cell r="Z889">
            <v>0</v>
          </cell>
          <cell r="AA889">
            <v>0</v>
          </cell>
          <cell r="AB889">
            <v>0</v>
          </cell>
          <cell r="AC889">
            <v>940</v>
          </cell>
          <cell r="AD889">
            <v>516180</v>
          </cell>
          <cell r="AE889">
            <v>940</v>
          </cell>
          <cell r="AF889" t="str">
            <v>14</v>
          </cell>
          <cell r="AG889">
            <v>2025</v>
          </cell>
          <cell r="AH889" t="str">
            <v>Stormwater</v>
          </cell>
          <cell r="AI889">
            <v>908140</v>
          </cell>
          <cell r="AJ889" t="str">
            <v>Carling (Bronson - Ligne Trillium)</v>
          </cell>
        </row>
        <row r="890">
          <cell r="B890" t="str">
            <v>908140 City Centre Ave &amp; Elm St</v>
          </cell>
          <cell r="C890" t="str">
            <v>Debt</v>
          </cell>
          <cell r="D890" t="str">
            <v xml:space="preserve">Debt Funding </v>
          </cell>
          <cell r="E890" t="str">
            <v>Tax Supported Debt</v>
          </cell>
          <cell r="F890" t="str">
            <v>Tax Supported/ Dedicated Debt</v>
          </cell>
          <cell r="G890" t="str">
            <v>Tax</v>
          </cell>
          <cell r="H890" t="str">
            <v>Tax</v>
          </cell>
          <cell r="I890" t="str">
            <v>Tax</v>
          </cell>
          <cell r="J890" t="str">
            <v>Authority</v>
          </cell>
          <cell r="K890" t="str">
            <v>Individual</v>
          </cell>
          <cell r="L890" t="str">
            <v>Renewal of City Assets</v>
          </cell>
          <cell r="M890" t="str">
            <v>Transportation Committee</v>
          </cell>
          <cell r="N890" t="str">
            <v>Planning, Infrastructure &amp; Economic Development Department</v>
          </cell>
          <cell r="O890" t="str">
            <v>Infrastructure Services</v>
          </cell>
          <cell r="P890" t="str">
            <v>Integrated Roads, Water &amp; Wastewater</v>
          </cell>
          <cell r="Q890" t="str">
            <v>908140  City Centre Ave &amp; Elm St</v>
          </cell>
          <cell r="R890" t="str">
            <v>518004  Tax Supported Debt</v>
          </cell>
          <cell r="S890">
            <v>0</v>
          </cell>
          <cell r="T890">
            <v>20</v>
          </cell>
          <cell r="U890">
            <v>0</v>
          </cell>
          <cell r="V890">
            <v>80</v>
          </cell>
          <cell r="W890">
            <v>0</v>
          </cell>
          <cell r="X890">
            <v>0</v>
          </cell>
          <cell r="Y890">
            <v>0</v>
          </cell>
          <cell r="Z890">
            <v>0</v>
          </cell>
          <cell r="AA890">
            <v>0</v>
          </cell>
          <cell r="AB890">
            <v>0</v>
          </cell>
          <cell r="AC890">
            <v>100</v>
          </cell>
          <cell r="AD890">
            <v>518004</v>
          </cell>
          <cell r="AE890">
            <v>100</v>
          </cell>
          <cell r="AF890" t="str">
            <v>14</v>
          </cell>
          <cell r="AG890">
            <v>2025</v>
          </cell>
          <cell r="AH890" t="str">
            <v>Tax Supported Debt</v>
          </cell>
          <cell r="AI890">
            <v>908140</v>
          </cell>
          <cell r="AJ890" t="str">
            <v>Carling (Bronson - Ligne Trillium)</v>
          </cell>
        </row>
        <row r="891">
          <cell r="B891" t="str">
            <v>908140 City Centre Ave &amp; Elm St</v>
          </cell>
          <cell r="C891" t="str">
            <v>Debt</v>
          </cell>
          <cell r="D891" t="str">
            <v xml:space="preserve">Debt Funding </v>
          </cell>
          <cell r="E891" t="str">
            <v>Sewer Funded Debt</v>
          </cell>
          <cell r="F891" t="str">
            <v>Rate Supported Debt</v>
          </cell>
          <cell r="G891" t="str">
            <v>Rate</v>
          </cell>
          <cell r="H891" t="str">
            <v>Rate</v>
          </cell>
          <cell r="I891" t="str">
            <v>Sewer</v>
          </cell>
          <cell r="J891" t="str">
            <v>Authority</v>
          </cell>
          <cell r="K891" t="str">
            <v>Individual</v>
          </cell>
          <cell r="L891" t="str">
            <v>Renewal of City Assets</v>
          </cell>
          <cell r="M891" t="str">
            <v>Transportation Committee</v>
          </cell>
          <cell r="N891" t="str">
            <v>Planning, Infrastructure &amp; Economic Development Department</v>
          </cell>
          <cell r="O891" t="str">
            <v>Infrastructure Services</v>
          </cell>
          <cell r="P891" t="str">
            <v>Integrated Roads, Water &amp; Wastewater</v>
          </cell>
          <cell r="Q891" t="str">
            <v>908140  City Centre Ave &amp; Elm St</v>
          </cell>
          <cell r="R891" t="str">
            <v>518007  Sewer Funded Debt</v>
          </cell>
          <cell r="S891">
            <v>0</v>
          </cell>
          <cell r="T891">
            <v>20</v>
          </cell>
          <cell r="U891">
            <v>0</v>
          </cell>
          <cell r="V891">
            <v>750</v>
          </cell>
          <cell r="W891">
            <v>0</v>
          </cell>
          <cell r="X891">
            <v>0</v>
          </cell>
          <cell r="Y891">
            <v>0</v>
          </cell>
          <cell r="Z891">
            <v>0</v>
          </cell>
          <cell r="AA891">
            <v>0</v>
          </cell>
          <cell r="AB891">
            <v>0</v>
          </cell>
          <cell r="AC891">
            <v>770</v>
          </cell>
          <cell r="AD891">
            <v>518007</v>
          </cell>
          <cell r="AE891">
            <v>770</v>
          </cell>
          <cell r="AF891" t="str">
            <v>14</v>
          </cell>
          <cell r="AG891">
            <v>2025</v>
          </cell>
          <cell r="AH891" t="str">
            <v>Sewer Funded Debt</v>
          </cell>
          <cell r="AI891">
            <v>908140</v>
          </cell>
          <cell r="AJ891" t="str">
            <v>Carling (Bronson - Ligne Trillium)</v>
          </cell>
        </row>
        <row r="892">
          <cell r="B892" t="str">
            <v>908140 City Centre Ave &amp; Elm St</v>
          </cell>
          <cell r="C892" t="str">
            <v>Debt</v>
          </cell>
          <cell r="D892" t="str">
            <v xml:space="preserve">Debt Funding </v>
          </cell>
          <cell r="E892" t="str">
            <v>Water Funded Debt</v>
          </cell>
          <cell r="F892" t="str">
            <v>Rate Supported Debt</v>
          </cell>
          <cell r="G892" t="str">
            <v>Rate</v>
          </cell>
          <cell r="H892" t="str">
            <v>Rate</v>
          </cell>
          <cell r="I892" t="str">
            <v>Water</v>
          </cell>
          <cell r="J892" t="str">
            <v>Authority</v>
          </cell>
          <cell r="K892" t="str">
            <v>Individual</v>
          </cell>
          <cell r="L892" t="str">
            <v>Renewal of City Assets</v>
          </cell>
          <cell r="M892" t="str">
            <v>Transportation Committee</v>
          </cell>
          <cell r="N892" t="str">
            <v>Planning, Infrastructure &amp; Economic Development Department</v>
          </cell>
          <cell r="O892" t="str">
            <v>Infrastructure Services</v>
          </cell>
          <cell r="P892" t="str">
            <v>Integrated Roads, Water &amp; Wastewater</v>
          </cell>
          <cell r="Q892" t="str">
            <v>908140  City Centre Ave &amp; Elm St</v>
          </cell>
          <cell r="R892" t="str">
            <v>518011  Water Funded Debt</v>
          </cell>
          <cell r="S892">
            <v>0</v>
          </cell>
          <cell r="T892">
            <v>20</v>
          </cell>
          <cell r="U892">
            <v>0</v>
          </cell>
          <cell r="V892">
            <v>30</v>
          </cell>
          <cell r="W892">
            <v>0</v>
          </cell>
          <cell r="X892">
            <v>0</v>
          </cell>
          <cell r="Y892">
            <v>0</v>
          </cell>
          <cell r="Z892">
            <v>0</v>
          </cell>
          <cell r="AA892">
            <v>0</v>
          </cell>
          <cell r="AB892">
            <v>0</v>
          </cell>
          <cell r="AC892">
            <v>50</v>
          </cell>
          <cell r="AD892">
            <v>518011</v>
          </cell>
          <cell r="AE892">
            <v>50</v>
          </cell>
          <cell r="AF892" t="str">
            <v>14</v>
          </cell>
          <cell r="AG892">
            <v>2025</v>
          </cell>
          <cell r="AH892" t="str">
            <v>Water Funded Debt</v>
          </cell>
          <cell r="AI892">
            <v>908140</v>
          </cell>
          <cell r="AJ892" t="str">
            <v>Carling (Bronson - Ligne Trillium)</v>
          </cell>
        </row>
        <row r="893">
          <cell r="B893" t="str">
            <v>908141 ORAP Albert St-Bronson Ave-Slater St</v>
          </cell>
          <cell r="C893" t="str">
            <v>Res</v>
          </cell>
          <cell r="D893" t="str">
            <v xml:space="preserve">Capital Reserve Fund </v>
          </cell>
          <cell r="E893" t="str">
            <v>City Wide Capital</v>
          </cell>
          <cell r="F893" t="str">
            <v>Tax Supported/ Dedicated</v>
          </cell>
          <cell r="G893" t="str">
            <v>Tax</v>
          </cell>
          <cell r="H893" t="str">
            <v>Tax</v>
          </cell>
          <cell r="I893" t="str">
            <v>Tax</v>
          </cell>
          <cell r="J893" t="str">
            <v>Authority</v>
          </cell>
          <cell r="K893" t="str">
            <v>Integrated Rehab-Intensification Areas</v>
          </cell>
          <cell r="L893" t="str">
            <v>Renewal of City Assets</v>
          </cell>
          <cell r="M893" t="str">
            <v>Transportation Committee</v>
          </cell>
          <cell r="N893" t="str">
            <v>Planning, Infrastructure &amp; Economic Development Department</v>
          </cell>
          <cell r="O893" t="str">
            <v>Infrastructure Services</v>
          </cell>
          <cell r="P893" t="str">
            <v>Integrated Roads, Water &amp; Wastewater</v>
          </cell>
          <cell r="Q893" t="str">
            <v>908141  ORAP Albert St-Bronson Ave-Slater St</v>
          </cell>
          <cell r="R893" t="str">
            <v>516104  City Wide Capital</v>
          </cell>
          <cell r="S893">
            <v>200</v>
          </cell>
          <cell r="T893">
            <v>0</v>
          </cell>
          <cell r="U893">
            <v>0</v>
          </cell>
          <cell r="V893">
            <v>100</v>
          </cell>
          <cell r="W893">
            <v>0</v>
          </cell>
          <cell r="X893">
            <v>0</v>
          </cell>
          <cell r="Y893">
            <v>0</v>
          </cell>
          <cell r="Z893">
            <v>0</v>
          </cell>
          <cell r="AA893">
            <v>0</v>
          </cell>
          <cell r="AB893">
            <v>0</v>
          </cell>
          <cell r="AC893">
            <v>300</v>
          </cell>
          <cell r="AD893">
            <v>516104</v>
          </cell>
          <cell r="AE893">
            <v>300</v>
          </cell>
          <cell r="AF893" t="str">
            <v>14</v>
          </cell>
          <cell r="AG893" t="str">
            <v>2021</v>
          </cell>
          <cell r="AH893" t="str">
            <v>City Wide Capital</v>
          </cell>
          <cell r="AI893">
            <v>908141</v>
          </cell>
          <cell r="AJ893" t="str">
            <v>PARO - rue Albert-Bronson-Slater</v>
          </cell>
        </row>
        <row r="894">
          <cell r="B894" t="str">
            <v>908141 ORAP Albert St-Bronson Ave-Slater St</v>
          </cell>
          <cell r="C894" t="str">
            <v>Res</v>
          </cell>
          <cell r="D894" t="str">
            <v xml:space="preserve">Capital Reserve Fund </v>
          </cell>
          <cell r="E894" t="str">
            <v>Water Capital</v>
          </cell>
          <cell r="F894" t="str">
            <v>Rate Supported</v>
          </cell>
          <cell r="G894" t="str">
            <v>Rate</v>
          </cell>
          <cell r="H894" t="str">
            <v>Rate</v>
          </cell>
          <cell r="I894" t="str">
            <v>Water</v>
          </cell>
          <cell r="J894" t="str">
            <v>Authority</v>
          </cell>
          <cell r="K894" t="str">
            <v>Integrated Rehab-Intensification Areas</v>
          </cell>
          <cell r="L894" t="str">
            <v>Renewal of City Assets</v>
          </cell>
          <cell r="M894" t="str">
            <v>Transportation Committee</v>
          </cell>
          <cell r="N894" t="str">
            <v>Planning, Infrastructure &amp; Economic Development Department</v>
          </cell>
          <cell r="O894" t="str">
            <v>Infrastructure Services</v>
          </cell>
          <cell r="P894" t="str">
            <v>Integrated Roads, Water &amp; Wastewater</v>
          </cell>
          <cell r="Q894" t="str">
            <v>908141  ORAP Albert St-Bronson Ave-Slater St</v>
          </cell>
          <cell r="R894" t="str">
            <v>516110  Water Capital</v>
          </cell>
          <cell r="S894">
            <v>0</v>
          </cell>
          <cell r="T894">
            <v>0</v>
          </cell>
          <cell r="U894">
            <v>0</v>
          </cell>
          <cell r="V894">
            <v>4600</v>
          </cell>
          <cell r="W894">
            <v>0</v>
          </cell>
          <cell r="X894">
            <v>0</v>
          </cell>
          <cell r="Y894">
            <v>0</v>
          </cell>
          <cell r="Z894">
            <v>0</v>
          </cell>
          <cell r="AA894">
            <v>0</v>
          </cell>
          <cell r="AB894">
            <v>0</v>
          </cell>
          <cell r="AC894">
            <v>4600</v>
          </cell>
          <cell r="AD894">
            <v>516110</v>
          </cell>
          <cell r="AE894">
            <v>4600</v>
          </cell>
          <cell r="AF894" t="str">
            <v>14</v>
          </cell>
          <cell r="AG894" t="str">
            <v>2021</v>
          </cell>
          <cell r="AH894" t="str">
            <v>Water Capital</v>
          </cell>
          <cell r="AI894">
            <v>908141</v>
          </cell>
          <cell r="AJ894" t="str">
            <v>PARO - rue Albert-Bronson-Slater</v>
          </cell>
        </row>
        <row r="895">
          <cell r="B895" t="str">
            <v>908141 ORAP Albert St-Bronson Ave-Slater St</v>
          </cell>
          <cell r="C895" t="str">
            <v>Res</v>
          </cell>
          <cell r="D895" t="str">
            <v xml:space="preserve">Capital Reserve Fund </v>
          </cell>
          <cell r="E895" t="str">
            <v>Stormwater Reserve</v>
          </cell>
          <cell r="F895" t="str">
            <v>Rate Supported</v>
          </cell>
          <cell r="G895" t="str">
            <v>Rate</v>
          </cell>
          <cell r="H895" t="str">
            <v>Rate</v>
          </cell>
          <cell r="I895" t="str">
            <v>Stormwater</v>
          </cell>
          <cell r="J895" t="str">
            <v>Authority</v>
          </cell>
          <cell r="K895" t="str">
            <v>Integrated Rehab-Intensification Areas</v>
          </cell>
          <cell r="L895" t="str">
            <v>Renewal of City Assets</v>
          </cell>
          <cell r="M895" t="str">
            <v>Transportation Committee</v>
          </cell>
          <cell r="N895" t="str">
            <v>Planning, Infrastructure &amp; Economic Development Department</v>
          </cell>
          <cell r="O895" t="str">
            <v>Infrastructure Services</v>
          </cell>
          <cell r="P895" t="str">
            <v>Integrated Roads, Water &amp; Wastewater</v>
          </cell>
          <cell r="Q895" t="str">
            <v>908141  ORAP Albert St-Bronson Ave-Slater St</v>
          </cell>
          <cell r="R895" t="str">
            <v>516180  Stormwater Reserve Capital</v>
          </cell>
          <cell r="S895">
            <v>410</v>
          </cell>
          <cell r="T895">
            <v>0</v>
          </cell>
          <cell r="U895">
            <v>0</v>
          </cell>
          <cell r="V895">
            <v>5900</v>
          </cell>
          <cell r="W895">
            <v>0</v>
          </cell>
          <cell r="X895">
            <v>0</v>
          </cell>
          <cell r="Y895">
            <v>0</v>
          </cell>
          <cell r="Z895">
            <v>0</v>
          </cell>
          <cell r="AA895">
            <v>0</v>
          </cell>
          <cell r="AB895">
            <v>0</v>
          </cell>
          <cell r="AC895">
            <v>6310</v>
          </cell>
          <cell r="AD895">
            <v>516180</v>
          </cell>
          <cell r="AE895">
            <v>6310</v>
          </cell>
          <cell r="AF895" t="str">
            <v>14</v>
          </cell>
          <cell r="AG895" t="str">
            <v>2021</v>
          </cell>
          <cell r="AH895" t="str">
            <v>Stormwater</v>
          </cell>
          <cell r="AI895">
            <v>908141</v>
          </cell>
          <cell r="AJ895" t="str">
            <v>PARO - rue Albert-Bronson-Slater</v>
          </cell>
        </row>
        <row r="896">
          <cell r="B896" t="str">
            <v>908141 ORAP Albert St-Bronson Ave-Slater St</v>
          </cell>
          <cell r="C896" t="str">
            <v>DC</v>
          </cell>
          <cell r="D896" t="str">
            <v xml:space="preserve">Development Charges </v>
          </cell>
          <cell r="E896" t="str">
            <v>Sanitary Wastewater (Inside Green</v>
          </cell>
          <cell r="F896" t="str">
            <v>Develop. Charges</v>
          </cell>
          <cell r="G896" t="str">
            <v>DC</v>
          </cell>
          <cell r="H896" t="str">
            <v>Rate</v>
          </cell>
          <cell r="I896" t="str">
            <v>Sewer</v>
          </cell>
          <cell r="J896" t="str">
            <v>Authority</v>
          </cell>
          <cell r="K896" t="str">
            <v>Integrated Rehab-Intensification Areas</v>
          </cell>
          <cell r="L896" t="str">
            <v>Renewal of City Assets</v>
          </cell>
          <cell r="M896" t="str">
            <v>Transportation Committee</v>
          </cell>
          <cell r="N896" t="str">
            <v>Planning, Infrastructure &amp; Economic Development Department</v>
          </cell>
          <cell r="O896" t="str">
            <v>Infrastructure Services</v>
          </cell>
          <cell r="P896" t="str">
            <v>Integrated Roads, Water &amp; Wastewater</v>
          </cell>
          <cell r="Q896" t="str">
            <v>908141  ORAP Albert St-Bronson Ave-Slater St</v>
          </cell>
          <cell r="R896" t="str">
            <v>516232  Sanitary Wastewater (Inside Green</v>
          </cell>
          <cell r="S896">
            <v>51</v>
          </cell>
          <cell r="T896">
            <v>0</v>
          </cell>
          <cell r="U896">
            <v>0</v>
          </cell>
          <cell r="V896">
            <v>700</v>
          </cell>
          <cell r="W896">
            <v>0</v>
          </cell>
          <cell r="X896">
            <v>0</v>
          </cell>
          <cell r="Y896">
            <v>0</v>
          </cell>
          <cell r="Z896">
            <v>0</v>
          </cell>
          <cell r="AA896">
            <v>0</v>
          </cell>
          <cell r="AB896">
            <v>0</v>
          </cell>
          <cell r="AC896">
            <v>751</v>
          </cell>
          <cell r="AD896">
            <v>516232</v>
          </cell>
          <cell r="AE896">
            <v>751</v>
          </cell>
          <cell r="AF896" t="str">
            <v>14</v>
          </cell>
          <cell r="AG896" t="str">
            <v>2021</v>
          </cell>
          <cell r="AH896" t="str">
            <v>Sanitary Wastewater</v>
          </cell>
          <cell r="AI896">
            <v>908141</v>
          </cell>
          <cell r="AJ896" t="str">
            <v>PARO - rue Albert-Bronson-Slater</v>
          </cell>
        </row>
        <row r="897">
          <cell r="B897" t="str">
            <v>908141 ORAP Albert St-Bronson Ave-Slater St</v>
          </cell>
          <cell r="C897" t="str">
            <v>Debt</v>
          </cell>
          <cell r="D897" t="str">
            <v xml:space="preserve">Debt Funding </v>
          </cell>
          <cell r="E897" t="str">
            <v>Tax Supported Debt</v>
          </cell>
          <cell r="F897" t="str">
            <v>Tax Supported/ Dedicated Debt</v>
          </cell>
          <cell r="G897" t="str">
            <v>Tax</v>
          </cell>
          <cell r="H897" t="str">
            <v>Tax</v>
          </cell>
          <cell r="I897" t="str">
            <v>Tax</v>
          </cell>
          <cell r="J897" t="str">
            <v>Authority</v>
          </cell>
          <cell r="K897" t="str">
            <v>Integrated Rehab-Intensification Areas</v>
          </cell>
          <cell r="L897" t="str">
            <v>Renewal of City Assets</v>
          </cell>
          <cell r="M897" t="str">
            <v>Transportation Committee</v>
          </cell>
          <cell r="N897" t="str">
            <v>Planning, Infrastructure &amp; Economic Development Department</v>
          </cell>
          <cell r="O897" t="str">
            <v>Infrastructure Services</v>
          </cell>
          <cell r="P897" t="str">
            <v>Integrated Roads, Water &amp; Wastewater</v>
          </cell>
          <cell r="Q897" t="str">
            <v>908141  ORAP Albert St-Bronson Ave-Slater St</v>
          </cell>
          <cell r="R897" t="str">
            <v>518004  Tax Supported Debt</v>
          </cell>
          <cell r="S897">
            <v>60</v>
          </cell>
          <cell r="T897">
            <v>0</v>
          </cell>
          <cell r="U897">
            <v>0</v>
          </cell>
          <cell r="V897">
            <v>6400</v>
          </cell>
          <cell r="W897">
            <v>0</v>
          </cell>
          <cell r="X897">
            <v>0</v>
          </cell>
          <cell r="Y897">
            <v>0</v>
          </cell>
          <cell r="Z897">
            <v>0</v>
          </cell>
          <cell r="AA897">
            <v>0</v>
          </cell>
          <cell r="AB897">
            <v>0</v>
          </cell>
          <cell r="AC897">
            <v>6460</v>
          </cell>
          <cell r="AD897">
            <v>518004</v>
          </cell>
          <cell r="AE897">
            <v>6460</v>
          </cell>
          <cell r="AF897" t="str">
            <v>14</v>
          </cell>
          <cell r="AG897" t="str">
            <v>2021</v>
          </cell>
          <cell r="AH897" t="str">
            <v>Tax Supported Debt</v>
          </cell>
          <cell r="AI897">
            <v>908141</v>
          </cell>
          <cell r="AJ897" t="str">
            <v>PARO - rue Albert-Bronson-Slater</v>
          </cell>
        </row>
        <row r="898">
          <cell r="B898" t="str">
            <v>908141 ORAP Albert St-Bronson Ave-Slater St</v>
          </cell>
          <cell r="C898" t="str">
            <v>Debt</v>
          </cell>
          <cell r="D898" t="str">
            <v xml:space="preserve">Debt Funding </v>
          </cell>
          <cell r="E898" t="str">
            <v>Sewer Funded Debt</v>
          </cell>
          <cell r="F898" t="str">
            <v>Rate Supported Debt</v>
          </cell>
          <cell r="G898" t="str">
            <v>Rate</v>
          </cell>
          <cell r="H898" t="str">
            <v>Rate</v>
          </cell>
          <cell r="I898" t="str">
            <v>Sewer</v>
          </cell>
          <cell r="J898" t="str">
            <v>Authority</v>
          </cell>
          <cell r="K898" t="str">
            <v>Integrated Rehab-Intensification Areas</v>
          </cell>
          <cell r="L898" t="str">
            <v>Renewal of City Assets</v>
          </cell>
          <cell r="M898" t="str">
            <v>Transportation Committee</v>
          </cell>
          <cell r="N898" t="str">
            <v>Planning, Infrastructure &amp; Economic Development Department</v>
          </cell>
          <cell r="O898" t="str">
            <v>Infrastructure Services</v>
          </cell>
          <cell r="P898" t="str">
            <v>Integrated Roads, Water &amp; Wastewater</v>
          </cell>
          <cell r="Q898" t="str">
            <v>908141  ORAP Albert St-Bronson Ave-Slater St</v>
          </cell>
          <cell r="R898" t="str">
            <v>518007  Sewer Funded Debt</v>
          </cell>
          <cell r="S898">
            <v>359</v>
          </cell>
          <cell r="T898">
            <v>0</v>
          </cell>
          <cell r="U898">
            <v>0</v>
          </cell>
          <cell r="V898">
            <v>5200</v>
          </cell>
          <cell r="W898">
            <v>0</v>
          </cell>
          <cell r="X898">
            <v>0</v>
          </cell>
          <cell r="Y898">
            <v>0</v>
          </cell>
          <cell r="Z898">
            <v>0</v>
          </cell>
          <cell r="AA898">
            <v>0</v>
          </cell>
          <cell r="AB898">
            <v>0</v>
          </cell>
          <cell r="AC898">
            <v>5559</v>
          </cell>
          <cell r="AD898">
            <v>518007</v>
          </cell>
          <cell r="AE898">
            <v>5559</v>
          </cell>
          <cell r="AF898" t="str">
            <v>14</v>
          </cell>
          <cell r="AG898" t="str">
            <v>2021</v>
          </cell>
          <cell r="AH898" t="str">
            <v>Sewer Funded Debt</v>
          </cell>
          <cell r="AI898">
            <v>908141</v>
          </cell>
          <cell r="AJ898" t="str">
            <v>PARO - rue Albert-Bronson-Slater</v>
          </cell>
        </row>
        <row r="899">
          <cell r="B899" t="str">
            <v>908141 ORAP Albert St-Bronson Ave-Slater St</v>
          </cell>
          <cell r="C899" t="str">
            <v>Debt</v>
          </cell>
          <cell r="D899" t="str">
            <v xml:space="preserve">Debt Funding </v>
          </cell>
          <cell r="E899" t="str">
            <v>Water Funded Debt</v>
          </cell>
          <cell r="F899" t="str">
            <v>Rate Supported Debt</v>
          </cell>
          <cell r="G899" t="str">
            <v>Rate</v>
          </cell>
          <cell r="H899" t="str">
            <v>Rate</v>
          </cell>
          <cell r="I899" t="str">
            <v>Water</v>
          </cell>
          <cell r="J899" t="str">
            <v>Authority</v>
          </cell>
          <cell r="K899" t="str">
            <v>Integrated Rehab-Intensification Areas</v>
          </cell>
          <cell r="L899" t="str">
            <v>Renewal of City Assets</v>
          </cell>
          <cell r="M899" t="str">
            <v>Transportation Committee</v>
          </cell>
          <cell r="N899" t="str">
            <v>Planning, Infrastructure &amp; Economic Development Department</v>
          </cell>
          <cell r="O899" t="str">
            <v>Infrastructure Services</v>
          </cell>
          <cell r="P899" t="str">
            <v>Integrated Roads, Water &amp; Wastewater</v>
          </cell>
          <cell r="Q899" t="str">
            <v>908141  ORAP Albert St-Bronson Ave-Slater St</v>
          </cell>
          <cell r="R899" t="str">
            <v>518011  Water Funded Debt</v>
          </cell>
          <cell r="S899">
            <v>620</v>
          </cell>
          <cell r="T899">
            <v>0</v>
          </cell>
          <cell r="U899">
            <v>0</v>
          </cell>
          <cell r="V899">
            <v>400</v>
          </cell>
          <cell r="W899">
            <v>0</v>
          </cell>
          <cell r="X899">
            <v>0</v>
          </cell>
          <cell r="Y899">
            <v>0</v>
          </cell>
          <cell r="Z899">
            <v>0</v>
          </cell>
          <cell r="AA899">
            <v>0</v>
          </cell>
          <cell r="AB899">
            <v>0</v>
          </cell>
          <cell r="AC899">
            <v>1020</v>
          </cell>
          <cell r="AD899">
            <v>518011</v>
          </cell>
          <cell r="AE899">
            <v>1020</v>
          </cell>
          <cell r="AF899" t="str">
            <v>14</v>
          </cell>
          <cell r="AG899" t="str">
            <v>2021</v>
          </cell>
          <cell r="AH899" t="str">
            <v>Water Funded Debt</v>
          </cell>
          <cell r="AI899">
            <v>908141</v>
          </cell>
          <cell r="AJ899" t="str">
            <v>PARO - rue Albert-Bronson-Slater</v>
          </cell>
        </row>
        <row r="900">
          <cell r="B900" t="str">
            <v>908142 CWWF McLeod - Florence</v>
          </cell>
          <cell r="C900" t="str">
            <v>Res</v>
          </cell>
          <cell r="D900" t="str">
            <v xml:space="preserve">Capital Reserve Fund </v>
          </cell>
          <cell r="E900" t="str">
            <v>City Wide Capital</v>
          </cell>
          <cell r="F900" t="str">
            <v>Tax Supported/ Dedicated</v>
          </cell>
          <cell r="G900" t="str">
            <v>Tax</v>
          </cell>
          <cell r="H900" t="str">
            <v>Tax</v>
          </cell>
          <cell r="I900" t="str">
            <v>Tax</v>
          </cell>
          <cell r="J900" t="str">
            <v>Authority</v>
          </cell>
          <cell r="K900" t="str">
            <v>Integrated Rehab-Intensification Areas</v>
          </cell>
          <cell r="L900" t="str">
            <v>Renewal of City Assets</v>
          </cell>
          <cell r="M900" t="str">
            <v>Transportation Committee</v>
          </cell>
          <cell r="N900" t="str">
            <v>Planning, Infrastructure &amp; Economic Development Department</v>
          </cell>
          <cell r="O900" t="str">
            <v>Infrastructure Services</v>
          </cell>
          <cell r="P900" t="str">
            <v>Integrated Roads, Water &amp; Wastewater</v>
          </cell>
          <cell r="Q900" t="str">
            <v>908142  CWWF McLeod - Florence</v>
          </cell>
          <cell r="R900" t="str">
            <v>516104  City Wide Capital</v>
          </cell>
          <cell r="S900">
            <v>940</v>
          </cell>
          <cell r="T900">
            <v>0</v>
          </cell>
          <cell r="U900">
            <v>0</v>
          </cell>
          <cell r="V900">
            <v>0</v>
          </cell>
          <cell r="W900">
            <v>0</v>
          </cell>
          <cell r="X900">
            <v>0</v>
          </cell>
          <cell r="Y900">
            <v>0</v>
          </cell>
          <cell r="Z900">
            <v>0</v>
          </cell>
          <cell r="AA900">
            <v>0</v>
          </cell>
          <cell r="AB900">
            <v>0</v>
          </cell>
          <cell r="AC900">
            <v>940</v>
          </cell>
          <cell r="AD900">
            <v>516104</v>
          </cell>
          <cell r="AE900">
            <v>940</v>
          </cell>
          <cell r="AF900" t="str">
            <v>14</v>
          </cell>
          <cell r="AG900" t="str">
            <v>2021</v>
          </cell>
          <cell r="AH900" t="str">
            <v>City Wide Capital</v>
          </cell>
          <cell r="AI900">
            <v>908142</v>
          </cell>
          <cell r="AJ900" t="str">
            <v>McLeod (Bank-Bronson)</v>
          </cell>
        </row>
        <row r="901">
          <cell r="B901" t="str">
            <v>908142 CWWF McLeod - Florence</v>
          </cell>
          <cell r="C901" t="str">
            <v>Res</v>
          </cell>
          <cell r="D901" t="str">
            <v xml:space="preserve">Capital Reserve Fund </v>
          </cell>
          <cell r="E901" t="str">
            <v>Water Capital</v>
          </cell>
          <cell r="F901" t="str">
            <v>Rate Supported</v>
          </cell>
          <cell r="G901" t="str">
            <v>Rate</v>
          </cell>
          <cell r="H901" t="str">
            <v>Rate</v>
          </cell>
          <cell r="I901" t="str">
            <v>Water</v>
          </cell>
          <cell r="J901" t="str">
            <v>Authority</v>
          </cell>
          <cell r="K901" t="str">
            <v>Integrated Rehab-Intensification Areas</v>
          </cell>
          <cell r="L901" t="str">
            <v>Renewal of City Assets</v>
          </cell>
          <cell r="M901" t="str">
            <v>Transportation Committee</v>
          </cell>
          <cell r="N901" t="str">
            <v>Planning, Infrastructure &amp; Economic Development Department</v>
          </cell>
          <cell r="O901" t="str">
            <v>Infrastructure Services</v>
          </cell>
          <cell r="P901" t="str">
            <v>Integrated Roads, Water &amp; Wastewater</v>
          </cell>
          <cell r="Q901" t="str">
            <v>908142  CWWF McLeod - Florence</v>
          </cell>
          <cell r="R901" t="str">
            <v>516110  Water Capital</v>
          </cell>
          <cell r="S901">
            <v>1480</v>
          </cell>
          <cell r="T901">
            <v>0</v>
          </cell>
          <cell r="U901">
            <v>0</v>
          </cell>
          <cell r="V901">
            <v>0</v>
          </cell>
          <cell r="W901">
            <v>0</v>
          </cell>
          <cell r="X901">
            <v>0</v>
          </cell>
          <cell r="Y901">
            <v>0</v>
          </cell>
          <cell r="Z901">
            <v>0</v>
          </cell>
          <cell r="AA901">
            <v>0</v>
          </cell>
          <cell r="AB901">
            <v>0</v>
          </cell>
          <cell r="AC901">
            <v>1480</v>
          </cell>
          <cell r="AD901">
            <v>516110</v>
          </cell>
          <cell r="AE901">
            <v>1480</v>
          </cell>
          <cell r="AF901" t="str">
            <v>14</v>
          </cell>
          <cell r="AG901" t="str">
            <v>2021</v>
          </cell>
          <cell r="AH901" t="str">
            <v>Water Capital</v>
          </cell>
          <cell r="AI901">
            <v>908142</v>
          </cell>
          <cell r="AJ901" t="str">
            <v>McLeod (Bank-Bronson)</v>
          </cell>
        </row>
        <row r="902">
          <cell r="B902" t="str">
            <v>908142 CWWF McLeod - Florence</v>
          </cell>
          <cell r="C902" t="str">
            <v>Res</v>
          </cell>
          <cell r="D902" t="str">
            <v xml:space="preserve">Capital Reserve Fund </v>
          </cell>
          <cell r="E902" t="str">
            <v>Sewer Capital</v>
          </cell>
          <cell r="F902" t="str">
            <v>Rate Supported</v>
          </cell>
          <cell r="G902" t="str">
            <v>Rate</v>
          </cell>
          <cell r="H902" t="str">
            <v>Rate</v>
          </cell>
          <cell r="I902" t="str">
            <v>Sewer</v>
          </cell>
          <cell r="J902" t="str">
            <v>Authority</v>
          </cell>
          <cell r="K902" t="str">
            <v>Integrated Rehab-Intensification Areas</v>
          </cell>
          <cell r="L902" t="str">
            <v>Renewal of City Assets</v>
          </cell>
          <cell r="M902" t="str">
            <v>Transportation Committee</v>
          </cell>
          <cell r="N902" t="str">
            <v>Planning, Infrastructure &amp; Economic Development Department</v>
          </cell>
          <cell r="O902" t="str">
            <v>Infrastructure Services</v>
          </cell>
          <cell r="P902" t="str">
            <v>Integrated Roads, Water &amp; Wastewater</v>
          </cell>
          <cell r="Q902" t="str">
            <v>908142  CWWF McLeod - Florence</v>
          </cell>
          <cell r="R902" t="str">
            <v>516112  Sewer Capital</v>
          </cell>
          <cell r="S902">
            <v>6198</v>
          </cell>
          <cell r="T902">
            <v>0</v>
          </cell>
          <cell r="U902">
            <v>0</v>
          </cell>
          <cell r="V902">
            <v>0</v>
          </cell>
          <cell r="W902">
            <v>0</v>
          </cell>
          <cell r="X902">
            <v>0</v>
          </cell>
          <cell r="Y902">
            <v>0</v>
          </cell>
          <cell r="Z902">
            <v>0</v>
          </cell>
          <cell r="AA902">
            <v>0</v>
          </cell>
          <cell r="AB902">
            <v>0</v>
          </cell>
          <cell r="AC902">
            <v>6198</v>
          </cell>
          <cell r="AD902">
            <v>516112</v>
          </cell>
          <cell r="AE902">
            <v>6198</v>
          </cell>
          <cell r="AF902" t="str">
            <v>14</v>
          </cell>
          <cell r="AG902" t="str">
            <v>2021</v>
          </cell>
          <cell r="AH902" t="str">
            <v xml:space="preserve">Sewer Capital </v>
          </cell>
          <cell r="AI902">
            <v>908142</v>
          </cell>
          <cell r="AJ902" t="str">
            <v>McLeod (Bank-Bronson)</v>
          </cell>
        </row>
        <row r="903">
          <cell r="B903" t="str">
            <v>908142 CWWF McLeod - Florence</v>
          </cell>
          <cell r="C903" t="str">
            <v>DC</v>
          </cell>
          <cell r="D903" t="str">
            <v xml:space="preserve">Development Charges </v>
          </cell>
          <cell r="E903" t="str">
            <v>Sanitary Wastewater (Inside Green</v>
          </cell>
          <cell r="F903" t="str">
            <v>Develop. Charges</v>
          </cell>
          <cell r="G903" t="str">
            <v>DC</v>
          </cell>
          <cell r="H903" t="str">
            <v>Rate</v>
          </cell>
          <cell r="I903" t="str">
            <v>Sewer</v>
          </cell>
          <cell r="J903" t="str">
            <v>Authority</v>
          </cell>
          <cell r="K903" t="str">
            <v>Integrated Rehab-Intensification Areas</v>
          </cell>
          <cell r="L903" t="str">
            <v>Renewal of City Assets</v>
          </cell>
          <cell r="M903" t="str">
            <v>Transportation Committee</v>
          </cell>
          <cell r="N903" t="str">
            <v>Planning, Infrastructure &amp; Economic Development Department</v>
          </cell>
          <cell r="O903" t="str">
            <v>Infrastructure Services</v>
          </cell>
          <cell r="P903" t="str">
            <v>Integrated Roads, Water &amp; Wastewater</v>
          </cell>
          <cell r="Q903" t="str">
            <v>908142  CWWF McLeod - Florence</v>
          </cell>
          <cell r="R903" t="str">
            <v>516232  Sanitary Wastewater (Inside Green</v>
          </cell>
          <cell r="S903">
            <v>267</v>
          </cell>
          <cell r="T903">
            <v>0</v>
          </cell>
          <cell r="U903">
            <v>0</v>
          </cell>
          <cell r="V903">
            <v>0</v>
          </cell>
          <cell r="W903">
            <v>0</v>
          </cell>
          <cell r="X903">
            <v>0</v>
          </cell>
          <cell r="Y903">
            <v>0</v>
          </cell>
          <cell r="Z903">
            <v>0</v>
          </cell>
          <cell r="AA903">
            <v>0</v>
          </cell>
          <cell r="AB903">
            <v>0</v>
          </cell>
          <cell r="AC903">
            <v>267</v>
          </cell>
          <cell r="AD903">
            <v>516232</v>
          </cell>
          <cell r="AE903">
            <v>267</v>
          </cell>
          <cell r="AF903" t="str">
            <v>14</v>
          </cell>
          <cell r="AG903" t="str">
            <v>2021</v>
          </cell>
          <cell r="AH903" t="str">
            <v>Sanitary Wastewater</v>
          </cell>
          <cell r="AI903">
            <v>908142</v>
          </cell>
          <cell r="AJ903" t="str">
            <v>McLeod (Bank-Bronson)</v>
          </cell>
        </row>
        <row r="904">
          <cell r="B904" t="str">
            <v>908570 Byron-Athlone-Highcroft</v>
          </cell>
          <cell r="C904" t="str">
            <v>Res</v>
          </cell>
          <cell r="D904" t="str">
            <v xml:space="preserve">Capital Reserve Fund </v>
          </cell>
          <cell r="E904" t="str">
            <v>City Wide Capital</v>
          </cell>
          <cell r="F904" t="str">
            <v>Tax Supported/ Dedicated</v>
          </cell>
          <cell r="G904" t="str">
            <v>Tax</v>
          </cell>
          <cell r="H904" t="str">
            <v>Tax</v>
          </cell>
          <cell r="I904" t="str">
            <v>Tax</v>
          </cell>
          <cell r="J904" t="str">
            <v>Authority</v>
          </cell>
          <cell r="K904" t="str">
            <v>Integrated Rehab-Intensification Areas</v>
          </cell>
          <cell r="L904" t="str">
            <v>Renewal of City Assets</v>
          </cell>
          <cell r="M904" t="str">
            <v>Transportation Committee</v>
          </cell>
          <cell r="N904" t="str">
            <v>Planning, Infrastructure &amp; Economic Development Department</v>
          </cell>
          <cell r="O904" t="str">
            <v>Infrastructure Services</v>
          </cell>
          <cell r="P904" t="str">
            <v>Integrated Roads, Water &amp; Wastewater</v>
          </cell>
          <cell r="Q904" t="str">
            <v>908570  Byron-Athlone-Highcroft</v>
          </cell>
          <cell r="R904" t="str">
            <v>516104  City Wide Capital</v>
          </cell>
          <cell r="S904">
            <v>250</v>
          </cell>
          <cell r="T904">
            <v>0</v>
          </cell>
          <cell r="U904">
            <v>1280</v>
          </cell>
          <cell r="V904">
            <v>0</v>
          </cell>
          <cell r="W904">
            <v>0</v>
          </cell>
          <cell r="X904">
            <v>0</v>
          </cell>
          <cell r="Y904">
            <v>0</v>
          </cell>
          <cell r="Z904">
            <v>0</v>
          </cell>
          <cell r="AA904">
            <v>0</v>
          </cell>
          <cell r="AB904">
            <v>0</v>
          </cell>
          <cell r="AC904">
            <v>1530</v>
          </cell>
          <cell r="AD904">
            <v>516104</v>
          </cell>
          <cell r="AE904">
            <v>1530</v>
          </cell>
          <cell r="AF904" t="str">
            <v>15</v>
          </cell>
          <cell r="AG904">
            <v>2024</v>
          </cell>
          <cell r="AH904" t="str">
            <v>City Wide Capital</v>
          </cell>
          <cell r="AI904">
            <v>908570</v>
          </cell>
          <cell r="AJ904" t="str">
            <v>Byron-Highcroft-Athlone</v>
          </cell>
        </row>
        <row r="905">
          <cell r="B905" t="str">
            <v>908570 Byron-Athlone-Highcroft</v>
          </cell>
          <cell r="C905" t="str">
            <v>Res</v>
          </cell>
          <cell r="D905" t="str">
            <v xml:space="preserve">Capital Reserve Fund </v>
          </cell>
          <cell r="E905" t="str">
            <v>Water Capital</v>
          </cell>
          <cell r="F905" t="str">
            <v>Rate Supported</v>
          </cell>
          <cell r="G905" t="str">
            <v>Rate</v>
          </cell>
          <cell r="H905" t="str">
            <v>Rate</v>
          </cell>
          <cell r="I905" t="str">
            <v>Water</v>
          </cell>
          <cell r="J905" t="str">
            <v>Authority</v>
          </cell>
          <cell r="K905" t="str">
            <v>Integrated Rehab-Intensification Areas</v>
          </cell>
          <cell r="L905" t="str">
            <v>Renewal of City Assets</v>
          </cell>
          <cell r="M905" t="str">
            <v>Transportation Committee</v>
          </cell>
          <cell r="N905" t="str">
            <v>Planning, Infrastructure &amp; Economic Development Department</v>
          </cell>
          <cell r="O905" t="str">
            <v>Infrastructure Services</v>
          </cell>
          <cell r="P905" t="str">
            <v>Integrated Roads, Water &amp; Wastewater</v>
          </cell>
          <cell r="Q905" t="str">
            <v>908570  Byron-Athlone-Highcroft</v>
          </cell>
          <cell r="R905" t="str">
            <v>516110  Water Capital</v>
          </cell>
          <cell r="S905">
            <v>0</v>
          </cell>
          <cell r="T905">
            <v>0</v>
          </cell>
          <cell r="U905">
            <v>2500</v>
          </cell>
          <cell r="V905">
            <v>0</v>
          </cell>
          <cell r="W905">
            <v>0</v>
          </cell>
          <cell r="X905">
            <v>0</v>
          </cell>
          <cell r="Y905">
            <v>0</v>
          </cell>
          <cell r="Z905">
            <v>0</v>
          </cell>
          <cell r="AA905">
            <v>0</v>
          </cell>
          <cell r="AB905">
            <v>0</v>
          </cell>
          <cell r="AC905">
            <v>2500</v>
          </cell>
          <cell r="AD905">
            <v>516110</v>
          </cell>
          <cell r="AE905">
            <v>2500</v>
          </cell>
          <cell r="AF905" t="str">
            <v>15</v>
          </cell>
          <cell r="AG905">
            <v>2024</v>
          </cell>
          <cell r="AH905" t="str">
            <v>Water Capital</v>
          </cell>
          <cell r="AI905">
            <v>908570</v>
          </cell>
          <cell r="AJ905" t="str">
            <v>Byron-Highcroft-Athlone</v>
          </cell>
        </row>
        <row r="906">
          <cell r="B906" t="str">
            <v>908570 Byron-Athlone-Highcroft</v>
          </cell>
          <cell r="C906" t="str">
            <v>Res</v>
          </cell>
          <cell r="D906" t="str">
            <v xml:space="preserve">Capital Reserve Fund </v>
          </cell>
          <cell r="E906" t="str">
            <v>Sewer Capital</v>
          </cell>
          <cell r="F906" t="str">
            <v>Rate Supported</v>
          </cell>
          <cell r="G906" t="str">
            <v>Rate</v>
          </cell>
          <cell r="H906" t="str">
            <v>Rate</v>
          </cell>
          <cell r="I906" t="str">
            <v>Sewer</v>
          </cell>
          <cell r="J906" t="str">
            <v>Authority</v>
          </cell>
          <cell r="K906" t="str">
            <v>Integrated Rehab-Intensification Areas</v>
          </cell>
          <cell r="L906" t="str">
            <v>Renewal of City Assets</v>
          </cell>
          <cell r="M906" t="str">
            <v>Transportation Committee</v>
          </cell>
          <cell r="N906" t="str">
            <v>Planning, Infrastructure &amp; Economic Development Department</v>
          </cell>
          <cell r="O906" t="str">
            <v>Infrastructure Services</v>
          </cell>
          <cell r="P906" t="str">
            <v>Integrated Roads, Water &amp; Wastewater</v>
          </cell>
          <cell r="Q906" t="str">
            <v>908570  Byron-Athlone-Highcroft</v>
          </cell>
          <cell r="R906" t="str">
            <v>516112  Sewer Capital</v>
          </cell>
          <cell r="S906">
            <v>350</v>
          </cell>
          <cell r="T906">
            <v>0</v>
          </cell>
          <cell r="U906">
            <v>0</v>
          </cell>
          <cell r="V906">
            <v>0</v>
          </cell>
          <cell r="W906">
            <v>0</v>
          </cell>
          <cell r="X906">
            <v>0</v>
          </cell>
          <cell r="Y906">
            <v>0</v>
          </cell>
          <cell r="Z906">
            <v>0</v>
          </cell>
          <cell r="AA906">
            <v>0</v>
          </cell>
          <cell r="AB906">
            <v>0</v>
          </cell>
          <cell r="AC906">
            <v>350</v>
          </cell>
          <cell r="AD906">
            <v>516112</v>
          </cell>
          <cell r="AE906">
            <v>350</v>
          </cell>
          <cell r="AF906" t="str">
            <v>15</v>
          </cell>
          <cell r="AG906">
            <v>2024</v>
          </cell>
          <cell r="AH906" t="str">
            <v xml:space="preserve">Sewer Capital </v>
          </cell>
          <cell r="AI906">
            <v>908570</v>
          </cell>
          <cell r="AJ906" t="str">
            <v>Byron-Highcroft-Athlone</v>
          </cell>
        </row>
        <row r="907">
          <cell r="B907" t="str">
            <v>908570 Byron-Athlone-Highcroft</v>
          </cell>
          <cell r="C907" t="str">
            <v>Res</v>
          </cell>
          <cell r="D907" t="str">
            <v xml:space="preserve">Capital Reserve Fund </v>
          </cell>
          <cell r="E907" t="str">
            <v>Stormwater Reserve</v>
          </cell>
          <cell r="F907" t="str">
            <v>Rate Supported</v>
          </cell>
          <cell r="G907" t="str">
            <v>Rate</v>
          </cell>
          <cell r="H907" t="str">
            <v>Rate</v>
          </cell>
          <cell r="I907" t="str">
            <v>Stormwater</v>
          </cell>
          <cell r="J907" t="str">
            <v>Authority</v>
          </cell>
          <cell r="K907" t="str">
            <v>Integrated Rehab-Intensification Areas</v>
          </cell>
          <cell r="L907" t="str">
            <v>Renewal of City Assets</v>
          </cell>
          <cell r="M907" t="str">
            <v>Transportation Committee</v>
          </cell>
          <cell r="N907" t="str">
            <v>Planning, Infrastructure &amp; Economic Development Department</v>
          </cell>
          <cell r="O907" t="str">
            <v>Infrastructure Services</v>
          </cell>
          <cell r="P907" t="str">
            <v>Integrated Roads, Water &amp; Wastewater</v>
          </cell>
          <cell r="Q907" t="str">
            <v>908570  Byron-Athlone-Highcroft</v>
          </cell>
          <cell r="R907" t="str">
            <v>516180  Stormwater Reserve Capital</v>
          </cell>
          <cell r="S907">
            <v>0</v>
          </cell>
          <cell r="T907">
            <v>0</v>
          </cell>
          <cell r="U907">
            <v>1700</v>
          </cell>
          <cell r="V907">
            <v>0</v>
          </cell>
          <cell r="W907">
            <v>0</v>
          </cell>
          <cell r="X907">
            <v>0</v>
          </cell>
          <cell r="Y907">
            <v>0</v>
          </cell>
          <cell r="Z907">
            <v>0</v>
          </cell>
          <cell r="AA907">
            <v>0</v>
          </cell>
          <cell r="AB907">
            <v>0</v>
          </cell>
          <cell r="AC907">
            <v>1700</v>
          </cell>
          <cell r="AD907">
            <v>516180</v>
          </cell>
          <cell r="AE907">
            <v>1700</v>
          </cell>
          <cell r="AF907" t="str">
            <v>15</v>
          </cell>
          <cell r="AG907">
            <v>2024</v>
          </cell>
          <cell r="AH907" t="str">
            <v>Stormwater</v>
          </cell>
          <cell r="AI907">
            <v>908570</v>
          </cell>
          <cell r="AJ907" t="str">
            <v>Byron-Highcroft-Athlone</v>
          </cell>
        </row>
        <row r="908">
          <cell r="B908" t="str">
            <v>908570 Byron-Athlone-Highcroft</v>
          </cell>
          <cell r="C908" t="str">
            <v>Debt</v>
          </cell>
          <cell r="D908" t="str">
            <v xml:space="preserve">Debt Funding </v>
          </cell>
          <cell r="E908" t="str">
            <v>Sewer Funded Debt</v>
          </cell>
          <cell r="F908" t="str">
            <v>Rate Supported Debt</v>
          </cell>
          <cell r="G908" t="str">
            <v>Rate</v>
          </cell>
          <cell r="H908" t="str">
            <v>Rate</v>
          </cell>
          <cell r="I908" t="str">
            <v>Sewer</v>
          </cell>
          <cell r="J908" t="str">
            <v>Authority</v>
          </cell>
          <cell r="K908" t="str">
            <v>Integrated Rehab-Intensification Areas</v>
          </cell>
          <cell r="L908" t="str">
            <v>Renewal of City Assets</v>
          </cell>
          <cell r="M908" t="str">
            <v>Transportation Committee</v>
          </cell>
          <cell r="N908" t="str">
            <v>Planning, Infrastructure &amp; Economic Development Department</v>
          </cell>
          <cell r="O908" t="str">
            <v>Infrastructure Services</v>
          </cell>
          <cell r="P908" t="str">
            <v>Integrated Roads, Water &amp; Wastewater</v>
          </cell>
          <cell r="Q908" t="str">
            <v>908570  Byron-Athlone-Highcroft</v>
          </cell>
          <cell r="R908" t="str">
            <v>518007  Sewer Funded Debt</v>
          </cell>
          <cell r="S908">
            <v>40</v>
          </cell>
          <cell r="T908">
            <v>0</v>
          </cell>
          <cell r="U908">
            <v>3145</v>
          </cell>
          <cell r="V908">
            <v>0</v>
          </cell>
          <cell r="W908">
            <v>0</v>
          </cell>
          <cell r="X908">
            <v>0</v>
          </cell>
          <cell r="Y908">
            <v>0</v>
          </cell>
          <cell r="Z908">
            <v>0</v>
          </cell>
          <cell r="AA908">
            <v>0</v>
          </cell>
          <cell r="AB908">
            <v>0</v>
          </cell>
          <cell r="AC908">
            <v>3185</v>
          </cell>
          <cell r="AD908">
            <v>518007</v>
          </cell>
          <cell r="AE908">
            <v>3185</v>
          </cell>
          <cell r="AF908" t="str">
            <v>15</v>
          </cell>
          <cell r="AG908">
            <v>2024</v>
          </cell>
          <cell r="AH908" t="str">
            <v>Sewer Funded Debt</v>
          </cell>
          <cell r="AI908">
            <v>908570</v>
          </cell>
          <cell r="AJ908" t="str">
            <v>Byron-Highcroft-Athlone</v>
          </cell>
        </row>
        <row r="909">
          <cell r="B909" t="str">
            <v>908570 Byron-Athlone-Highcroft</v>
          </cell>
          <cell r="C909" t="str">
            <v>Debt</v>
          </cell>
          <cell r="D909" t="str">
            <v xml:space="preserve">Debt Funding </v>
          </cell>
          <cell r="E909" t="str">
            <v>Water Funded Debt</v>
          </cell>
          <cell r="F909" t="str">
            <v>Rate Supported Debt</v>
          </cell>
          <cell r="G909" t="str">
            <v>Rate</v>
          </cell>
          <cell r="H909" t="str">
            <v>Rate</v>
          </cell>
          <cell r="I909" t="str">
            <v>Water</v>
          </cell>
          <cell r="J909" t="str">
            <v>Authority</v>
          </cell>
          <cell r="K909" t="str">
            <v>Integrated Rehab-Intensification Areas</v>
          </cell>
          <cell r="L909" t="str">
            <v>Renewal of City Assets</v>
          </cell>
          <cell r="M909" t="str">
            <v>Transportation Committee</v>
          </cell>
          <cell r="N909" t="str">
            <v>Planning, Infrastructure &amp; Economic Development Department</v>
          </cell>
          <cell r="O909" t="str">
            <v>Infrastructure Services</v>
          </cell>
          <cell r="P909" t="str">
            <v>Integrated Roads, Water &amp; Wastewater</v>
          </cell>
          <cell r="Q909" t="str">
            <v>908570  Byron-Athlone-Highcroft</v>
          </cell>
          <cell r="R909" t="str">
            <v>518011  Water Funded Debt</v>
          </cell>
          <cell r="S909">
            <v>640</v>
          </cell>
          <cell r="T909">
            <v>0</v>
          </cell>
          <cell r="U909">
            <v>60</v>
          </cell>
          <cell r="V909">
            <v>0</v>
          </cell>
          <cell r="W909">
            <v>0</v>
          </cell>
          <cell r="X909">
            <v>0</v>
          </cell>
          <cell r="Y909">
            <v>0</v>
          </cell>
          <cell r="Z909">
            <v>0</v>
          </cell>
          <cell r="AA909">
            <v>0</v>
          </cell>
          <cell r="AB909">
            <v>0</v>
          </cell>
          <cell r="AC909">
            <v>700</v>
          </cell>
          <cell r="AD909">
            <v>518011</v>
          </cell>
          <cell r="AE909">
            <v>700</v>
          </cell>
          <cell r="AF909" t="str">
            <v>15</v>
          </cell>
          <cell r="AG909">
            <v>2024</v>
          </cell>
          <cell r="AH909" t="str">
            <v>Water Funded Debt</v>
          </cell>
          <cell r="AI909">
            <v>908570</v>
          </cell>
          <cell r="AJ909" t="str">
            <v>Byron-Highcroft-Athlone</v>
          </cell>
        </row>
        <row r="910">
          <cell r="B910" t="str">
            <v>908570 Byron-Athlone-Highcroft</v>
          </cell>
          <cell r="C910" t="str">
            <v>Debt</v>
          </cell>
          <cell r="D910" t="str">
            <v xml:space="preserve">Debt Funding </v>
          </cell>
          <cell r="E910" t="str">
            <v>Stormwater Res Debt</v>
          </cell>
          <cell r="F910" t="str">
            <v>Rate Supported Debt</v>
          </cell>
          <cell r="G910" t="str">
            <v>Rate</v>
          </cell>
          <cell r="H910" t="str">
            <v>Rate</v>
          </cell>
          <cell r="I910" t="str">
            <v>Stormwater</v>
          </cell>
          <cell r="J910" t="str">
            <v>Authority</v>
          </cell>
          <cell r="K910" t="str">
            <v>Integrated Rehab-Intensification Areas</v>
          </cell>
          <cell r="L910" t="str">
            <v>Renewal of City Assets</v>
          </cell>
          <cell r="M910" t="str">
            <v>Transportation Committee</v>
          </cell>
          <cell r="N910" t="str">
            <v>Planning, Infrastructure &amp; Economic Development Department</v>
          </cell>
          <cell r="O910" t="str">
            <v>Infrastructure Services</v>
          </cell>
          <cell r="P910" t="str">
            <v>Integrated Roads, Water &amp; Wastewater</v>
          </cell>
          <cell r="Q910" t="str">
            <v>908570  Byron-Athlone-Highcroft</v>
          </cell>
          <cell r="R910" t="str">
            <v>518056  Stormwater Reserve Capital Debt</v>
          </cell>
          <cell r="S910">
            <v>510</v>
          </cell>
          <cell r="T910">
            <v>0</v>
          </cell>
          <cell r="U910">
            <v>165</v>
          </cell>
          <cell r="V910">
            <v>0</v>
          </cell>
          <cell r="W910">
            <v>0</v>
          </cell>
          <cell r="X910">
            <v>0</v>
          </cell>
          <cell r="Y910">
            <v>0</v>
          </cell>
          <cell r="Z910">
            <v>0</v>
          </cell>
          <cell r="AA910">
            <v>0</v>
          </cell>
          <cell r="AB910">
            <v>0</v>
          </cell>
          <cell r="AC910">
            <v>675</v>
          </cell>
          <cell r="AD910">
            <v>518056</v>
          </cell>
          <cell r="AE910">
            <v>675</v>
          </cell>
          <cell r="AF910" t="str">
            <v>15</v>
          </cell>
          <cell r="AG910">
            <v>2024</v>
          </cell>
          <cell r="AH910" t="e">
            <v>#N/A</v>
          </cell>
          <cell r="AI910">
            <v>908570</v>
          </cell>
          <cell r="AJ910" t="str">
            <v>Byron-Highcroft-Athlone</v>
          </cell>
        </row>
        <row r="911">
          <cell r="B911" t="str">
            <v>908571 Catherine St (Bronson-Elgin)</v>
          </cell>
          <cell r="C911" t="str">
            <v>Res</v>
          </cell>
          <cell r="D911" t="str">
            <v xml:space="preserve">Capital Reserve Fund </v>
          </cell>
          <cell r="E911" t="str">
            <v>City Wide Capital</v>
          </cell>
          <cell r="F911" t="str">
            <v>Tax Supported/ Dedicated</v>
          </cell>
          <cell r="G911" t="str">
            <v>Tax</v>
          </cell>
          <cell r="H911" t="str">
            <v>Tax</v>
          </cell>
          <cell r="I911" t="str">
            <v>Tax</v>
          </cell>
          <cell r="J911" t="str">
            <v>Authority</v>
          </cell>
          <cell r="K911" t="str">
            <v>Individual</v>
          </cell>
          <cell r="L911" t="str">
            <v>Renewal of City Assets</v>
          </cell>
          <cell r="M911" t="str">
            <v>Transportation Committee</v>
          </cell>
          <cell r="N911" t="str">
            <v>Planning, Infrastructure &amp; Economic Development Department</v>
          </cell>
          <cell r="O911" t="str">
            <v>Infrastructure Services</v>
          </cell>
          <cell r="P911" t="str">
            <v>Integrated Roads, Water &amp; Wastewater</v>
          </cell>
          <cell r="Q911" t="str">
            <v>908571  Catherine St (Bronson-Elgin)</v>
          </cell>
          <cell r="R911" t="str">
            <v>516104  City Wide Capital</v>
          </cell>
          <cell r="S911">
            <v>0</v>
          </cell>
          <cell r="T911">
            <v>0</v>
          </cell>
          <cell r="U911">
            <v>0</v>
          </cell>
          <cell r="V911">
            <v>700</v>
          </cell>
          <cell r="W911">
            <v>0</v>
          </cell>
          <cell r="X911">
            <v>0</v>
          </cell>
          <cell r="Y911">
            <v>0</v>
          </cell>
          <cell r="Z911">
            <v>0</v>
          </cell>
          <cell r="AA911">
            <v>0</v>
          </cell>
          <cell r="AB911">
            <v>0</v>
          </cell>
          <cell r="AC911">
            <v>700</v>
          </cell>
          <cell r="AD911">
            <v>516104</v>
          </cell>
          <cell r="AE911">
            <v>700</v>
          </cell>
          <cell r="AF911" t="str">
            <v>14</v>
          </cell>
          <cell r="AG911">
            <v>2022</v>
          </cell>
          <cell r="AH911" t="str">
            <v>City Wide Capital</v>
          </cell>
          <cell r="AI911">
            <v>908571</v>
          </cell>
          <cell r="AJ911" t="str">
            <v>Rue Catherine (Bronson-Elgin)</v>
          </cell>
        </row>
        <row r="912">
          <cell r="B912" t="str">
            <v>908571 Catherine St (Bronson-Elgin)</v>
          </cell>
          <cell r="C912" t="str">
            <v>Res</v>
          </cell>
          <cell r="D912" t="str">
            <v xml:space="preserve">Capital Reserve Fund </v>
          </cell>
          <cell r="E912" t="str">
            <v>Water Capital</v>
          </cell>
          <cell r="F912" t="str">
            <v>Rate Supported</v>
          </cell>
          <cell r="G912" t="str">
            <v>Rate</v>
          </cell>
          <cell r="H912" t="str">
            <v>Rate</v>
          </cell>
          <cell r="I912" t="str">
            <v>Water</v>
          </cell>
          <cell r="J912" t="str">
            <v>Authority</v>
          </cell>
          <cell r="K912" t="str">
            <v>Individual</v>
          </cell>
          <cell r="L912" t="str">
            <v>Renewal of City Assets</v>
          </cell>
          <cell r="M912" t="str">
            <v>Transportation Committee</v>
          </cell>
          <cell r="N912" t="str">
            <v>Planning, Infrastructure &amp; Economic Development Department</v>
          </cell>
          <cell r="O912" t="str">
            <v>Infrastructure Services</v>
          </cell>
          <cell r="P912" t="str">
            <v>Integrated Roads, Water &amp; Wastewater</v>
          </cell>
          <cell r="Q912" t="str">
            <v>908571  Catherine St (Bronson-Elgin)</v>
          </cell>
          <cell r="R912" t="str">
            <v>516110  Water Capital</v>
          </cell>
          <cell r="S912">
            <v>0</v>
          </cell>
          <cell r="T912">
            <v>0</v>
          </cell>
          <cell r="U912">
            <v>0</v>
          </cell>
          <cell r="V912">
            <v>1900</v>
          </cell>
          <cell r="W912">
            <v>0</v>
          </cell>
          <cell r="X912">
            <v>0</v>
          </cell>
          <cell r="Y912">
            <v>0</v>
          </cell>
          <cell r="Z912">
            <v>0</v>
          </cell>
          <cell r="AA912">
            <v>0</v>
          </cell>
          <cell r="AB912">
            <v>0</v>
          </cell>
          <cell r="AC912">
            <v>1900</v>
          </cell>
          <cell r="AD912">
            <v>516110</v>
          </cell>
          <cell r="AE912">
            <v>1900</v>
          </cell>
          <cell r="AF912" t="str">
            <v>14</v>
          </cell>
          <cell r="AG912">
            <v>2022</v>
          </cell>
          <cell r="AH912" t="str">
            <v>Water Capital</v>
          </cell>
          <cell r="AI912">
            <v>908571</v>
          </cell>
          <cell r="AJ912" t="str">
            <v>Rue Catherine (Bronson-Elgin)</v>
          </cell>
        </row>
        <row r="913">
          <cell r="B913" t="str">
            <v>908571 Catherine St (Bronson-Elgin)</v>
          </cell>
          <cell r="C913" t="str">
            <v>Res</v>
          </cell>
          <cell r="D913" t="str">
            <v xml:space="preserve">Capital Reserve Fund </v>
          </cell>
          <cell r="E913" t="str">
            <v>Stormwater Reserve</v>
          </cell>
          <cell r="F913" t="str">
            <v>Rate Supported</v>
          </cell>
          <cell r="G913" t="str">
            <v>Rate</v>
          </cell>
          <cell r="H913" t="str">
            <v>Rate</v>
          </cell>
          <cell r="I913" t="str">
            <v>Stormwater</v>
          </cell>
          <cell r="J913" t="str">
            <v>Authority</v>
          </cell>
          <cell r="K913" t="str">
            <v>Individual</v>
          </cell>
          <cell r="L913" t="str">
            <v>Renewal of City Assets</v>
          </cell>
          <cell r="M913" t="str">
            <v>Transportation Committee</v>
          </cell>
          <cell r="N913" t="str">
            <v>Planning, Infrastructure &amp; Economic Development Department</v>
          </cell>
          <cell r="O913" t="str">
            <v>Infrastructure Services</v>
          </cell>
          <cell r="P913" t="str">
            <v>Integrated Roads, Water &amp; Wastewater</v>
          </cell>
          <cell r="Q913" t="str">
            <v>908571  Catherine St (Bronson-Elgin)</v>
          </cell>
          <cell r="R913" t="str">
            <v>516180  Stormwater Reserve Capital</v>
          </cell>
          <cell r="S913">
            <v>0</v>
          </cell>
          <cell r="T913">
            <v>0</v>
          </cell>
          <cell r="U913">
            <v>0</v>
          </cell>
          <cell r="V913">
            <v>1200</v>
          </cell>
          <cell r="W913">
            <v>0</v>
          </cell>
          <cell r="X913">
            <v>0</v>
          </cell>
          <cell r="Y913">
            <v>0</v>
          </cell>
          <cell r="Z913">
            <v>0</v>
          </cell>
          <cell r="AA913">
            <v>0</v>
          </cell>
          <cell r="AB913">
            <v>0</v>
          </cell>
          <cell r="AC913">
            <v>1200</v>
          </cell>
          <cell r="AD913">
            <v>516180</v>
          </cell>
          <cell r="AE913">
            <v>1200</v>
          </cell>
          <cell r="AF913" t="str">
            <v>14</v>
          </cell>
          <cell r="AG913">
            <v>2022</v>
          </cell>
          <cell r="AH913" t="str">
            <v>Stormwater</v>
          </cell>
          <cell r="AI913">
            <v>908571</v>
          </cell>
          <cell r="AJ913" t="str">
            <v>Rue Catherine (Bronson-Elgin)</v>
          </cell>
        </row>
        <row r="914">
          <cell r="B914" t="str">
            <v>908571 Catherine St (Bronson-Elgin)</v>
          </cell>
          <cell r="C914" t="str">
            <v>DC</v>
          </cell>
          <cell r="D914" t="str">
            <v xml:space="preserve">Development Charges </v>
          </cell>
          <cell r="E914" t="str">
            <v>Sanitary Wastewater (Inside Green</v>
          </cell>
          <cell r="F914" t="str">
            <v>Develop. Charges</v>
          </cell>
          <cell r="G914" t="str">
            <v>DC</v>
          </cell>
          <cell r="H914" t="str">
            <v>Rate</v>
          </cell>
          <cell r="I914" t="str">
            <v>Sewer</v>
          </cell>
          <cell r="J914" t="str">
            <v>Authority</v>
          </cell>
          <cell r="K914" t="str">
            <v>Individual</v>
          </cell>
          <cell r="L914" t="str">
            <v>Renewal of City Assets</v>
          </cell>
          <cell r="M914" t="str">
            <v>Transportation Committee</v>
          </cell>
          <cell r="N914" t="str">
            <v>Planning, Infrastructure &amp; Economic Development Department</v>
          </cell>
          <cell r="O914" t="str">
            <v>Infrastructure Services</v>
          </cell>
          <cell r="P914" t="str">
            <v>Integrated Roads, Water &amp; Wastewater</v>
          </cell>
          <cell r="Q914" t="str">
            <v>908571  Catherine St (Bronson-Elgin)</v>
          </cell>
          <cell r="R914" t="str">
            <v>516232  Sanitary Wastewater (Inside Green</v>
          </cell>
          <cell r="S914">
            <v>0</v>
          </cell>
          <cell r="T914">
            <v>0</v>
          </cell>
          <cell r="U914">
            <v>0</v>
          </cell>
          <cell r="V914">
            <v>150</v>
          </cell>
          <cell r="W914">
            <v>0</v>
          </cell>
          <cell r="X914">
            <v>0</v>
          </cell>
          <cell r="Y914">
            <v>0</v>
          </cell>
          <cell r="Z914">
            <v>0</v>
          </cell>
          <cell r="AA914">
            <v>0</v>
          </cell>
          <cell r="AB914">
            <v>0</v>
          </cell>
          <cell r="AC914">
            <v>150</v>
          </cell>
          <cell r="AD914">
            <v>516232</v>
          </cell>
          <cell r="AE914">
            <v>150</v>
          </cell>
          <cell r="AF914" t="str">
            <v>14</v>
          </cell>
          <cell r="AG914">
            <v>2022</v>
          </cell>
          <cell r="AH914" t="str">
            <v>Sanitary Wastewater</v>
          </cell>
          <cell r="AI914">
            <v>908571</v>
          </cell>
          <cell r="AJ914" t="str">
            <v>Rue Catherine (Bronson-Elgin)</v>
          </cell>
        </row>
        <row r="915">
          <cell r="B915" t="str">
            <v>908571 Catherine St (Bronson-Elgin)</v>
          </cell>
          <cell r="C915" t="str">
            <v>Debt</v>
          </cell>
          <cell r="D915" t="str">
            <v xml:space="preserve">Debt Funding </v>
          </cell>
          <cell r="E915" t="str">
            <v>Sewer Funded Debt</v>
          </cell>
          <cell r="F915" t="str">
            <v>Rate Supported Debt</v>
          </cell>
          <cell r="G915" t="str">
            <v>Rate</v>
          </cell>
          <cell r="H915" t="str">
            <v>Rate</v>
          </cell>
          <cell r="I915" t="str">
            <v>Sewer</v>
          </cell>
          <cell r="J915" t="str">
            <v>Authority</v>
          </cell>
          <cell r="K915" t="str">
            <v>Individual</v>
          </cell>
          <cell r="L915" t="str">
            <v>Renewal of City Assets</v>
          </cell>
          <cell r="M915" t="str">
            <v>Transportation Committee</v>
          </cell>
          <cell r="N915" t="str">
            <v>Planning, Infrastructure &amp; Economic Development Department</v>
          </cell>
          <cell r="O915" t="str">
            <v>Infrastructure Services</v>
          </cell>
          <cell r="P915" t="str">
            <v>Integrated Roads, Water &amp; Wastewater</v>
          </cell>
          <cell r="Q915" t="str">
            <v>908571  Catherine St (Bronson-Elgin)</v>
          </cell>
          <cell r="R915" t="str">
            <v>518007  Sewer Funded Debt</v>
          </cell>
          <cell r="S915">
            <v>0</v>
          </cell>
          <cell r="T915">
            <v>0</v>
          </cell>
          <cell r="U915">
            <v>0</v>
          </cell>
          <cell r="V915">
            <v>1050</v>
          </cell>
          <cell r="W915">
            <v>0</v>
          </cell>
          <cell r="X915">
            <v>0</v>
          </cell>
          <cell r="Y915">
            <v>0</v>
          </cell>
          <cell r="Z915">
            <v>0</v>
          </cell>
          <cell r="AA915">
            <v>0</v>
          </cell>
          <cell r="AB915">
            <v>0</v>
          </cell>
          <cell r="AC915">
            <v>1050</v>
          </cell>
          <cell r="AD915">
            <v>518007</v>
          </cell>
          <cell r="AE915">
            <v>1050</v>
          </cell>
          <cell r="AF915" t="str">
            <v>14</v>
          </cell>
          <cell r="AG915">
            <v>2022</v>
          </cell>
          <cell r="AH915" t="str">
            <v>Sewer Funded Debt</v>
          </cell>
          <cell r="AI915">
            <v>908571</v>
          </cell>
          <cell r="AJ915" t="str">
            <v>Rue Catherine (Bronson-Elgin)</v>
          </cell>
        </row>
        <row r="916">
          <cell r="B916" t="str">
            <v>908575 Isabella-Chamberlain</v>
          </cell>
          <cell r="C916" t="str">
            <v>Res</v>
          </cell>
          <cell r="D916" t="str">
            <v xml:space="preserve">Capital Reserve Fund </v>
          </cell>
          <cell r="E916" t="str">
            <v>City Wide Capital</v>
          </cell>
          <cell r="F916" t="str">
            <v>Tax Supported/ Dedicated</v>
          </cell>
          <cell r="G916" t="str">
            <v>Tax</v>
          </cell>
          <cell r="H916" t="str">
            <v>Tax</v>
          </cell>
          <cell r="I916" t="str">
            <v>Tax</v>
          </cell>
          <cell r="J916" t="str">
            <v>Authority</v>
          </cell>
          <cell r="K916" t="str">
            <v>Individual</v>
          </cell>
          <cell r="L916" t="str">
            <v>Renewal of City Assets</v>
          </cell>
          <cell r="M916" t="str">
            <v>Transportation Committee</v>
          </cell>
          <cell r="N916" t="str">
            <v>Planning, Infrastructure &amp; Economic Development Department</v>
          </cell>
          <cell r="O916" t="str">
            <v>Infrastructure Services</v>
          </cell>
          <cell r="P916" t="str">
            <v>Integrated Roads, Water &amp; Wastewater</v>
          </cell>
          <cell r="Q916" t="str">
            <v>908575  Isabella-Chamberlain</v>
          </cell>
          <cell r="R916" t="str">
            <v>516104  City Wide Capital</v>
          </cell>
          <cell r="S916">
            <v>0</v>
          </cell>
          <cell r="T916">
            <v>0</v>
          </cell>
          <cell r="U916">
            <v>0</v>
          </cell>
          <cell r="V916">
            <v>300</v>
          </cell>
          <cell r="W916">
            <v>0</v>
          </cell>
          <cell r="X916">
            <v>0</v>
          </cell>
          <cell r="Y916">
            <v>0</v>
          </cell>
          <cell r="Z916">
            <v>0</v>
          </cell>
          <cell r="AA916">
            <v>0</v>
          </cell>
          <cell r="AB916">
            <v>0</v>
          </cell>
          <cell r="AC916">
            <v>300</v>
          </cell>
          <cell r="AD916">
            <v>516104</v>
          </cell>
          <cell r="AE916">
            <v>300</v>
          </cell>
          <cell r="AF916" t="str">
            <v>17</v>
          </cell>
          <cell r="AG916">
            <v>2023</v>
          </cell>
          <cell r="AH916" t="str">
            <v>City Wide Capital</v>
          </cell>
          <cell r="AI916">
            <v>908575</v>
          </cell>
          <cell r="AJ916" t="str">
            <v>Isabella-Chamberlain</v>
          </cell>
        </row>
        <row r="917">
          <cell r="B917" t="str">
            <v>908575 Isabella-Chamberlain</v>
          </cell>
          <cell r="C917" t="str">
            <v>Res</v>
          </cell>
          <cell r="D917" t="str">
            <v xml:space="preserve">Capital Reserve Fund </v>
          </cell>
          <cell r="E917" t="str">
            <v>Water Capital</v>
          </cell>
          <cell r="F917" t="str">
            <v>Rate Supported</v>
          </cell>
          <cell r="G917" t="str">
            <v>Rate</v>
          </cell>
          <cell r="H917" t="str">
            <v>Rate</v>
          </cell>
          <cell r="I917" t="str">
            <v>Water</v>
          </cell>
          <cell r="J917" t="str">
            <v>Authority</v>
          </cell>
          <cell r="K917" t="str">
            <v>Individual</v>
          </cell>
          <cell r="L917" t="str">
            <v>Renewal of City Assets</v>
          </cell>
          <cell r="M917" t="str">
            <v>Transportation Committee</v>
          </cell>
          <cell r="N917" t="str">
            <v>Planning, Infrastructure &amp; Economic Development Department</v>
          </cell>
          <cell r="O917" t="str">
            <v>Infrastructure Services</v>
          </cell>
          <cell r="P917" t="str">
            <v>Integrated Roads, Water &amp; Wastewater</v>
          </cell>
          <cell r="Q917" t="str">
            <v>908575  Isabella-Chamberlain</v>
          </cell>
          <cell r="R917" t="str">
            <v>516110  Water Capital</v>
          </cell>
          <cell r="S917">
            <v>0</v>
          </cell>
          <cell r="T917">
            <v>0</v>
          </cell>
          <cell r="U917">
            <v>0</v>
          </cell>
          <cell r="V917">
            <v>800</v>
          </cell>
          <cell r="W917">
            <v>0</v>
          </cell>
          <cell r="X917">
            <v>0</v>
          </cell>
          <cell r="Y917">
            <v>0</v>
          </cell>
          <cell r="Z917">
            <v>0</v>
          </cell>
          <cell r="AA917">
            <v>0</v>
          </cell>
          <cell r="AB917">
            <v>0</v>
          </cell>
          <cell r="AC917">
            <v>800</v>
          </cell>
          <cell r="AD917">
            <v>516110</v>
          </cell>
          <cell r="AE917">
            <v>800</v>
          </cell>
          <cell r="AF917" t="str">
            <v>17</v>
          </cell>
          <cell r="AG917">
            <v>2023</v>
          </cell>
          <cell r="AH917" t="str">
            <v>Water Capital</v>
          </cell>
          <cell r="AI917">
            <v>908575</v>
          </cell>
          <cell r="AJ917" t="str">
            <v>Isabella-Chamberlain</v>
          </cell>
        </row>
        <row r="918">
          <cell r="B918" t="str">
            <v>908575 Isabella-Chamberlain</v>
          </cell>
          <cell r="C918" t="str">
            <v>Res</v>
          </cell>
          <cell r="D918" t="str">
            <v xml:space="preserve">Capital Reserve Fund </v>
          </cell>
          <cell r="E918" t="str">
            <v>Stormwater Reserve</v>
          </cell>
          <cell r="F918" t="str">
            <v>Rate Supported</v>
          </cell>
          <cell r="G918" t="str">
            <v>Rate</v>
          </cell>
          <cell r="H918" t="str">
            <v>Rate</v>
          </cell>
          <cell r="I918" t="str">
            <v>Stormwater</v>
          </cell>
          <cell r="J918" t="str">
            <v>Authority</v>
          </cell>
          <cell r="K918" t="str">
            <v>Individual</v>
          </cell>
          <cell r="L918" t="str">
            <v>Renewal of City Assets</v>
          </cell>
          <cell r="M918" t="str">
            <v>Transportation Committee</v>
          </cell>
          <cell r="N918" t="str">
            <v>Planning, Infrastructure &amp; Economic Development Department</v>
          </cell>
          <cell r="O918" t="str">
            <v>Infrastructure Services</v>
          </cell>
          <cell r="P918" t="str">
            <v>Integrated Roads, Water &amp; Wastewater</v>
          </cell>
          <cell r="Q918" t="str">
            <v>908575  Isabella-Chamberlain</v>
          </cell>
          <cell r="R918" t="str">
            <v>516180  Stormwater Reserve Capital</v>
          </cell>
          <cell r="S918">
            <v>0</v>
          </cell>
          <cell r="T918">
            <v>0</v>
          </cell>
          <cell r="U918">
            <v>0</v>
          </cell>
          <cell r="V918">
            <v>600</v>
          </cell>
          <cell r="W918">
            <v>0</v>
          </cell>
          <cell r="X918">
            <v>0</v>
          </cell>
          <cell r="Y918">
            <v>0</v>
          </cell>
          <cell r="Z918">
            <v>0</v>
          </cell>
          <cell r="AA918">
            <v>0</v>
          </cell>
          <cell r="AB918">
            <v>0</v>
          </cell>
          <cell r="AC918">
            <v>600</v>
          </cell>
          <cell r="AD918">
            <v>516180</v>
          </cell>
          <cell r="AE918">
            <v>600</v>
          </cell>
          <cell r="AF918" t="str">
            <v>17</v>
          </cell>
          <cell r="AG918">
            <v>2023</v>
          </cell>
          <cell r="AH918" t="str">
            <v>Stormwater</v>
          </cell>
          <cell r="AI918">
            <v>908575</v>
          </cell>
          <cell r="AJ918" t="str">
            <v>Isabella-Chamberlain</v>
          </cell>
        </row>
        <row r="919">
          <cell r="B919" t="str">
            <v>908575 Isabella-Chamberlain</v>
          </cell>
          <cell r="C919" t="str">
            <v>DC</v>
          </cell>
          <cell r="D919" t="str">
            <v xml:space="preserve">Development Charges </v>
          </cell>
          <cell r="E919" t="str">
            <v>Sanitary Wastewater (Inside Green</v>
          </cell>
          <cell r="F919" t="str">
            <v>Develop. Charges</v>
          </cell>
          <cell r="G919" t="str">
            <v>DC</v>
          </cell>
          <cell r="H919" t="str">
            <v>Rate</v>
          </cell>
          <cell r="I919" t="str">
            <v>Sewer</v>
          </cell>
          <cell r="J919" t="str">
            <v>Authority</v>
          </cell>
          <cell r="K919" t="str">
            <v>Individual</v>
          </cell>
          <cell r="L919" t="str">
            <v>Renewal of City Assets</v>
          </cell>
          <cell r="M919" t="str">
            <v>Transportation Committee</v>
          </cell>
          <cell r="N919" t="str">
            <v>Planning, Infrastructure &amp; Economic Development Department</v>
          </cell>
          <cell r="O919" t="str">
            <v>Infrastructure Services</v>
          </cell>
          <cell r="P919" t="str">
            <v>Integrated Roads, Water &amp; Wastewater</v>
          </cell>
          <cell r="Q919" t="str">
            <v>908575  Isabella-Chamberlain</v>
          </cell>
          <cell r="R919" t="str">
            <v>516232  Sanitary Wastewater (Inside Green</v>
          </cell>
          <cell r="S919">
            <v>0</v>
          </cell>
          <cell r="T919">
            <v>0</v>
          </cell>
          <cell r="U919">
            <v>0</v>
          </cell>
          <cell r="V919">
            <v>66</v>
          </cell>
          <cell r="W919">
            <v>0</v>
          </cell>
          <cell r="X919">
            <v>0</v>
          </cell>
          <cell r="Y919">
            <v>0</v>
          </cell>
          <cell r="Z919">
            <v>0</v>
          </cell>
          <cell r="AA919">
            <v>0</v>
          </cell>
          <cell r="AB919">
            <v>0</v>
          </cell>
          <cell r="AC919">
            <v>66</v>
          </cell>
          <cell r="AD919">
            <v>516232</v>
          </cell>
          <cell r="AE919">
            <v>66</v>
          </cell>
          <cell r="AF919" t="str">
            <v>17</v>
          </cell>
          <cell r="AG919">
            <v>2023</v>
          </cell>
          <cell r="AH919" t="str">
            <v>Sanitary Wastewater</v>
          </cell>
          <cell r="AI919">
            <v>908575</v>
          </cell>
          <cell r="AJ919" t="str">
            <v>Isabella-Chamberlain</v>
          </cell>
        </row>
        <row r="920">
          <cell r="B920" t="str">
            <v>908575 Isabella-Chamberlain</v>
          </cell>
          <cell r="C920" t="str">
            <v>Debt</v>
          </cell>
          <cell r="D920" t="str">
            <v xml:space="preserve">Debt Funding </v>
          </cell>
          <cell r="E920" t="str">
            <v>Sewer Funded Debt</v>
          </cell>
          <cell r="F920" t="str">
            <v>Rate Supported Debt</v>
          </cell>
          <cell r="G920" t="str">
            <v>Rate</v>
          </cell>
          <cell r="H920" t="str">
            <v>Rate</v>
          </cell>
          <cell r="I920" t="str">
            <v>Sewer</v>
          </cell>
          <cell r="J920" t="str">
            <v>Authority</v>
          </cell>
          <cell r="K920" t="str">
            <v>Individual</v>
          </cell>
          <cell r="L920" t="str">
            <v>Renewal of City Assets</v>
          </cell>
          <cell r="M920" t="str">
            <v>Transportation Committee</v>
          </cell>
          <cell r="N920" t="str">
            <v>Planning, Infrastructure &amp; Economic Development Department</v>
          </cell>
          <cell r="O920" t="str">
            <v>Infrastructure Services</v>
          </cell>
          <cell r="P920" t="str">
            <v>Integrated Roads, Water &amp; Wastewater</v>
          </cell>
          <cell r="Q920" t="str">
            <v>908575  Isabella-Chamberlain</v>
          </cell>
          <cell r="R920" t="str">
            <v>518007  Sewer Funded Debt</v>
          </cell>
          <cell r="S920">
            <v>0</v>
          </cell>
          <cell r="T920">
            <v>0</v>
          </cell>
          <cell r="U920">
            <v>0</v>
          </cell>
          <cell r="V920">
            <v>434</v>
          </cell>
          <cell r="W920">
            <v>0</v>
          </cell>
          <cell r="X920">
            <v>0</v>
          </cell>
          <cell r="Y920">
            <v>0</v>
          </cell>
          <cell r="Z920">
            <v>0</v>
          </cell>
          <cell r="AA920">
            <v>0</v>
          </cell>
          <cell r="AB920">
            <v>0</v>
          </cell>
          <cell r="AC920">
            <v>434</v>
          </cell>
          <cell r="AD920">
            <v>518007</v>
          </cell>
          <cell r="AE920">
            <v>434</v>
          </cell>
          <cell r="AF920" t="str">
            <v>17</v>
          </cell>
          <cell r="AG920">
            <v>2023</v>
          </cell>
          <cell r="AH920" t="str">
            <v>Sewer Funded Debt</v>
          </cell>
          <cell r="AI920">
            <v>908575</v>
          </cell>
          <cell r="AJ920" t="str">
            <v>Isabella-Chamberlain</v>
          </cell>
        </row>
        <row r="921">
          <cell r="B921" t="str">
            <v>908582 N River Rd (Montreal-Dead EndNof Coupal)</v>
          </cell>
          <cell r="C921" t="str">
            <v>Res</v>
          </cell>
          <cell r="D921" t="str">
            <v xml:space="preserve">Capital Reserve Fund </v>
          </cell>
          <cell r="E921" t="str">
            <v>City Wide Capital</v>
          </cell>
          <cell r="F921" t="str">
            <v>Tax Supported/ Dedicated</v>
          </cell>
          <cell r="G921" t="str">
            <v>Tax</v>
          </cell>
          <cell r="H921" t="str">
            <v>Tax</v>
          </cell>
          <cell r="I921" t="str">
            <v>Tax</v>
          </cell>
          <cell r="J921" t="str">
            <v>Authority</v>
          </cell>
          <cell r="K921" t="str">
            <v>Integrated Rehab-Intensification Areas</v>
          </cell>
          <cell r="L921" t="str">
            <v>Renewal of City Assets</v>
          </cell>
          <cell r="M921" t="str">
            <v>Transportation Committee</v>
          </cell>
          <cell r="N921" t="str">
            <v>Planning, Infrastructure &amp; Economic Development Department</v>
          </cell>
          <cell r="O921" t="str">
            <v>Infrastructure Services</v>
          </cell>
          <cell r="P921" t="str">
            <v>Integrated Roads, Water &amp; Wastewater</v>
          </cell>
          <cell r="Q921" t="str">
            <v>908582  N River Rd (Montreal-Dead EndNof Coupal)</v>
          </cell>
          <cell r="R921" t="str">
            <v>516104  City Wide Capital</v>
          </cell>
          <cell r="S921">
            <v>500</v>
          </cell>
          <cell r="T921">
            <v>0</v>
          </cell>
          <cell r="U921">
            <v>0</v>
          </cell>
          <cell r="V921">
            <v>0</v>
          </cell>
          <cell r="W921">
            <v>0</v>
          </cell>
          <cell r="X921">
            <v>0</v>
          </cell>
          <cell r="Y921">
            <v>0</v>
          </cell>
          <cell r="Z921">
            <v>0</v>
          </cell>
          <cell r="AA921">
            <v>0</v>
          </cell>
          <cell r="AB921">
            <v>0</v>
          </cell>
          <cell r="AC921">
            <v>500</v>
          </cell>
          <cell r="AD921">
            <v>516104</v>
          </cell>
          <cell r="AE921">
            <v>500</v>
          </cell>
          <cell r="AF921">
            <v>12</v>
          </cell>
          <cell r="AG921">
            <v>2021</v>
          </cell>
          <cell r="AH921" t="str">
            <v>City Wide Capital</v>
          </cell>
          <cell r="AI921">
            <v>908582</v>
          </cell>
          <cell r="AJ921" t="str">
            <v>Ch. N River (Montreal-impasse au nord de Coupal)</v>
          </cell>
        </row>
        <row r="922">
          <cell r="B922" t="str">
            <v>908582 N River Rd (Montreal-Dead EndNof Coupal)</v>
          </cell>
          <cell r="C922" t="str">
            <v>Res</v>
          </cell>
          <cell r="D922" t="str">
            <v xml:space="preserve">Capital Reserve Fund </v>
          </cell>
          <cell r="E922" t="str">
            <v>Water Capital</v>
          </cell>
          <cell r="F922" t="str">
            <v>Rate Supported</v>
          </cell>
          <cell r="G922" t="str">
            <v>Rate</v>
          </cell>
          <cell r="H922" t="str">
            <v>Rate</v>
          </cell>
          <cell r="I922" t="str">
            <v>Water</v>
          </cell>
          <cell r="J922" t="str">
            <v>Authority</v>
          </cell>
          <cell r="K922" t="str">
            <v>Integrated Rehab-Intensification Areas</v>
          </cell>
          <cell r="L922" t="str">
            <v>Renewal of City Assets</v>
          </cell>
          <cell r="M922" t="str">
            <v>Transportation Committee</v>
          </cell>
          <cell r="N922" t="str">
            <v>Planning, Infrastructure &amp; Economic Development Department</v>
          </cell>
          <cell r="O922" t="str">
            <v>Infrastructure Services</v>
          </cell>
          <cell r="P922" t="str">
            <v>Integrated Roads, Water &amp; Wastewater</v>
          </cell>
          <cell r="Q922" t="str">
            <v>908582  N River Rd (Montreal-Dead EndNof Coupal)</v>
          </cell>
          <cell r="R922" t="str">
            <v>516110  Water Capital</v>
          </cell>
          <cell r="S922">
            <v>1000</v>
          </cell>
          <cell r="T922">
            <v>0</v>
          </cell>
          <cell r="U922">
            <v>0</v>
          </cell>
          <cell r="V922">
            <v>0</v>
          </cell>
          <cell r="W922">
            <v>0</v>
          </cell>
          <cell r="X922">
            <v>0</v>
          </cell>
          <cell r="Y922">
            <v>0</v>
          </cell>
          <cell r="Z922">
            <v>0</v>
          </cell>
          <cell r="AA922">
            <v>0</v>
          </cell>
          <cell r="AB922">
            <v>0</v>
          </cell>
          <cell r="AC922">
            <v>1000</v>
          </cell>
          <cell r="AD922">
            <v>516110</v>
          </cell>
          <cell r="AE922">
            <v>1000</v>
          </cell>
          <cell r="AF922">
            <v>12</v>
          </cell>
          <cell r="AG922">
            <v>2021</v>
          </cell>
          <cell r="AH922" t="str">
            <v>Water Capital</v>
          </cell>
          <cell r="AI922">
            <v>908582</v>
          </cell>
          <cell r="AJ922" t="str">
            <v>Ch. N River (Montreal-impasse au nord de Coupal)</v>
          </cell>
        </row>
        <row r="923">
          <cell r="B923" t="str">
            <v>908582 N River Rd (Montreal-Dead EndNof Coupal)</v>
          </cell>
          <cell r="C923" t="str">
            <v>Res</v>
          </cell>
          <cell r="D923" t="str">
            <v xml:space="preserve">Capital Reserve Fund </v>
          </cell>
          <cell r="E923" t="str">
            <v>Sewer Capital</v>
          </cell>
          <cell r="F923" t="str">
            <v>Rate Supported</v>
          </cell>
          <cell r="G923" t="str">
            <v>Rate</v>
          </cell>
          <cell r="H923" t="str">
            <v>Rate</v>
          </cell>
          <cell r="I923" t="str">
            <v>Sewer</v>
          </cell>
          <cell r="J923" t="str">
            <v>Authority</v>
          </cell>
          <cell r="K923" t="str">
            <v>Integrated Rehab-Intensification Areas</v>
          </cell>
          <cell r="L923" t="str">
            <v>Renewal of City Assets</v>
          </cell>
          <cell r="M923" t="str">
            <v>Transportation Committee</v>
          </cell>
          <cell r="N923" t="str">
            <v>Planning, Infrastructure &amp; Economic Development Department</v>
          </cell>
          <cell r="O923" t="str">
            <v>Infrastructure Services</v>
          </cell>
          <cell r="P923" t="str">
            <v>Integrated Roads, Water &amp; Wastewater</v>
          </cell>
          <cell r="Q923" t="str">
            <v>908582  N River Rd (Montreal-Dead EndNof Coupal)</v>
          </cell>
          <cell r="R923" t="str">
            <v>516112  Sewer Capital</v>
          </cell>
          <cell r="S923">
            <v>515</v>
          </cell>
          <cell r="T923">
            <v>0</v>
          </cell>
          <cell r="U923">
            <v>0</v>
          </cell>
          <cell r="V923">
            <v>0</v>
          </cell>
          <cell r="W923">
            <v>0</v>
          </cell>
          <cell r="X923">
            <v>0</v>
          </cell>
          <cell r="Y923">
            <v>0</v>
          </cell>
          <cell r="Z923">
            <v>0</v>
          </cell>
          <cell r="AA923">
            <v>0</v>
          </cell>
          <cell r="AB923">
            <v>0</v>
          </cell>
          <cell r="AC923">
            <v>515</v>
          </cell>
          <cell r="AD923">
            <v>516112</v>
          </cell>
          <cell r="AE923">
            <v>515</v>
          </cell>
          <cell r="AF923">
            <v>12</v>
          </cell>
          <cell r="AG923">
            <v>2021</v>
          </cell>
          <cell r="AH923" t="str">
            <v xml:space="preserve">Sewer Capital </v>
          </cell>
          <cell r="AI923">
            <v>908582</v>
          </cell>
          <cell r="AJ923" t="str">
            <v>Ch. N River (Montreal-impasse au nord de Coupal)</v>
          </cell>
        </row>
        <row r="924">
          <cell r="B924" t="str">
            <v>908582 N River Rd (Montreal-Dead EndNof Coupal)</v>
          </cell>
          <cell r="C924" t="str">
            <v>Res</v>
          </cell>
          <cell r="D924" t="str">
            <v xml:space="preserve">Capital Reserve Fund </v>
          </cell>
          <cell r="E924" t="str">
            <v>Stormwater Reserve</v>
          </cell>
          <cell r="F924" t="str">
            <v>Rate Supported</v>
          </cell>
          <cell r="G924" t="str">
            <v>Rate</v>
          </cell>
          <cell r="H924" t="str">
            <v>Rate</v>
          </cell>
          <cell r="I924" t="str">
            <v>Stormwater</v>
          </cell>
          <cell r="J924" t="str">
            <v>Authority</v>
          </cell>
          <cell r="K924" t="str">
            <v>Integrated Rehab-Intensification Areas</v>
          </cell>
          <cell r="L924" t="str">
            <v>Renewal of City Assets</v>
          </cell>
          <cell r="M924" t="str">
            <v>Transportation Committee</v>
          </cell>
          <cell r="N924" t="str">
            <v>Planning, Infrastructure &amp; Economic Development Department</v>
          </cell>
          <cell r="O924" t="str">
            <v>Infrastructure Services</v>
          </cell>
          <cell r="P924" t="str">
            <v>Integrated Roads, Water &amp; Wastewater</v>
          </cell>
          <cell r="Q924" t="str">
            <v>908582  N River Rd (Montreal-Dead EndNof Coupal)</v>
          </cell>
          <cell r="R924" t="str">
            <v>516180  Stormwater Reserve Capital</v>
          </cell>
          <cell r="S924">
            <v>450</v>
          </cell>
          <cell r="T924">
            <v>0</v>
          </cell>
          <cell r="U924">
            <v>0</v>
          </cell>
          <cell r="V924">
            <v>0</v>
          </cell>
          <cell r="W924">
            <v>0</v>
          </cell>
          <cell r="X924">
            <v>0</v>
          </cell>
          <cell r="Y924">
            <v>0</v>
          </cell>
          <cell r="Z924">
            <v>0</v>
          </cell>
          <cell r="AA924">
            <v>0</v>
          </cell>
          <cell r="AB924">
            <v>0</v>
          </cell>
          <cell r="AC924">
            <v>450</v>
          </cell>
          <cell r="AD924">
            <v>516180</v>
          </cell>
          <cell r="AE924">
            <v>450</v>
          </cell>
          <cell r="AF924">
            <v>12</v>
          </cell>
          <cell r="AG924">
            <v>2021</v>
          </cell>
          <cell r="AH924" t="str">
            <v>Stormwater</v>
          </cell>
          <cell r="AI924">
            <v>908582</v>
          </cell>
          <cell r="AJ924" t="str">
            <v>Ch. N River (Montreal-impasse au nord de Coupal)</v>
          </cell>
        </row>
        <row r="925">
          <cell r="B925" t="str">
            <v>908582 N River Rd (Montreal-Dead EndNof Coupal)</v>
          </cell>
          <cell r="C925" t="str">
            <v>DC</v>
          </cell>
          <cell r="D925" t="str">
            <v xml:space="preserve">Development Charges </v>
          </cell>
          <cell r="E925" t="str">
            <v>Sanitary Wastewater (Inside Green</v>
          </cell>
          <cell r="F925" t="str">
            <v>Develop. Charges</v>
          </cell>
          <cell r="G925" t="str">
            <v>DC</v>
          </cell>
          <cell r="H925" t="str">
            <v>Rate</v>
          </cell>
          <cell r="I925" t="str">
            <v>Sewer</v>
          </cell>
          <cell r="J925" t="str">
            <v>Authority</v>
          </cell>
          <cell r="K925" t="str">
            <v>Integrated Rehab-Intensification Areas</v>
          </cell>
          <cell r="L925" t="str">
            <v>Renewal of City Assets</v>
          </cell>
          <cell r="M925" t="str">
            <v>Transportation Committee</v>
          </cell>
          <cell r="N925" t="str">
            <v>Planning, Infrastructure &amp; Economic Development Department</v>
          </cell>
          <cell r="O925" t="str">
            <v>Infrastructure Services</v>
          </cell>
          <cell r="P925" t="str">
            <v>Integrated Roads, Water &amp; Wastewater</v>
          </cell>
          <cell r="Q925" t="str">
            <v>908582  N River Rd (Montreal-Dead EndNof Coupal)</v>
          </cell>
          <cell r="R925" t="str">
            <v>516232  Sanitary Wastewater (Inside Green</v>
          </cell>
          <cell r="S925">
            <v>85</v>
          </cell>
          <cell r="T925">
            <v>0</v>
          </cell>
          <cell r="U925">
            <v>0</v>
          </cell>
          <cell r="V925">
            <v>0</v>
          </cell>
          <cell r="W925">
            <v>0</v>
          </cell>
          <cell r="X925">
            <v>0</v>
          </cell>
          <cell r="Y925">
            <v>0</v>
          </cell>
          <cell r="Z925">
            <v>0</v>
          </cell>
          <cell r="AA925">
            <v>0</v>
          </cell>
          <cell r="AB925">
            <v>0</v>
          </cell>
          <cell r="AC925">
            <v>85</v>
          </cell>
          <cell r="AD925">
            <v>516232</v>
          </cell>
          <cell r="AE925">
            <v>85</v>
          </cell>
          <cell r="AF925">
            <v>12</v>
          </cell>
          <cell r="AG925">
            <v>2021</v>
          </cell>
          <cell r="AH925" t="str">
            <v>Sanitary Wastewater</v>
          </cell>
          <cell r="AI925">
            <v>908582</v>
          </cell>
          <cell r="AJ925" t="str">
            <v>Ch. N River (Montreal-impasse au nord de Coupal)</v>
          </cell>
        </row>
        <row r="926">
          <cell r="B926" t="str">
            <v>908582 N River Rd (Montreal-Dead EndNof Coupal)</v>
          </cell>
          <cell r="C926" t="str">
            <v>Debt</v>
          </cell>
          <cell r="D926" t="str">
            <v xml:space="preserve">Debt Funding </v>
          </cell>
          <cell r="E926" t="str">
            <v>Sewer Funded Debt</v>
          </cell>
          <cell r="F926" t="str">
            <v>Rate Supported Debt</v>
          </cell>
          <cell r="G926" t="str">
            <v>Rate</v>
          </cell>
          <cell r="H926" t="str">
            <v>Rate</v>
          </cell>
          <cell r="I926" t="str">
            <v>Sewer</v>
          </cell>
          <cell r="J926" t="str">
            <v>Authority</v>
          </cell>
          <cell r="K926" t="str">
            <v>Integrated Rehab-Intensification Areas</v>
          </cell>
          <cell r="L926" t="str">
            <v>Renewal of City Assets</v>
          </cell>
          <cell r="M926" t="str">
            <v>Transportation Committee</v>
          </cell>
          <cell r="N926" t="str">
            <v>Planning, Infrastructure &amp; Economic Development Department</v>
          </cell>
          <cell r="O926" t="str">
            <v>Infrastructure Services</v>
          </cell>
          <cell r="P926" t="str">
            <v>Integrated Roads, Water &amp; Wastewater</v>
          </cell>
          <cell r="Q926" t="str">
            <v>908582  N River Rd (Montreal-Dead EndNof Coupal)</v>
          </cell>
          <cell r="R926" t="str">
            <v>518007  Sewer Funded Debt</v>
          </cell>
          <cell r="S926">
            <v>100</v>
          </cell>
          <cell r="T926">
            <v>0</v>
          </cell>
          <cell r="U926">
            <v>0</v>
          </cell>
          <cell r="V926">
            <v>0</v>
          </cell>
          <cell r="W926">
            <v>0</v>
          </cell>
          <cell r="X926">
            <v>0</v>
          </cell>
          <cell r="Y926">
            <v>0</v>
          </cell>
          <cell r="Z926">
            <v>0</v>
          </cell>
          <cell r="AA926">
            <v>0</v>
          </cell>
          <cell r="AB926">
            <v>0</v>
          </cell>
          <cell r="AC926">
            <v>100</v>
          </cell>
          <cell r="AD926">
            <v>518007</v>
          </cell>
          <cell r="AE926">
            <v>100</v>
          </cell>
          <cell r="AF926">
            <v>12</v>
          </cell>
          <cell r="AG926">
            <v>2021</v>
          </cell>
          <cell r="AH926" t="str">
            <v>Sewer Funded Debt</v>
          </cell>
          <cell r="AI926">
            <v>908582</v>
          </cell>
          <cell r="AJ926" t="str">
            <v>Ch. N River (Montreal-impasse au nord de Coupal)</v>
          </cell>
        </row>
        <row r="927">
          <cell r="B927" t="str">
            <v>908582 N River Rd (Montreal-Dead EndNof Coupal)</v>
          </cell>
          <cell r="C927" t="str">
            <v>Debt</v>
          </cell>
          <cell r="D927" t="str">
            <v xml:space="preserve">Debt Funding </v>
          </cell>
          <cell r="E927" t="str">
            <v>Water Funded Debt</v>
          </cell>
          <cell r="F927" t="str">
            <v>Rate Supported Debt</v>
          </cell>
          <cell r="G927" t="str">
            <v>Rate</v>
          </cell>
          <cell r="H927" t="str">
            <v>Rate</v>
          </cell>
          <cell r="I927" t="str">
            <v>Water</v>
          </cell>
          <cell r="J927" t="str">
            <v>Authority</v>
          </cell>
          <cell r="K927" t="str">
            <v>Integrated Rehab-Intensification Areas</v>
          </cell>
          <cell r="L927" t="str">
            <v>Renewal of City Assets</v>
          </cell>
          <cell r="M927" t="str">
            <v>Transportation Committee</v>
          </cell>
          <cell r="N927" t="str">
            <v>Planning, Infrastructure &amp; Economic Development Department</v>
          </cell>
          <cell r="O927" t="str">
            <v>Infrastructure Services</v>
          </cell>
          <cell r="P927" t="str">
            <v>Integrated Roads, Water &amp; Wastewater</v>
          </cell>
          <cell r="Q927" t="str">
            <v>908582  N River Rd (Montreal-Dead EndNof Coupal)</v>
          </cell>
          <cell r="R927" t="str">
            <v>518011  Water Funded Debt</v>
          </cell>
          <cell r="S927">
            <v>190</v>
          </cell>
          <cell r="T927">
            <v>0</v>
          </cell>
          <cell r="U927">
            <v>0</v>
          </cell>
          <cell r="V927">
            <v>0</v>
          </cell>
          <cell r="W927">
            <v>0</v>
          </cell>
          <cell r="X927">
            <v>0</v>
          </cell>
          <cell r="Y927">
            <v>0</v>
          </cell>
          <cell r="Z927">
            <v>0</v>
          </cell>
          <cell r="AA927">
            <v>0</v>
          </cell>
          <cell r="AB927">
            <v>0</v>
          </cell>
          <cell r="AC927">
            <v>190</v>
          </cell>
          <cell r="AD927">
            <v>518011</v>
          </cell>
          <cell r="AE927">
            <v>190</v>
          </cell>
          <cell r="AF927">
            <v>12</v>
          </cell>
          <cell r="AG927">
            <v>2021</v>
          </cell>
          <cell r="AH927" t="str">
            <v>Water Funded Debt</v>
          </cell>
          <cell r="AI927">
            <v>908582</v>
          </cell>
          <cell r="AJ927" t="str">
            <v>Ch. N River (Montreal-impasse au nord de Coupal)</v>
          </cell>
        </row>
        <row r="928">
          <cell r="B928" t="str">
            <v>908835 Mann-Range-Russell-Templeton</v>
          </cell>
          <cell r="C928" t="str">
            <v>Res</v>
          </cell>
          <cell r="D928" t="str">
            <v xml:space="preserve">Capital Reserve Fund </v>
          </cell>
          <cell r="E928" t="str">
            <v>City Wide Capital</v>
          </cell>
          <cell r="F928" t="str">
            <v>Tax Supported/ Dedicated</v>
          </cell>
          <cell r="G928" t="str">
            <v>Tax</v>
          </cell>
          <cell r="H928" t="str">
            <v>Tax</v>
          </cell>
          <cell r="I928" t="str">
            <v>Tax</v>
          </cell>
          <cell r="J928" t="str">
            <v>Authority</v>
          </cell>
          <cell r="K928" t="str">
            <v>Integrated Rehab-Intensification Areas</v>
          </cell>
          <cell r="L928" t="str">
            <v>Renewal of City Assets</v>
          </cell>
          <cell r="M928" t="str">
            <v>Transportation Committee</v>
          </cell>
          <cell r="N928" t="str">
            <v>Planning, Infrastructure &amp; Economic Development Department</v>
          </cell>
          <cell r="O928" t="str">
            <v>Infrastructure Services</v>
          </cell>
          <cell r="P928" t="str">
            <v>Integrated Roads, Water &amp; Wastewater</v>
          </cell>
          <cell r="Q928" t="str">
            <v>908835  Mann-Range-Russell-Templeton</v>
          </cell>
          <cell r="R928" t="str">
            <v>516104  City Wide Capital</v>
          </cell>
          <cell r="S928">
            <v>2425</v>
          </cell>
          <cell r="T928">
            <v>0</v>
          </cell>
          <cell r="U928">
            <v>0</v>
          </cell>
          <cell r="V928">
            <v>0</v>
          </cell>
          <cell r="W928">
            <v>0</v>
          </cell>
          <cell r="X928">
            <v>0</v>
          </cell>
          <cell r="Y928">
            <v>0</v>
          </cell>
          <cell r="Z928">
            <v>0</v>
          </cell>
          <cell r="AA928">
            <v>0</v>
          </cell>
          <cell r="AB928">
            <v>0</v>
          </cell>
          <cell r="AC928">
            <v>2425</v>
          </cell>
          <cell r="AD928">
            <v>516104</v>
          </cell>
          <cell r="AE928">
            <v>2425</v>
          </cell>
          <cell r="AF928" t="str">
            <v>12</v>
          </cell>
          <cell r="AG928" t="str">
            <v>2021</v>
          </cell>
          <cell r="AH928" t="str">
            <v>City Wide Capital</v>
          </cell>
          <cell r="AI928">
            <v>908835</v>
          </cell>
          <cell r="AJ928" t="str">
            <v>Mann-Range-Russell-Templeton</v>
          </cell>
        </row>
        <row r="929">
          <cell r="B929" t="str">
            <v>908835 Mann-Range-Russell-Templeton</v>
          </cell>
          <cell r="C929" t="str">
            <v>Res</v>
          </cell>
          <cell r="D929" t="str">
            <v xml:space="preserve">Capital Reserve Fund </v>
          </cell>
          <cell r="E929" t="str">
            <v>Water Capital</v>
          </cell>
          <cell r="F929" t="str">
            <v>Rate Supported</v>
          </cell>
          <cell r="G929" t="str">
            <v>Rate</v>
          </cell>
          <cell r="H929" t="str">
            <v>Rate</v>
          </cell>
          <cell r="I929" t="str">
            <v>Water</v>
          </cell>
          <cell r="J929" t="str">
            <v>Authority</v>
          </cell>
          <cell r="K929" t="str">
            <v>Integrated Rehab-Intensification Areas</v>
          </cell>
          <cell r="L929" t="str">
            <v>Renewal of City Assets</v>
          </cell>
          <cell r="M929" t="str">
            <v>Transportation Committee</v>
          </cell>
          <cell r="N929" t="str">
            <v>Planning, Infrastructure &amp; Economic Development Department</v>
          </cell>
          <cell r="O929" t="str">
            <v>Infrastructure Services</v>
          </cell>
          <cell r="P929" t="str">
            <v>Integrated Roads, Water &amp; Wastewater</v>
          </cell>
          <cell r="Q929" t="str">
            <v>908835  Mann-Range-Russell-Templeton</v>
          </cell>
          <cell r="R929" t="str">
            <v>516110  Water Capital</v>
          </cell>
          <cell r="S929">
            <v>5100</v>
          </cell>
          <cell r="T929">
            <v>0</v>
          </cell>
          <cell r="U929">
            <v>0</v>
          </cell>
          <cell r="V929">
            <v>0</v>
          </cell>
          <cell r="W929">
            <v>0</v>
          </cell>
          <cell r="X929">
            <v>0</v>
          </cell>
          <cell r="Y929">
            <v>0</v>
          </cell>
          <cell r="Z929">
            <v>0</v>
          </cell>
          <cell r="AA929">
            <v>0</v>
          </cell>
          <cell r="AB929">
            <v>0</v>
          </cell>
          <cell r="AC929">
            <v>5100</v>
          </cell>
          <cell r="AD929">
            <v>516110</v>
          </cell>
          <cell r="AE929">
            <v>5100</v>
          </cell>
          <cell r="AF929" t="str">
            <v>12</v>
          </cell>
          <cell r="AG929" t="str">
            <v>2021</v>
          </cell>
          <cell r="AH929" t="str">
            <v>Water Capital</v>
          </cell>
          <cell r="AI929">
            <v>908835</v>
          </cell>
          <cell r="AJ929" t="str">
            <v>Mann-Range-Russell-Templeton</v>
          </cell>
        </row>
        <row r="930">
          <cell r="B930" t="str">
            <v>908835 Mann-Range-Russell-Templeton</v>
          </cell>
          <cell r="C930" t="str">
            <v>Res</v>
          </cell>
          <cell r="D930" t="str">
            <v xml:space="preserve">Capital Reserve Fund </v>
          </cell>
          <cell r="E930" t="str">
            <v>Sewer Capital</v>
          </cell>
          <cell r="F930" t="str">
            <v>Rate Supported</v>
          </cell>
          <cell r="G930" t="str">
            <v>Rate</v>
          </cell>
          <cell r="H930" t="str">
            <v>Rate</v>
          </cell>
          <cell r="I930" t="str">
            <v>Sewer</v>
          </cell>
          <cell r="J930" t="str">
            <v>Authority</v>
          </cell>
          <cell r="K930" t="str">
            <v>Integrated Rehab-Intensification Areas</v>
          </cell>
          <cell r="L930" t="str">
            <v>Renewal of City Assets</v>
          </cell>
          <cell r="M930" t="str">
            <v>Transportation Committee</v>
          </cell>
          <cell r="N930" t="str">
            <v>Planning, Infrastructure &amp; Economic Development Department</v>
          </cell>
          <cell r="O930" t="str">
            <v>Infrastructure Services</v>
          </cell>
          <cell r="P930" t="str">
            <v>Integrated Roads, Water &amp; Wastewater</v>
          </cell>
          <cell r="Q930" t="str">
            <v>908835  Mann-Range-Russell-Templeton</v>
          </cell>
          <cell r="R930" t="str">
            <v>516112  Sewer Capital</v>
          </cell>
          <cell r="S930">
            <v>700</v>
          </cell>
          <cell r="T930">
            <v>0</v>
          </cell>
          <cell r="U930">
            <v>0</v>
          </cell>
          <cell r="V930">
            <v>0</v>
          </cell>
          <cell r="W930">
            <v>0</v>
          </cell>
          <cell r="X930">
            <v>0</v>
          </cell>
          <cell r="Y930">
            <v>0</v>
          </cell>
          <cell r="Z930">
            <v>0</v>
          </cell>
          <cell r="AA930">
            <v>0</v>
          </cell>
          <cell r="AB930">
            <v>0</v>
          </cell>
          <cell r="AC930">
            <v>700</v>
          </cell>
          <cell r="AD930">
            <v>516112</v>
          </cell>
          <cell r="AE930">
            <v>700</v>
          </cell>
          <cell r="AF930" t="str">
            <v>12</v>
          </cell>
          <cell r="AG930" t="str">
            <v>2021</v>
          </cell>
          <cell r="AH930" t="str">
            <v xml:space="preserve">Sewer Capital </v>
          </cell>
          <cell r="AI930">
            <v>908835</v>
          </cell>
          <cell r="AJ930" t="str">
            <v>Mann-Range-Russell-Templeton</v>
          </cell>
        </row>
        <row r="931">
          <cell r="B931" t="str">
            <v>908835 Mann-Range-Russell-Templeton</v>
          </cell>
          <cell r="C931" t="str">
            <v>Res</v>
          </cell>
          <cell r="D931" t="str">
            <v xml:space="preserve">Capital Reserve Fund </v>
          </cell>
          <cell r="E931" t="str">
            <v>Stormwater Reserve</v>
          </cell>
          <cell r="F931" t="str">
            <v>Rate Supported</v>
          </cell>
          <cell r="G931" t="str">
            <v>Rate</v>
          </cell>
          <cell r="H931" t="str">
            <v>Rate</v>
          </cell>
          <cell r="I931" t="str">
            <v>Stormwater</v>
          </cell>
          <cell r="J931" t="str">
            <v>Authority</v>
          </cell>
          <cell r="K931" t="str">
            <v>Integrated Rehab-Intensification Areas</v>
          </cell>
          <cell r="L931" t="str">
            <v>Renewal of City Assets</v>
          </cell>
          <cell r="M931" t="str">
            <v>Transportation Committee</v>
          </cell>
          <cell r="N931" t="str">
            <v>Planning, Infrastructure &amp; Economic Development Department</v>
          </cell>
          <cell r="O931" t="str">
            <v>Infrastructure Services</v>
          </cell>
          <cell r="P931" t="str">
            <v>Integrated Roads, Water &amp; Wastewater</v>
          </cell>
          <cell r="Q931" t="str">
            <v>908835  Mann-Range-Russell-Templeton</v>
          </cell>
          <cell r="R931" t="str">
            <v>516180  Stormwater Reserve Capital</v>
          </cell>
          <cell r="S931">
            <v>80</v>
          </cell>
          <cell r="T931">
            <v>0</v>
          </cell>
          <cell r="U931">
            <v>0</v>
          </cell>
          <cell r="V931">
            <v>0</v>
          </cell>
          <cell r="W931">
            <v>0</v>
          </cell>
          <cell r="X931">
            <v>0</v>
          </cell>
          <cell r="Y931">
            <v>0</v>
          </cell>
          <cell r="Z931">
            <v>0</v>
          </cell>
          <cell r="AA931">
            <v>0</v>
          </cell>
          <cell r="AB931">
            <v>0</v>
          </cell>
          <cell r="AC931">
            <v>80</v>
          </cell>
          <cell r="AD931">
            <v>516180</v>
          </cell>
          <cell r="AE931">
            <v>80</v>
          </cell>
          <cell r="AF931" t="str">
            <v>12</v>
          </cell>
          <cell r="AG931" t="str">
            <v>2021</v>
          </cell>
          <cell r="AH931" t="str">
            <v>Stormwater</v>
          </cell>
          <cell r="AI931">
            <v>908835</v>
          </cell>
          <cell r="AJ931" t="str">
            <v>Mann-Range-Russell-Templeton</v>
          </cell>
        </row>
        <row r="932">
          <cell r="B932" t="str">
            <v>908835 Mann-Range-Russell-Templeton</v>
          </cell>
          <cell r="C932" t="str">
            <v>Debt</v>
          </cell>
          <cell r="D932" t="str">
            <v xml:space="preserve">Debt Funding </v>
          </cell>
          <cell r="E932" t="str">
            <v>Tax Supported Debt</v>
          </cell>
          <cell r="F932" t="str">
            <v>Tax Supported/ Dedicated Debt</v>
          </cell>
          <cell r="G932" t="str">
            <v>Tax</v>
          </cell>
          <cell r="H932" t="str">
            <v>Tax</v>
          </cell>
          <cell r="I932" t="str">
            <v>Tax</v>
          </cell>
          <cell r="J932" t="str">
            <v>Authority</v>
          </cell>
          <cell r="K932" t="str">
            <v>Integrated Rehab-Intensification Areas</v>
          </cell>
          <cell r="L932" t="str">
            <v>Renewal of City Assets</v>
          </cell>
          <cell r="M932" t="str">
            <v>Transportation Committee</v>
          </cell>
          <cell r="N932" t="str">
            <v>Planning, Infrastructure &amp; Economic Development Department</v>
          </cell>
          <cell r="O932" t="str">
            <v>Infrastructure Services</v>
          </cell>
          <cell r="P932" t="str">
            <v>Integrated Roads, Water &amp; Wastewater</v>
          </cell>
          <cell r="Q932" t="str">
            <v>908835  Mann-Range-Russell-Templeton</v>
          </cell>
          <cell r="R932" t="str">
            <v>518004  Tax Supported Debt</v>
          </cell>
          <cell r="S932">
            <v>40</v>
          </cell>
          <cell r="T932">
            <v>0</v>
          </cell>
          <cell r="U932">
            <v>0</v>
          </cell>
          <cell r="V932">
            <v>0</v>
          </cell>
          <cell r="W932">
            <v>0</v>
          </cell>
          <cell r="X932">
            <v>0</v>
          </cell>
          <cell r="Y932">
            <v>0</v>
          </cell>
          <cell r="Z932">
            <v>0</v>
          </cell>
          <cell r="AA932">
            <v>0</v>
          </cell>
          <cell r="AB932">
            <v>0</v>
          </cell>
          <cell r="AC932">
            <v>40</v>
          </cell>
          <cell r="AD932">
            <v>518004</v>
          </cell>
          <cell r="AE932">
            <v>40</v>
          </cell>
          <cell r="AF932" t="str">
            <v>12</v>
          </cell>
          <cell r="AG932" t="str">
            <v>2021</v>
          </cell>
          <cell r="AH932" t="str">
            <v>Tax Supported Debt</v>
          </cell>
          <cell r="AI932">
            <v>908835</v>
          </cell>
          <cell r="AJ932" t="str">
            <v>Mann-Range-Russell-Templeton</v>
          </cell>
        </row>
        <row r="933">
          <cell r="B933" t="str">
            <v>908835 Mann-Range-Russell-Templeton</v>
          </cell>
          <cell r="C933" t="str">
            <v>Debt</v>
          </cell>
          <cell r="D933" t="str">
            <v xml:space="preserve">Debt Funding </v>
          </cell>
          <cell r="E933" t="str">
            <v>Sewer Funded Debt</v>
          </cell>
          <cell r="F933" t="str">
            <v>Rate Supported Debt</v>
          </cell>
          <cell r="G933" t="str">
            <v>Rate</v>
          </cell>
          <cell r="H933" t="str">
            <v>Rate</v>
          </cell>
          <cell r="I933" t="str">
            <v>Sewer</v>
          </cell>
          <cell r="J933" t="str">
            <v>Authority</v>
          </cell>
          <cell r="K933" t="str">
            <v>Integrated Rehab-Intensification Areas</v>
          </cell>
          <cell r="L933" t="str">
            <v>Renewal of City Assets</v>
          </cell>
          <cell r="M933" t="str">
            <v>Transportation Committee</v>
          </cell>
          <cell r="N933" t="str">
            <v>Planning, Infrastructure &amp; Economic Development Department</v>
          </cell>
          <cell r="O933" t="str">
            <v>Infrastructure Services</v>
          </cell>
          <cell r="P933" t="str">
            <v>Integrated Roads, Water &amp; Wastewater</v>
          </cell>
          <cell r="Q933" t="str">
            <v>908835  Mann-Range-Russell-Templeton</v>
          </cell>
          <cell r="R933" t="str">
            <v>518007  Sewer Funded Debt</v>
          </cell>
          <cell r="S933">
            <v>3010</v>
          </cell>
          <cell r="T933">
            <v>0</v>
          </cell>
          <cell r="U933">
            <v>0</v>
          </cell>
          <cell r="V933">
            <v>0</v>
          </cell>
          <cell r="W933">
            <v>0</v>
          </cell>
          <cell r="X933">
            <v>0</v>
          </cell>
          <cell r="Y933">
            <v>0</v>
          </cell>
          <cell r="Z933">
            <v>0</v>
          </cell>
          <cell r="AA933">
            <v>0</v>
          </cell>
          <cell r="AB933">
            <v>0</v>
          </cell>
          <cell r="AC933">
            <v>3010</v>
          </cell>
          <cell r="AD933">
            <v>518007</v>
          </cell>
          <cell r="AE933">
            <v>3010</v>
          </cell>
          <cell r="AF933" t="str">
            <v>12</v>
          </cell>
          <cell r="AG933" t="str">
            <v>2021</v>
          </cell>
          <cell r="AH933" t="str">
            <v>Sewer Funded Debt</v>
          </cell>
          <cell r="AI933">
            <v>908835</v>
          </cell>
          <cell r="AJ933" t="str">
            <v>Mann-Range-Russell-Templeton</v>
          </cell>
        </row>
        <row r="934">
          <cell r="B934" t="str">
            <v>908835 Mann-Range-Russell-Templeton</v>
          </cell>
          <cell r="C934" t="str">
            <v>Debt</v>
          </cell>
          <cell r="D934" t="str">
            <v xml:space="preserve">Debt Funding </v>
          </cell>
          <cell r="E934" t="str">
            <v>Water Funded Debt</v>
          </cell>
          <cell r="F934" t="str">
            <v>Rate Supported Debt</v>
          </cell>
          <cell r="G934" t="str">
            <v>Rate</v>
          </cell>
          <cell r="H934" t="str">
            <v>Rate</v>
          </cell>
          <cell r="I934" t="str">
            <v>Water</v>
          </cell>
          <cell r="J934" t="str">
            <v>Authority</v>
          </cell>
          <cell r="K934" t="str">
            <v>Integrated Rehab-Intensification Areas</v>
          </cell>
          <cell r="L934" t="str">
            <v>Renewal of City Assets</v>
          </cell>
          <cell r="M934" t="str">
            <v>Transportation Committee</v>
          </cell>
          <cell r="N934" t="str">
            <v>Planning, Infrastructure &amp; Economic Development Department</v>
          </cell>
          <cell r="O934" t="str">
            <v>Infrastructure Services</v>
          </cell>
          <cell r="P934" t="str">
            <v>Integrated Roads, Water &amp; Wastewater</v>
          </cell>
          <cell r="Q934" t="str">
            <v>908835  Mann-Range-Russell-Templeton</v>
          </cell>
          <cell r="R934" t="str">
            <v>518011  Water Funded Debt</v>
          </cell>
          <cell r="S934">
            <v>35</v>
          </cell>
          <cell r="T934">
            <v>0</v>
          </cell>
          <cell r="U934">
            <v>0</v>
          </cell>
          <cell r="V934">
            <v>0</v>
          </cell>
          <cell r="W934">
            <v>0</v>
          </cell>
          <cell r="X934">
            <v>0</v>
          </cell>
          <cell r="Y934">
            <v>0</v>
          </cell>
          <cell r="Z934">
            <v>0</v>
          </cell>
          <cell r="AA934">
            <v>0</v>
          </cell>
          <cell r="AB934">
            <v>0</v>
          </cell>
          <cell r="AC934">
            <v>35</v>
          </cell>
          <cell r="AD934">
            <v>518011</v>
          </cell>
          <cell r="AE934">
            <v>35</v>
          </cell>
          <cell r="AF934" t="str">
            <v>12</v>
          </cell>
          <cell r="AG934" t="str">
            <v>2021</v>
          </cell>
          <cell r="AH934" t="str">
            <v>Water Funded Debt</v>
          </cell>
          <cell r="AI934">
            <v>908835</v>
          </cell>
          <cell r="AJ934" t="str">
            <v>Mann-Range-Russell-Templeton</v>
          </cell>
        </row>
        <row r="935">
          <cell r="B935" t="str">
            <v>909012 Bronson Ave (Arlington-Rideau Canal)</v>
          </cell>
          <cell r="C935" t="str">
            <v>Res</v>
          </cell>
          <cell r="D935" t="str">
            <v xml:space="preserve">Capital Reserve Fund </v>
          </cell>
          <cell r="E935" t="str">
            <v>City Wide Capital</v>
          </cell>
          <cell r="F935" t="str">
            <v>Tax Supported/ Dedicated</v>
          </cell>
          <cell r="G935" t="str">
            <v>Tax</v>
          </cell>
          <cell r="H935" t="str">
            <v>Tax</v>
          </cell>
          <cell r="I935" t="str">
            <v>Tax</v>
          </cell>
          <cell r="J935" t="str">
            <v>Authority</v>
          </cell>
          <cell r="K935" t="str">
            <v>Integrated Rehab-Intensification Areas</v>
          </cell>
          <cell r="L935" t="str">
            <v>Renewal of City Assets</v>
          </cell>
          <cell r="M935" t="str">
            <v>Transportation Committee</v>
          </cell>
          <cell r="N935" t="str">
            <v>Planning, Infrastructure &amp; Economic Development Department</v>
          </cell>
          <cell r="O935" t="str">
            <v>Infrastructure Services</v>
          </cell>
          <cell r="P935" t="str">
            <v>Integrated Roads, Water &amp; Wastewater</v>
          </cell>
          <cell r="Q935" t="str">
            <v>909012  Bronson Ave (Arlington-Rideau Canal)</v>
          </cell>
          <cell r="R935" t="str">
            <v>516104  City Wide Capital</v>
          </cell>
          <cell r="S935">
            <v>130</v>
          </cell>
          <cell r="T935">
            <v>0</v>
          </cell>
          <cell r="U935">
            <v>0</v>
          </cell>
          <cell r="V935">
            <v>520</v>
          </cell>
          <cell r="W935">
            <v>0</v>
          </cell>
          <cell r="X935">
            <v>0</v>
          </cell>
          <cell r="Y935">
            <v>0</v>
          </cell>
          <cell r="Z935">
            <v>0</v>
          </cell>
          <cell r="AA935">
            <v>0</v>
          </cell>
          <cell r="AB935">
            <v>0</v>
          </cell>
          <cell r="AC935">
            <v>650</v>
          </cell>
          <cell r="AD935">
            <v>516104</v>
          </cell>
          <cell r="AE935">
            <v>650</v>
          </cell>
          <cell r="AF935" t="str">
            <v>14,17</v>
          </cell>
          <cell r="AG935">
            <v>2021</v>
          </cell>
          <cell r="AH935" t="str">
            <v>City Wide Capital</v>
          </cell>
          <cell r="AI935">
            <v>909012</v>
          </cell>
          <cell r="AJ935" t="str">
            <v>Av. Bronson (Arlington - canal Rideau)</v>
          </cell>
        </row>
        <row r="936">
          <cell r="B936" t="str">
            <v>909012 Bronson Ave (Arlington-Rideau Canal)</v>
          </cell>
          <cell r="C936" t="str">
            <v>Res</v>
          </cell>
          <cell r="D936" t="str">
            <v xml:space="preserve">Capital Reserve Fund </v>
          </cell>
          <cell r="E936" t="str">
            <v>Water Capital</v>
          </cell>
          <cell r="F936" t="str">
            <v>Rate Supported</v>
          </cell>
          <cell r="G936" t="str">
            <v>Rate</v>
          </cell>
          <cell r="H936" t="str">
            <v>Rate</v>
          </cell>
          <cell r="I936" t="str">
            <v>Water</v>
          </cell>
          <cell r="J936" t="str">
            <v>Authority</v>
          </cell>
          <cell r="K936" t="str">
            <v>Integrated Rehab-Intensification Areas</v>
          </cell>
          <cell r="L936" t="str">
            <v>Renewal of City Assets</v>
          </cell>
          <cell r="M936" t="str">
            <v>Transportation Committee</v>
          </cell>
          <cell r="N936" t="str">
            <v>Planning, Infrastructure &amp; Economic Development Department</v>
          </cell>
          <cell r="O936" t="str">
            <v>Infrastructure Services</v>
          </cell>
          <cell r="P936" t="str">
            <v>Integrated Roads, Water &amp; Wastewater</v>
          </cell>
          <cell r="Q936" t="str">
            <v>909012  Bronson Ave (Arlington-Rideau Canal)</v>
          </cell>
          <cell r="R936" t="str">
            <v>516110  Water Capital</v>
          </cell>
          <cell r="S936">
            <v>1030</v>
          </cell>
          <cell r="T936">
            <v>0</v>
          </cell>
          <cell r="U936">
            <v>0</v>
          </cell>
          <cell r="V936">
            <v>5000</v>
          </cell>
          <cell r="W936">
            <v>0</v>
          </cell>
          <cell r="X936">
            <v>0</v>
          </cell>
          <cell r="Y936">
            <v>0</v>
          </cell>
          <cell r="Z936">
            <v>0</v>
          </cell>
          <cell r="AA936">
            <v>0</v>
          </cell>
          <cell r="AB936">
            <v>0</v>
          </cell>
          <cell r="AC936">
            <v>6030</v>
          </cell>
          <cell r="AD936">
            <v>516110</v>
          </cell>
          <cell r="AE936">
            <v>6030</v>
          </cell>
          <cell r="AF936" t="str">
            <v>14,17</v>
          </cell>
          <cell r="AG936">
            <v>2021</v>
          </cell>
          <cell r="AH936" t="str">
            <v>Water Capital</v>
          </cell>
          <cell r="AI936">
            <v>909012</v>
          </cell>
          <cell r="AJ936" t="str">
            <v>Av. Bronson (Arlington - canal Rideau)</v>
          </cell>
        </row>
        <row r="937">
          <cell r="B937" t="str">
            <v>909012 Bronson Ave (Arlington-Rideau Canal)</v>
          </cell>
          <cell r="C937" t="str">
            <v>Res</v>
          </cell>
          <cell r="D937" t="str">
            <v xml:space="preserve">Capital Reserve Fund </v>
          </cell>
          <cell r="E937" t="str">
            <v>Sewer Capital</v>
          </cell>
          <cell r="F937" t="str">
            <v>Rate Supported</v>
          </cell>
          <cell r="G937" t="str">
            <v>Rate</v>
          </cell>
          <cell r="H937" t="str">
            <v>Rate</v>
          </cell>
          <cell r="I937" t="str">
            <v>Sewer</v>
          </cell>
          <cell r="J937" t="str">
            <v>Authority</v>
          </cell>
          <cell r="K937" t="str">
            <v>Integrated Rehab-Intensification Areas</v>
          </cell>
          <cell r="L937" t="str">
            <v>Renewal of City Assets</v>
          </cell>
          <cell r="M937" t="str">
            <v>Transportation Committee</v>
          </cell>
          <cell r="N937" t="str">
            <v>Planning, Infrastructure &amp; Economic Development Department</v>
          </cell>
          <cell r="O937" t="str">
            <v>Infrastructure Services</v>
          </cell>
          <cell r="P937" t="str">
            <v>Integrated Roads, Water &amp; Wastewater</v>
          </cell>
          <cell r="Q937" t="str">
            <v>909012  Bronson Ave (Arlington-Rideau Canal)</v>
          </cell>
          <cell r="R937" t="str">
            <v>516112  Sewer Capital</v>
          </cell>
          <cell r="S937">
            <v>175</v>
          </cell>
          <cell r="T937">
            <v>0</v>
          </cell>
          <cell r="U937">
            <v>0</v>
          </cell>
          <cell r="V937">
            <v>4170</v>
          </cell>
          <cell r="W937">
            <v>0</v>
          </cell>
          <cell r="X937">
            <v>0</v>
          </cell>
          <cell r="Y937">
            <v>0</v>
          </cell>
          <cell r="Z937">
            <v>0</v>
          </cell>
          <cell r="AA937">
            <v>0</v>
          </cell>
          <cell r="AB937">
            <v>0</v>
          </cell>
          <cell r="AC937">
            <v>4345</v>
          </cell>
          <cell r="AD937">
            <v>516112</v>
          </cell>
          <cell r="AE937">
            <v>4345</v>
          </cell>
          <cell r="AF937" t="str">
            <v>14,17</v>
          </cell>
          <cell r="AG937">
            <v>2021</v>
          </cell>
          <cell r="AH937" t="str">
            <v xml:space="preserve">Sewer Capital </v>
          </cell>
          <cell r="AI937">
            <v>909012</v>
          </cell>
          <cell r="AJ937" t="str">
            <v>Av. Bronson (Arlington - canal Rideau)</v>
          </cell>
        </row>
        <row r="938">
          <cell r="B938" t="str">
            <v>909012 Bronson Ave (Arlington-Rideau Canal)</v>
          </cell>
          <cell r="C938" t="str">
            <v>Res</v>
          </cell>
          <cell r="D938" t="str">
            <v xml:space="preserve">Capital Reserve Fund </v>
          </cell>
          <cell r="E938" t="str">
            <v>Transit Capital</v>
          </cell>
          <cell r="F938" t="str">
            <v>Tax Supported/ Dedicated</v>
          </cell>
          <cell r="G938" t="str">
            <v>Tax</v>
          </cell>
          <cell r="H938" t="str">
            <v>Tax</v>
          </cell>
          <cell r="I938" t="str">
            <v>Tax</v>
          </cell>
          <cell r="J938" t="str">
            <v>Authority</v>
          </cell>
          <cell r="K938" t="str">
            <v>Integrated Rehab-Intensification Areas</v>
          </cell>
          <cell r="L938" t="str">
            <v>Renewal of City Assets</v>
          </cell>
          <cell r="M938" t="str">
            <v>Transportation Committee</v>
          </cell>
          <cell r="N938" t="str">
            <v>Planning, Infrastructure &amp; Economic Development Department</v>
          </cell>
          <cell r="O938" t="str">
            <v>Infrastructure Services</v>
          </cell>
          <cell r="P938" t="str">
            <v>Integrated Roads, Water &amp; Wastewater</v>
          </cell>
          <cell r="Q938" t="str">
            <v>909012  Bronson Ave (Arlington-Rideau Canal)</v>
          </cell>
          <cell r="R938" t="str">
            <v>516115  Transit Capital</v>
          </cell>
          <cell r="S938">
            <v>170</v>
          </cell>
          <cell r="T938">
            <v>0</v>
          </cell>
          <cell r="U938">
            <v>0</v>
          </cell>
          <cell r="V938">
            <v>0</v>
          </cell>
          <cell r="W938">
            <v>0</v>
          </cell>
          <cell r="X938">
            <v>0</v>
          </cell>
          <cell r="Y938">
            <v>0</v>
          </cell>
          <cell r="Z938">
            <v>0</v>
          </cell>
          <cell r="AA938">
            <v>0</v>
          </cell>
          <cell r="AB938">
            <v>0</v>
          </cell>
          <cell r="AC938">
            <v>170</v>
          </cell>
          <cell r="AD938">
            <v>516115</v>
          </cell>
          <cell r="AE938">
            <v>170</v>
          </cell>
          <cell r="AF938" t="str">
            <v>14,17</v>
          </cell>
          <cell r="AG938">
            <v>2021</v>
          </cell>
          <cell r="AH938" t="str">
            <v>Transit Capital</v>
          </cell>
          <cell r="AI938">
            <v>909012</v>
          </cell>
          <cell r="AJ938" t="str">
            <v>Av. Bronson (Arlington - canal Rideau)</v>
          </cell>
        </row>
        <row r="939">
          <cell r="B939" t="str">
            <v>909012 Bronson Ave (Arlington-Rideau Canal)</v>
          </cell>
          <cell r="C939" t="str">
            <v>Res</v>
          </cell>
          <cell r="D939" t="str">
            <v xml:space="preserve">Capital Reserve Fund </v>
          </cell>
          <cell r="E939" t="str">
            <v>Stormwater Reserve</v>
          </cell>
          <cell r="F939" t="str">
            <v>Rate Supported</v>
          </cell>
          <cell r="G939" t="str">
            <v>Rate</v>
          </cell>
          <cell r="H939" t="str">
            <v>Rate</v>
          </cell>
          <cell r="I939" t="str">
            <v>Stormwater</v>
          </cell>
          <cell r="J939" t="str">
            <v>Authority</v>
          </cell>
          <cell r="K939" t="str">
            <v>Integrated Rehab-Intensification Areas</v>
          </cell>
          <cell r="L939" t="str">
            <v>Renewal of City Assets</v>
          </cell>
          <cell r="M939" t="str">
            <v>Transportation Committee</v>
          </cell>
          <cell r="N939" t="str">
            <v>Planning, Infrastructure &amp; Economic Development Department</v>
          </cell>
          <cell r="O939" t="str">
            <v>Infrastructure Services</v>
          </cell>
          <cell r="P939" t="str">
            <v>Integrated Roads, Water &amp; Wastewater</v>
          </cell>
          <cell r="Q939" t="str">
            <v>909012  Bronson Ave (Arlington-Rideau Canal)</v>
          </cell>
          <cell r="R939" t="str">
            <v>516180  Stormwater Reserve Capital</v>
          </cell>
          <cell r="S939">
            <v>225</v>
          </cell>
          <cell r="T939">
            <v>0</v>
          </cell>
          <cell r="U939">
            <v>0</v>
          </cell>
          <cell r="V939">
            <v>4620</v>
          </cell>
          <cell r="W939">
            <v>0</v>
          </cell>
          <cell r="X939">
            <v>0</v>
          </cell>
          <cell r="Y939">
            <v>0</v>
          </cell>
          <cell r="Z939">
            <v>0</v>
          </cell>
          <cell r="AA939">
            <v>0</v>
          </cell>
          <cell r="AB939">
            <v>0</v>
          </cell>
          <cell r="AC939">
            <v>4845</v>
          </cell>
          <cell r="AD939">
            <v>516180</v>
          </cell>
          <cell r="AE939">
            <v>4845</v>
          </cell>
          <cell r="AF939" t="str">
            <v>14,17</v>
          </cell>
          <cell r="AG939">
            <v>2021</v>
          </cell>
          <cell r="AH939" t="str">
            <v>Stormwater</v>
          </cell>
          <cell r="AI939">
            <v>909012</v>
          </cell>
          <cell r="AJ939" t="str">
            <v>Av. Bronson (Arlington - canal Rideau)</v>
          </cell>
        </row>
        <row r="940">
          <cell r="B940" t="str">
            <v>909012 Bronson Ave (Arlington-Rideau Canal)</v>
          </cell>
          <cell r="C940" t="str">
            <v>DC</v>
          </cell>
          <cell r="D940" t="str">
            <v xml:space="preserve">Development Charges </v>
          </cell>
          <cell r="E940" t="str">
            <v>Sanitary Wastewater (Inside Green</v>
          </cell>
          <cell r="F940" t="str">
            <v>Develop. Charges</v>
          </cell>
          <cell r="G940" t="str">
            <v>DC</v>
          </cell>
          <cell r="H940" t="str">
            <v>Rate</v>
          </cell>
          <cell r="I940" t="str">
            <v>Sewer</v>
          </cell>
          <cell r="J940" t="str">
            <v>Authority</v>
          </cell>
          <cell r="K940" t="str">
            <v>Integrated Rehab-Intensification Areas</v>
          </cell>
          <cell r="L940" t="str">
            <v>Renewal of City Assets</v>
          </cell>
          <cell r="M940" t="str">
            <v>Transportation Committee</v>
          </cell>
          <cell r="N940" t="str">
            <v>Planning, Infrastructure &amp; Economic Development Department</v>
          </cell>
          <cell r="O940" t="str">
            <v>Infrastructure Services</v>
          </cell>
          <cell r="P940" t="str">
            <v>Integrated Roads, Water &amp; Wastewater</v>
          </cell>
          <cell r="Q940" t="str">
            <v>909012  Bronson Ave (Arlington-Rideau Canal)</v>
          </cell>
          <cell r="R940" t="str">
            <v>516232  Sanitary Wastewater (Inside Green</v>
          </cell>
          <cell r="S940">
            <v>60</v>
          </cell>
          <cell r="T940">
            <v>0</v>
          </cell>
          <cell r="U940">
            <v>0</v>
          </cell>
          <cell r="V940">
            <v>450</v>
          </cell>
          <cell r="W940">
            <v>0</v>
          </cell>
          <cell r="X940">
            <v>0</v>
          </cell>
          <cell r="Y940">
            <v>0</v>
          </cell>
          <cell r="Z940">
            <v>0</v>
          </cell>
          <cell r="AA940">
            <v>0</v>
          </cell>
          <cell r="AB940">
            <v>0</v>
          </cell>
          <cell r="AC940">
            <v>510</v>
          </cell>
          <cell r="AD940">
            <v>516232</v>
          </cell>
          <cell r="AE940">
            <v>510</v>
          </cell>
          <cell r="AF940" t="str">
            <v>14,17</v>
          </cell>
          <cell r="AG940">
            <v>2021</v>
          </cell>
          <cell r="AH940" t="str">
            <v>Sanitary Wastewater</v>
          </cell>
          <cell r="AI940">
            <v>909012</v>
          </cell>
          <cell r="AJ940" t="str">
            <v>Av. Bronson (Arlington - canal Rideau)</v>
          </cell>
        </row>
        <row r="941">
          <cell r="B941" t="str">
            <v>909012 Bronson Ave (Arlington-Rideau Canal)</v>
          </cell>
          <cell r="C941" t="str">
            <v>Debt</v>
          </cell>
          <cell r="D941" t="str">
            <v xml:space="preserve">Debt Funding </v>
          </cell>
          <cell r="E941" t="str">
            <v>Water Funded Debt</v>
          </cell>
          <cell r="F941" t="str">
            <v>Rate Supported Debt</v>
          </cell>
          <cell r="G941" t="str">
            <v>Rate</v>
          </cell>
          <cell r="H941" t="str">
            <v>Rate</v>
          </cell>
          <cell r="I941" t="str">
            <v>Water</v>
          </cell>
          <cell r="J941" t="str">
            <v>Authority</v>
          </cell>
          <cell r="K941" t="str">
            <v>Integrated Rehab-Intensification Areas</v>
          </cell>
          <cell r="L941" t="str">
            <v>Renewal of City Assets</v>
          </cell>
          <cell r="M941" t="str">
            <v>Transportation Committee</v>
          </cell>
          <cell r="N941" t="str">
            <v>Planning, Infrastructure &amp; Economic Development Department</v>
          </cell>
          <cell r="O941" t="str">
            <v>Infrastructure Services</v>
          </cell>
          <cell r="P941" t="str">
            <v>Integrated Roads, Water &amp; Wastewater</v>
          </cell>
          <cell r="Q941" t="str">
            <v>909012  Bronson Ave (Arlington-Rideau Canal)</v>
          </cell>
          <cell r="R941" t="str">
            <v>518011  Water Funded Debt</v>
          </cell>
          <cell r="S941">
            <v>200</v>
          </cell>
          <cell r="T941">
            <v>0</v>
          </cell>
          <cell r="U941">
            <v>0</v>
          </cell>
          <cell r="V941">
            <v>240</v>
          </cell>
          <cell r="W941">
            <v>0</v>
          </cell>
          <cell r="X941">
            <v>0</v>
          </cell>
          <cell r="Y941">
            <v>0</v>
          </cell>
          <cell r="Z941">
            <v>0</v>
          </cell>
          <cell r="AA941">
            <v>0</v>
          </cell>
          <cell r="AB941">
            <v>0</v>
          </cell>
          <cell r="AC941">
            <v>440</v>
          </cell>
          <cell r="AD941">
            <v>518011</v>
          </cell>
          <cell r="AE941">
            <v>440</v>
          </cell>
          <cell r="AF941" t="str">
            <v>14,17</v>
          </cell>
          <cell r="AG941">
            <v>2021</v>
          </cell>
          <cell r="AH941" t="str">
            <v>Water Funded Debt</v>
          </cell>
          <cell r="AI941">
            <v>909012</v>
          </cell>
          <cell r="AJ941" t="str">
            <v>Av. Bronson (Arlington - canal Rideau)</v>
          </cell>
        </row>
        <row r="942">
          <cell r="B942" t="str">
            <v>909021 Woodroffe Ave (Saville-Richmond)</v>
          </cell>
          <cell r="C942" t="str">
            <v>Res</v>
          </cell>
          <cell r="D942" t="str">
            <v xml:space="preserve">Capital Reserve Fund </v>
          </cell>
          <cell r="E942" t="str">
            <v>City Wide Capital</v>
          </cell>
          <cell r="F942" t="str">
            <v>Tax Supported/ Dedicated</v>
          </cell>
          <cell r="G942" t="str">
            <v>Tax</v>
          </cell>
          <cell r="H942" t="str">
            <v>Tax</v>
          </cell>
          <cell r="I942" t="str">
            <v>Tax</v>
          </cell>
          <cell r="J942" t="str">
            <v>Authority</v>
          </cell>
          <cell r="K942" t="str">
            <v>Individual</v>
          </cell>
          <cell r="L942" t="str">
            <v>Renewal of City Assets</v>
          </cell>
          <cell r="M942" t="str">
            <v>Transportation Committee</v>
          </cell>
          <cell r="N942" t="str">
            <v>Planning, Infrastructure &amp; Economic Development Department</v>
          </cell>
          <cell r="O942" t="str">
            <v>Infrastructure Services</v>
          </cell>
          <cell r="P942" t="str">
            <v>Integrated Roads, Water &amp; Wastewater</v>
          </cell>
          <cell r="Q942" t="str">
            <v>909021  Woodroffe Ave (Saville-Richmond)</v>
          </cell>
          <cell r="R942" t="str">
            <v>516104  City Wide Capital</v>
          </cell>
          <cell r="S942">
            <v>0</v>
          </cell>
          <cell r="T942">
            <v>0</v>
          </cell>
          <cell r="U942">
            <v>200</v>
          </cell>
          <cell r="V942">
            <v>0</v>
          </cell>
          <cell r="W942">
            <v>0</v>
          </cell>
          <cell r="X942">
            <v>0</v>
          </cell>
          <cell r="Y942">
            <v>0</v>
          </cell>
          <cell r="Z942">
            <v>0</v>
          </cell>
          <cell r="AA942">
            <v>0</v>
          </cell>
          <cell r="AB942">
            <v>0</v>
          </cell>
          <cell r="AC942">
            <v>200</v>
          </cell>
          <cell r="AD942">
            <v>516104</v>
          </cell>
          <cell r="AE942">
            <v>200</v>
          </cell>
          <cell r="AF942">
            <v>7</v>
          </cell>
          <cell r="AG942">
            <v>2026</v>
          </cell>
          <cell r="AH942" t="str">
            <v>City Wide Capital</v>
          </cell>
          <cell r="AI942">
            <v>909021</v>
          </cell>
          <cell r="AJ942" t="str">
            <v>Avenue Woodroffe (Saville-Richmond)</v>
          </cell>
        </row>
        <row r="943">
          <cell r="B943" t="str">
            <v>909021 Woodroffe Ave (Saville-Richmond)</v>
          </cell>
          <cell r="C943" t="str">
            <v>Res</v>
          </cell>
          <cell r="D943" t="str">
            <v xml:space="preserve">Capital Reserve Fund </v>
          </cell>
          <cell r="E943" t="str">
            <v>Water Capital</v>
          </cell>
          <cell r="F943" t="str">
            <v>Rate Supported</v>
          </cell>
          <cell r="G943" t="str">
            <v>Rate</v>
          </cell>
          <cell r="H943" t="str">
            <v>Rate</v>
          </cell>
          <cell r="I943" t="str">
            <v>Water</v>
          </cell>
          <cell r="J943" t="str">
            <v>Authority</v>
          </cell>
          <cell r="K943" t="str">
            <v>Individual</v>
          </cell>
          <cell r="L943" t="str">
            <v>Renewal of City Assets</v>
          </cell>
          <cell r="M943" t="str">
            <v>Transportation Committee</v>
          </cell>
          <cell r="N943" t="str">
            <v>Planning, Infrastructure &amp; Economic Development Department</v>
          </cell>
          <cell r="O943" t="str">
            <v>Infrastructure Services</v>
          </cell>
          <cell r="P943" t="str">
            <v>Integrated Roads, Water &amp; Wastewater</v>
          </cell>
          <cell r="Q943" t="str">
            <v>909021  Woodroffe Ave (Saville-Richmond)</v>
          </cell>
          <cell r="R943" t="str">
            <v>516110  Water Capital</v>
          </cell>
          <cell r="S943">
            <v>0</v>
          </cell>
          <cell r="T943">
            <v>0</v>
          </cell>
          <cell r="U943">
            <v>470</v>
          </cell>
          <cell r="V943">
            <v>0</v>
          </cell>
          <cell r="W943">
            <v>0</v>
          </cell>
          <cell r="X943">
            <v>0</v>
          </cell>
          <cell r="Y943">
            <v>0</v>
          </cell>
          <cell r="Z943">
            <v>0</v>
          </cell>
          <cell r="AA943">
            <v>0</v>
          </cell>
          <cell r="AB943">
            <v>0</v>
          </cell>
          <cell r="AC943">
            <v>470</v>
          </cell>
          <cell r="AD943">
            <v>516110</v>
          </cell>
          <cell r="AE943">
            <v>470</v>
          </cell>
          <cell r="AF943">
            <v>7</v>
          </cell>
          <cell r="AG943">
            <v>2026</v>
          </cell>
          <cell r="AH943" t="str">
            <v>Water Capital</v>
          </cell>
          <cell r="AI943">
            <v>909021</v>
          </cell>
          <cell r="AJ943" t="str">
            <v>Avenue Woodroffe (Saville-Richmond)</v>
          </cell>
        </row>
        <row r="944">
          <cell r="B944" t="str">
            <v>909021 Woodroffe Ave (Saville-Richmond)</v>
          </cell>
          <cell r="C944" t="str">
            <v>Res</v>
          </cell>
          <cell r="D944" t="str">
            <v xml:space="preserve">Capital Reserve Fund </v>
          </cell>
          <cell r="E944" t="str">
            <v>Stormwater Reserve</v>
          </cell>
          <cell r="F944" t="str">
            <v>Rate Supported</v>
          </cell>
          <cell r="G944" t="str">
            <v>Rate</v>
          </cell>
          <cell r="H944" t="str">
            <v>Rate</v>
          </cell>
          <cell r="I944" t="str">
            <v>Stormwater</v>
          </cell>
          <cell r="J944" t="str">
            <v>Authority</v>
          </cell>
          <cell r="K944" t="str">
            <v>Individual</v>
          </cell>
          <cell r="L944" t="str">
            <v>Renewal of City Assets</v>
          </cell>
          <cell r="M944" t="str">
            <v>Transportation Committee</v>
          </cell>
          <cell r="N944" t="str">
            <v>Planning, Infrastructure &amp; Economic Development Department</v>
          </cell>
          <cell r="O944" t="str">
            <v>Infrastructure Services</v>
          </cell>
          <cell r="P944" t="str">
            <v>Integrated Roads, Water &amp; Wastewater</v>
          </cell>
          <cell r="Q944" t="str">
            <v>909021  Woodroffe Ave (Saville-Richmond)</v>
          </cell>
          <cell r="R944" t="str">
            <v>516180  Stormwater Reserve Capital</v>
          </cell>
          <cell r="S944">
            <v>0</v>
          </cell>
          <cell r="T944">
            <v>0</v>
          </cell>
          <cell r="U944">
            <v>300</v>
          </cell>
          <cell r="V944">
            <v>0</v>
          </cell>
          <cell r="W944">
            <v>0</v>
          </cell>
          <cell r="X944">
            <v>0</v>
          </cell>
          <cell r="Y944">
            <v>0</v>
          </cell>
          <cell r="Z944">
            <v>0</v>
          </cell>
          <cell r="AA944">
            <v>0</v>
          </cell>
          <cell r="AB944">
            <v>0</v>
          </cell>
          <cell r="AC944">
            <v>300</v>
          </cell>
          <cell r="AD944">
            <v>516180</v>
          </cell>
          <cell r="AE944">
            <v>300</v>
          </cell>
          <cell r="AF944">
            <v>7</v>
          </cell>
          <cell r="AG944">
            <v>2026</v>
          </cell>
          <cell r="AH944" t="str">
            <v>Stormwater</v>
          </cell>
          <cell r="AI944">
            <v>909021</v>
          </cell>
          <cell r="AJ944" t="str">
            <v>Avenue Woodroffe (Saville-Richmond)</v>
          </cell>
        </row>
        <row r="945">
          <cell r="B945" t="str">
            <v>909021 Woodroffe Ave (Saville-Richmond)</v>
          </cell>
          <cell r="C945" t="str">
            <v>Debt</v>
          </cell>
          <cell r="D945" t="str">
            <v xml:space="preserve">Debt Funding </v>
          </cell>
          <cell r="E945" t="str">
            <v>Sewer Funded Debt</v>
          </cell>
          <cell r="F945" t="str">
            <v>Rate Supported Debt</v>
          </cell>
          <cell r="G945" t="str">
            <v>Rate</v>
          </cell>
          <cell r="H945" t="str">
            <v>Rate</v>
          </cell>
          <cell r="I945" t="str">
            <v>Sewer</v>
          </cell>
          <cell r="J945" t="str">
            <v>Authority</v>
          </cell>
          <cell r="K945" t="str">
            <v>Individual</v>
          </cell>
          <cell r="L945" t="str">
            <v>Renewal of City Assets</v>
          </cell>
          <cell r="M945" t="str">
            <v>Transportation Committee</v>
          </cell>
          <cell r="N945" t="str">
            <v>Planning, Infrastructure &amp; Economic Development Department</v>
          </cell>
          <cell r="O945" t="str">
            <v>Infrastructure Services</v>
          </cell>
          <cell r="P945" t="str">
            <v>Integrated Roads, Water &amp; Wastewater</v>
          </cell>
          <cell r="Q945" t="str">
            <v>909021  Woodroffe Ave (Saville-Richmond)</v>
          </cell>
          <cell r="R945" t="str">
            <v>518007  Sewer Funded Debt</v>
          </cell>
          <cell r="S945">
            <v>0</v>
          </cell>
          <cell r="T945">
            <v>0</v>
          </cell>
          <cell r="U945">
            <v>310</v>
          </cell>
          <cell r="V945">
            <v>0</v>
          </cell>
          <cell r="W945">
            <v>0</v>
          </cell>
          <cell r="X945">
            <v>0</v>
          </cell>
          <cell r="Y945">
            <v>0</v>
          </cell>
          <cell r="Z945">
            <v>0</v>
          </cell>
          <cell r="AA945">
            <v>0</v>
          </cell>
          <cell r="AB945">
            <v>0</v>
          </cell>
          <cell r="AC945">
            <v>310</v>
          </cell>
          <cell r="AD945">
            <v>518007</v>
          </cell>
          <cell r="AE945">
            <v>310</v>
          </cell>
          <cell r="AF945">
            <v>7</v>
          </cell>
          <cell r="AG945">
            <v>2026</v>
          </cell>
          <cell r="AH945" t="str">
            <v>Sewer Funded Debt</v>
          </cell>
          <cell r="AI945">
            <v>909021</v>
          </cell>
          <cell r="AJ945" t="str">
            <v>Avenue Woodroffe (Saville-Richmond)</v>
          </cell>
        </row>
        <row r="946">
          <cell r="B946" t="str">
            <v>909021 Woodroffe Ave (Saville-Richmond)</v>
          </cell>
          <cell r="C946" t="str">
            <v>Debt</v>
          </cell>
          <cell r="D946" t="str">
            <v xml:space="preserve">Debt Funding </v>
          </cell>
          <cell r="E946" t="str">
            <v>Water Funded Debt</v>
          </cell>
          <cell r="F946" t="str">
            <v>Rate Supported Debt</v>
          </cell>
          <cell r="G946" t="str">
            <v>Rate</v>
          </cell>
          <cell r="H946" t="str">
            <v>Rate</v>
          </cell>
          <cell r="I946" t="str">
            <v>Water</v>
          </cell>
          <cell r="J946" t="str">
            <v>Authority</v>
          </cell>
          <cell r="K946" t="str">
            <v>Individual</v>
          </cell>
          <cell r="L946" t="str">
            <v>Renewal of City Assets</v>
          </cell>
          <cell r="M946" t="str">
            <v>Transportation Committee</v>
          </cell>
          <cell r="N946" t="str">
            <v>Planning, Infrastructure &amp; Economic Development Department</v>
          </cell>
          <cell r="O946" t="str">
            <v>Infrastructure Services</v>
          </cell>
          <cell r="P946" t="str">
            <v>Integrated Roads, Water &amp; Wastewater</v>
          </cell>
          <cell r="Q946" t="str">
            <v>909021  Woodroffe Ave (Saville-Richmond)</v>
          </cell>
          <cell r="R946" t="str">
            <v>518011  Water Funded Debt</v>
          </cell>
          <cell r="S946">
            <v>0</v>
          </cell>
          <cell r="T946">
            <v>0</v>
          </cell>
          <cell r="U946">
            <v>10</v>
          </cell>
          <cell r="V946">
            <v>0</v>
          </cell>
          <cell r="W946">
            <v>0</v>
          </cell>
          <cell r="X946">
            <v>0</v>
          </cell>
          <cell r="Y946">
            <v>0</v>
          </cell>
          <cell r="Z946">
            <v>0</v>
          </cell>
          <cell r="AA946">
            <v>0</v>
          </cell>
          <cell r="AB946">
            <v>0</v>
          </cell>
          <cell r="AC946">
            <v>10</v>
          </cell>
          <cell r="AD946">
            <v>518011</v>
          </cell>
          <cell r="AE946">
            <v>10</v>
          </cell>
          <cell r="AF946">
            <v>7</v>
          </cell>
          <cell r="AG946">
            <v>2026</v>
          </cell>
          <cell r="AH946" t="str">
            <v>Water Funded Debt</v>
          </cell>
          <cell r="AI946">
            <v>909021</v>
          </cell>
          <cell r="AJ946" t="str">
            <v>Avenue Woodroffe (Saville-Richmond)</v>
          </cell>
        </row>
        <row r="947">
          <cell r="B947" t="str">
            <v>909021 Woodroffe Ave (Saville-Richmond)</v>
          </cell>
          <cell r="C947" t="str">
            <v>Debt</v>
          </cell>
          <cell r="D947" t="str">
            <v xml:space="preserve">Debt Funding </v>
          </cell>
          <cell r="E947" t="str">
            <v>Stormwater Res Debt</v>
          </cell>
          <cell r="F947" t="str">
            <v>Rate Supported Debt</v>
          </cell>
          <cell r="G947" t="str">
            <v>Rate</v>
          </cell>
          <cell r="H947" t="str">
            <v>Rate</v>
          </cell>
          <cell r="I947" t="str">
            <v>Stormwater</v>
          </cell>
          <cell r="J947" t="str">
            <v>Authority</v>
          </cell>
          <cell r="K947" t="str">
            <v>Individual</v>
          </cell>
          <cell r="L947" t="str">
            <v>Renewal of City Assets</v>
          </cell>
          <cell r="M947" t="str">
            <v>Transportation Committee</v>
          </cell>
          <cell r="N947" t="str">
            <v>Planning, Infrastructure &amp; Economic Development Department</v>
          </cell>
          <cell r="O947" t="str">
            <v>Infrastructure Services</v>
          </cell>
          <cell r="P947" t="str">
            <v>Integrated Roads, Water &amp; Wastewater</v>
          </cell>
          <cell r="Q947" t="str">
            <v>909021  Woodroffe Ave (Saville-Richmond)</v>
          </cell>
          <cell r="R947" t="str">
            <v>518056  Stormwater Reserve Capital Debt</v>
          </cell>
          <cell r="S947">
            <v>0</v>
          </cell>
          <cell r="T947">
            <v>0</v>
          </cell>
          <cell r="U947">
            <v>10</v>
          </cell>
          <cell r="V947">
            <v>0</v>
          </cell>
          <cell r="W947">
            <v>0</v>
          </cell>
          <cell r="X947">
            <v>0</v>
          </cell>
          <cell r="Y947">
            <v>0</v>
          </cell>
          <cell r="Z947">
            <v>0</v>
          </cell>
          <cell r="AA947">
            <v>0</v>
          </cell>
          <cell r="AB947">
            <v>0</v>
          </cell>
          <cell r="AC947">
            <v>10</v>
          </cell>
          <cell r="AD947">
            <v>518056</v>
          </cell>
          <cell r="AE947">
            <v>10</v>
          </cell>
          <cell r="AF947">
            <v>7</v>
          </cell>
          <cell r="AG947">
            <v>2026</v>
          </cell>
          <cell r="AH947" t="e">
            <v>#N/A</v>
          </cell>
          <cell r="AI947">
            <v>909021</v>
          </cell>
          <cell r="AJ947" t="str">
            <v>Avenue Woodroffe (Saville-Richmond)</v>
          </cell>
        </row>
        <row r="948">
          <cell r="B948" t="str">
            <v>909272 Scott St. (West of Smirle Ave)</v>
          </cell>
          <cell r="C948" t="str">
            <v>Res</v>
          </cell>
          <cell r="D948" t="str">
            <v xml:space="preserve">Capital Reserve Fund </v>
          </cell>
          <cell r="E948" t="str">
            <v>City Wide Capital</v>
          </cell>
          <cell r="F948" t="str">
            <v>Tax Supported/ Dedicated</v>
          </cell>
          <cell r="G948" t="str">
            <v>Tax</v>
          </cell>
          <cell r="H948" t="str">
            <v>Tax</v>
          </cell>
          <cell r="I948" t="str">
            <v>Tax</v>
          </cell>
          <cell r="J948" t="str">
            <v>Authority</v>
          </cell>
          <cell r="K948" t="str">
            <v>Integrated Rehab-Intensification Areas</v>
          </cell>
          <cell r="L948" t="str">
            <v>Renewal of City Assets</v>
          </cell>
          <cell r="M948" t="str">
            <v>Transportation Committee</v>
          </cell>
          <cell r="N948" t="str">
            <v>Planning, Infrastructure &amp; Economic Development Department</v>
          </cell>
          <cell r="O948" t="str">
            <v>Infrastructure Services</v>
          </cell>
          <cell r="P948" t="str">
            <v>Integrated Roads, Water &amp; Wastewater</v>
          </cell>
          <cell r="Q948" t="str">
            <v>909272  Scott St. (West of Smirle Ave)</v>
          </cell>
          <cell r="R948" t="str">
            <v>516104  City Wide Capital</v>
          </cell>
          <cell r="S948">
            <v>180</v>
          </cell>
          <cell r="T948">
            <v>1590</v>
          </cell>
          <cell r="U948">
            <v>0</v>
          </cell>
          <cell r="V948">
            <v>0</v>
          </cell>
          <cell r="W948">
            <v>0</v>
          </cell>
          <cell r="X948">
            <v>0</v>
          </cell>
          <cell r="Y948">
            <v>0</v>
          </cell>
          <cell r="Z948">
            <v>0</v>
          </cell>
          <cell r="AA948">
            <v>0</v>
          </cell>
          <cell r="AB948">
            <v>0</v>
          </cell>
          <cell r="AC948">
            <v>1770</v>
          </cell>
          <cell r="AD948">
            <v>516104</v>
          </cell>
          <cell r="AE948">
            <v>1770</v>
          </cell>
          <cell r="AF948">
            <v>15</v>
          </cell>
          <cell r="AG948">
            <v>2022</v>
          </cell>
          <cell r="AH948" t="str">
            <v>City Wide Capital</v>
          </cell>
          <cell r="AI948">
            <v>909272</v>
          </cell>
          <cell r="AJ948" t="str">
            <v>Rue Scott (côté ouest de l'av. Smirle)</v>
          </cell>
        </row>
        <row r="949">
          <cell r="B949" t="str">
            <v>909272 Scott St. (West of Smirle Ave)</v>
          </cell>
          <cell r="C949" t="str">
            <v>Res</v>
          </cell>
          <cell r="D949" t="str">
            <v xml:space="preserve">Capital Reserve Fund </v>
          </cell>
          <cell r="E949" t="str">
            <v>Water Capital</v>
          </cell>
          <cell r="F949" t="str">
            <v>Rate Supported</v>
          </cell>
          <cell r="G949" t="str">
            <v>Rate</v>
          </cell>
          <cell r="H949" t="str">
            <v>Rate</v>
          </cell>
          <cell r="I949" t="str">
            <v>Water</v>
          </cell>
          <cell r="J949" t="str">
            <v>Authority</v>
          </cell>
          <cell r="K949" t="str">
            <v>Integrated Rehab-Intensification Areas</v>
          </cell>
          <cell r="L949" t="str">
            <v>Renewal of City Assets</v>
          </cell>
          <cell r="M949" t="str">
            <v>Transportation Committee</v>
          </cell>
          <cell r="N949" t="str">
            <v>Planning, Infrastructure &amp; Economic Development Department</v>
          </cell>
          <cell r="O949" t="str">
            <v>Infrastructure Services</v>
          </cell>
          <cell r="P949" t="str">
            <v>Integrated Roads, Water &amp; Wastewater</v>
          </cell>
          <cell r="Q949" t="str">
            <v>909272  Scott St. (West of Smirle Ave)</v>
          </cell>
          <cell r="R949" t="str">
            <v>516110  Water Capital</v>
          </cell>
          <cell r="S949">
            <v>420</v>
          </cell>
          <cell r="T949">
            <v>2300</v>
          </cell>
          <cell r="U949">
            <v>0</v>
          </cell>
          <cell r="V949">
            <v>0</v>
          </cell>
          <cell r="W949">
            <v>0</v>
          </cell>
          <cell r="X949">
            <v>0</v>
          </cell>
          <cell r="Y949">
            <v>0</v>
          </cell>
          <cell r="Z949">
            <v>0</v>
          </cell>
          <cell r="AA949">
            <v>0</v>
          </cell>
          <cell r="AB949">
            <v>0</v>
          </cell>
          <cell r="AC949">
            <v>2720</v>
          </cell>
          <cell r="AD949">
            <v>516110</v>
          </cell>
          <cell r="AE949">
            <v>2720</v>
          </cell>
          <cell r="AF949">
            <v>15</v>
          </cell>
          <cell r="AG949">
            <v>2022</v>
          </cell>
          <cell r="AH949" t="str">
            <v>Water Capital</v>
          </cell>
          <cell r="AI949">
            <v>909272</v>
          </cell>
          <cell r="AJ949" t="str">
            <v>Rue Scott (côté ouest de l'av. Smirle)</v>
          </cell>
        </row>
        <row r="950">
          <cell r="B950" t="str">
            <v>909272 Scott St. (West of Smirle Ave)</v>
          </cell>
          <cell r="C950" t="str">
            <v>Res</v>
          </cell>
          <cell r="D950" t="str">
            <v xml:space="preserve">Capital Reserve Fund </v>
          </cell>
          <cell r="E950" t="str">
            <v>Sewer Capital</v>
          </cell>
          <cell r="F950" t="str">
            <v>Rate Supported</v>
          </cell>
          <cell r="G950" t="str">
            <v>Rate</v>
          </cell>
          <cell r="H950" t="str">
            <v>Rate</v>
          </cell>
          <cell r="I950" t="str">
            <v>Sewer</v>
          </cell>
          <cell r="J950" t="str">
            <v>Authority</v>
          </cell>
          <cell r="K950" t="str">
            <v>Integrated Rehab-Intensification Areas</v>
          </cell>
          <cell r="L950" t="str">
            <v>Renewal of City Assets</v>
          </cell>
          <cell r="M950" t="str">
            <v>Transportation Committee</v>
          </cell>
          <cell r="N950" t="str">
            <v>Planning, Infrastructure &amp; Economic Development Department</v>
          </cell>
          <cell r="O950" t="str">
            <v>Infrastructure Services</v>
          </cell>
          <cell r="P950" t="str">
            <v>Integrated Roads, Water &amp; Wastewater</v>
          </cell>
          <cell r="Q950" t="str">
            <v>909272  Scott St. (West of Smirle Ave)</v>
          </cell>
          <cell r="R950" t="str">
            <v>516112  Sewer Capital</v>
          </cell>
          <cell r="S950">
            <v>300</v>
          </cell>
          <cell r="T950">
            <v>1880</v>
          </cell>
          <cell r="U950">
            <v>0</v>
          </cell>
          <cell r="V950">
            <v>0</v>
          </cell>
          <cell r="W950">
            <v>0</v>
          </cell>
          <cell r="X950">
            <v>0</v>
          </cell>
          <cell r="Y950">
            <v>0</v>
          </cell>
          <cell r="Z950">
            <v>0</v>
          </cell>
          <cell r="AA950">
            <v>0</v>
          </cell>
          <cell r="AB950">
            <v>0</v>
          </cell>
          <cell r="AC950">
            <v>2180</v>
          </cell>
          <cell r="AD950">
            <v>516112</v>
          </cell>
          <cell r="AE950">
            <v>2180</v>
          </cell>
          <cell r="AF950">
            <v>15</v>
          </cell>
          <cell r="AG950">
            <v>2022</v>
          </cell>
          <cell r="AH950" t="str">
            <v xml:space="preserve">Sewer Capital </v>
          </cell>
          <cell r="AI950">
            <v>909272</v>
          </cell>
          <cell r="AJ950" t="str">
            <v>Rue Scott (côté ouest de l'av. Smirle)</v>
          </cell>
        </row>
        <row r="951">
          <cell r="B951" t="str">
            <v>909272 Scott St. (West of Smirle Ave)</v>
          </cell>
          <cell r="C951" t="str">
            <v>Res</v>
          </cell>
          <cell r="D951" t="str">
            <v xml:space="preserve">Capital Reserve Fund </v>
          </cell>
          <cell r="E951" t="str">
            <v>Stormwater Reserve</v>
          </cell>
          <cell r="F951" t="str">
            <v>Rate Supported</v>
          </cell>
          <cell r="G951" t="str">
            <v>Rate</v>
          </cell>
          <cell r="H951" t="str">
            <v>Rate</v>
          </cell>
          <cell r="I951" t="str">
            <v>Stormwater</v>
          </cell>
          <cell r="J951" t="str">
            <v>Authority</v>
          </cell>
          <cell r="K951" t="str">
            <v>Integrated Rehab-Intensification Areas</v>
          </cell>
          <cell r="L951" t="str">
            <v>Renewal of City Assets</v>
          </cell>
          <cell r="M951" t="str">
            <v>Transportation Committee</v>
          </cell>
          <cell r="N951" t="str">
            <v>Planning, Infrastructure &amp; Economic Development Department</v>
          </cell>
          <cell r="O951" t="str">
            <v>Infrastructure Services</v>
          </cell>
          <cell r="P951" t="str">
            <v>Integrated Roads, Water &amp; Wastewater</v>
          </cell>
          <cell r="Q951" t="str">
            <v>909272  Scott St. (West of Smirle Ave)</v>
          </cell>
          <cell r="R951" t="str">
            <v>516180  Stormwater Reserve Capital</v>
          </cell>
          <cell r="S951">
            <v>300</v>
          </cell>
          <cell r="T951">
            <v>330</v>
          </cell>
          <cell r="U951">
            <v>0</v>
          </cell>
          <cell r="V951">
            <v>0</v>
          </cell>
          <cell r="W951">
            <v>0</v>
          </cell>
          <cell r="X951">
            <v>0</v>
          </cell>
          <cell r="Y951">
            <v>0</v>
          </cell>
          <cell r="Z951">
            <v>0</v>
          </cell>
          <cell r="AA951">
            <v>0</v>
          </cell>
          <cell r="AB951">
            <v>0</v>
          </cell>
          <cell r="AC951">
            <v>630</v>
          </cell>
          <cell r="AD951">
            <v>516180</v>
          </cell>
          <cell r="AE951">
            <v>630</v>
          </cell>
          <cell r="AF951">
            <v>15</v>
          </cell>
          <cell r="AG951">
            <v>2022</v>
          </cell>
          <cell r="AH951" t="str">
            <v>Stormwater</v>
          </cell>
          <cell r="AI951">
            <v>909272</v>
          </cell>
          <cell r="AJ951" t="str">
            <v>Rue Scott (côté ouest de l'av. Smirle)</v>
          </cell>
        </row>
        <row r="952">
          <cell r="B952" t="str">
            <v>909485 Carling Ave - Churchill Ave - Kirkwood</v>
          </cell>
          <cell r="C952" t="str">
            <v>Res</v>
          </cell>
          <cell r="D952" t="str">
            <v xml:space="preserve">Capital Reserve Fund </v>
          </cell>
          <cell r="E952" t="str">
            <v>City Wide Capital</v>
          </cell>
          <cell r="F952" t="str">
            <v>Tax Supported/ Dedicated</v>
          </cell>
          <cell r="G952" t="str">
            <v>Tax</v>
          </cell>
          <cell r="H952" t="str">
            <v>Tax</v>
          </cell>
          <cell r="I952" t="str">
            <v>Tax</v>
          </cell>
          <cell r="J952" t="str">
            <v>Authority</v>
          </cell>
          <cell r="K952" t="str">
            <v>Integrated Rehab-Intensification Areas</v>
          </cell>
          <cell r="L952" t="str">
            <v>Renewal of City Assets</v>
          </cell>
          <cell r="M952" t="str">
            <v>Transportation Committee</v>
          </cell>
          <cell r="N952" t="str">
            <v>Planning, Infrastructure &amp; Economic Development Department</v>
          </cell>
          <cell r="O952" t="str">
            <v>Infrastructure Services</v>
          </cell>
          <cell r="P952" t="str">
            <v>Integrated Roads, Water &amp; Wastewater</v>
          </cell>
          <cell r="Q952" t="str">
            <v>909485  Carling Ave - Churchill Ave - Kirkwood</v>
          </cell>
          <cell r="R952" t="str">
            <v>516104  City Wide Capital</v>
          </cell>
          <cell r="S952">
            <v>250</v>
          </cell>
          <cell r="T952">
            <v>0</v>
          </cell>
          <cell r="U952">
            <v>960</v>
          </cell>
          <cell r="V952">
            <v>0</v>
          </cell>
          <cell r="W952">
            <v>0</v>
          </cell>
          <cell r="X952">
            <v>0</v>
          </cell>
          <cell r="Y952">
            <v>0</v>
          </cell>
          <cell r="Z952">
            <v>0</v>
          </cell>
          <cell r="AA952">
            <v>0</v>
          </cell>
          <cell r="AB952">
            <v>0</v>
          </cell>
          <cell r="AC952">
            <v>1210</v>
          </cell>
          <cell r="AD952">
            <v>516104</v>
          </cell>
          <cell r="AE952">
            <v>1210</v>
          </cell>
          <cell r="AF952">
            <v>15</v>
          </cell>
          <cell r="AG952">
            <v>2024</v>
          </cell>
          <cell r="AH952" t="str">
            <v>City Wide Capital</v>
          </cell>
          <cell r="AI952">
            <v>909485</v>
          </cell>
          <cell r="AJ952" t="str">
            <v>Av. Carling - av. Churchill - Kirkwood</v>
          </cell>
        </row>
        <row r="953">
          <cell r="B953" t="str">
            <v>909485 Carling Ave - Churchill Ave - Kirkwood</v>
          </cell>
          <cell r="C953" t="str">
            <v>Res</v>
          </cell>
          <cell r="D953" t="str">
            <v xml:space="preserve">Capital Reserve Fund </v>
          </cell>
          <cell r="E953" t="str">
            <v>Water Capital</v>
          </cell>
          <cell r="F953" t="str">
            <v>Rate Supported</v>
          </cell>
          <cell r="G953" t="str">
            <v>Rate</v>
          </cell>
          <cell r="H953" t="str">
            <v>Rate</v>
          </cell>
          <cell r="I953" t="str">
            <v>Water</v>
          </cell>
          <cell r="J953" t="str">
            <v>Authority</v>
          </cell>
          <cell r="K953" t="str">
            <v>Integrated Rehab-Intensification Areas</v>
          </cell>
          <cell r="L953" t="str">
            <v>Renewal of City Assets</v>
          </cell>
          <cell r="M953" t="str">
            <v>Transportation Committee</v>
          </cell>
          <cell r="N953" t="str">
            <v>Planning, Infrastructure &amp; Economic Development Department</v>
          </cell>
          <cell r="O953" t="str">
            <v>Infrastructure Services</v>
          </cell>
          <cell r="P953" t="str">
            <v>Integrated Roads, Water &amp; Wastewater</v>
          </cell>
          <cell r="Q953" t="str">
            <v>909485  Carling Ave - Churchill Ave - Kirkwood</v>
          </cell>
          <cell r="R953" t="str">
            <v>516110  Water Capital</v>
          </cell>
          <cell r="S953">
            <v>290</v>
          </cell>
          <cell r="T953">
            <v>0</v>
          </cell>
          <cell r="U953">
            <v>1180</v>
          </cell>
          <cell r="V953">
            <v>0</v>
          </cell>
          <cell r="W953">
            <v>0</v>
          </cell>
          <cell r="X953">
            <v>0</v>
          </cell>
          <cell r="Y953">
            <v>0</v>
          </cell>
          <cell r="Z953">
            <v>0</v>
          </cell>
          <cell r="AA953">
            <v>0</v>
          </cell>
          <cell r="AB953">
            <v>0</v>
          </cell>
          <cell r="AC953">
            <v>1470</v>
          </cell>
          <cell r="AD953">
            <v>516110</v>
          </cell>
          <cell r="AE953">
            <v>1470</v>
          </cell>
          <cell r="AF953">
            <v>15</v>
          </cell>
          <cell r="AG953">
            <v>2024</v>
          </cell>
          <cell r="AH953" t="str">
            <v>Water Capital</v>
          </cell>
          <cell r="AI953">
            <v>909485</v>
          </cell>
          <cell r="AJ953" t="str">
            <v>Av. Carling - av. Churchill - Kirkwood</v>
          </cell>
        </row>
        <row r="954">
          <cell r="B954" t="str">
            <v>909485 Carling Ave - Churchill Ave - Kirkwood</v>
          </cell>
          <cell r="C954" t="str">
            <v>Res</v>
          </cell>
          <cell r="D954" t="str">
            <v xml:space="preserve">Capital Reserve Fund </v>
          </cell>
          <cell r="E954" t="str">
            <v>Sewer Capital</v>
          </cell>
          <cell r="F954" t="str">
            <v>Rate Supported</v>
          </cell>
          <cell r="G954" t="str">
            <v>Rate</v>
          </cell>
          <cell r="H954" t="str">
            <v>Rate</v>
          </cell>
          <cell r="I954" t="str">
            <v>Sewer</v>
          </cell>
          <cell r="J954" t="str">
            <v>Authority</v>
          </cell>
          <cell r="K954" t="str">
            <v>Integrated Rehab-Intensification Areas</v>
          </cell>
          <cell r="L954" t="str">
            <v>Renewal of City Assets</v>
          </cell>
          <cell r="M954" t="str">
            <v>Transportation Committee</v>
          </cell>
          <cell r="N954" t="str">
            <v>Planning, Infrastructure &amp; Economic Development Department</v>
          </cell>
          <cell r="O954" t="str">
            <v>Infrastructure Services</v>
          </cell>
          <cell r="P954" t="str">
            <v>Integrated Roads, Water &amp; Wastewater</v>
          </cell>
          <cell r="Q954" t="str">
            <v>909485  Carling Ave - Churchill Ave - Kirkwood</v>
          </cell>
          <cell r="R954" t="str">
            <v>516112  Sewer Capital</v>
          </cell>
          <cell r="S954">
            <v>633</v>
          </cell>
          <cell r="T954">
            <v>0</v>
          </cell>
          <cell r="U954">
            <v>0</v>
          </cell>
          <cell r="V954">
            <v>0</v>
          </cell>
          <cell r="W954">
            <v>0</v>
          </cell>
          <cell r="X954">
            <v>0</v>
          </cell>
          <cell r="Y954">
            <v>0</v>
          </cell>
          <cell r="Z954">
            <v>0</v>
          </cell>
          <cell r="AA954">
            <v>0</v>
          </cell>
          <cell r="AB954">
            <v>0</v>
          </cell>
          <cell r="AC954">
            <v>633</v>
          </cell>
          <cell r="AD954">
            <v>516112</v>
          </cell>
          <cell r="AE954">
            <v>633</v>
          </cell>
          <cell r="AF954">
            <v>15</v>
          </cell>
          <cell r="AG954">
            <v>2024</v>
          </cell>
          <cell r="AH954" t="str">
            <v xml:space="preserve">Sewer Capital </v>
          </cell>
          <cell r="AI954">
            <v>909485</v>
          </cell>
          <cell r="AJ954" t="str">
            <v>Av. Carling - av. Churchill - Kirkwood</v>
          </cell>
        </row>
        <row r="955">
          <cell r="B955" t="str">
            <v>909485 Carling Ave - Churchill Ave - Kirkwood</v>
          </cell>
          <cell r="C955" t="str">
            <v>Res</v>
          </cell>
          <cell r="D955" t="str">
            <v xml:space="preserve">Capital Reserve Fund </v>
          </cell>
          <cell r="E955" t="str">
            <v>Stormwater Reserve</v>
          </cell>
          <cell r="F955" t="str">
            <v>Rate Supported</v>
          </cell>
          <cell r="G955" t="str">
            <v>Rate</v>
          </cell>
          <cell r="H955" t="str">
            <v>Rate</v>
          </cell>
          <cell r="I955" t="str">
            <v>Stormwater</v>
          </cell>
          <cell r="J955" t="str">
            <v>Authority</v>
          </cell>
          <cell r="K955" t="str">
            <v>Integrated Rehab-Intensification Areas</v>
          </cell>
          <cell r="L955" t="str">
            <v>Renewal of City Assets</v>
          </cell>
          <cell r="M955" t="str">
            <v>Transportation Committee</v>
          </cell>
          <cell r="N955" t="str">
            <v>Planning, Infrastructure &amp; Economic Development Department</v>
          </cell>
          <cell r="O955" t="str">
            <v>Infrastructure Services</v>
          </cell>
          <cell r="P955" t="str">
            <v>Integrated Roads, Water &amp; Wastewater</v>
          </cell>
          <cell r="Q955" t="str">
            <v>909485  Carling Ave - Churchill Ave - Kirkwood</v>
          </cell>
          <cell r="R955" t="str">
            <v>516180  Stormwater Reserve Capital</v>
          </cell>
          <cell r="S955">
            <v>640</v>
          </cell>
          <cell r="T955">
            <v>0</v>
          </cell>
          <cell r="U955">
            <v>2540</v>
          </cell>
          <cell r="V955">
            <v>0</v>
          </cell>
          <cell r="W955">
            <v>0</v>
          </cell>
          <cell r="X955">
            <v>0</v>
          </cell>
          <cell r="Y955">
            <v>0</v>
          </cell>
          <cell r="Z955">
            <v>0</v>
          </cell>
          <cell r="AA955">
            <v>0</v>
          </cell>
          <cell r="AB955">
            <v>0</v>
          </cell>
          <cell r="AC955">
            <v>3180</v>
          </cell>
          <cell r="AD955">
            <v>516180</v>
          </cell>
          <cell r="AE955">
            <v>3180</v>
          </cell>
          <cell r="AF955">
            <v>15</v>
          </cell>
          <cell r="AG955">
            <v>2024</v>
          </cell>
          <cell r="AH955" t="str">
            <v>Stormwater</v>
          </cell>
          <cell r="AI955">
            <v>909485</v>
          </cell>
          <cell r="AJ955" t="str">
            <v>Av. Carling - av. Churchill - Kirkwood</v>
          </cell>
        </row>
        <row r="956">
          <cell r="B956" t="str">
            <v>909485 Carling Ave - Churchill Ave - Kirkwood</v>
          </cell>
          <cell r="C956" t="str">
            <v>DC</v>
          </cell>
          <cell r="D956" t="str">
            <v xml:space="preserve">Development Charges </v>
          </cell>
          <cell r="E956" t="str">
            <v>Sanitary Wastewater (Inside Green</v>
          </cell>
          <cell r="F956" t="str">
            <v>Develop. Charges</v>
          </cell>
          <cell r="G956" t="str">
            <v>DC</v>
          </cell>
          <cell r="H956" t="str">
            <v>Rate</v>
          </cell>
          <cell r="I956" t="str">
            <v>Sewer</v>
          </cell>
          <cell r="J956" t="str">
            <v>Authority</v>
          </cell>
          <cell r="K956" t="str">
            <v>Integrated Rehab-Intensification Areas</v>
          </cell>
          <cell r="L956" t="str">
            <v>Renewal of City Assets</v>
          </cell>
          <cell r="M956" t="str">
            <v>Transportation Committee</v>
          </cell>
          <cell r="N956" t="str">
            <v>Planning, Infrastructure &amp; Economic Development Department</v>
          </cell>
          <cell r="O956" t="str">
            <v>Infrastructure Services</v>
          </cell>
          <cell r="P956" t="str">
            <v>Integrated Roads, Water &amp; Wastewater</v>
          </cell>
          <cell r="Q956" t="str">
            <v>909485  Carling Ave - Churchill Ave - Kirkwood</v>
          </cell>
          <cell r="R956" t="str">
            <v>516232  Sanitary Wastewater (Inside Green</v>
          </cell>
          <cell r="S956">
            <v>57</v>
          </cell>
          <cell r="T956">
            <v>0</v>
          </cell>
          <cell r="U956">
            <v>0</v>
          </cell>
          <cell r="V956">
            <v>0</v>
          </cell>
          <cell r="W956">
            <v>0</v>
          </cell>
          <cell r="X956">
            <v>0</v>
          </cell>
          <cell r="Y956">
            <v>0</v>
          </cell>
          <cell r="Z956">
            <v>0</v>
          </cell>
          <cell r="AA956">
            <v>0</v>
          </cell>
          <cell r="AB956">
            <v>0</v>
          </cell>
          <cell r="AC956">
            <v>57</v>
          </cell>
          <cell r="AD956">
            <v>516232</v>
          </cell>
          <cell r="AE956">
            <v>57</v>
          </cell>
          <cell r="AF956">
            <v>15</v>
          </cell>
          <cell r="AG956">
            <v>2024</v>
          </cell>
          <cell r="AH956" t="str">
            <v>Sanitary Wastewater</v>
          </cell>
          <cell r="AI956">
            <v>909485</v>
          </cell>
          <cell r="AJ956" t="str">
            <v>Av. Carling - av. Churchill - Kirkwood</v>
          </cell>
        </row>
        <row r="957">
          <cell r="B957" t="str">
            <v>909485 Carling Ave - Churchill Ave - Kirkwood</v>
          </cell>
          <cell r="C957" t="str">
            <v>Debt</v>
          </cell>
          <cell r="D957" t="str">
            <v xml:space="preserve">Debt Funding </v>
          </cell>
          <cell r="E957" t="str">
            <v>Sewer Funded Debt</v>
          </cell>
          <cell r="F957" t="str">
            <v>Rate Supported Debt</v>
          </cell>
          <cell r="G957" t="str">
            <v>Rate</v>
          </cell>
          <cell r="H957" t="str">
            <v>Rate</v>
          </cell>
          <cell r="I957" t="str">
            <v>Sewer</v>
          </cell>
          <cell r="J957" t="str">
            <v>Authority</v>
          </cell>
          <cell r="K957" t="str">
            <v>Integrated Rehab-Intensification Areas</v>
          </cell>
          <cell r="L957" t="str">
            <v>Renewal of City Assets</v>
          </cell>
          <cell r="M957" t="str">
            <v>Transportation Committee</v>
          </cell>
          <cell r="N957" t="str">
            <v>Planning, Infrastructure &amp; Economic Development Department</v>
          </cell>
          <cell r="O957" t="str">
            <v>Infrastructure Services</v>
          </cell>
          <cell r="P957" t="str">
            <v>Integrated Roads, Water &amp; Wastewater</v>
          </cell>
          <cell r="Q957" t="str">
            <v>909485  Carling Ave - Churchill Ave - Kirkwood</v>
          </cell>
          <cell r="R957" t="str">
            <v>518007  Sewer Funded Debt</v>
          </cell>
          <cell r="S957">
            <v>10</v>
          </cell>
          <cell r="T957">
            <v>0</v>
          </cell>
          <cell r="U957">
            <v>2800</v>
          </cell>
          <cell r="V957">
            <v>0</v>
          </cell>
          <cell r="W957">
            <v>0</v>
          </cell>
          <cell r="X957">
            <v>0</v>
          </cell>
          <cell r="Y957">
            <v>0</v>
          </cell>
          <cell r="Z957">
            <v>0</v>
          </cell>
          <cell r="AA957">
            <v>0</v>
          </cell>
          <cell r="AB957">
            <v>0</v>
          </cell>
          <cell r="AC957">
            <v>2810</v>
          </cell>
          <cell r="AD957">
            <v>518007</v>
          </cell>
          <cell r="AE957">
            <v>2810</v>
          </cell>
          <cell r="AF957">
            <v>15</v>
          </cell>
          <cell r="AG957">
            <v>2024</v>
          </cell>
          <cell r="AH957" t="str">
            <v>Sewer Funded Debt</v>
          </cell>
          <cell r="AI957">
            <v>909485</v>
          </cell>
          <cell r="AJ957" t="str">
            <v>Av. Carling - av. Churchill - Kirkwood</v>
          </cell>
        </row>
        <row r="958">
          <cell r="B958" t="str">
            <v>909485 Carling Ave - Churchill Ave - Kirkwood</v>
          </cell>
          <cell r="C958" t="str">
            <v>Debt</v>
          </cell>
          <cell r="D958" t="str">
            <v xml:space="preserve">Debt Funding </v>
          </cell>
          <cell r="E958" t="str">
            <v>Water Funded Debt</v>
          </cell>
          <cell r="F958" t="str">
            <v>Rate Supported Debt</v>
          </cell>
          <cell r="G958" t="str">
            <v>Rate</v>
          </cell>
          <cell r="H958" t="str">
            <v>Rate</v>
          </cell>
          <cell r="I958" t="str">
            <v>Water</v>
          </cell>
          <cell r="J958" t="str">
            <v>Authority</v>
          </cell>
          <cell r="K958" t="str">
            <v>Integrated Rehab-Intensification Areas</v>
          </cell>
          <cell r="L958" t="str">
            <v>Renewal of City Assets</v>
          </cell>
          <cell r="M958" t="str">
            <v>Transportation Committee</v>
          </cell>
          <cell r="N958" t="str">
            <v>Planning, Infrastructure &amp; Economic Development Department</v>
          </cell>
          <cell r="O958" t="str">
            <v>Infrastructure Services</v>
          </cell>
          <cell r="P958" t="str">
            <v>Integrated Roads, Water &amp; Wastewater</v>
          </cell>
          <cell r="Q958" t="str">
            <v>909485  Carling Ave - Churchill Ave - Kirkwood</v>
          </cell>
          <cell r="R958" t="str">
            <v>518011  Water Funded Debt</v>
          </cell>
          <cell r="S958">
            <v>10</v>
          </cell>
          <cell r="T958">
            <v>0</v>
          </cell>
          <cell r="U958">
            <v>20</v>
          </cell>
          <cell r="V958">
            <v>0</v>
          </cell>
          <cell r="W958">
            <v>0</v>
          </cell>
          <cell r="X958">
            <v>0</v>
          </cell>
          <cell r="Y958">
            <v>0</v>
          </cell>
          <cell r="Z958">
            <v>0</v>
          </cell>
          <cell r="AA958">
            <v>0</v>
          </cell>
          <cell r="AB958">
            <v>0</v>
          </cell>
          <cell r="AC958">
            <v>30</v>
          </cell>
          <cell r="AD958">
            <v>518011</v>
          </cell>
          <cell r="AE958">
            <v>30</v>
          </cell>
          <cell r="AF958">
            <v>15</v>
          </cell>
          <cell r="AG958">
            <v>2024</v>
          </cell>
          <cell r="AH958" t="str">
            <v>Water Funded Debt</v>
          </cell>
          <cell r="AI958">
            <v>909485</v>
          </cell>
          <cell r="AJ958" t="str">
            <v>Av. Carling - av. Churchill - Kirkwood</v>
          </cell>
        </row>
        <row r="959">
          <cell r="B959" t="str">
            <v>909485 Carling Ave - Churchill Ave - Kirkwood</v>
          </cell>
          <cell r="C959" t="str">
            <v>Debt</v>
          </cell>
          <cell r="D959" t="str">
            <v xml:space="preserve">Debt Funding </v>
          </cell>
          <cell r="E959" t="str">
            <v>Stormwater Res Debt</v>
          </cell>
          <cell r="F959" t="str">
            <v>Rate Supported Debt</v>
          </cell>
          <cell r="G959" t="str">
            <v>Rate</v>
          </cell>
          <cell r="H959" t="str">
            <v>Rate</v>
          </cell>
          <cell r="I959" t="str">
            <v>Stormwater</v>
          </cell>
          <cell r="J959" t="str">
            <v>Authority</v>
          </cell>
          <cell r="K959" t="str">
            <v>Integrated Rehab-Intensification Areas</v>
          </cell>
          <cell r="L959" t="str">
            <v>Renewal of City Assets</v>
          </cell>
          <cell r="M959" t="str">
            <v>Transportation Committee</v>
          </cell>
          <cell r="N959" t="str">
            <v>Planning, Infrastructure &amp; Economic Development Department</v>
          </cell>
          <cell r="O959" t="str">
            <v>Infrastructure Services</v>
          </cell>
          <cell r="P959" t="str">
            <v>Integrated Roads, Water &amp; Wastewater</v>
          </cell>
          <cell r="Q959" t="str">
            <v>909485  Carling Ave - Churchill Ave - Kirkwood</v>
          </cell>
          <cell r="R959" t="str">
            <v>518056  Stormwater Reserve Capital Debt</v>
          </cell>
          <cell r="S959">
            <v>10</v>
          </cell>
          <cell r="T959">
            <v>0</v>
          </cell>
          <cell r="U959">
            <v>20</v>
          </cell>
          <cell r="V959">
            <v>0</v>
          </cell>
          <cell r="W959">
            <v>0</v>
          </cell>
          <cell r="X959">
            <v>0</v>
          </cell>
          <cell r="Y959">
            <v>0</v>
          </cell>
          <cell r="Z959">
            <v>0</v>
          </cell>
          <cell r="AA959">
            <v>0</v>
          </cell>
          <cell r="AB959">
            <v>0</v>
          </cell>
          <cell r="AC959">
            <v>30</v>
          </cell>
          <cell r="AD959">
            <v>518056</v>
          </cell>
          <cell r="AE959">
            <v>30</v>
          </cell>
          <cell r="AF959">
            <v>15</v>
          </cell>
          <cell r="AG959">
            <v>2024</v>
          </cell>
          <cell r="AH959" t="e">
            <v>#N/A</v>
          </cell>
          <cell r="AI959">
            <v>909485</v>
          </cell>
          <cell r="AJ959" t="str">
            <v>Av. Carling - av. Churchill - Kirkwood</v>
          </cell>
        </row>
        <row r="960">
          <cell r="B960" t="str">
            <v>909282 Lifecycle Renewal Fleet</v>
          </cell>
          <cell r="C960" t="str">
            <v>Res</v>
          </cell>
          <cell r="D960" t="str">
            <v xml:space="preserve">Capital Reserve Fund </v>
          </cell>
          <cell r="E960" t="str">
            <v>Corporate Fleet</v>
          </cell>
          <cell r="F960" t="str">
            <v>Tax Supported/ Dedicated</v>
          </cell>
          <cell r="G960" t="str">
            <v>Tax</v>
          </cell>
          <cell r="H960" t="str">
            <v>Tax</v>
          </cell>
          <cell r="I960" t="str">
            <v>Tax</v>
          </cell>
          <cell r="J960" t="str">
            <v>Authority</v>
          </cell>
          <cell r="K960" t="str">
            <v>909282  Lifecycle Renewal Fleet</v>
          </cell>
          <cell r="L960" t="str">
            <v>Renewal of City Assets</v>
          </cell>
          <cell r="M960" t="str">
            <v>Transportation Committee</v>
          </cell>
          <cell r="N960" t="str">
            <v>Corporate Services Department</v>
          </cell>
          <cell r="O960" t="str">
            <v>Fleet Services</v>
          </cell>
          <cell r="P960" t="str">
            <v>Fleet Services</v>
          </cell>
          <cell r="Q960" t="str">
            <v>909282  Lifecycle Renewal Fleet</v>
          </cell>
          <cell r="R960" t="str">
            <v>516116  Corporate Fleet</v>
          </cell>
          <cell r="S960">
            <v>32615</v>
          </cell>
          <cell r="T960">
            <v>41484</v>
          </cell>
          <cell r="U960">
            <v>31089</v>
          </cell>
          <cell r="V960">
            <v>23789</v>
          </cell>
          <cell r="W960">
            <v>26355</v>
          </cell>
          <cell r="X960">
            <v>20211</v>
          </cell>
          <cell r="Y960">
            <v>24898</v>
          </cell>
          <cell r="Z960">
            <v>36044</v>
          </cell>
          <cell r="AA960">
            <v>25636</v>
          </cell>
          <cell r="AB960">
            <v>28342</v>
          </cell>
          <cell r="AC960">
            <v>290463</v>
          </cell>
          <cell r="AD960">
            <v>516116</v>
          </cell>
          <cell r="AE960">
            <v>128977</v>
          </cell>
          <cell r="AF960" t="str">
            <v>CW</v>
          </cell>
          <cell r="AG960">
            <v>2022</v>
          </cell>
          <cell r="AH960" t="str">
            <v>Corporate Fleet</v>
          </cell>
          <cell r="AI960">
            <v>909282</v>
          </cell>
          <cell r="AJ960" t="str">
            <v>Renouvellement de fin de cycle de vie  – Parc automobile</v>
          </cell>
        </row>
        <row r="961">
          <cell r="B961" t="str">
            <v>909423 Municipal Fleet UpFits, Facilities&amp;Tools</v>
          </cell>
          <cell r="C961" t="str">
            <v>Res</v>
          </cell>
          <cell r="D961" t="str">
            <v xml:space="preserve">Capital Reserve Fund </v>
          </cell>
          <cell r="E961" t="str">
            <v>City Wide Capital</v>
          </cell>
          <cell r="F961" t="str">
            <v>Tax Supported/ Dedicated</v>
          </cell>
          <cell r="G961" t="str">
            <v>Tax</v>
          </cell>
          <cell r="H961" t="str">
            <v>Tax</v>
          </cell>
          <cell r="I961" t="str">
            <v>Tax</v>
          </cell>
          <cell r="J961" t="str">
            <v>Authority</v>
          </cell>
          <cell r="K961" t="str">
            <v>909423 Municipal Fleet UpFits, Facilities&amp;Tools</v>
          </cell>
          <cell r="L961" t="str">
            <v>Renewal of City Assets</v>
          </cell>
          <cell r="M961" t="str">
            <v>Transportation Committee</v>
          </cell>
          <cell r="N961" t="str">
            <v>Corporate Services Department</v>
          </cell>
          <cell r="O961" t="str">
            <v>Fleet Services</v>
          </cell>
          <cell r="P961" t="str">
            <v>Fleet Services</v>
          </cell>
          <cell r="Q961" t="str">
            <v>909423  Municipal Fleet UpFits, Facilities&amp;Tools</v>
          </cell>
          <cell r="R961" t="str">
            <v>516104  City Wide Capital</v>
          </cell>
          <cell r="S961">
            <v>0</v>
          </cell>
          <cell r="T961">
            <v>280</v>
          </cell>
          <cell r="U961">
            <v>280</v>
          </cell>
          <cell r="V961">
            <v>280</v>
          </cell>
          <cell r="W961">
            <v>280</v>
          </cell>
          <cell r="X961">
            <v>280</v>
          </cell>
          <cell r="Y961">
            <v>280</v>
          </cell>
          <cell r="Z961">
            <v>280</v>
          </cell>
          <cell r="AA961">
            <v>280</v>
          </cell>
          <cell r="AB961">
            <v>280</v>
          </cell>
          <cell r="AC961">
            <v>2520</v>
          </cell>
          <cell r="AD961">
            <v>516104</v>
          </cell>
          <cell r="AE961">
            <v>840</v>
          </cell>
          <cell r="AF961" t="str">
            <v>CW</v>
          </cell>
          <cell r="AG961">
            <v>2022</v>
          </cell>
          <cell r="AH961" t="str">
            <v>City Wide Capital</v>
          </cell>
          <cell r="AI961">
            <v>909423</v>
          </cell>
          <cell r="AJ961" t="str">
            <v>Transformations, installations et outillage du parc automobile municipal</v>
          </cell>
        </row>
        <row r="962">
          <cell r="B962" t="str">
            <v>909423 Municipal Fleet UpFits, Facilities&amp;Tools</v>
          </cell>
          <cell r="C962" t="str">
            <v>Res</v>
          </cell>
          <cell r="D962" t="str">
            <v xml:space="preserve">Capital Reserve Fund </v>
          </cell>
          <cell r="E962" t="str">
            <v>Corporate Fleet</v>
          </cell>
          <cell r="F962" t="str">
            <v>Tax Supported/ Dedicated</v>
          </cell>
          <cell r="G962" t="str">
            <v>Tax</v>
          </cell>
          <cell r="H962" t="str">
            <v>Tax</v>
          </cell>
          <cell r="I962" t="str">
            <v>Tax</v>
          </cell>
          <cell r="J962" t="str">
            <v>Authority</v>
          </cell>
          <cell r="K962" t="str">
            <v>909423 Municipal Fleet UpFits, Facilities&amp;Tools</v>
          </cell>
          <cell r="L962" t="str">
            <v>Renewal of City Assets</v>
          </cell>
          <cell r="M962" t="str">
            <v>Transportation Committee</v>
          </cell>
          <cell r="N962" t="str">
            <v>Corporate Services Department</v>
          </cell>
          <cell r="O962" t="str">
            <v>Fleet Services</v>
          </cell>
          <cell r="P962" t="str">
            <v>Fleet Services</v>
          </cell>
          <cell r="Q962" t="str">
            <v>909423  Municipal Fleet UpFits, Facilities&amp;Tools</v>
          </cell>
          <cell r="R962" t="str">
            <v>516116  Corporate Fleet</v>
          </cell>
          <cell r="S962">
            <v>830</v>
          </cell>
          <cell r="T962">
            <v>0</v>
          </cell>
          <cell r="U962">
            <v>0</v>
          </cell>
          <cell r="V962">
            <v>0</v>
          </cell>
          <cell r="W962">
            <v>0</v>
          </cell>
          <cell r="X962">
            <v>0</v>
          </cell>
          <cell r="Y962">
            <v>0</v>
          </cell>
          <cell r="Z962">
            <v>0</v>
          </cell>
          <cell r="AA962">
            <v>0</v>
          </cell>
          <cell r="AB962">
            <v>0</v>
          </cell>
          <cell r="AC962">
            <v>830</v>
          </cell>
          <cell r="AD962">
            <v>516116</v>
          </cell>
          <cell r="AE962">
            <v>830</v>
          </cell>
          <cell r="AF962" t="str">
            <v>CW</v>
          </cell>
          <cell r="AG962">
            <v>2022</v>
          </cell>
          <cell r="AH962" t="str">
            <v>Corporate Fleet</v>
          </cell>
          <cell r="AI962">
            <v>909423</v>
          </cell>
          <cell r="AJ962" t="str">
            <v>Transformations, installations et outillage du parc automobile municipal</v>
          </cell>
        </row>
        <row r="963">
          <cell r="B963" t="str">
            <v>909065 2018 Park and Ride Facilities</v>
          </cell>
          <cell r="C963" t="str">
            <v>Res</v>
          </cell>
          <cell r="D963" t="str">
            <v xml:space="preserve">Capital Reserve Fund </v>
          </cell>
          <cell r="E963" t="str">
            <v>Transit Capital</v>
          </cell>
          <cell r="F963" t="str">
            <v>Tax Supported/ Dedicated</v>
          </cell>
          <cell r="G963" t="str">
            <v>Tax</v>
          </cell>
          <cell r="H963" t="str">
            <v>Tax</v>
          </cell>
          <cell r="I963" t="str">
            <v>Tax</v>
          </cell>
          <cell r="J963" t="str">
            <v>Authority</v>
          </cell>
          <cell r="K963" t="str">
            <v>Individual</v>
          </cell>
          <cell r="L963" t="str">
            <v>Growth</v>
          </cell>
          <cell r="M963" t="str">
            <v>Transportation Committee</v>
          </cell>
          <cell r="N963" t="str">
            <v>Transportation Services Department</v>
          </cell>
          <cell r="O963" t="str">
            <v>Transportation Planning</v>
          </cell>
          <cell r="P963" t="str">
            <v>Transit Services</v>
          </cell>
          <cell r="Q963" t="str">
            <v>909065  2018 Park and Ride Facilities</v>
          </cell>
          <cell r="R963" t="str">
            <v>516115  Transit Capital</v>
          </cell>
          <cell r="S963">
            <v>0</v>
          </cell>
          <cell r="T963">
            <v>0</v>
          </cell>
          <cell r="U963">
            <v>0</v>
          </cell>
          <cell r="V963">
            <v>0</v>
          </cell>
          <cell r="W963">
            <v>85</v>
          </cell>
          <cell r="X963">
            <v>97</v>
          </cell>
          <cell r="Y963">
            <v>10</v>
          </cell>
          <cell r="Z963">
            <v>22</v>
          </cell>
          <cell r="AA963">
            <v>35</v>
          </cell>
          <cell r="AB963">
            <v>0</v>
          </cell>
          <cell r="AC963">
            <v>249</v>
          </cell>
          <cell r="AD963">
            <v>516115</v>
          </cell>
          <cell r="AE963">
            <v>0</v>
          </cell>
          <cell r="AF963" t="str">
            <v>CW</v>
          </cell>
          <cell r="AG963">
            <v>2021</v>
          </cell>
          <cell r="AH963" t="str">
            <v>Transit Capital</v>
          </cell>
          <cell r="AI963">
            <v>909065</v>
          </cell>
          <cell r="AJ963" t="str">
            <v>Installations des parcs-o-bus 2018</v>
          </cell>
        </row>
        <row r="964">
          <cell r="B964" t="str">
            <v>909065 2018 Park and Ride Facilities</v>
          </cell>
          <cell r="C964" t="str">
            <v>Res</v>
          </cell>
          <cell r="D964" t="str">
            <v xml:space="preserve">Gas Tax </v>
          </cell>
          <cell r="E964" t="str">
            <v>Federal Gas Tax</v>
          </cell>
          <cell r="F964" t="str">
            <v>Gas Tax</v>
          </cell>
          <cell r="G964" t="str">
            <v xml:space="preserve">Gas Tax </v>
          </cell>
          <cell r="H964" t="str">
            <v>Tax</v>
          </cell>
          <cell r="I964" t="str">
            <v>Tax</v>
          </cell>
          <cell r="J964" t="str">
            <v>Authority</v>
          </cell>
          <cell r="K964" t="str">
            <v>Individual</v>
          </cell>
          <cell r="L964" t="str">
            <v>Growth</v>
          </cell>
          <cell r="M964" t="str">
            <v>Transportation Committee</v>
          </cell>
          <cell r="N964" t="str">
            <v>Transportation Services Department</v>
          </cell>
          <cell r="O964" t="str">
            <v>Transportation Planning</v>
          </cell>
          <cell r="P964" t="str">
            <v>Transit Services</v>
          </cell>
          <cell r="Q964" t="str">
            <v>909065  2018 Park and Ride Facilities</v>
          </cell>
          <cell r="R964" t="str">
            <v>516174  Federal Gas Tax</v>
          </cell>
          <cell r="S964">
            <v>0</v>
          </cell>
          <cell r="T964">
            <v>0</v>
          </cell>
          <cell r="U964">
            <v>0</v>
          </cell>
          <cell r="V964">
            <v>0</v>
          </cell>
          <cell r="W964">
            <v>500</v>
          </cell>
          <cell r="X964">
            <v>500</v>
          </cell>
          <cell r="Y964">
            <v>600</v>
          </cell>
          <cell r="Z964">
            <v>600</v>
          </cell>
          <cell r="AA964">
            <v>600</v>
          </cell>
          <cell r="AB964">
            <v>0</v>
          </cell>
          <cell r="AC964">
            <v>2800</v>
          </cell>
          <cell r="AD964">
            <v>516174</v>
          </cell>
          <cell r="AE964">
            <v>0</v>
          </cell>
          <cell r="AF964" t="str">
            <v>CW</v>
          </cell>
          <cell r="AG964">
            <v>2021</v>
          </cell>
          <cell r="AH964" t="str">
            <v>Federal Gas Tax</v>
          </cell>
          <cell r="AI964">
            <v>909065</v>
          </cell>
          <cell r="AJ964" t="str">
            <v>Installations des parcs-o-bus 2018</v>
          </cell>
        </row>
        <row r="965">
          <cell r="B965" t="str">
            <v>909065 2018 Park and Ride Facilities</v>
          </cell>
          <cell r="C965" t="str">
            <v>DC</v>
          </cell>
          <cell r="D965" t="str">
            <v xml:space="preserve">Development Charges </v>
          </cell>
          <cell r="E965" t="str">
            <v>Transitway Services (Urban Area)</v>
          </cell>
          <cell r="F965" t="str">
            <v>Develop. Charges</v>
          </cell>
          <cell r="G965" t="str">
            <v>DC</v>
          </cell>
          <cell r="H965" t="str">
            <v>Tax</v>
          </cell>
          <cell r="I965" t="str">
            <v>Tax</v>
          </cell>
          <cell r="J965" t="str">
            <v>Authority</v>
          </cell>
          <cell r="K965" t="str">
            <v>Individual</v>
          </cell>
          <cell r="L965" t="str">
            <v>Growth</v>
          </cell>
          <cell r="M965" t="str">
            <v>Transportation Committee</v>
          </cell>
          <cell r="N965" t="str">
            <v>Transportation Services Department</v>
          </cell>
          <cell r="O965" t="str">
            <v>Transportation Planning</v>
          </cell>
          <cell r="P965" t="str">
            <v>Transit Services</v>
          </cell>
          <cell r="Q965" t="str">
            <v>909065  2018 Park and Ride Facilities</v>
          </cell>
          <cell r="R965" t="str">
            <v>516271  Transitway Services (Urban Area)</v>
          </cell>
          <cell r="S965">
            <v>0</v>
          </cell>
          <cell r="T965">
            <v>0</v>
          </cell>
          <cell r="U965">
            <v>0</v>
          </cell>
          <cell r="V965">
            <v>0</v>
          </cell>
          <cell r="W965">
            <v>1064</v>
          </cell>
          <cell r="X965">
            <v>1084</v>
          </cell>
          <cell r="Y965">
            <v>1103</v>
          </cell>
          <cell r="Z965">
            <v>1123</v>
          </cell>
          <cell r="AA965">
            <v>1047</v>
          </cell>
          <cell r="AB965">
            <v>0</v>
          </cell>
          <cell r="AC965">
            <v>5421</v>
          </cell>
          <cell r="AD965">
            <v>516271</v>
          </cell>
          <cell r="AE965">
            <v>0</v>
          </cell>
          <cell r="AF965" t="str">
            <v>CW</v>
          </cell>
          <cell r="AG965">
            <v>2021</v>
          </cell>
          <cell r="AH965" t="str">
            <v>Public Transit</v>
          </cell>
          <cell r="AI965">
            <v>909065</v>
          </cell>
          <cell r="AJ965" t="str">
            <v>Installations des parcs-o-bus 2018</v>
          </cell>
        </row>
        <row r="966">
          <cell r="B966" t="str">
            <v>909065 2018 Park and Ride Facilities</v>
          </cell>
          <cell r="C966" t="str">
            <v>DC Debt</v>
          </cell>
          <cell r="D966" t="str">
            <v xml:space="preserve">Debt Funding </v>
          </cell>
          <cell r="E966" t="str">
            <v>Transit DC Debt TBA</v>
          </cell>
          <cell r="F966" t="str">
            <v>Develop. Charges Debt</v>
          </cell>
          <cell r="G966" t="str">
            <v>DC</v>
          </cell>
          <cell r="H966" t="str">
            <v>Tax</v>
          </cell>
          <cell r="I966" t="str">
            <v>Tax</v>
          </cell>
          <cell r="J966" t="str">
            <v>Authority</v>
          </cell>
          <cell r="K966" t="str">
            <v>Individual</v>
          </cell>
          <cell r="L966" t="str">
            <v>Growth</v>
          </cell>
          <cell r="M966" t="str">
            <v>Transportation Committee</v>
          </cell>
          <cell r="N966" t="str">
            <v>Transportation Services Department</v>
          </cell>
          <cell r="O966" t="str">
            <v>Transportation Planning</v>
          </cell>
          <cell r="P966" t="str">
            <v>Transit Services</v>
          </cell>
          <cell r="Q966" t="str">
            <v>909065  2018 Park and Ride Facilities</v>
          </cell>
          <cell r="R966" t="str">
            <v>518008  Transit DC Debt  TBA</v>
          </cell>
          <cell r="S966">
            <v>0</v>
          </cell>
          <cell r="T966">
            <v>0</v>
          </cell>
          <cell r="U966">
            <v>0</v>
          </cell>
          <cell r="V966">
            <v>0</v>
          </cell>
          <cell r="W966">
            <v>0</v>
          </cell>
          <cell r="X966">
            <v>0</v>
          </cell>
          <cell r="Y966">
            <v>0</v>
          </cell>
          <cell r="Z966">
            <v>0</v>
          </cell>
          <cell r="AA966">
            <v>96</v>
          </cell>
          <cell r="AB966">
            <v>0</v>
          </cell>
          <cell r="AC966">
            <v>96</v>
          </cell>
          <cell r="AD966">
            <v>518008</v>
          </cell>
          <cell r="AE966">
            <v>0</v>
          </cell>
          <cell r="AF966" t="str">
            <v>CW</v>
          </cell>
          <cell r="AG966">
            <v>2021</v>
          </cell>
          <cell r="AH966" t="str">
            <v>Public Transit DC Debt</v>
          </cell>
          <cell r="AI966">
            <v>909065</v>
          </cell>
          <cell r="AJ966" t="str">
            <v>Installations des parcs-o-bus 2018</v>
          </cell>
        </row>
        <row r="967">
          <cell r="B967" t="str">
            <v>909065 2018 Park and Ride Facilities</v>
          </cell>
          <cell r="C967" t="str">
            <v>Debt</v>
          </cell>
          <cell r="D967" t="str">
            <v xml:space="preserve">Debt Funding </v>
          </cell>
          <cell r="E967" t="str">
            <v>Transit Debt</v>
          </cell>
          <cell r="F967" t="str">
            <v>Tax Supported/ Dedicated Debt</v>
          </cell>
          <cell r="G967" t="str">
            <v>Tax</v>
          </cell>
          <cell r="H967" t="str">
            <v>Tax</v>
          </cell>
          <cell r="I967" t="str">
            <v>Tax</v>
          </cell>
          <cell r="J967" t="str">
            <v>Authority</v>
          </cell>
          <cell r="K967" t="str">
            <v>Individual</v>
          </cell>
          <cell r="L967" t="str">
            <v>Growth</v>
          </cell>
          <cell r="M967" t="str">
            <v>Transportation Committee</v>
          </cell>
          <cell r="N967" t="str">
            <v>Transportation Services Department</v>
          </cell>
          <cell r="O967" t="str">
            <v>Transportation Planning</v>
          </cell>
          <cell r="P967" t="str">
            <v>Transit Services</v>
          </cell>
          <cell r="Q967" t="str">
            <v>909065  2018 Park and Ride Facilities</v>
          </cell>
          <cell r="R967" t="str">
            <v>518013  Transit Debt</v>
          </cell>
          <cell r="S967">
            <v>0</v>
          </cell>
          <cell r="T967">
            <v>0</v>
          </cell>
          <cell r="U967">
            <v>0</v>
          </cell>
          <cell r="V967">
            <v>0</v>
          </cell>
          <cell r="W967">
            <v>100</v>
          </cell>
          <cell r="X967">
            <v>100</v>
          </cell>
          <cell r="Y967">
            <v>100</v>
          </cell>
          <cell r="Z967">
            <v>100</v>
          </cell>
          <cell r="AA967">
            <v>100</v>
          </cell>
          <cell r="AB967">
            <v>0</v>
          </cell>
          <cell r="AC967">
            <v>500</v>
          </cell>
          <cell r="AD967">
            <v>518013</v>
          </cell>
          <cell r="AE967">
            <v>0</v>
          </cell>
          <cell r="AF967" t="str">
            <v>CW</v>
          </cell>
          <cell r="AG967">
            <v>2021</v>
          </cell>
          <cell r="AH967" t="str">
            <v>Transit Debt</v>
          </cell>
          <cell r="AI967">
            <v>909065</v>
          </cell>
          <cell r="AJ967" t="str">
            <v>Installations des parcs-o-bus 2018</v>
          </cell>
        </row>
        <row r="968">
          <cell r="B968" t="str">
            <v>909461 2019 Park and Ride Facilities</v>
          </cell>
          <cell r="C968" t="str">
            <v>Res</v>
          </cell>
          <cell r="D968" t="str">
            <v xml:space="preserve">Capital Reserve Fund </v>
          </cell>
          <cell r="E968" t="str">
            <v>Transit Capital</v>
          </cell>
          <cell r="F968" t="str">
            <v>Tax Supported/ Dedicated</v>
          </cell>
          <cell r="G968" t="str">
            <v>Tax</v>
          </cell>
          <cell r="H968" t="str">
            <v>Tax</v>
          </cell>
          <cell r="I968" t="str">
            <v>Tax</v>
          </cell>
          <cell r="J968" t="str">
            <v>Authority</v>
          </cell>
          <cell r="K968" t="str">
            <v>Individual</v>
          </cell>
          <cell r="L968" t="str">
            <v>Growth</v>
          </cell>
          <cell r="M968" t="str">
            <v>Transportation Committee</v>
          </cell>
          <cell r="N968" t="str">
            <v>Transportation Services Department</v>
          </cell>
          <cell r="O968" t="str">
            <v>Transportation Planning</v>
          </cell>
          <cell r="P968" t="str">
            <v>Transit Services</v>
          </cell>
          <cell r="Q968" t="str">
            <v>909461  2019 Park and Ride Facilities</v>
          </cell>
          <cell r="R968" t="str">
            <v>516115  Transit Capital</v>
          </cell>
          <cell r="S968">
            <v>0</v>
          </cell>
          <cell r="T968">
            <v>0</v>
          </cell>
          <cell r="U968">
            <v>0</v>
          </cell>
          <cell r="V968">
            <v>370</v>
          </cell>
          <cell r="W968">
            <v>0</v>
          </cell>
          <cell r="X968">
            <v>0</v>
          </cell>
          <cell r="Y968">
            <v>0</v>
          </cell>
          <cell r="Z968">
            <v>0</v>
          </cell>
          <cell r="AA968">
            <v>0</v>
          </cell>
          <cell r="AB968">
            <v>0</v>
          </cell>
          <cell r="AC968">
            <v>370</v>
          </cell>
          <cell r="AD968">
            <v>516115</v>
          </cell>
          <cell r="AE968">
            <v>370</v>
          </cell>
          <cell r="AF968" t="str">
            <v>CW</v>
          </cell>
          <cell r="AG968">
            <v>2021</v>
          </cell>
          <cell r="AH968" t="str">
            <v>Transit Capital</v>
          </cell>
          <cell r="AI968">
            <v>909461</v>
          </cell>
          <cell r="AJ968" t="str">
            <v>Installations des parcs-o-bus 2019</v>
          </cell>
        </row>
        <row r="969">
          <cell r="B969" t="str">
            <v>909461 2019 Park and Ride Facilities</v>
          </cell>
          <cell r="C969" t="str">
            <v>DC</v>
          </cell>
          <cell r="D969" t="str">
            <v xml:space="preserve">Development Charges </v>
          </cell>
          <cell r="E969" t="str">
            <v>Transitway Services (Urban Area)</v>
          </cell>
          <cell r="F969" t="str">
            <v>Develop. Charges</v>
          </cell>
          <cell r="G969" t="str">
            <v>DC</v>
          </cell>
          <cell r="H969" t="str">
            <v>Tax</v>
          </cell>
          <cell r="I969" t="str">
            <v>Tax</v>
          </cell>
          <cell r="J969" t="str">
            <v>Authority</v>
          </cell>
          <cell r="K969" t="str">
            <v>Individual</v>
          </cell>
          <cell r="L969" t="str">
            <v>Growth</v>
          </cell>
          <cell r="M969" t="str">
            <v>Transportation Committee</v>
          </cell>
          <cell r="N969" t="str">
            <v>Transportation Services Department</v>
          </cell>
          <cell r="O969" t="str">
            <v>Transportation Planning</v>
          </cell>
          <cell r="P969" t="str">
            <v>Transit Services</v>
          </cell>
          <cell r="Q969" t="str">
            <v>909461  2019 Park and Ride Facilities</v>
          </cell>
          <cell r="R969" t="str">
            <v>516271  Transitway Services (Urban Area)</v>
          </cell>
          <cell r="S969">
            <v>994</v>
          </cell>
          <cell r="T969">
            <v>1011</v>
          </cell>
          <cell r="U969">
            <v>1030</v>
          </cell>
          <cell r="V969">
            <v>1048</v>
          </cell>
          <cell r="W969">
            <v>0</v>
          </cell>
          <cell r="X969">
            <v>0</v>
          </cell>
          <cell r="Y969">
            <v>0</v>
          </cell>
          <cell r="Z969">
            <v>0</v>
          </cell>
          <cell r="AA969">
            <v>0</v>
          </cell>
          <cell r="AB969">
            <v>0</v>
          </cell>
          <cell r="AC969">
            <v>4083</v>
          </cell>
          <cell r="AD969">
            <v>516271</v>
          </cell>
          <cell r="AE969">
            <v>4083</v>
          </cell>
          <cell r="AF969" t="str">
            <v>CW</v>
          </cell>
          <cell r="AG969">
            <v>2021</v>
          </cell>
          <cell r="AH969" t="str">
            <v>Public Transit</v>
          </cell>
          <cell r="AI969">
            <v>909461</v>
          </cell>
          <cell r="AJ969" t="str">
            <v>Installations des parcs-o-bus 2019</v>
          </cell>
        </row>
        <row r="970">
          <cell r="B970" t="str">
            <v>909461 2019 Park and Ride Facilities</v>
          </cell>
          <cell r="C970" t="str">
            <v>Debt</v>
          </cell>
          <cell r="D970" t="str">
            <v xml:space="preserve">Debt Funding </v>
          </cell>
          <cell r="E970" t="str">
            <v>Transit Debt</v>
          </cell>
          <cell r="F970" t="str">
            <v>Tax Supported/ Dedicated Debt</v>
          </cell>
          <cell r="G970" t="str">
            <v>Tax</v>
          </cell>
          <cell r="H970" t="str">
            <v>Tax</v>
          </cell>
          <cell r="I970" t="str">
            <v>Tax</v>
          </cell>
          <cell r="J970" t="str">
            <v>Authority</v>
          </cell>
          <cell r="K970" t="str">
            <v>Individual</v>
          </cell>
          <cell r="L970" t="str">
            <v>Growth</v>
          </cell>
          <cell r="M970" t="str">
            <v>Transportation Committee</v>
          </cell>
          <cell r="N970" t="str">
            <v>Transportation Services Department</v>
          </cell>
          <cell r="O970" t="str">
            <v>Transportation Planning</v>
          </cell>
          <cell r="P970" t="str">
            <v>Transit Services</v>
          </cell>
          <cell r="Q970" t="str">
            <v>909461  2019 Park and Ride Facilities</v>
          </cell>
          <cell r="R970" t="str">
            <v>518013  Transit Debt</v>
          </cell>
          <cell r="S970">
            <v>635</v>
          </cell>
          <cell r="T970">
            <v>647</v>
          </cell>
          <cell r="U970">
            <v>658</v>
          </cell>
          <cell r="V970">
            <v>300</v>
          </cell>
          <cell r="W970">
            <v>0</v>
          </cell>
          <cell r="X970">
            <v>0</v>
          </cell>
          <cell r="Y970">
            <v>0</v>
          </cell>
          <cell r="Z970">
            <v>0</v>
          </cell>
          <cell r="AA970">
            <v>0</v>
          </cell>
          <cell r="AB970">
            <v>0</v>
          </cell>
          <cell r="AC970">
            <v>2240</v>
          </cell>
          <cell r="AD970">
            <v>518013</v>
          </cell>
          <cell r="AE970">
            <v>2240</v>
          </cell>
          <cell r="AF970" t="str">
            <v>CW</v>
          </cell>
          <cell r="AG970">
            <v>2021</v>
          </cell>
          <cell r="AH970" t="str">
            <v>Transit Debt</v>
          </cell>
          <cell r="AI970">
            <v>909461</v>
          </cell>
          <cell r="AJ970" t="str">
            <v>Installations des parcs-o-bus 2019</v>
          </cell>
        </row>
        <row r="971">
          <cell r="B971" t="str">
            <v>906936 2017 to 2022 TRANS Projects</v>
          </cell>
          <cell r="C971" t="str">
            <v>Res</v>
          </cell>
          <cell r="D971" t="str">
            <v xml:space="preserve">Capital Reserve Fund </v>
          </cell>
          <cell r="E971" t="str">
            <v>Transit Capital</v>
          </cell>
          <cell r="F971" t="str">
            <v>Tax Supported/ Dedicated</v>
          </cell>
          <cell r="G971" t="str">
            <v>Tax</v>
          </cell>
          <cell r="H971" t="str">
            <v>Tax</v>
          </cell>
          <cell r="I971" t="str">
            <v>Tax</v>
          </cell>
          <cell r="J971" t="str">
            <v>Authority</v>
          </cell>
          <cell r="K971" t="str">
            <v>Individual</v>
          </cell>
          <cell r="L971" t="str">
            <v>Growth</v>
          </cell>
          <cell r="M971" t="str">
            <v>Transportation Committee</v>
          </cell>
          <cell r="N971" t="str">
            <v>Transportation Services Department</v>
          </cell>
          <cell r="O971" t="str">
            <v>Transportation Planning</v>
          </cell>
          <cell r="P971" t="str">
            <v>Transit Services</v>
          </cell>
          <cell r="Q971" t="str">
            <v>906936  2017 to 2022 TRANS Projects</v>
          </cell>
          <cell r="R971" t="str">
            <v>516115  Transit Capital</v>
          </cell>
          <cell r="S971">
            <v>0</v>
          </cell>
          <cell r="T971">
            <v>0</v>
          </cell>
          <cell r="U971">
            <v>0</v>
          </cell>
          <cell r="V971">
            <v>563</v>
          </cell>
          <cell r="W971">
            <v>0</v>
          </cell>
          <cell r="X971">
            <v>0</v>
          </cell>
          <cell r="Y971">
            <v>0</v>
          </cell>
          <cell r="Z971">
            <v>0</v>
          </cell>
          <cell r="AA971">
            <v>0</v>
          </cell>
          <cell r="AB971">
            <v>0</v>
          </cell>
          <cell r="AC971">
            <v>563</v>
          </cell>
          <cell r="AD971">
            <v>516115</v>
          </cell>
          <cell r="AE971">
            <v>563</v>
          </cell>
          <cell r="AF971" t="str">
            <v>CW</v>
          </cell>
          <cell r="AG971">
            <v>2023</v>
          </cell>
          <cell r="AH971" t="str">
            <v>Transit Capital</v>
          </cell>
          <cell r="AI971">
            <v>906936</v>
          </cell>
          <cell r="AJ971" t="str">
            <v>Projets de TRANSPORT 2017 à 2022</v>
          </cell>
        </row>
        <row r="972">
          <cell r="B972" t="str">
            <v>906936 2017 to 2022 TRANS Projects</v>
          </cell>
          <cell r="C972" t="str">
            <v>DC</v>
          </cell>
          <cell r="D972" t="str">
            <v xml:space="preserve">Development Charges </v>
          </cell>
          <cell r="E972" t="str">
            <v>Transitway Services (Urban Area)</v>
          </cell>
          <cell r="F972" t="str">
            <v>Develop. Charges</v>
          </cell>
          <cell r="G972" t="str">
            <v>DC</v>
          </cell>
          <cell r="H972" t="str">
            <v>Tax</v>
          </cell>
          <cell r="I972" t="str">
            <v>Tax</v>
          </cell>
          <cell r="J972" t="str">
            <v>Authority</v>
          </cell>
          <cell r="K972" t="str">
            <v>Individual</v>
          </cell>
          <cell r="L972" t="str">
            <v>Growth</v>
          </cell>
          <cell r="M972" t="str">
            <v>Transportation Committee</v>
          </cell>
          <cell r="N972" t="str">
            <v>Transportation Services Department</v>
          </cell>
          <cell r="O972" t="str">
            <v>Transportation Planning</v>
          </cell>
          <cell r="P972" t="str">
            <v>Transit Services</v>
          </cell>
          <cell r="Q972" t="str">
            <v>906936  2017 to 2022 TRANS Projects</v>
          </cell>
          <cell r="R972" t="str">
            <v>516271  Transitway Services (Urban Area)</v>
          </cell>
          <cell r="S972">
            <v>0</v>
          </cell>
          <cell r="T972">
            <v>0</v>
          </cell>
          <cell r="U972">
            <v>0</v>
          </cell>
          <cell r="V972">
            <v>555</v>
          </cell>
          <cell r="W972">
            <v>0</v>
          </cell>
          <cell r="X972">
            <v>0</v>
          </cell>
          <cell r="Y972">
            <v>0</v>
          </cell>
          <cell r="Z972">
            <v>0</v>
          </cell>
          <cell r="AA972">
            <v>0</v>
          </cell>
          <cell r="AB972">
            <v>0</v>
          </cell>
          <cell r="AC972">
            <v>555</v>
          </cell>
          <cell r="AD972">
            <v>516271</v>
          </cell>
          <cell r="AE972">
            <v>555</v>
          </cell>
          <cell r="AF972" t="str">
            <v>CW</v>
          </cell>
          <cell r="AG972">
            <v>2023</v>
          </cell>
          <cell r="AH972" t="str">
            <v>Public Transit</v>
          </cell>
          <cell r="AI972">
            <v>906936</v>
          </cell>
          <cell r="AJ972" t="str">
            <v>Projets de TRANSPORT 2017 à 2022</v>
          </cell>
        </row>
        <row r="973">
          <cell r="B973" t="str">
            <v>906936 2017 to 2022 TRANS Projects</v>
          </cell>
          <cell r="C973" t="str">
            <v>DC</v>
          </cell>
          <cell r="D973" t="str">
            <v xml:space="preserve">Development Charges </v>
          </cell>
          <cell r="E973" t="str">
            <v>Future DC Funding</v>
          </cell>
          <cell r="F973" t="str">
            <v>Develop. Charges</v>
          </cell>
          <cell r="G973" t="str">
            <v>DC</v>
          </cell>
          <cell r="H973" t="str">
            <v>Tax</v>
          </cell>
          <cell r="I973" t="str">
            <v>Tax</v>
          </cell>
          <cell r="J973" t="str">
            <v>Authority</v>
          </cell>
          <cell r="K973" t="str">
            <v>Individual</v>
          </cell>
          <cell r="L973" t="str">
            <v>Growth</v>
          </cell>
          <cell r="M973" t="str">
            <v>Transportation Committee</v>
          </cell>
          <cell r="N973" t="str">
            <v>Transportation Services Department</v>
          </cell>
          <cell r="O973" t="str">
            <v>Transportation Planning</v>
          </cell>
          <cell r="P973" t="str">
            <v>Transit Services</v>
          </cell>
          <cell r="Q973" t="str">
            <v>906936  2017 to 2022 TRANS Projects</v>
          </cell>
          <cell r="R973" t="str">
            <v>516298  Future DC Funding</v>
          </cell>
          <cell r="S973">
            <v>0</v>
          </cell>
          <cell r="T973">
            <v>0</v>
          </cell>
          <cell r="U973">
            <v>0</v>
          </cell>
          <cell r="V973">
            <v>321</v>
          </cell>
          <cell r="W973">
            <v>0</v>
          </cell>
          <cell r="X973">
            <v>0</v>
          </cell>
          <cell r="Y973">
            <v>0</v>
          </cell>
          <cell r="Z973">
            <v>0</v>
          </cell>
          <cell r="AA973">
            <v>0</v>
          </cell>
          <cell r="AB973">
            <v>0</v>
          </cell>
          <cell r="AC973">
            <v>321</v>
          </cell>
          <cell r="AD973">
            <v>516298</v>
          </cell>
          <cell r="AE973">
            <v>321</v>
          </cell>
          <cell r="AF973" t="str">
            <v>CW</v>
          </cell>
          <cell r="AG973">
            <v>2023</v>
          </cell>
          <cell r="AH973" t="str">
            <v xml:space="preserve">Check </v>
          </cell>
          <cell r="AI973">
            <v>906936</v>
          </cell>
          <cell r="AJ973" t="str">
            <v>Projets de TRANSPORT 2017 à 2022</v>
          </cell>
        </row>
        <row r="974">
          <cell r="B974" t="str">
            <v>907436 Baseline Rd BRT (Baseline Stn-Heron Stn)</v>
          </cell>
          <cell r="C974" t="str">
            <v>Res</v>
          </cell>
          <cell r="D974" t="str">
            <v xml:space="preserve">Capital Reserve Fund </v>
          </cell>
          <cell r="E974" t="str">
            <v>Transit Capital</v>
          </cell>
          <cell r="F974" t="str">
            <v>Tax Supported/ Dedicated</v>
          </cell>
          <cell r="G974" t="str">
            <v>Tax</v>
          </cell>
          <cell r="H974" t="str">
            <v>Tax</v>
          </cell>
          <cell r="I974" t="str">
            <v>Tax</v>
          </cell>
          <cell r="J974" t="str">
            <v>Authority</v>
          </cell>
          <cell r="K974" t="str">
            <v>Individual</v>
          </cell>
          <cell r="L974" t="str">
            <v>Growth</v>
          </cell>
          <cell r="M974" t="str">
            <v>Transportation Committee</v>
          </cell>
          <cell r="N974" t="str">
            <v>Transportation Services Department</v>
          </cell>
          <cell r="O974" t="str">
            <v>Transportation Planning</v>
          </cell>
          <cell r="P974" t="str">
            <v>Transit Services</v>
          </cell>
          <cell r="Q974" t="str">
            <v>907436  Baseline Rd BRT (Baseline Stn-Heron Stn)</v>
          </cell>
          <cell r="R974" t="str">
            <v>516115  Transit Capital</v>
          </cell>
          <cell r="S974">
            <v>0</v>
          </cell>
          <cell r="T974">
            <v>88</v>
          </cell>
          <cell r="U974">
            <v>45.8</v>
          </cell>
          <cell r="V974">
            <v>0</v>
          </cell>
          <cell r="W974">
            <v>0</v>
          </cell>
          <cell r="X974">
            <v>0</v>
          </cell>
          <cell r="Y974">
            <v>0</v>
          </cell>
          <cell r="Z974">
            <v>0</v>
          </cell>
          <cell r="AA974">
            <v>0</v>
          </cell>
          <cell r="AB974">
            <v>0</v>
          </cell>
          <cell r="AC974">
            <v>133.80000000000001</v>
          </cell>
          <cell r="AD974">
            <v>516115</v>
          </cell>
          <cell r="AE974">
            <v>133.80000000000001</v>
          </cell>
          <cell r="AF974" t="str">
            <v>8,9,16,17</v>
          </cell>
          <cell r="AG974">
            <v>2022</v>
          </cell>
          <cell r="AH974" t="str">
            <v>Transit Capital</v>
          </cell>
          <cell r="AI974">
            <v>907436</v>
          </cell>
          <cell r="AJ974" t="str">
            <v>Couloir de transport en commun du chemin Baseline (Baseline-St. Heron)</v>
          </cell>
        </row>
        <row r="975">
          <cell r="B975" t="str">
            <v>907436 Baseline Rd BRT (Baseline Stn-Heron Stn)</v>
          </cell>
          <cell r="C975" t="str">
            <v>Res</v>
          </cell>
          <cell r="D975" t="str">
            <v xml:space="preserve">Gas Tax </v>
          </cell>
          <cell r="E975" t="str">
            <v>Federal Gas Tax</v>
          </cell>
          <cell r="F975" t="str">
            <v>Gas Tax</v>
          </cell>
          <cell r="G975" t="str">
            <v xml:space="preserve">Gas Tax </v>
          </cell>
          <cell r="H975" t="str">
            <v>Tax</v>
          </cell>
          <cell r="I975" t="str">
            <v>Tax</v>
          </cell>
          <cell r="J975" t="str">
            <v>Authority</v>
          </cell>
          <cell r="K975" t="str">
            <v>Individual</v>
          </cell>
          <cell r="L975" t="str">
            <v>Growth</v>
          </cell>
          <cell r="M975" t="str">
            <v>Transportation Committee</v>
          </cell>
          <cell r="N975" t="str">
            <v>Transportation Services Department</v>
          </cell>
          <cell r="O975" t="str">
            <v>Transportation Planning</v>
          </cell>
          <cell r="P975" t="str">
            <v>Transit Services</v>
          </cell>
          <cell r="Q975" t="str">
            <v>907436  Baseline Rd BRT (Baseline Stn-Heron Stn)</v>
          </cell>
          <cell r="R975" t="str">
            <v>516174  Federal Gas Tax</v>
          </cell>
          <cell r="S975">
            <v>0</v>
          </cell>
          <cell r="T975">
            <v>5177.6000000000004</v>
          </cell>
          <cell r="U975">
            <v>19500</v>
          </cell>
          <cell r="V975">
            <v>0</v>
          </cell>
          <cell r="W975">
            <v>0</v>
          </cell>
          <cell r="X975">
            <v>0</v>
          </cell>
          <cell r="Y975">
            <v>0</v>
          </cell>
          <cell r="Z975">
            <v>0</v>
          </cell>
          <cell r="AA975">
            <v>0</v>
          </cell>
          <cell r="AB975">
            <v>0</v>
          </cell>
          <cell r="AC975">
            <v>24677.599999999999</v>
          </cell>
          <cell r="AD975">
            <v>516174</v>
          </cell>
          <cell r="AE975">
            <v>24677.599999999999</v>
          </cell>
          <cell r="AF975" t="str">
            <v>8,9,16,17</v>
          </cell>
          <cell r="AG975">
            <v>2022</v>
          </cell>
          <cell r="AH975" t="str">
            <v>Federal Gas Tax</v>
          </cell>
          <cell r="AI975">
            <v>907436</v>
          </cell>
          <cell r="AJ975" t="str">
            <v>Couloir de transport en commun du chemin Baseline (Baseline-St. Heron)</v>
          </cell>
        </row>
        <row r="976">
          <cell r="B976" t="str">
            <v>907436 Baseline Rd BRT (Baseline Stn-Heron Stn)</v>
          </cell>
          <cell r="C976" t="str">
            <v>Res</v>
          </cell>
          <cell r="D976" t="str">
            <v xml:space="preserve">Gas Tax </v>
          </cell>
          <cell r="E976" t="str">
            <v>Provincial Gas Tax</v>
          </cell>
          <cell r="F976" t="str">
            <v>Gas Tax</v>
          </cell>
          <cell r="G976" t="str">
            <v xml:space="preserve">Gas Tax </v>
          </cell>
          <cell r="H976" t="str">
            <v>Tax</v>
          </cell>
          <cell r="I976" t="str">
            <v>Tax</v>
          </cell>
          <cell r="J976" t="str">
            <v>Authority</v>
          </cell>
          <cell r="K976" t="str">
            <v>Individual</v>
          </cell>
          <cell r="L976" t="str">
            <v>Growth</v>
          </cell>
          <cell r="M976" t="str">
            <v>Transportation Committee</v>
          </cell>
          <cell r="N976" t="str">
            <v>Transportation Services Department</v>
          </cell>
          <cell r="O976" t="str">
            <v>Transportation Planning</v>
          </cell>
          <cell r="P976" t="str">
            <v>Transit Services</v>
          </cell>
          <cell r="Q976" t="str">
            <v>907436  Baseline Rd BRT (Baseline Stn-Heron Stn)</v>
          </cell>
          <cell r="R976" t="str">
            <v>516175  Provincial Gas Tax</v>
          </cell>
          <cell r="S976">
            <v>0</v>
          </cell>
          <cell r="T976">
            <v>500</v>
          </cell>
          <cell r="U976">
            <v>6000</v>
          </cell>
          <cell r="V976">
            <v>0</v>
          </cell>
          <cell r="W976">
            <v>0</v>
          </cell>
          <cell r="X976">
            <v>0</v>
          </cell>
          <cell r="Y976">
            <v>0</v>
          </cell>
          <cell r="Z976">
            <v>0</v>
          </cell>
          <cell r="AA976">
            <v>0</v>
          </cell>
          <cell r="AB976">
            <v>0</v>
          </cell>
          <cell r="AC976">
            <v>6500</v>
          </cell>
          <cell r="AD976">
            <v>516175</v>
          </cell>
          <cell r="AE976">
            <v>6500</v>
          </cell>
          <cell r="AF976" t="str">
            <v>8,9,16,17</v>
          </cell>
          <cell r="AG976">
            <v>2022</v>
          </cell>
          <cell r="AH976" t="str">
            <v>Provincial Gas Tax</v>
          </cell>
          <cell r="AI976">
            <v>907436</v>
          </cell>
          <cell r="AJ976" t="str">
            <v>Couloir de transport en commun du chemin Baseline (Baseline-St. Heron)</v>
          </cell>
        </row>
        <row r="977">
          <cell r="B977" t="str">
            <v>907436 Baseline Rd BRT (Baseline Stn-Heron Stn)</v>
          </cell>
          <cell r="C977" t="str">
            <v>DC</v>
          </cell>
          <cell r="D977" t="str">
            <v xml:space="preserve">Development Charges </v>
          </cell>
          <cell r="E977" t="str">
            <v>Transitway Services (Urban Area)</v>
          </cell>
          <cell r="F977" t="str">
            <v>Develop. Charges</v>
          </cell>
          <cell r="G977" t="str">
            <v>DC</v>
          </cell>
          <cell r="H977" t="str">
            <v>Tax</v>
          </cell>
          <cell r="I977" t="str">
            <v>Tax</v>
          </cell>
          <cell r="J977" t="str">
            <v>Authority</v>
          </cell>
          <cell r="K977" t="str">
            <v>Individual</v>
          </cell>
          <cell r="L977" t="str">
            <v>Growth</v>
          </cell>
          <cell r="M977" t="str">
            <v>Transportation Committee</v>
          </cell>
          <cell r="N977" t="str">
            <v>Transportation Services Department</v>
          </cell>
          <cell r="O977" t="str">
            <v>Transportation Planning</v>
          </cell>
          <cell r="P977" t="str">
            <v>Transit Services</v>
          </cell>
          <cell r="Q977" t="str">
            <v>907436  Baseline Rd BRT (Baseline Stn-Heron Stn)</v>
          </cell>
          <cell r="R977" t="str">
            <v>516271  Transitway Services (Urban Area)</v>
          </cell>
          <cell r="S977">
            <v>0</v>
          </cell>
          <cell r="T977">
            <v>15274.4</v>
          </cell>
          <cell r="U977">
            <v>10822</v>
          </cell>
          <cell r="V977">
            <v>0</v>
          </cell>
          <cell r="W977">
            <v>0</v>
          </cell>
          <cell r="X977">
            <v>0</v>
          </cell>
          <cell r="Y977">
            <v>0</v>
          </cell>
          <cell r="Z977">
            <v>0</v>
          </cell>
          <cell r="AA977">
            <v>0</v>
          </cell>
          <cell r="AB977">
            <v>0</v>
          </cell>
          <cell r="AC977">
            <v>26096.400000000001</v>
          </cell>
          <cell r="AD977">
            <v>516271</v>
          </cell>
          <cell r="AE977">
            <v>26096.400000000001</v>
          </cell>
          <cell r="AF977" t="str">
            <v>8,9,16,17</v>
          </cell>
          <cell r="AG977">
            <v>2022</v>
          </cell>
          <cell r="AH977" t="str">
            <v>Public Transit</v>
          </cell>
          <cell r="AI977">
            <v>907436</v>
          </cell>
          <cell r="AJ977" t="str">
            <v>Couloir de transport en commun du chemin Baseline (Baseline-St. Heron)</v>
          </cell>
        </row>
        <row r="978">
          <cell r="B978" t="str">
            <v>907436 Baseline Rd BRT (Baseline Stn-Heron Stn)</v>
          </cell>
          <cell r="C978" t="str">
            <v>DC Debt</v>
          </cell>
          <cell r="D978" t="str">
            <v xml:space="preserve">Debt Funding </v>
          </cell>
          <cell r="E978" t="str">
            <v>Transit DC Debt TBA</v>
          </cell>
          <cell r="F978" t="str">
            <v>Develop. Charges Debt</v>
          </cell>
          <cell r="G978" t="str">
            <v>DC</v>
          </cell>
          <cell r="H978" t="str">
            <v>Tax</v>
          </cell>
          <cell r="I978" t="str">
            <v>Tax</v>
          </cell>
          <cell r="J978" t="str">
            <v>Authority</v>
          </cell>
          <cell r="K978" t="str">
            <v>Individual</v>
          </cell>
          <cell r="L978" t="str">
            <v>Growth</v>
          </cell>
          <cell r="M978" t="str">
            <v>Transportation Committee</v>
          </cell>
          <cell r="N978" t="str">
            <v>Transportation Services Department</v>
          </cell>
          <cell r="O978" t="str">
            <v>Transportation Planning</v>
          </cell>
          <cell r="P978" t="str">
            <v>Transit Services</v>
          </cell>
          <cell r="Q978" t="str">
            <v>907436  Baseline Rd BRT (Baseline Stn-Heron Stn)</v>
          </cell>
          <cell r="R978" t="str">
            <v>518008  Transit DC Debt  TBA</v>
          </cell>
          <cell r="S978">
            <v>0</v>
          </cell>
          <cell r="T978">
            <v>0</v>
          </cell>
          <cell r="U978">
            <v>58852.2</v>
          </cell>
          <cell r="V978">
            <v>0</v>
          </cell>
          <cell r="W978">
            <v>0</v>
          </cell>
          <cell r="X978">
            <v>0</v>
          </cell>
          <cell r="Y978">
            <v>0</v>
          </cell>
          <cell r="Z978">
            <v>0</v>
          </cell>
          <cell r="AA978">
            <v>0</v>
          </cell>
          <cell r="AB978">
            <v>0</v>
          </cell>
          <cell r="AC978">
            <v>58852.2</v>
          </cell>
          <cell r="AD978">
            <v>518008</v>
          </cell>
          <cell r="AE978">
            <v>58852.2</v>
          </cell>
          <cell r="AF978" t="str">
            <v>8,9,16,17</v>
          </cell>
          <cell r="AG978">
            <v>2022</v>
          </cell>
          <cell r="AH978" t="str">
            <v>Public Transit DC Debt</v>
          </cell>
          <cell r="AI978">
            <v>907436</v>
          </cell>
          <cell r="AJ978" t="str">
            <v>Couloir de transport en commun du chemin Baseline (Baseline-St. Heron)</v>
          </cell>
        </row>
        <row r="979">
          <cell r="B979" t="str">
            <v>907436 Baseline Rd BRT (Baseline Stn-Heron Stn)</v>
          </cell>
          <cell r="C979" t="str">
            <v>Debt</v>
          </cell>
          <cell r="D979" t="str">
            <v xml:space="preserve">Debt Funding </v>
          </cell>
          <cell r="E979" t="str">
            <v>Transit Debt</v>
          </cell>
          <cell r="F979" t="str">
            <v>Tax Supported/ Dedicated Debt</v>
          </cell>
          <cell r="G979" t="str">
            <v>Tax</v>
          </cell>
          <cell r="H979" t="str">
            <v>Tax</v>
          </cell>
          <cell r="I979" t="str">
            <v>Tax</v>
          </cell>
          <cell r="J979" t="str">
            <v>Authority</v>
          </cell>
          <cell r="K979" t="str">
            <v>Individual</v>
          </cell>
          <cell r="L979" t="str">
            <v>Growth</v>
          </cell>
          <cell r="M979" t="str">
            <v>Transportation Committee</v>
          </cell>
          <cell r="N979" t="str">
            <v>Transportation Services Department</v>
          </cell>
          <cell r="O979" t="str">
            <v>Transportation Planning</v>
          </cell>
          <cell r="P979" t="str">
            <v>Transit Services</v>
          </cell>
          <cell r="Q979" t="str">
            <v>907436  Baseline Rd BRT (Baseline Stn-Heron Stn)</v>
          </cell>
          <cell r="R979" t="str">
            <v>518013  Transit Debt</v>
          </cell>
          <cell r="S979">
            <v>0</v>
          </cell>
          <cell r="T979">
            <v>4000</v>
          </cell>
          <cell r="U979">
            <v>19000</v>
          </cell>
          <cell r="V979">
            <v>0</v>
          </cell>
          <cell r="W979">
            <v>0</v>
          </cell>
          <cell r="X979">
            <v>0</v>
          </cell>
          <cell r="Y979">
            <v>0</v>
          </cell>
          <cell r="Z979">
            <v>0</v>
          </cell>
          <cell r="AA979">
            <v>0</v>
          </cell>
          <cell r="AB979">
            <v>0</v>
          </cell>
          <cell r="AC979">
            <v>23000</v>
          </cell>
          <cell r="AD979">
            <v>518013</v>
          </cell>
          <cell r="AE979">
            <v>23000</v>
          </cell>
          <cell r="AF979" t="str">
            <v>8,9,16,17</v>
          </cell>
          <cell r="AG979">
            <v>2022</v>
          </cell>
          <cell r="AH979" t="str">
            <v>Transit Debt</v>
          </cell>
          <cell r="AI979">
            <v>907436</v>
          </cell>
          <cell r="AJ979" t="str">
            <v>Couloir de transport en commun du chemin Baseline (Baseline-St. Heron)</v>
          </cell>
        </row>
        <row r="980">
          <cell r="B980" t="str">
            <v>907438 West Tway (March to Kanata Town Centre)</v>
          </cell>
          <cell r="C980" t="str">
            <v>DC</v>
          </cell>
          <cell r="D980" t="str">
            <v xml:space="preserve">Development Charges </v>
          </cell>
          <cell r="E980" t="str">
            <v>Post Period Capacity Transit</v>
          </cell>
          <cell r="F980" t="str">
            <v>Develop. Charges</v>
          </cell>
          <cell r="G980" t="str">
            <v>DC</v>
          </cell>
          <cell r="H980" t="str">
            <v>Tax</v>
          </cell>
          <cell r="I980" t="str">
            <v>Tax</v>
          </cell>
          <cell r="J980" t="str">
            <v>Authority</v>
          </cell>
          <cell r="K980" t="str">
            <v>Individual</v>
          </cell>
          <cell r="L980" t="str">
            <v>Growth</v>
          </cell>
          <cell r="M980" t="str">
            <v>Transportation Committee</v>
          </cell>
          <cell r="N980" t="str">
            <v>Transportation Services Department</v>
          </cell>
          <cell r="O980" t="str">
            <v>Transportation Planning</v>
          </cell>
          <cell r="P980" t="str">
            <v>Transit Services</v>
          </cell>
          <cell r="Q980" t="str">
            <v>907438  West Tway (March to Kanata Town Centre)</v>
          </cell>
          <cell r="R980" t="str">
            <v>516393  Post Period Capacity Transit</v>
          </cell>
          <cell r="S980">
            <v>0</v>
          </cell>
          <cell r="T980">
            <v>0</v>
          </cell>
          <cell r="U980">
            <v>0</v>
          </cell>
          <cell r="V980">
            <v>0</v>
          </cell>
          <cell r="W980">
            <v>0</v>
          </cell>
          <cell r="X980">
            <v>0</v>
          </cell>
          <cell r="Y980">
            <v>0</v>
          </cell>
          <cell r="Z980">
            <v>12222</v>
          </cell>
          <cell r="AA980">
            <v>18549</v>
          </cell>
          <cell r="AB980">
            <v>0</v>
          </cell>
          <cell r="AC980">
            <v>30771</v>
          </cell>
          <cell r="AD980">
            <v>516393</v>
          </cell>
          <cell r="AE980">
            <v>0</v>
          </cell>
          <cell r="AF980" t="str">
            <v>4,7</v>
          </cell>
          <cell r="AG980">
            <v>2028</v>
          </cell>
          <cell r="AH980" t="str">
            <v>Public Transit</v>
          </cell>
          <cell r="AI980">
            <v>907438</v>
          </cell>
          <cell r="AJ980" t="str">
            <v>Tway Ouest (du ch. March au Kanata Town Centre)</v>
          </cell>
        </row>
        <row r="981">
          <cell r="B981" t="str">
            <v>908552 2019 Origin Destination Survey (Transit)</v>
          </cell>
          <cell r="C981" t="str">
            <v>Res</v>
          </cell>
          <cell r="D981" t="str">
            <v xml:space="preserve">Capital Reserve Fund </v>
          </cell>
          <cell r="E981" t="str">
            <v>Transit Capital</v>
          </cell>
          <cell r="F981" t="str">
            <v>Tax Supported/ Dedicated</v>
          </cell>
          <cell r="G981" t="str">
            <v>Tax</v>
          </cell>
          <cell r="H981" t="str">
            <v>Tax</v>
          </cell>
          <cell r="I981" t="str">
            <v>Tax</v>
          </cell>
          <cell r="J981" t="str">
            <v>Authority</v>
          </cell>
          <cell r="K981" t="str">
            <v>Individual</v>
          </cell>
          <cell r="L981" t="str">
            <v>Growth</v>
          </cell>
          <cell r="M981" t="str">
            <v>Transportation Committee</v>
          </cell>
          <cell r="N981" t="str">
            <v>Transportation Services Department</v>
          </cell>
          <cell r="O981" t="str">
            <v>Transportation Planning</v>
          </cell>
          <cell r="P981" t="str">
            <v>Transit Services</v>
          </cell>
          <cell r="Q981" t="str">
            <v>908552  2019 Origin Destination Survey (Transit)</v>
          </cell>
          <cell r="R981" t="str">
            <v>516115  Transit Capital</v>
          </cell>
          <cell r="S981">
            <v>127</v>
          </cell>
          <cell r="T981">
            <v>0</v>
          </cell>
          <cell r="U981">
            <v>0</v>
          </cell>
          <cell r="V981">
            <v>0</v>
          </cell>
          <cell r="W981">
            <v>0</v>
          </cell>
          <cell r="X981">
            <v>479</v>
          </cell>
          <cell r="Y981">
            <v>0</v>
          </cell>
          <cell r="Z981">
            <v>0</v>
          </cell>
          <cell r="AA981">
            <v>0</v>
          </cell>
          <cell r="AB981">
            <v>0</v>
          </cell>
          <cell r="AC981">
            <v>606</v>
          </cell>
          <cell r="AD981">
            <v>516115</v>
          </cell>
          <cell r="AE981">
            <v>127</v>
          </cell>
          <cell r="AF981" t="str">
            <v>CW</v>
          </cell>
          <cell r="AG981">
            <v>2021</v>
          </cell>
          <cell r="AH981" t="str">
            <v>Transit Capital</v>
          </cell>
          <cell r="AI981">
            <v>908552</v>
          </cell>
          <cell r="AJ981" t="str">
            <v>Enquête Origine - Destination de 2019  (Transport en commun)</v>
          </cell>
        </row>
        <row r="982">
          <cell r="B982" t="str">
            <v>908552 2019 Origin Destination Survey (Transit)</v>
          </cell>
          <cell r="C982" t="str">
            <v>DC</v>
          </cell>
          <cell r="D982" t="str">
            <v xml:space="preserve">Development Charges </v>
          </cell>
          <cell r="E982" t="str">
            <v>Transitway Services (Urban Area)</v>
          </cell>
          <cell r="F982" t="str">
            <v>Develop. Charges</v>
          </cell>
          <cell r="G982" t="str">
            <v>DC</v>
          </cell>
          <cell r="H982" t="str">
            <v>Tax</v>
          </cell>
          <cell r="I982" t="str">
            <v>Tax</v>
          </cell>
          <cell r="J982" t="str">
            <v>Authority</v>
          </cell>
          <cell r="K982" t="str">
            <v>Individual</v>
          </cell>
          <cell r="L982" t="str">
            <v>Growth</v>
          </cell>
          <cell r="M982" t="str">
            <v>Transportation Committee</v>
          </cell>
          <cell r="N982" t="str">
            <v>Transportation Services Department</v>
          </cell>
          <cell r="O982" t="str">
            <v>Transportation Planning</v>
          </cell>
          <cell r="P982" t="str">
            <v>Transit Services</v>
          </cell>
          <cell r="Q982" t="str">
            <v>908552  2019 Origin Destination Survey (Transit)</v>
          </cell>
          <cell r="R982" t="str">
            <v>516271  Transitway Services (Urban Area)</v>
          </cell>
          <cell r="S982">
            <v>239</v>
          </cell>
          <cell r="T982">
            <v>0</v>
          </cell>
          <cell r="U982">
            <v>0</v>
          </cell>
          <cell r="V982">
            <v>0</v>
          </cell>
          <cell r="W982">
            <v>0</v>
          </cell>
          <cell r="X982">
            <v>0</v>
          </cell>
          <cell r="Y982">
            <v>0</v>
          </cell>
          <cell r="Z982">
            <v>0</v>
          </cell>
          <cell r="AA982">
            <v>0</v>
          </cell>
          <cell r="AB982">
            <v>0</v>
          </cell>
          <cell r="AC982">
            <v>239</v>
          </cell>
          <cell r="AD982">
            <v>516271</v>
          </cell>
          <cell r="AE982">
            <v>239</v>
          </cell>
          <cell r="AF982" t="str">
            <v>CW</v>
          </cell>
          <cell r="AG982">
            <v>2021</v>
          </cell>
          <cell r="AH982" t="str">
            <v>Public Transit</v>
          </cell>
          <cell r="AI982">
            <v>908552</v>
          </cell>
          <cell r="AJ982" t="str">
            <v>Enquête Origine - Destination de 2019  (Transport en commun)</v>
          </cell>
        </row>
        <row r="983">
          <cell r="B983" t="str">
            <v>908552 2019 Origin Destination Survey (Transit)</v>
          </cell>
          <cell r="C983" t="str">
            <v>DC</v>
          </cell>
          <cell r="D983" t="str">
            <v xml:space="preserve">Development Charges </v>
          </cell>
          <cell r="E983" t="str">
            <v>Future DC Funding</v>
          </cell>
          <cell r="F983" t="str">
            <v>Develop. Charges</v>
          </cell>
          <cell r="G983" t="str">
            <v>DC</v>
          </cell>
          <cell r="H983" t="str">
            <v>Tax</v>
          </cell>
          <cell r="I983" t="str">
            <v>Tax</v>
          </cell>
          <cell r="J983" t="str">
            <v>Authority</v>
          </cell>
          <cell r="K983" t="str">
            <v>Individual</v>
          </cell>
          <cell r="L983" t="str">
            <v>Growth</v>
          </cell>
          <cell r="M983" t="str">
            <v>Transportation Committee</v>
          </cell>
          <cell r="N983" t="str">
            <v>Transportation Services Department</v>
          </cell>
          <cell r="O983" t="str">
            <v>Transportation Planning</v>
          </cell>
          <cell r="P983" t="str">
            <v>Transit Services</v>
          </cell>
          <cell r="Q983" t="str">
            <v>908552  2019 Origin Destination Survey (Transit)</v>
          </cell>
          <cell r="R983" t="str">
            <v>516298  Future DC Funding</v>
          </cell>
          <cell r="S983">
            <v>23</v>
          </cell>
          <cell r="T983">
            <v>0</v>
          </cell>
          <cell r="U983">
            <v>0</v>
          </cell>
          <cell r="V983">
            <v>0</v>
          </cell>
          <cell r="W983">
            <v>0</v>
          </cell>
          <cell r="X983">
            <v>0</v>
          </cell>
          <cell r="Y983">
            <v>0</v>
          </cell>
          <cell r="Z983">
            <v>0</v>
          </cell>
          <cell r="AA983">
            <v>0</v>
          </cell>
          <cell r="AB983">
            <v>0</v>
          </cell>
          <cell r="AC983">
            <v>23</v>
          </cell>
          <cell r="AD983">
            <v>516298</v>
          </cell>
          <cell r="AE983">
            <v>23</v>
          </cell>
          <cell r="AF983" t="str">
            <v>CW</v>
          </cell>
          <cell r="AG983">
            <v>2021</v>
          </cell>
          <cell r="AH983" t="str">
            <v xml:space="preserve">Check </v>
          </cell>
          <cell r="AI983">
            <v>908552</v>
          </cell>
          <cell r="AJ983" t="str">
            <v>Enquête Origine - Destination de 2019  (Transport en commun)</v>
          </cell>
        </row>
        <row r="984">
          <cell r="B984" t="str">
            <v>908552 2019 Origin Destination Survey (Transit)</v>
          </cell>
          <cell r="C984" t="str">
            <v>DC</v>
          </cell>
          <cell r="D984" t="str">
            <v xml:space="preserve">Development Charges </v>
          </cell>
          <cell r="E984" t="str">
            <v>Post Period Capacity Transit</v>
          </cell>
          <cell r="F984" t="str">
            <v>Develop. Charges</v>
          </cell>
          <cell r="G984" t="str">
            <v>DC</v>
          </cell>
          <cell r="H984" t="str">
            <v>Tax</v>
          </cell>
          <cell r="I984" t="str">
            <v>Tax</v>
          </cell>
          <cell r="J984" t="str">
            <v>Authority</v>
          </cell>
          <cell r="K984" t="str">
            <v>Individual</v>
          </cell>
          <cell r="L984" t="str">
            <v>Growth</v>
          </cell>
          <cell r="M984" t="str">
            <v>Transportation Committee</v>
          </cell>
          <cell r="N984" t="str">
            <v>Transportation Services Department</v>
          </cell>
          <cell r="O984" t="str">
            <v>Transportation Planning</v>
          </cell>
          <cell r="P984" t="str">
            <v>Transit Services</v>
          </cell>
          <cell r="Q984" t="str">
            <v>908552  2019 Origin Destination Survey (Transit)</v>
          </cell>
          <cell r="R984" t="str">
            <v>516393  Post Period Capacity Transit</v>
          </cell>
          <cell r="S984">
            <v>49</v>
          </cell>
          <cell r="T984">
            <v>0</v>
          </cell>
          <cell r="U984">
            <v>0</v>
          </cell>
          <cell r="V984">
            <v>0</v>
          </cell>
          <cell r="W984">
            <v>0</v>
          </cell>
          <cell r="X984">
            <v>0</v>
          </cell>
          <cell r="Y984">
            <v>0</v>
          </cell>
          <cell r="Z984">
            <v>0</v>
          </cell>
          <cell r="AA984">
            <v>0</v>
          </cell>
          <cell r="AB984">
            <v>0</v>
          </cell>
          <cell r="AC984">
            <v>49</v>
          </cell>
          <cell r="AD984">
            <v>516393</v>
          </cell>
          <cell r="AE984">
            <v>49</v>
          </cell>
          <cell r="AF984" t="str">
            <v>CW</v>
          </cell>
          <cell r="AG984">
            <v>2021</v>
          </cell>
          <cell r="AH984" t="str">
            <v>Public Transit</v>
          </cell>
          <cell r="AI984">
            <v>908552</v>
          </cell>
          <cell r="AJ984" t="str">
            <v>Enquête Origine - Destination de 2019  (Transport en commun)</v>
          </cell>
        </row>
        <row r="985">
          <cell r="B985" t="str">
            <v>908751 2018 Transportation Master Plan</v>
          </cell>
          <cell r="C985" t="str">
            <v>Res</v>
          </cell>
          <cell r="D985" t="str">
            <v xml:space="preserve">Capital Reserve Fund </v>
          </cell>
          <cell r="E985" t="str">
            <v>Transit Capital</v>
          </cell>
          <cell r="F985" t="str">
            <v>Tax Supported/ Dedicated</v>
          </cell>
          <cell r="G985" t="str">
            <v>Tax</v>
          </cell>
          <cell r="H985" t="str">
            <v>Transit</v>
          </cell>
          <cell r="I985" t="str">
            <v>Transit</v>
          </cell>
          <cell r="J985" t="str">
            <v>Authority</v>
          </cell>
          <cell r="K985" t="str">
            <v>Individual</v>
          </cell>
          <cell r="L985" t="str">
            <v>Renewal of City Assets</v>
          </cell>
          <cell r="M985" t="str">
            <v>Transportation Committee</v>
          </cell>
          <cell r="N985" t="str">
            <v>Transportation Services Department</v>
          </cell>
          <cell r="O985" t="str">
            <v>Transportation Planning</v>
          </cell>
          <cell r="P985" t="str">
            <v>Transit Services</v>
          </cell>
          <cell r="Q985" t="str">
            <v>908751  2018 Transportation Master Plan</v>
          </cell>
          <cell r="R985" t="str">
            <v>516115  Transit Capital</v>
          </cell>
          <cell r="S985">
            <v>0</v>
          </cell>
          <cell r="T985">
            <v>0</v>
          </cell>
          <cell r="U985">
            <v>0</v>
          </cell>
          <cell r="V985">
            <v>0</v>
          </cell>
          <cell r="W985">
            <v>765</v>
          </cell>
          <cell r="X985">
            <v>779</v>
          </cell>
          <cell r="Y985">
            <v>793</v>
          </cell>
          <cell r="Z985">
            <v>807</v>
          </cell>
          <cell r="AA985">
            <v>822</v>
          </cell>
          <cell r="AB985">
            <v>0</v>
          </cell>
          <cell r="AC985">
            <v>3966</v>
          </cell>
          <cell r="AD985">
            <v>516115</v>
          </cell>
          <cell r="AE985">
            <v>0</v>
          </cell>
          <cell r="AF985" t="str">
            <v>CW</v>
          </cell>
          <cell r="AG985">
            <v>2021</v>
          </cell>
          <cell r="AH985" t="str">
            <v>Transit Capital</v>
          </cell>
          <cell r="AI985">
            <v>908751</v>
          </cell>
          <cell r="AJ985" t="str">
            <v>Plan directeur des transports 2018</v>
          </cell>
        </row>
        <row r="986">
          <cell r="B986" t="str">
            <v>909064 2018 Transit Corridor Protection</v>
          </cell>
          <cell r="C986" t="str">
            <v>Res</v>
          </cell>
          <cell r="D986" t="str">
            <v xml:space="preserve">Capital Reserve Fund </v>
          </cell>
          <cell r="E986" t="str">
            <v>Transit Capital</v>
          </cell>
          <cell r="F986" t="str">
            <v>Tax Supported/ Dedicated</v>
          </cell>
          <cell r="G986" t="str">
            <v>Tax</v>
          </cell>
          <cell r="H986" t="str">
            <v>Tax</v>
          </cell>
          <cell r="I986" t="str">
            <v>Tax</v>
          </cell>
          <cell r="J986" t="str">
            <v>Authority</v>
          </cell>
          <cell r="K986" t="str">
            <v>Individual</v>
          </cell>
          <cell r="L986" t="str">
            <v>Growth</v>
          </cell>
          <cell r="M986" t="str">
            <v>Transportation Committee</v>
          </cell>
          <cell r="N986" t="str">
            <v>Transportation Services Department</v>
          </cell>
          <cell r="O986" t="str">
            <v>Transportation Planning</v>
          </cell>
          <cell r="P986" t="str">
            <v>Transit Services</v>
          </cell>
          <cell r="Q986" t="str">
            <v>909064  2018 Transit Corridor Protection</v>
          </cell>
          <cell r="R986" t="str">
            <v>516115  Transit Capital</v>
          </cell>
          <cell r="S986">
            <v>0</v>
          </cell>
          <cell r="T986">
            <v>0</v>
          </cell>
          <cell r="U986">
            <v>0</v>
          </cell>
          <cell r="V986">
            <v>0</v>
          </cell>
          <cell r="W986">
            <v>27</v>
          </cell>
          <cell r="X986">
            <v>41</v>
          </cell>
          <cell r="Y986">
            <v>64</v>
          </cell>
          <cell r="Z986">
            <v>28</v>
          </cell>
          <cell r="AA986">
            <v>3</v>
          </cell>
          <cell r="AB986">
            <v>0</v>
          </cell>
          <cell r="AC986">
            <v>163</v>
          </cell>
          <cell r="AD986">
            <v>516115</v>
          </cell>
          <cell r="AE986">
            <v>0</v>
          </cell>
          <cell r="AF986" t="str">
            <v>CW</v>
          </cell>
          <cell r="AG986">
            <v>2021</v>
          </cell>
          <cell r="AH986" t="str">
            <v>Transit Capital</v>
          </cell>
          <cell r="AI986">
            <v>909064</v>
          </cell>
          <cell r="AJ986" t="str">
            <v>Protection des couloirs du transport en commun 2018</v>
          </cell>
        </row>
        <row r="987">
          <cell r="B987" t="str">
            <v>909064 2018 Transit Corridor Protection</v>
          </cell>
          <cell r="C987" t="str">
            <v>DC</v>
          </cell>
          <cell r="D987" t="str">
            <v xml:space="preserve">Development Charges </v>
          </cell>
          <cell r="E987" t="str">
            <v>Transitway Services (Urban Area)</v>
          </cell>
          <cell r="F987" t="str">
            <v>Develop. Charges</v>
          </cell>
          <cell r="G987" t="str">
            <v>DC</v>
          </cell>
          <cell r="H987" t="str">
            <v>Tax</v>
          </cell>
          <cell r="I987" t="str">
            <v>Tax</v>
          </cell>
          <cell r="J987" t="str">
            <v>Authority</v>
          </cell>
          <cell r="K987" t="str">
            <v>Individual</v>
          </cell>
          <cell r="L987" t="str">
            <v>Growth</v>
          </cell>
          <cell r="M987" t="str">
            <v>Transportation Committee</v>
          </cell>
          <cell r="N987" t="str">
            <v>Transportation Services Department</v>
          </cell>
          <cell r="O987" t="str">
            <v>Transportation Planning</v>
          </cell>
          <cell r="P987" t="str">
            <v>Transit Services</v>
          </cell>
          <cell r="Q987" t="str">
            <v>909064  2018 Transit Corridor Protection</v>
          </cell>
          <cell r="R987" t="str">
            <v>516271  Transitway Services (Urban Area)</v>
          </cell>
          <cell r="S987">
            <v>0</v>
          </cell>
          <cell r="T987">
            <v>0</v>
          </cell>
          <cell r="U987">
            <v>0</v>
          </cell>
          <cell r="V987">
            <v>0</v>
          </cell>
          <cell r="W987">
            <v>1131</v>
          </cell>
          <cell r="X987">
            <v>1151</v>
          </cell>
          <cell r="Y987">
            <v>1655</v>
          </cell>
          <cell r="Z987">
            <v>1739</v>
          </cell>
          <cell r="AA987">
            <v>585</v>
          </cell>
          <cell r="AB987">
            <v>0</v>
          </cell>
          <cell r="AC987">
            <v>6261</v>
          </cell>
          <cell r="AD987">
            <v>516271</v>
          </cell>
          <cell r="AE987">
            <v>0</v>
          </cell>
          <cell r="AF987" t="str">
            <v>CW</v>
          </cell>
          <cell r="AG987">
            <v>2021</v>
          </cell>
          <cell r="AH987" t="str">
            <v>Public Transit</v>
          </cell>
          <cell r="AI987">
            <v>909064</v>
          </cell>
          <cell r="AJ987" t="str">
            <v>Protection des couloirs du transport en commun 2018</v>
          </cell>
        </row>
        <row r="988">
          <cell r="B988" t="str">
            <v>909064 2018 Transit Corridor Protection</v>
          </cell>
          <cell r="C988" t="str">
            <v>DC Debt</v>
          </cell>
          <cell r="D988" t="str">
            <v xml:space="preserve">Debt Funding </v>
          </cell>
          <cell r="E988" t="str">
            <v>Transit DC Debt TBA</v>
          </cell>
          <cell r="F988" t="str">
            <v>Develop. Charges Debt</v>
          </cell>
          <cell r="G988" t="str">
            <v>DC</v>
          </cell>
          <cell r="H988" t="str">
            <v>Tax</v>
          </cell>
          <cell r="I988" t="str">
            <v>Tax</v>
          </cell>
          <cell r="J988" t="str">
            <v>Authority</v>
          </cell>
          <cell r="K988" t="str">
            <v>Individual</v>
          </cell>
          <cell r="L988" t="str">
            <v>Growth</v>
          </cell>
          <cell r="M988" t="str">
            <v>Transportation Committee</v>
          </cell>
          <cell r="N988" t="str">
            <v>Transportation Services Department</v>
          </cell>
          <cell r="O988" t="str">
            <v>Transportation Planning</v>
          </cell>
          <cell r="P988" t="str">
            <v>Transit Services</v>
          </cell>
          <cell r="Q988" t="str">
            <v>909064  2018 Transit Corridor Protection</v>
          </cell>
          <cell r="R988" t="str">
            <v>518008  Transit DC Debt  TBA</v>
          </cell>
          <cell r="S988">
            <v>0</v>
          </cell>
          <cell r="T988">
            <v>0</v>
          </cell>
          <cell r="U988">
            <v>0</v>
          </cell>
          <cell r="V988">
            <v>0</v>
          </cell>
          <cell r="W988">
            <v>0</v>
          </cell>
          <cell r="X988">
            <v>0</v>
          </cell>
          <cell r="Y988">
            <v>0</v>
          </cell>
          <cell r="Z988">
            <v>0</v>
          </cell>
          <cell r="AA988">
            <v>1130</v>
          </cell>
          <cell r="AB988">
            <v>0</v>
          </cell>
          <cell r="AC988">
            <v>1130</v>
          </cell>
          <cell r="AD988">
            <v>518008</v>
          </cell>
          <cell r="AE988">
            <v>0</v>
          </cell>
          <cell r="AF988" t="str">
            <v>CW</v>
          </cell>
          <cell r="AG988">
            <v>2021</v>
          </cell>
          <cell r="AH988" t="str">
            <v>Public Transit DC Debt</v>
          </cell>
          <cell r="AI988">
            <v>909064</v>
          </cell>
          <cell r="AJ988" t="str">
            <v>Protection des couloirs du transport en commun 2018</v>
          </cell>
        </row>
        <row r="989">
          <cell r="B989" t="str">
            <v>909064 2018 Transit Corridor Protection</v>
          </cell>
          <cell r="C989" t="str">
            <v>Debt</v>
          </cell>
          <cell r="D989" t="str">
            <v xml:space="preserve">Debt Funding </v>
          </cell>
          <cell r="E989" t="str">
            <v>Transit Debt</v>
          </cell>
          <cell r="F989" t="str">
            <v>Tax Supported/ Dedicated Debt</v>
          </cell>
          <cell r="G989" t="str">
            <v>Tax</v>
          </cell>
          <cell r="H989" t="str">
            <v>Tax</v>
          </cell>
          <cell r="I989" t="str">
            <v>Tax</v>
          </cell>
          <cell r="J989" t="str">
            <v>Authority</v>
          </cell>
          <cell r="K989" t="str">
            <v>Individual</v>
          </cell>
          <cell r="L989" t="str">
            <v>Growth</v>
          </cell>
          <cell r="M989" t="str">
            <v>Transportation Committee</v>
          </cell>
          <cell r="N989" t="str">
            <v>Transportation Services Department</v>
          </cell>
          <cell r="O989" t="str">
            <v>Transportation Planning</v>
          </cell>
          <cell r="P989" t="str">
            <v>Transit Services</v>
          </cell>
          <cell r="Q989" t="str">
            <v>909064  2018 Transit Corridor Protection</v>
          </cell>
          <cell r="R989" t="str">
            <v>518013  Transit Debt</v>
          </cell>
          <cell r="S989">
            <v>0</v>
          </cell>
          <cell r="T989">
            <v>0</v>
          </cell>
          <cell r="U989">
            <v>0</v>
          </cell>
          <cell r="V989">
            <v>0</v>
          </cell>
          <cell r="W989">
            <v>700</v>
          </cell>
          <cell r="X989">
            <v>700</v>
          </cell>
          <cell r="Y989">
            <v>1000</v>
          </cell>
          <cell r="Z989">
            <v>1000</v>
          </cell>
          <cell r="AA989">
            <v>1100</v>
          </cell>
          <cell r="AB989">
            <v>0</v>
          </cell>
          <cell r="AC989">
            <v>4500</v>
          </cell>
          <cell r="AD989">
            <v>518013</v>
          </cell>
          <cell r="AE989">
            <v>0</v>
          </cell>
          <cell r="AF989" t="str">
            <v>CW</v>
          </cell>
          <cell r="AG989">
            <v>2021</v>
          </cell>
          <cell r="AH989" t="str">
            <v>Transit Debt</v>
          </cell>
          <cell r="AI989">
            <v>909064</v>
          </cell>
          <cell r="AJ989" t="str">
            <v>Protection des couloirs du transport en commun 2018</v>
          </cell>
        </row>
        <row r="990">
          <cell r="B990" t="str">
            <v>909066 Kanata N. Transitway (Corkstown-Solandt)</v>
          </cell>
          <cell r="C990" t="str">
            <v>Res</v>
          </cell>
          <cell r="D990" t="str">
            <v xml:space="preserve">Capital Reserve Fund </v>
          </cell>
          <cell r="E990" t="str">
            <v>Transit Capital</v>
          </cell>
          <cell r="F990" t="str">
            <v>Tax Supported/ Dedicated</v>
          </cell>
          <cell r="G990" t="str">
            <v>Tax</v>
          </cell>
          <cell r="H990" t="str">
            <v>Tax</v>
          </cell>
          <cell r="I990" t="str">
            <v>Tax</v>
          </cell>
          <cell r="J990" t="str">
            <v>Authority</v>
          </cell>
          <cell r="K990" t="str">
            <v>Individual</v>
          </cell>
          <cell r="L990" t="str">
            <v>Growth</v>
          </cell>
          <cell r="M990" t="str">
            <v>Transportation Committee</v>
          </cell>
          <cell r="N990" t="str">
            <v>Transportation Services Department</v>
          </cell>
          <cell r="O990" t="str">
            <v>Transportation Planning</v>
          </cell>
          <cell r="P990" t="str">
            <v>Transit Services</v>
          </cell>
          <cell r="Q990" t="str">
            <v>909066  Kanata N. Transitway (Corkstown-Solandt)</v>
          </cell>
          <cell r="R990" t="str">
            <v>516115  Transit Capital</v>
          </cell>
          <cell r="S990">
            <v>0</v>
          </cell>
          <cell r="T990">
            <v>0</v>
          </cell>
          <cell r="U990">
            <v>0</v>
          </cell>
          <cell r="V990">
            <v>0</v>
          </cell>
          <cell r="W990">
            <v>0</v>
          </cell>
          <cell r="X990">
            <v>0</v>
          </cell>
          <cell r="Y990">
            <v>0</v>
          </cell>
          <cell r="Z990">
            <v>0</v>
          </cell>
          <cell r="AA990">
            <v>40</v>
          </cell>
          <cell r="AB990">
            <v>0</v>
          </cell>
          <cell r="AC990">
            <v>40</v>
          </cell>
          <cell r="AD990">
            <v>516115</v>
          </cell>
          <cell r="AE990">
            <v>0</v>
          </cell>
          <cell r="AF990" t="str">
            <v>4,7</v>
          </cell>
          <cell r="AG990">
            <v>2031</v>
          </cell>
          <cell r="AH990" t="str">
            <v>Transit Capital</v>
          </cell>
          <cell r="AI990">
            <v>909066</v>
          </cell>
          <cell r="AJ990" t="str">
            <v>Transitway de Kanata-Nord (de Corkstown à Solandt)</v>
          </cell>
        </row>
        <row r="991">
          <cell r="B991" t="str">
            <v>909066 Kanata N. Transitway (Corkstown-Solandt)</v>
          </cell>
          <cell r="C991" t="str">
            <v>Res</v>
          </cell>
          <cell r="D991" t="str">
            <v xml:space="preserve">Gas Tax </v>
          </cell>
          <cell r="E991" t="str">
            <v>Federal Gas Tax</v>
          </cell>
          <cell r="F991" t="str">
            <v>Gas Tax</v>
          </cell>
          <cell r="G991" t="str">
            <v xml:space="preserve">Gas Tax </v>
          </cell>
          <cell r="H991" t="str">
            <v>Tax</v>
          </cell>
          <cell r="I991" t="str">
            <v>Tax</v>
          </cell>
          <cell r="J991" t="str">
            <v>Authority</v>
          </cell>
          <cell r="K991" t="str">
            <v>Individual</v>
          </cell>
          <cell r="L991" t="str">
            <v>Growth</v>
          </cell>
          <cell r="M991" t="str">
            <v>Transportation Committee</v>
          </cell>
          <cell r="N991" t="str">
            <v>Transportation Services Department</v>
          </cell>
          <cell r="O991" t="str">
            <v>Transportation Planning</v>
          </cell>
          <cell r="P991" t="str">
            <v>Transit Services</v>
          </cell>
          <cell r="Q991" t="str">
            <v>909066  Kanata N. Transitway (Corkstown-Solandt)</v>
          </cell>
          <cell r="R991" t="str">
            <v>516174  Federal Gas Tax</v>
          </cell>
          <cell r="S991">
            <v>0</v>
          </cell>
          <cell r="T991">
            <v>0</v>
          </cell>
          <cell r="U991">
            <v>0</v>
          </cell>
          <cell r="V991">
            <v>0</v>
          </cell>
          <cell r="W991">
            <v>0</v>
          </cell>
          <cell r="X991">
            <v>0</v>
          </cell>
          <cell r="Y991">
            <v>0</v>
          </cell>
          <cell r="Z991">
            <v>0</v>
          </cell>
          <cell r="AA991">
            <v>9600</v>
          </cell>
          <cell r="AB991">
            <v>0</v>
          </cell>
          <cell r="AC991">
            <v>9600</v>
          </cell>
          <cell r="AD991">
            <v>516174</v>
          </cell>
          <cell r="AE991">
            <v>0</v>
          </cell>
          <cell r="AF991" t="str">
            <v>4,7</v>
          </cell>
          <cell r="AG991">
            <v>2031</v>
          </cell>
          <cell r="AH991" t="str">
            <v>Federal Gas Tax</v>
          </cell>
          <cell r="AI991">
            <v>909066</v>
          </cell>
          <cell r="AJ991" t="str">
            <v>Transitway de Kanata-Nord (de Corkstown à Solandt)</v>
          </cell>
        </row>
        <row r="992">
          <cell r="B992" t="str">
            <v>909066 Kanata N. Transitway (Corkstown-Solandt)</v>
          </cell>
          <cell r="C992" t="str">
            <v>Res</v>
          </cell>
          <cell r="D992" t="str">
            <v xml:space="preserve">Gas Tax </v>
          </cell>
          <cell r="E992" t="str">
            <v>Provincial Gas Tax</v>
          </cell>
          <cell r="F992" t="str">
            <v>Gas Tax</v>
          </cell>
          <cell r="G992" t="str">
            <v xml:space="preserve">Gas Tax </v>
          </cell>
          <cell r="H992" t="str">
            <v>Tax</v>
          </cell>
          <cell r="I992" t="str">
            <v>Tax</v>
          </cell>
          <cell r="J992" t="str">
            <v>Authority</v>
          </cell>
          <cell r="K992" t="str">
            <v>Individual</v>
          </cell>
          <cell r="L992" t="str">
            <v>Growth</v>
          </cell>
          <cell r="M992" t="str">
            <v>Transportation Committee</v>
          </cell>
          <cell r="N992" t="str">
            <v>Transportation Services Department</v>
          </cell>
          <cell r="O992" t="str">
            <v>Transportation Planning</v>
          </cell>
          <cell r="P992" t="str">
            <v>Transit Services</v>
          </cell>
          <cell r="Q992" t="str">
            <v>909066  Kanata N. Transitway (Corkstown-Solandt)</v>
          </cell>
          <cell r="R992" t="str">
            <v>516175  Provincial Gas Tax</v>
          </cell>
          <cell r="S992">
            <v>0</v>
          </cell>
          <cell r="T992">
            <v>0</v>
          </cell>
          <cell r="U992">
            <v>0</v>
          </cell>
          <cell r="V992">
            <v>0</v>
          </cell>
          <cell r="W992">
            <v>0</v>
          </cell>
          <cell r="X992">
            <v>0</v>
          </cell>
          <cell r="Y992">
            <v>0</v>
          </cell>
          <cell r="Z992">
            <v>0</v>
          </cell>
          <cell r="AA992">
            <v>2000</v>
          </cell>
          <cell r="AB992">
            <v>0</v>
          </cell>
          <cell r="AC992">
            <v>2000</v>
          </cell>
          <cell r="AD992">
            <v>516175</v>
          </cell>
          <cell r="AE992">
            <v>0</v>
          </cell>
          <cell r="AF992" t="str">
            <v>4,7</v>
          </cell>
          <cell r="AG992">
            <v>2031</v>
          </cell>
          <cell r="AH992" t="str">
            <v>Provincial Gas Tax</v>
          </cell>
          <cell r="AI992">
            <v>909066</v>
          </cell>
          <cell r="AJ992" t="str">
            <v>Transitway de Kanata-Nord (de Corkstown à Solandt)</v>
          </cell>
        </row>
        <row r="993">
          <cell r="B993" t="str">
            <v>909066 Kanata N. Transitway (Corkstown-Solandt)</v>
          </cell>
          <cell r="C993" t="str">
            <v>Debt</v>
          </cell>
          <cell r="D993" t="str">
            <v xml:space="preserve">Debt Funding </v>
          </cell>
          <cell r="E993" t="str">
            <v>Transit Debt</v>
          </cell>
          <cell r="F993" t="str">
            <v>Tax Supported/ Dedicated Debt</v>
          </cell>
          <cell r="G993" t="str">
            <v>Tax</v>
          </cell>
          <cell r="H993" t="str">
            <v>Tax</v>
          </cell>
          <cell r="I993" t="str">
            <v>Tax</v>
          </cell>
          <cell r="J993" t="str">
            <v>Authority</v>
          </cell>
          <cell r="K993" t="str">
            <v>Individual</v>
          </cell>
          <cell r="L993" t="str">
            <v>Growth</v>
          </cell>
          <cell r="M993" t="str">
            <v>Transportation Committee</v>
          </cell>
          <cell r="N993" t="str">
            <v>Transportation Services Department</v>
          </cell>
          <cell r="O993" t="str">
            <v>Transportation Planning</v>
          </cell>
          <cell r="P993" t="str">
            <v>Transit Services</v>
          </cell>
          <cell r="Q993" t="str">
            <v>909066  Kanata N. Transitway (Corkstown-Solandt)</v>
          </cell>
          <cell r="R993" t="str">
            <v>518013  Transit Debt</v>
          </cell>
          <cell r="S993">
            <v>0</v>
          </cell>
          <cell r="T993">
            <v>0</v>
          </cell>
          <cell r="U993">
            <v>0</v>
          </cell>
          <cell r="V993">
            <v>0</v>
          </cell>
          <cell r="W993">
            <v>0</v>
          </cell>
          <cell r="X993">
            <v>0</v>
          </cell>
          <cell r="Y993">
            <v>0</v>
          </cell>
          <cell r="Z993">
            <v>0</v>
          </cell>
          <cell r="AA993">
            <v>100</v>
          </cell>
          <cell r="AB993">
            <v>0</v>
          </cell>
          <cell r="AC993">
            <v>100</v>
          </cell>
          <cell r="AD993">
            <v>518013</v>
          </cell>
          <cell r="AE993">
            <v>0</v>
          </cell>
          <cell r="AF993" t="str">
            <v>4,7</v>
          </cell>
          <cell r="AG993">
            <v>2031</v>
          </cell>
          <cell r="AH993" t="str">
            <v>Transit Debt</v>
          </cell>
          <cell r="AI993">
            <v>909066</v>
          </cell>
          <cell r="AJ993" t="str">
            <v>Transitway de Kanata-Nord (de Corkstown à Solandt)</v>
          </cell>
        </row>
        <row r="994">
          <cell r="B994" t="str">
            <v>909459 2019 TMP Transit Priority Network</v>
          </cell>
          <cell r="C994" t="str">
            <v>Res</v>
          </cell>
          <cell r="D994" t="str">
            <v xml:space="preserve">Capital Reserve Fund </v>
          </cell>
          <cell r="E994" t="str">
            <v>Transit Capital</v>
          </cell>
          <cell r="F994" t="str">
            <v>Tax Supported/ Dedicated</v>
          </cell>
          <cell r="G994" t="str">
            <v>Tax</v>
          </cell>
          <cell r="H994" t="str">
            <v>Tax</v>
          </cell>
          <cell r="I994" t="str">
            <v>Tax</v>
          </cell>
          <cell r="J994" t="str">
            <v>Authority</v>
          </cell>
          <cell r="K994" t="str">
            <v>Individual</v>
          </cell>
          <cell r="L994" t="str">
            <v>Growth</v>
          </cell>
          <cell r="M994" t="str">
            <v>Transportation Committee</v>
          </cell>
          <cell r="N994" t="str">
            <v>Transportation Services Department</v>
          </cell>
          <cell r="O994" t="str">
            <v>Transportation Planning</v>
          </cell>
          <cell r="P994" t="str">
            <v>Transit Services</v>
          </cell>
          <cell r="Q994" t="str">
            <v>909459  2019 TMP Transit Priority Network</v>
          </cell>
          <cell r="R994" t="str">
            <v>516115  Transit Capital</v>
          </cell>
          <cell r="S994">
            <v>0</v>
          </cell>
          <cell r="T994">
            <v>0</v>
          </cell>
          <cell r="U994">
            <v>0</v>
          </cell>
          <cell r="V994">
            <v>1000</v>
          </cell>
          <cell r="W994">
            <v>0</v>
          </cell>
          <cell r="X994">
            <v>0</v>
          </cell>
          <cell r="Y994">
            <v>0</v>
          </cell>
          <cell r="Z994">
            <v>0</v>
          </cell>
          <cell r="AA994">
            <v>0</v>
          </cell>
          <cell r="AB994">
            <v>0</v>
          </cell>
          <cell r="AC994">
            <v>1000</v>
          </cell>
          <cell r="AD994">
            <v>516115</v>
          </cell>
          <cell r="AE994">
            <v>1000</v>
          </cell>
          <cell r="AF994" t="str">
            <v>CW</v>
          </cell>
          <cell r="AG994">
            <v>2021</v>
          </cell>
          <cell r="AH994" t="str">
            <v>Transit Capital</v>
          </cell>
          <cell r="AI994">
            <v>909459</v>
          </cell>
          <cell r="AJ994" t="str">
            <v>PDT 2019 − réseau du transport en commun prioritaire</v>
          </cell>
        </row>
        <row r="995">
          <cell r="B995" t="str">
            <v>909459 2019 TMP Transit Priority Network</v>
          </cell>
          <cell r="C995" t="str">
            <v>DC</v>
          </cell>
          <cell r="D995" t="str">
            <v xml:space="preserve">Development Charges </v>
          </cell>
          <cell r="E995" t="str">
            <v>Transitway Services (Urban Area)</v>
          </cell>
          <cell r="F995" t="str">
            <v>Develop. Charges</v>
          </cell>
          <cell r="G995" t="str">
            <v>DC</v>
          </cell>
          <cell r="H995" t="str">
            <v>Tax</v>
          </cell>
          <cell r="I995" t="str">
            <v>Tax</v>
          </cell>
          <cell r="J995" t="str">
            <v>Authority</v>
          </cell>
          <cell r="K995" t="str">
            <v>Individual</v>
          </cell>
          <cell r="L995" t="str">
            <v>Growth</v>
          </cell>
          <cell r="M995" t="str">
            <v>Transportation Committee</v>
          </cell>
          <cell r="N995" t="str">
            <v>Transportation Services Department</v>
          </cell>
          <cell r="O995" t="str">
            <v>Transportation Planning</v>
          </cell>
          <cell r="P995" t="str">
            <v>Transit Services</v>
          </cell>
          <cell r="Q995" t="str">
            <v>909459  2019 TMP Transit Priority Network</v>
          </cell>
          <cell r="R995" t="str">
            <v>516271  Transitway Services (Urban Area)</v>
          </cell>
          <cell r="S995">
            <v>3843</v>
          </cell>
          <cell r="T995">
            <v>5063</v>
          </cell>
          <cell r="U995">
            <v>3050</v>
          </cell>
          <cell r="V995">
            <v>3050</v>
          </cell>
          <cell r="W995">
            <v>0</v>
          </cell>
          <cell r="X995">
            <v>0</v>
          </cell>
          <cell r="Y995">
            <v>0</v>
          </cell>
          <cell r="Z995">
            <v>0</v>
          </cell>
          <cell r="AA995">
            <v>0</v>
          </cell>
          <cell r="AB995">
            <v>0</v>
          </cell>
          <cell r="AC995">
            <v>15006</v>
          </cell>
          <cell r="AD995">
            <v>516271</v>
          </cell>
          <cell r="AE995">
            <v>15006</v>
          </cell>
          <cell r="AF995" t="str">
            <v>CW</v>
          </cell>
          <cell r="AG995">
            <v>2021</v>
          </cell>
          <cell r="AH995" t="str">
            <v>Public Transit</v>
          </cell>
          <cell r="AI995">
            <v>909459</v>
          </cell>
          <cell r="AJ995" t="str">
            <v>PDT 2019 − réseau du transport en commun prioritaire</v>
          </cell>
        </row>
        <row r="996">
          <cell r="B996" t="str">
            <v>909459 2019 TMP Transit Priority Network</v>
          </cell>
          <cell r="C996" t="str">
            <v>Debt</v>
          </cell>
          <cell r="D996" t="str">
            <v xml:space="preserve">Debt Funding </v>
          </cell>
          <cell r="E996" t="str">
            <v>Transit Debt</v>
          </cell>
          <cell r="F996" t="str">
            <v>Tax Supported/ Dedicated Debt</v>
          </cell>
          <cell r="G996" t="str">
            <v>Tax</v>
          </cell>
          <cell r="H996" t="str">
            <v>Tax</v>
          </cell>
          <cell r="I996" t="str">
            <v>Tax</v>
          </cell>
          <cell r="J996" t="str">
            <v>Authority</v>
          </cell>
          <cell r="K996" t="str">
            <v>Individual</v>
          </cell>
          <cell r="L996" t="str">
            <v>Growth</v>
          </cell>
          <cell r="M996" t="str">
            <v>Transportation Committee</v>
          </cell>
          <cell r="N996" t="str">
            <v>Transportation Services Department</v>
          </cell>
          <cell r="O996" t="str">
            <v>Transportation Planning</v>
          </cell>
          <cell r="P996" t="str">
            <v>Transit Services</v>
          </cell>
          <cell r="Q996" t="str">
            <v>909459  2019 TMP Transit Priority Network</v>
          </cell>
          <cell r="R996" t="str">
            <v>518013  Transit Debt</v>
          </cell>
          <cell r="S996">
            <v>2457</v>
          </cell>
          <cell r="T996">
            <v>3237</v>
          </cell>
          <cell r="U996">
            <v>1950</v>
          </cell>
          <cell r="V996">
            <v>950</v>
          </cell>
          <cell r="W996">
            <v>0</v>
          </cell>
          <cell r="X996">
            <v>0</v>
          </cell>
          <cell r="Y996">
            <v>0</v>
          </cell>
          <cell r="Z996">
            <v>0</v>
          </cell>
          <cell r="AA996">
            <v>0</v>
          </cell>
          <cell r="AB996">
            <v>0</v>
          </cell>
          <cell r="AC996">
            <v>8594</v>
          </cell>
          <cell r="AD996">
            <v>518013</v>
          </cell>
          <cell r="AE996">
            <v>8594</v>
          </cell>
          <cell r="AF996" t="str">
            <v>CW</v>
          </cell>
          <cell r="AG996">
            <v>2021</v>
          </cell>
          <cell r="AH996" t="str">
            <v>Transit Debt</v>
          </cell>
          <cell r="AI996">
            <v>909459</v>
          </cell>
          <cell r="AJ996" t="str">
            <v>PDT 2019 − réseau du transport en commun prioritaire</v>
          </cell>
        </row>
        <row r="997">
          <cell r="B997" t="str">
            <v>909460 2019 Transportation Master Plan</v>
          </cell>
          <cell r="C997" t="str">
            <v>Res</v>
          </cell>
          <cell r="D997" t="str">
            <v xml:space="preserve">Capital Reserve Fund </v>
          </cell>
          <cell r="E997" t="str">
            <v>Transit Capital</v>
          </cell>
          <cell r="F997" t="str">
            <v>Tax Supported/ Dedicated</v>
          </cell>
          <cell r="G997" t="str">
            <v>Tax</v>
          </cell>
          <cell r="H997" t="str">
            <v>Tax</v>
          </cell>
          <cell r="I997" t="str">
            <v>Tax</v>
          </cell>
          <cell r="J997" t="str">
            <v>Authority</v>
          </cell>
          <cell r="K997" t="str">
            <v>Individual</v>
          </cell>
          <cell r="L997" t="str">
            <v>Renewal of City Assets</v>
          </cell>
          <cell r="M997" t="str">
            <v>Transportation Committee</v>
          </cell>
          <cell r="N997" t="str">
            <v>Transportation Services Department</v>
          </cell>
          <cell r="O997" t="str">
            <v>Transportation Planning</v>
          </cell>
          <cell r="P997" t="str">
            <v>Transit Services</v>
          </cell>
          <cell r="Q997" t="str">
            <v>909460  2019 Transportation Master Plan</v>
          </cell>
          <cell r="R997" t="str">
            <v>516115  Transit Capital</v>
          </cell>
          <cell r="S997">
            <v>713</v>
          </cell>
          <cell r="T997">
            <v>725</v>
          </cell>
          <cell r="U997">
            <v>739</v>
          </cell>
          <cell r="V997">
            <v>752</v>
          </cell>
          <cell r="W997">
            <v>0</v>
          </cell>
          <cell r="X997">
            <v>0</v>
          </cell>
          <cell r="Y997">
            <v>0</v>
          </cell>
          <cell r="Z997">
            <v>0</v>
          </cell>
          <cell r="AA997">
            <v>0</v>
          </cell>
          <cell r="AB997">
            <v>0</v>
          </cell>
          <cell r="AC997">
            <v>2929</v>
          </cell>
          <cell r="AD997">
            <v>516115</v>
          </cell>
          <cell r="AE997">
            <v>2929</v>
          </cell>
          <cell r="AF997" t="str">
            <v>CW</v>
          </cell>
          <cell r="AG997">
            <v>2021</v>
          </cell>
          <cell r="AH997" t="str">
            <v>Transit Capital</v>
          </cell>
          <cell r="AI997">
            <v>909460</v>
          </cell>
          <cell r="AJ997" t="str">
            <v>Plan directeur des transports 2019</v>
          </cell>
        </row>
        <row r="998">
          <cell r="B998" t="str">
            <v>909462 2019 Transit Corridor Protection</v>
          </cell>
          <cell r="C998" t="str">
            <v>Res</v>
          </cell>
          <cell r="D998" t="str">
            <v xml:space="preserve">Capital Reserve Fund </v>
          </cell>
          <cell r="E998" t="str">
            <v>Transit Capital</v>
          </cell>
          <cell r="F998" t="str">
            <v>Tax Supported/ Dedicated</v>
          </cell>
          <cell r="G998" t="str">
            <v>Tax</v>
          </cell>
          <cell r="H998" t="str">
            <v>Tax</v>
          </cell>
          <cell r="I998" t="str">
            <v>Tax</v>
          </cell>
          <cell r="J998" t="str">
            <v>Authority</v>
          </cell>
          <cell r="K998" t="str">
            <v>Individual</v>
          </cell>
          <cell r="L998" t="str">
            <v>Growth</v>
          </cell>
          <cell r="M998" t="str">
            <v>Transportation Committee</v>
          </cell>
          <cell r="N998" t="str">
            <v>Transportation Services Department</v>
          </cell>
          <cell r="O998" t="str">
            <v>Transportation Planning</v>
          </cell>
          <cell r="P998" t="str">
            <v>Transit Services</v>
          </cell>
          <cell r="Q998" t="str">
            <v>909462  2019 Transit Corridor Protection</v>
          </cell>
          <cell r="R998" t="str">
            <v>516115  Transit Capital</v>
          </cell>
          <cell r="S998">
            <v>0</v>
          </cell>
          <cell r="T998">
            <v>0</v>
          </cell>
          <cell r="U998">
            <v>400</v>
          </cell>
          <cell r="V998">
            <v>412</v>
          </cell>
          <cell r="W998">
            <v>0</v>
          </cell>
          <cell r="X998">
            <v>0</v>
          </cell>
          <cell r="Y998">
            <v>0</v>
          </cell>
          <cell r="Z998">
            <v>0</v>
          </cell>
          <cell r="AA998">
            <v>0</v>
          </cell>
          <cell r="AB998">
            <v>0</v>
          </cell>
          <cell r="AC998">
            <v>812</v>
          </cell>
          <cell r="AD998">
            <v>516115</v>
          </cell>
          <cell r="AE998">
            <v>812</v>
          </cell>
          <cell r="AF998" t="str">
            <v>CW</v>
          </cell>
          <cell r="AG998">
            <v>2021</v>
          </cell>
          <cell r="AH998" t="str">
            <v>Transit Capital</v>
          </cell>
          <cell r="AI998">
            <v>909462</v>
          </cell>
          <cell r="AJ998" t="str">
            <v>Protection des couloirs du transport en commun 2019</v>
          </cell>
        </row>
        <row r="999">
          <cell r="B999" t="str">
            <v>909462 2019 Transit Corridor Protection</v>
          </cell>
          <cell r="C999" t="str">
            <v>DC</v>
          </cell>
          <cell r="D999" t="str">
            <v xml:space="preserve">Development Charges </v>
          </cell>
          <cell r="E999" t="str">
            <v>Transitway Services (Urban Area)</v>
          </cell>
          <cell r="F999" t="str">
            <v>Develop. Charges</v>
          </cell>
          <cell r="G999" t="str">
            <v>DC</v>
          </cell>
          <cell r="H999" t="str">
            <v>Tax</v>
          </cell>
          <cell r="I999" t="str">
            <v>Tax</v>
          </cell>
          <cell r="J999" t="str">
            <v>Authority</v>
          </cell>
          <cell r="K999" t="str">
            <v>Individual</v>
          </cell>
          <cell r="L999" t="str">
            <v>Growth</v>
          </cell>
          <cell r="M999" t="str">
            <v>Transportation Committee</v>
          </cell>
          <cell r="N999" t="str">
            <v>Transportation Services Department</v>
          </cell>
          <cell r="O999" t="str">
            <v>Transportation Planning</v>
          </cell>
          <cell r="P999" t="str">
            <v>Transit Services</v>
          </cell>
          <cell r="Q999" t="str">
            <v>909462  2019 Transit Corridor Protection</v>
          </cell>
          <cell r="R999" t="str">
            <v>516271  Transitway Services (Urban Area)</v>
          </cell>
          <cell r="S999">
            <v>1056</v>
          </cell>
          <cell r="T999">
            <v>1074</v>
          </cell>
          <cell r="U999">
            <v>1094</v>
          </cell>
          <cell r="V999">
            <v>1114</v>
          </cell>
          <cell r="W999">
            <v>0</v>
          </cell>
          <cell r="X999">
            <v>0</v>
          </cell>
          <cell r="Y999">
            <v>0</v>
          </cell>
          <cell r="Z999">
            <v>0</v>
          </cell>
          <cell r="AA999">
            <v>0</v>
          </cell>
          <cell r="AB999">
            <v>0</v>
          </cell>
          <cell r="AC999">
            <v>4338</v>
          </cell>
          <cell r="AD999">
            <v>516271</v>
          </cell>
          <cell r="AE999">
            <v>4338</v>
          </cell>
          <cell r="AF999" t="str">
            <v>CW</v>
          </cell>
          <cell r="AG999">
            <v>2021</v>
          </cell>
          <cell r="AH999" t="str">
            <v>Public Transit</v>
          </cell>
          <cell r="AI999">
            <v>909462</v>
          </cell>
          <cell r="AJ999" t="str">
            <v>Protection des couloirs du transport en commun 2019</v>
          </cell>
        </row>
        <row r="1000">
          <cell r="B1000" t="str">
            <v>909462 2019 Transit Corridor Protection</v>
          </cell>
          <cell r="C1000" t="str">
            <v>Debt</v>
          </cell>
          <cell r="D1000" t="str">
            <v xml:space="preserve">Debt Funding </v>
          </cell>
          <cell r="E1000" t="str">
            <v>Transit Debt</v>
          </cell>
          <cell r="F1000" t="str">
            <v>Tax Supported/ Dedicated Debt</v>
          </cell>
          <cell r="G1000" t="str">
            <v>Tax</v>
          </cell>
          <cell r="H1000" t="str">
            <v>Tax</v>
          </cell>
          <cell r="I1000" t="str">
            <v>Tax</v>
          </cell>
          <cell r="J1000" t="str">
            <v>Authority</v>
          </cell>
          <cell r="K1000" t="str">
            <v>Individual</v>
          </cell>
          <cell r="L1000" t="str">
            <v>Growth</v>
          </cell>
          <cell r="M1000" t="str">
            <v>Transportation Committee</v>
          </cell>
          <cell r="N1000" t="str">
            <v>Transportation Services Department</v>
          </cell>
          <cell r="O1000" t="str">
            <v>Transportation Planning</v>
          </cell>
          <cell r="P1000" t="str">
            <v>Transit Services</v>
          </cell>
          <cell r="Q1000" t="str">
            <v>909462  2019 Transit Corridor Protection</v>
          </cell>
          <cell r="R1000" t="str">
            <v>518013  Transit Debt</v>
          </cell>
          <cell r="S1000">
            <v>675</v>
          </cell>
          <cell r="T1000">
            <v>687</v>
          </cell>
          <cell r="U1000">
            <v>300</v>
          </cell>
          <cell r="V1000">
            <v>300</v>
          </cell>
          <cell r="W1000">
            <v>0</v>
          </cell>
          <cell r="X1000">
            <v>0</v>
          </cell>
          <cell r="Y1000">
            <v>0</v>
          </cell>
          <cell r="Z1000">
            <v>0</v>
          </cell>
          <cell r="AA1000">
            <v>0</v>
          </cell>
          <cell r="AB1000">
            <v>0</v>
          </cell>
          <cell r="AC1000">
            <v>1962</v>
          </cell>
          <cell r="AD1000">
            <v>518013</v>
          </cell>
          <cell r="AE1000">
            <v>1962</v>
          </cell>
          <cell r="AF1000" t="str">
            <v>CW</v>
          </cell>
          <cell r="AG1000">
            <v>2021</v>
          </cell>
          <cell r="AH1000" t="str">
            <v>Transit Debt</v>
          </cell>
          <cell r="AI1000">
            <v>909462</v>
          </cell>
          <cell r="AJ1000" t="str">
            <v>Protection des couloirs du transport en commun 2019</v>
          </cell>
        </row>
        <row r="1001">
          <cell r="B1001" t="str">
            <v>909067 2018 Rapid Transit EA Studies</v>
          </cell>
          <cell r="C1001" t="str">
            <v>Res</v>
          </cell>
          <cell r="D1001" t="str">
            <v xml:space="preserve">Capital Reserve Fund </v>
          </cell>
          <cell r="E1001" t="str">
            <v>Transit Capital</v>
          </cell>
          <cell r="F1001" t="str">
            <v>Tax Supported/ Dedicated</v>
          </cell>
          <cell r="G1001" t="str">
            <v>Tax</v>
          </cell>
          <cell r="H1001" t="str">
            <v>Tax</v>
          </cell>
          <cell r="I1001" t="str">
            <v>Tax</v>
          </cell>
          <cell r="J1001" t="str">
            <v>Authority</v>
          </cell>
          <cell r="K1001" t="str">
            <v>Individual</v>
          </cell>
          <cell r="L1001" t="str">
            <v>Growth</v>
          </cell>
          <cell r="M1001" t="str">
            <v>Transportation Committee</v>
          </cell>
          <cell r="N1001" t="str">
            <v>Transportation Services Department</v>
          </cell>
          <cell r="O1001" t="str">
            <v>Transportation Planning</v>
          </cell>
          <cell r="P1001" t="str">
            <v>Transit Services</v>
          </cell>
          <cell r="Q1001" t="str">
            <v>909067  2018 Rapid Transit EA Studies</v>
          </cell>
          <cell r="R1001" t="str">
            <v>516115  Transit Capital</v>
          </cell>
          <cell r="S1001">
            <v>0</v>
          </cell>
          <cell r="T1001">
            <v>0</v>
          </cell>
          <cell r="U1001">
            <v>0</v>
          </cell>
          <cell r="V1001">
            <v>0</v>
          </cell>
          <cell r="W1001">
            <v>428</v>
          </cell>
          <cell r="X1001">
            <v>436</v>
          </cell>
          <cell r="Y1001">
            <v>443</v>
          </cell>
          <cell r="Z1001">
            <v>451</v>
          </cell>
          <cell r="AA1001">
            <v>460</v>
          </cell>
          <cell r="AB1001">
            <v>0</v>
          </cell>
          <cell r="AC1001">
            <v>2218</v>
          </cell>
          <cell r="AD1001">
            <v>516115</v>
          </cell>
          <cell r="AE1001">
            <v>0</v>
          </cell>
          <cell r="AF1001" t="str">
            <v>CW</v>
          </cell>
          <cell r="AG1001">
            <v>2021</v>
          </cell>
          <cell r="AH1001" t="str">
            <v>Transit Capital</v>
          </cell>
          <cell r="AI1001">
            <v>909067</v>
          </cell>
          <cell r="AJ1001" t="str">
            <v>Études d’ÉE de 2018 sur le transport en commun rapide</v>
          </cell>
        </row>
        <row r="1002">
          <cell r="B1002" t="str">
            <v>909067 2018 Rapid Transit EA Studies</v>
          </cell>
          <cell r="C1002" t="str">
            <v>DC</v>
          </cell>
          <cell r="D1002" t="str">
            <v xml:space="preserve">Development Charges </v>
          </cell>
          <cell r="E1002" t="str">
            <v>Transitway Services (Urban Area)</v>
          </cell>
          <cell r="F1002" t="str">
            <v>Develop. Charges</v>
          </cell>
          <cell r="G1002" t="str">
            <v>DC</v>
          </cell>
          <cell r="H1002" t="str">
            <v>Tax</v>
          </cell>
          <cell r="I1002" t="str">
            <v>Tax</v>
          </cell>
          <cell r="J1002" t="str">
            <v>Authority</v>
          </cell>
          <cell r="K1002" t="str">
            <v>Individual</v>
          </cell>
          <cell r="L1002" t="str">
            <v>Growth</v>
          </cell>
          <cell r="M1002" t="str">
            <v>Transportation Committee</v>
          </cell>
          <cell r="N1002" t="str">
            <v>Transportation Services Department</v>
          </cell>
          <cell r="O1002" t="str">
            <v>Transportation Planning</v>
          </cell>
          <cell r="P1002" t="str">
            <v>Transit Services</v>
          </cell>
          <cell r="Q1002" t="str">
            <v>909067  2018 Rapid Transit EA Studies</v>
          </cell>
          <cell r="R1002" t="str">
            <v>516271  Transitway Services (Urban Area)</v>
          </cell>
          <cell r="S1002">
            <v>0</v>
          </cell>
          <cell r="T1002">
            <v>0</v>
          </cell>
          <cell r="U1002">
            <v>0</v>
          </cell>
          <cell r="V1002">
            <v>0</v>
          </cell>
          <cell r="W1002">
            <v>665</v>
          </cell>
          <cell r="X1002">
            <v>677</v>
          </cell>
          <cell r="Y1002">
            <v>690</v>
          </cell>
          <cell r="Z1002">
            <v>702</v>
          </cell>
          <cell r="AA1002">
            <v>0</v>
          </cell>
          <cell r="AB1002">
            <v>0</v>
          </cell>
          <cell r="AC1002">
            <v>2734</v>
          </cell>
          <cell r="AD1002">
            <v>516271</v>
          </cell>
          <cell r="AE1002">
            <v>0</v>
          </cell>
          <cell r="AF1002" t="str">
            <v>CW</v>
          </cell>
          <cell r="AG1002">
            <v>2021</v>
          </cell>
          <cell r="AH1002" t="str">
            <v>Public Transit</v>
          </cell>
          <cell r="AI1002">
            <v>909067</v>
          </cell>
          <cell r="AJ1002" t="str">
            <v>Études d’ÉE de 2018 sur le transport en commun rapide</v>
          </cell>
        </row>
        <row r="1003">
          <cell r="B1003" t="str">
            <v>909067 2018 Rapid Transit EA Studies</v>
          </cell>
          <cell r="C1003" t="str">
            <v>DC</v>
          </cell>
          <cell r="D1003" t="str">
            <v xml:space="preserve">Development Charges </v>
          </cell>
          <cell r="E1003" t="str">
            <v>Future DC Funding</v>
          </cell>
          <cell r="F1003" t="str">
            <v>Develop. Charges</v>
          </cell>
          <cell r="G1003" t="str">
            <v>DC</v>
          </cell>
          <cell r="H1003" t="str">
            <v>Tax</v>
          </cell>
          <cell r="I1003" t="str">
            <v>Tax</v>
          </cell>
          <cell r="J1003" t="str">
            <v>Authority</v>
          </cell>
          <cell r="K1003" t="str">
            <v>Individual</v>
          </cell>
          <cell r="L1003" t="str">
            <v>Growth</v>
          </cell>
          <cell r="M1003" t="str">
            <v>Transportation Committee</v>
          </cell>
          <cell r="N1003" t="str">
            <v>Transportation Services Department</v>
          </cell>
          <cell r="O1003" t="str">
            <v>Transportation Planning</v>
          </cell>
          <cell r="P1003" t="str">
            <v>Transit Services</v>
          </cell>
          <cell r="Q1003" t="str">
            <v>909067  2018 Rapid Transit EA Studies</v>
          </cell>
          <cell r="R1003" t="str">
            <v>516298  Future DC Funding</v>
          </cell>
          <cell r="S1003">
            <v>0</v>
          </cell>
          <cell r="T1003">
            <v>0</v>
          </cell>
          <cell r="U1003">
            <v>0</v>
          </cell>
          <cell r="V1003">
            <v>0</v>
          </cell>
          <cell r="W1003">
            <v>0</v>
          </cell>
          <cell r="X1003">
            <v>0</v>
          </cell>
          <cell r="Y1003">
            <v>0</v>
          </cell>
          <cell r="Z1003">
            <v>0</v>
          </cell>
          <cell r="AA1003">
            <v>714</v>
          </cell>
          <cell r="AB1003">
            <v>0</v>
          </cell>
          <cell r="AC1003">
            <v>714</v>
          </cell>
          <cell r="AD1003">
            <v>516298</v>
          </cell>
          <cell r="AE1003">
            <v>0</v>
          </cell>
          <cell r="AF1003" t="str">
            <v>CW</v>
          </cell>
          <cell r="AG1003">
            <v>2021</v>
          </cell>
          <cell r="AH1003" t="str">
            <v xml:space="preserve">Check </v>
          </cell>
          <cell r="AI1003">
            <v>909067</v>
          </cell>
          <cell r="AJ1003" t="str">
            <v>Études d’ÉE de 2018 sur le transport en commun rapide</v>
          </cell>
        </row>
        <row r="1004">
          <cell r="B1004" t="str">
            <v>909463 2019 Rapid Transit EA Studies</v>
          </cell>
          <cell r="C1004" t="str">
            <v>Res</v>
          </cell>
          <cell r="D1004" t="str">
            <v xml:space="preserve">Capital Reserve Fund </v>
          </cell>
          <cell r="E1004" t="str">
            <v>Transit Capital</v>
          </cell>
          <cell r="F1004" t="str">
            <v>Tax Supported/ Dedicated</v>
          </cell>
          <cell r="G1004" t="str">
            <v>Tax</v>
          </cell>
          <cell r="H1004" t="str">
            <v>Tax</v>
          </cell>
          <cell r="I1004" t="str">
            <v>Tax</v>
          </cell>
          <cell r="J1004" t="str">
            <v>Authority</v>
          </cell>
          <cell r="K1004" t="str">
            <v>Individual</v>
          </cell>
          <cell r="L1004" t="str">
            <v>Growth</v>
          </cell>
          <cell r="M1004" t="str">
            <v>Transportation Committee</v>
          </cell>
          <cell r="N1004" t="str">
            <v>Transportation Services Department</v>
          </cell>
          <cell r="O1004" t="str">
            <v>Transportation Planning</v>
          </cell>
          <cell r="P1004" t="str">
            <v>Transit Services</v>
          </cell>
          <cell r="Q1004" t="str">
            <v>909463  2019 Rapid Transit EA Studies</v>
          </cell>
          <cell r="R1004" t="str">
            <v>516115  Transit Capital</v>
          </cell>
          <cell r="S1004">
            <v>397</v>
          </cell>
          <cell r="T1004">
            <v>404</v>
          </cell>
          <cell r="U1004">
            <v>411</v>
          </cell>
          <cell r="V1004">
            <v>419</v>
          </cell>
          <cell r="W1004">
            <v>0</v>
          </cell>
          <cell r="X1004">
            <v>0</v>
          </cell>
          <cell r="Y1004">
            <v>0</v>
          </cell>
          <cell r="Z1004">
            <v>0</v>
          </cell>
          <cell r="AA1004">
            <v>0</v>
          </cell>
          <cell r="AB1004">
            <v>0</v>
          </cell>
          <cell r="AC1004">
            <v>1631</v>
          </cell>
          <cell r="AD1004">
            <v>516115</v>
          </cell>
          <cell r="AE1004">
            <v>1631</v>
          </cell>
          <cell r="AF1004" t="str">
            <v>CW</v>
          </cell>
          <cell r="AG1004">
            <v>2021</v>
          </cell>
          <cell r="AH1004" t="str">
            <v>Transit Capital</v>
          </cell>
          <cell r="AI1004">
            <v>909463</v>
          </cell>
          <cell r="AJ1004" t="str">
            <v>Études d’ÉE de 2019 sur le transport en commun rapide</v>
          </cell>
        </row>
        <row r="1005">
          <cell r="B1005" t="str">
            <v>909463 2019 Rapid Transit EA Studies</v>
          </cell>
          <cell r="C1005" t="str">
            <v>DC</v>
          </cell>
          <cell r="D1005" t="str">
            <v xml:space="preserve">Development Charges </v>
          </cell>
          <cell r="E1005" t="str">
            <v>Transitway Services (Urban Area)</v>
          </cell>
          <cell r="F1005" t="str">
            <v>Develop. Charges</v>
          </cell>
          <cell r="G1005" t="str">
            <v>DC</v>
          </cell>
          <cell r="H1005" t="str">
            <v>Tax</v>
          </cell>
          <cell r="I1005" t="str">
            <v>Tax</v>
          </cell>
          <cell r="J1005" t="str">
            <v>Authority</v>
          </cell>
          <cell r="K1005" t="str">
            <v>Individual</v>
          </cell>
          <cell r="L1005" t="str">
            <v>Growth</v>
          </cell>
          <cell r="M1005" t="str">
            <v>Transportation Committee</v>
          </cell>
          <cell r="N1005" t="str">
            <v>Transportation Services Department</v>
          </cell>
          <cell r="O1005" t="str">
            <v>Transportation Planning</v>
          </cell>
          <cell r="P1005" t="str">
            <v>Transit Services</v>
          </cell>
          <cell r="Q1005" t="str">
            <v>909463  2019 Rapid Transit EA Studies</v>
          </cell>
          <cell r="R1005" t="str">
            <v>516271  Transitway Services (Urban Area)</v>
          </cell>
          <cell r="S1005">
            <v>621</v>
          </cell>
          <cell r="T1005">
            <v>632</v>
          </cell>
          <cell r="U1005">
            <v>644</v>
          </cell>
          <cell r="V1005">
            <v>655</v>
          </cell>
          <cell r="W1005">
            <v>0</v>
          </cell>
          <cell r="X1005">
            <v>0</v>
          </cell>
          <cell r="Y1005">
            <v>0</v>
          </cell>
          <cell r="Z1005">
            <v>0</v>
          </cell>
          <cell r="AA1005">
            <v>0</v>
          </cell>
          <cell r="AB1005">
            <v>0</v>
          </cell>
          <cell r="AC1005">
            <v>2552</v>
          </cell>
          <cell r="AD1005">
            <v>516271</v>
          </cell>
          <cell r="AE1005">
            <v>2552</v>
          </cell>
          <cell r="AF1005" t="str">
            <v>CW</v>
          </cell>
          <cell r="AG1005">
            <v>2021</v>
          </cell>
          <cell r="AH1005" t="str">
            <v>Public Transit</v>
          </cell>
          <cell r="AI1005">
            <v>909463</v>
          </cell>
          <cell r="AJ1005" t="str">
            <v>Études d’ÉE de 2019 sur le transport en commun rapide</v>
          </cell>
        </row>
        <row r="1006">
          <cell r="B1006" t="str">
            <v>909378 2019 Guiderail Renewal</v>
          </cell>
          <cell r="C1006" t="str">
            <v>Res</v>
          </cell>
          <cell r="D1006" t="str">
            <v xml:space="preserve">Capital Reserve Fund </v>
          </cell>
          <cell r="E1006" t="str">
            <v>City Wide Capital</v>
          </cell>
          <cell r="F1006" t="str">
            <v>Tax Supported/ Dedicated</v>
          </cell>
          <cell r="G1006" t="str">
            <v>Tax</v>
          </cell>
          <cell r="H1006" t="str">
            <v>Tax</v>
          </cell>
          <cell r="I1006" t="str">
            <v>Tax</v>
          </cell>
          <cell r="J1006" t="str">
            <v>Authority</v>
          </cell>
          <cell r="K1006" t="str">
            <v>Road Reconstruction/Upgrades</v>
          </cell>
          <cell r="L1006" t="str">
            <v>Renewal of City Assets</v>
          </cell>
          <cell r="M1006" t="str">
            <v>Agriculture &amp; Rural Affairs Committee</v>
          </cell>
          <cell r="N1006" t="str">
            <v>Planning, Infrastructure &amp; Economic Development Department</v>
          </cell>
          <cell r="O1006" t="str">
            <v>Infrastructure Services</v>
          </cell>
          <cell r="P1006" t="str">
            <v>Transportation Services</v>
          </cell>
          <cell r="Q1006" t="str">
            <v>909378  2019 Guiderail Renewal</v>
          </cell>
          <cell r="R1006" t="str">
            <v>516104  City Wide Capital</v>
          </cell>
          <cell r="S1006">
            <v>1696</v>
          </cell>
          <cell r="T1006">
            <v>2000</v>
          </cell>
          <cell r="U1006">
            <v>2750</v>
          </cell>
          <cell r="V1006">
            <v>3000</v>
          </cell>
          <cell r="W1006">
            <v>3250</v>
          </cell>
          <cell r="X1006">
            <v>3500</v>
          </cell>
          <cell r="Y1006">
            <v>0</v>
          </cell>
          <cell r="Z1006">
            <v>4000</v>
          </cell>
          <cell r="AA1006">
            <v>4250</v>
          </cell>
          <cell r="AB1006">
            <v>4500</v>
          </cell>
          <cell r="AC1006">
            <v>28946</v>
          </cell>
          <cell r="AD1006">
            <v>516104</v>
          </cell>
          <cell r="AE1006">
            <v>9446</v>
          </cell>
          <cell r="AF1006" t="str">
            <v>CW</v>
          </cell>
          <cell r="AG1006">
            <v>2021</v>
          </cell>
          <cell r="AH1006" t="str">
            <v>City Wide Capital</v>
          </cell>
          <cell r="AI1006">
            <v>909378</v>
          </cell>
          <cell r="AJ1006" t="str">
            <v>Remplacement des glissières 2019</v>
          </cell>
        </row>
        <row r="1007">
          <cell r="B1007" t="str">
            <v>909379 2019 Rural Road Upgrades</v>
          </cell>
          <cell r="C1007" t="str">
            <v>Res</v>
          </cell>
          <cell r="D1007" t="str">
            <v xml:space="preserve">Capital Reserve Fund </v>
          </cell>
          <cell r="E1007" t="str">
            <v>City Wide Capital</v>
          </cell>
          <cell r="F1007" t="str">
            <v>Tax Supported/ Dedicated</v>
          </cell>
          <cell r="G1007" t="str">
            <v>Tax</v>
          </cell>
          <cell r="H1007" t="str">
            <v>Tax</v>
          </cell>
          <cell r="I1007" t="str">
            <v>Tax</v>
          </cell>
          <cell r="J1007" t="str">
            <v>Authority</v>
          </cell>
          <cell r="K1007" t="str">
            <v>Road Reconstruction/Upgrades</v>
          </cell>
          <cell r="L1007" t="str">
            <v>Renewal of City Assets</v>
          </cell>
          <cell r="M1007" t="str">
            <v>Agriculture &amp; Rural Affairs Committee</v>
          </cell>
          <cell r="N1007" t="str">
            <v>Planning, Infrastructure &amp; Economic Development Department</v>
          </cell>
          <cell r="O1007" t="str">
            <v>Infrastructure Services</v>
          </cell>
          <cell r="P1007" t="str">
            <v>Transportation Services</v>
          </cell>
          <cell r="Q1007" t="str">
            <v>909379  2019 Rural Road Upgrades</v>
          </cell>
          <cell r="R1007" t="str">
            <v>516104  City Wide Capital</v>
          </cell>
          <cell r="S1007">
            <v>1100</v>
          </cell>
          <cell r="T1007">
            <v>1300</v>
          </cell>
          <cell r="U1007">
            <v>1750</v>
          </cell>
          <cell r="V1007">
            <v>2000</v>
          </cell>
          <cell r="W1007">
            <v>2250</v>
          </cell>
          <cell r="X1007">
            <v>2500</v>
          </cell>
          <cell r="Y1007">
            <v>2750</v>
          </cell>
          <cell r="Z1007">
            <v>3000</v>
          </cell>
          <cell r="AA1007">
            <v>3250</v>
          </cell>
          <cell r="AB1007">
            <v>3500</v>
          </cell>
          <cell r="AC1007">
            <v>23400</v>
          </cell>
          <cell r="AD1007">
            <v>516104</v>
          </cell>
          <cell r="AE1007">
            <v>6150</v>
          </cell>
          <cell r="AF1007" t="str">
            <v>CW</v>
          </cell>
          <cell r="AG1007">
            <v>2021</v>
          </cell>
          <cell r="AH1007" t="str">
            <v>City Wide Capital</v>
          </cell>
          <cell r="AI1007">
            <v>909379</v>
          </cell>
          <cell r="AJ1007" t="str">
            <v>Réfection des routes rurales 2019</v>
          </cell>
        </row>
        <row r="1008">
          <cell r="B1008" t="str">
            <v>909515 Piperville RD Bearbrook Bridge (223150)</v>
          </cell>
          <cell r="C1008" t="str">
            <v>Res</v>
          </cell>
          <cell r="D1008" t="str">
            <v xml:space="preserve">Capital Reserve Fund </v>
          </cell>
          <cell r="E1008" t="str">
            <v>City Wide Capital</v>
          </cell>
          <cell r="F1008" t="str">
            <v>Tax Supported/ Dedicated</v>
          </cell>
          <cell r="G1008" t="str">
            <v>Tax</v>
          </cell>
          <cell r="H1008" t="str">
            <v>Tax</v>
          </cell>
          <cell r="I1008" t="str">
            <v>Tax</v>
          </cell>
          <cell r="J1008" t="str">
            <v>Authority</v>
          </cell>
          <cell r="K1008" t="str">
            <v>Structures-Rural</v>
          </cell>
          <cell r="L1008" t="str">
            <v>Renewal of City Assets</v>
          </cell>
          <cell r="M1008" t="str">
            <v>Agriculture &amp; Rural Affairs Committee</v>
          </cell>
          <cell r="N1008" t="str">
            <v>Planning, Infrastructure &amp; Economic Development Department</v>
          </cell>
          <cell r="O1008" t="str">
            <v>Infrastructure Services</v>
          </cell>
          <cell r="P1008" t="str">
            <v>Transportation Services</v>
          </cell>
          <cell r="Q1008" t="str">
            <v>909515  Piperville RD Bearbrook Bridge (223150)</v>
          </cell>
          <cell r="R1008" t="str">
            <v>516104  City Wide Capital</v>
          </cell>
          <cell r="S1008">
            <v>150</v>
          </cell>
          <cell r="T1008">
            <v>1000</v>
          </cell>
          <cell r="U1008">
            <v>0</v>
          </cell>
          <cell r="V1008">
            <v>0</v>
          </cell>
          <cell r="W1008">
            <v>0</v>
          </cell>
          <cell r="X1008">
            <v>0</v>
          </cell>
          <cell r="Y1008">
            <v>0</v>
          </cell>
          <cell r="Z1008">
            <v>0</v>
          </cell>
          <cell r="AA1008">
            <v>0</v>
          </cell>
          <cell r="AB1008">
            <v>0</v>
          </cell>
          <cell r="AC1008">
            <v>1150</v>
          </cell>
          <cell r="AD1008">
            <v>516104</v>
          </cell>
          <cell r="AE1008">
            <v>1150</v>
          </cell>
          <cell r="AF1008">
            <v>19</v>
          </cell>
          <cell r="AG1008">
            <v>2022</v>
          </cell>
          <cell r="AH1008" t="str">
            <v>City Wide Capital</v>
          </cell>
          <cell r="AI1008">
            <v>909515</v>
          </cell>
          <cell r="AJ1008" t="str">
            <v>Pont Bearbrook ch. Piperville (223150)</v>
          </cell>
        </row>
        <row r="1009">
          <cell r="B1009" t="str">
            <v>909515 Piperville RD Bearbrook Bridge (223150)</v>
          </cell>
          <cell r="C1009" t="str">
            <v>Debt</v>
          </cell>
          <cell r="D1009" t="str">
            <v xml:space="preserve">Debt Funding </v>
          </cell>
          <cell r="E1009" t="str">
            <v>Tax Supported Debt</v>
          </cell>
          <cell r="F1009" t="str">
            <v>Tax Supported/ Dedicated Debt</v>
          </cell>
          <cell r="G1009" t="str">
            <v>Tax</v>
          </cell>
          <cell r="H1009" t="str">
            <v>Tax</v>
          </cell>
          <cell r="I1009" t="str">
            <v>Tax</v>
          </cell>
          <cell r="J1009" t="str">
            <v>Authority</v>
          </cell>
          <cell r="K1009" t="str">
            <v>Structures-Rural</v>
          </cell>
          <cell r="L1009" t="str">
            <v>Renewal of City Assets</v>
          </cell>
          <cell r="M1009" t="str">
            <v>Agriculture &amp; Rural Affairs Committee</v>
          </cell>
          <cell r="N1009" t="str">
            <v>Planning, Infrastructure &amp; Economic Development Department</v>
          </cell>
          <cell r="O1009" t="str">
            <v>Infrastructure Services</v>
          </cell>
          <cell r="P1009" t="str">
            <v>Transportation Services</v>
          </cell>
          <cell r="Q1009" t="str">
            <v>909515  Piperville RD Bearbrook Bridge (223150)</v>
          </cell>
          <cell r="R1009" t="str">
            <v>518004  Tax Supported Debt</v>
          </cell>
          <cell r="S1009">
            <v>100</v>
          </cell>
          <cell r="T1009">
            <v>200</v>
          </cell>
          <cell r="U1009">
            <v>0</v>
          </cell>
          <cell r="V1009">
            <v>0</v>
          </cell>
          <cell r="W1009">
            <v>0</v>
          </cell>
          <cell r="X1009">
            <v>0</v>
          </cell>
          <cell r="Y1009">
            <v>0</v>
          </cell>
          <cell r="Z1009">
            <v>0</v>
          </cell>
          <cell r="AA1009">
            <v>0</v>
          </cell>
          <cell r="AB1009">
            <v>0</v>
          </cell>
          <cell r="AC1009">
            <v>300</v>
          </cell>
          <cell r="AD1009">
            <v>518004</v>
          </cell>
          <cell r="AE1009">
            <v>300</v>
          </cell>
          <cell r="AF1009">
            <v>19</v>
          </cell>
          <cell r="AG1009">
            <v>2022</v>
          </cell>
          <cell r="AH1009" t="str">
            <v>Tax Supported Debt</v>
          </cell>
          <cell r="AI1009">
            <v>909515</v>
          </cell>
          <cell r="AJ1009" t="str">
            <v>Pont Bearbrook ch. Piperville (223150)</v>
          </cell>
        </row>
        <row r="1010">
          <cell r="B1010" t="str">
            <v>907016 Fitzroy Harbour Brdge [433010]</v>
          </cell>
          <cell r="C1010" t="str">
            <v>Res</v>
          </cell>
          <cell r="D1010" t="str">
            <v xml:space="preserve">Capital Reserve Fund </v>
          </cell>
          <cell r="E1010" t="str">
            <v>City Wide Capital</v>
          </cell>
          <cell r="F1010" t="str">
            <v>Tax Supported/ Dedicated</v>
          </cell>
          <cell r="G1010" t="str">
            <v>Tax</v>
          </cell>
          <cell r="H1010" t="str">
            <v>Tax</v>
          </cell>
          <cell r="I1010" t="str">
            <v>Tax</v>
          </cell>
          <cell r="J1010" t="str">
            <v>Authority</v>
          </cell>
          <cell r="K1010" t="str">
            <v>Structures-Rural</v>
          </cell>
          <cell r="L1010" t="str">
            <v>Renewal of City Assets</v>
          </cell>
          <cell r="M1010" t="str">
            <v>Agriculture &amp; Rural Affairs Committee</v>
          </cell>
          <cell r="N1010" t="str">
            <v>Planning, Infrastructure &amp; Economic Development Department</v>
          </cell>
          <cell r="O1010" t="str">
            <v>Infrastructure Services</v>
          </cell>
          <cell r="P1010" t="str">
            <v>Transportation Services</v>
          </cell>
          <cell r="Q1010" t="str">
            <v>907016  Fitzroy Harbour Brdge [433010]</v>
          </cell>
          <cell r="R1010" t="str">
            <v>516104  City Wide Capital</v>
          </cell>
          <cell r="S1010">
            <v>660</v>
          </cell>
          <cell r="T1010">
            <v>0</v>
          </cell>
          <cell r="U1010">
            <v>0</v>
          </cell>
          <cell r="V1010">
            <v>0</v>
          </cell>
          <cell r="W1010">
            <v>0</v>
          </cell>
          <cell r="X1010">
            <v>0</v>
          </cell>
          <cell r="Y1010">
            <v>0</v>
          </cell>
          <cell r="Z1010">
            <v>0</v>
          </cell>
          <cell r="AA1010">
            <v>0</v>
          </cell>
          <cell r="AB1010">
            <v>0</v>
          </cell>
          <cell r="AC1010">
            <v>660</v>
          </cell>
          <cell r="AD1010">
            <v>516104</v>
          </cell>
          <cell r="AE1010">
            <v>660</v>
          </cell>
          <cell r="AF1010">
            <v>5</v>
          </cell>
          <cell r="AG1010">
            <v>2023</v>
          </cell>
          <cell r="AH1010" t="str">
            <v>City Wide Capital</v>
          </cell>
          <cell r="AI1010">
            <v>907016</v>
          </cell>
          <cell r="AJ1010" t="str">
            <v>Pont Fitzroy Harbour [433010]</v>
          </cell>
        </row>
        <row r="1011">
          <cell r="B1011" t="str">
            <v>907016 Fitzroy Harbour Brdge [433010]</v>
          </cell>
          <cell r="C1011" t="str">
            <v>Debt</v>
          </cell>
          <cell r="D1011" t="str">
            <v xml:space="preserve">Debt Funding </v>
          </cell>
          <cell r="E1011" t="str">
            <v>Tax Supported Debt</v>
          </cell>
          <cell r="F1011" t="str">
            <v>Tax Supported/ Dedicated Debt</v>
          </cell>
          <cell r="G1011" t="str">
            <v>Tax</v>
          </cell>
          <cell r="H1011" t="str">
            <v>Tax</v>
          </cell>
          <cell r="I1011" t="str">
            <v>Tax</v>
          </cell>
          <cell r="J1011" t="str">
            <v>Authority</v>
          </cell>
          <cell r="K1011" t="str">
            <v>Structures-Rural</v>
          </cell>
          <cell r="L1011" t="str">
            <v>Renewal of City Assets</v>
          </cell>
          <cell r="M1011" t="str">
            <v>Agriculture &amp; Rural Affairs Committee</v>
          </cell>
          <cell r="N1011" t="str">
            <v>Planning, Infrastructure &amp; Economic Development Department</v>
          </cell>
          <cell r="O1011" t="str">
            <v>Infrastructure Services</v>
          </cell>
          <cell r="P1011" t="str">
            <v>Transportation Services</v>
          </cell>
          <cell r="Q1011" t="str">
            <v>907016  Fitzroy Harbour Brdge [433010]</v>
          </cell>
          <cell r="R1011" t="str">
            <v>518004  Tax Supported Debt</v>
          </cell>
          <cell r="S1011">
            <v>1000</v>
          </cell>
          <cell r="T1011">
            <v>0</v>
          </cell>
          <cell r="U1011">
            <v>0</v>
          </cell>
          <cell r="V1011">
            <v>0</v>
          </cell>
          <cell r="W1011">
            <v>0</v>
          </cell>
          <cell r="X1011">
            <v>0</v>
          </cell>
          <cell r="Y1011">
            <v>0</v>
          </cell>
          <cell r="Z1011">
            <v>0</v>
          </cell>
          <cell r="AA1011">
            <v>0</v>
          </cell>
          <cell r="AB1011">
            <v>0</v>
          </cell>
          <cell r="AC1011">
            <v>1000</v>
          </cell>
          <cell r="AD1011">
            <v>518004</v>
          </cell>
          <cell r="AE1011">
            <v>1000</v>
          </cell>
          <cell r="AF1011">
            <v>5</v>
          </cell>
          <cell r="AG1011">
            <v>2023</v>
          </cell>
          <cell r="AH1011" t="str">
            <v>Tax Supported Debt</v>
          </cell>
          <cell r="AI1011">
            <v>907016</v>
          </cell>
          <cell r="AJ1011" t="str">
            <v>Pont Fitzroy Harbour [433010]</v>
          </cell>
        </row>
        <row r="1012">
          <cell r="B1012" t="str">
            <v>908162 Rideau Rd Bridge [227670]</v>
          </cell>
          <cell r="C1012" t="str">
            <v>Res</v>
          </cell>
          <cell r="D1012" t="str">
            <v xml:space="preserve">Capital Reserve Fund </v>
          </cell>
          <cell r="E1012" t="str">
            <v>City Wide Capital</v>
          </cell>
          <cell r="F1012" t="str">
            <v>Tax Supported/ Dedicated</v>
          </cell>
          <cell r="G1012" t="str">
            <v>Tax</v>
          </cell>
          <cell r="H1012" t="str">
            <v>Tax</v>
          </cell>
          <cell r="I1012" t="str">
            <v>Tax</v>
          </cell>
          <cell r="J1012" t="str">
            <v>Authority</v>
          </cell>
          <cell r="K1012" t="str">
            <v>Structures-Rural</v>
          </cell>
          <cell r="L1012" t="str">
            <v>Renewal of City Assets</v>
          </cell>
          <cell r="M1012" t="str">
            <v>Agriculture &amp; Rural Affairs Committee</v>
          </cell>
          <cell r="N1012" t="str">
            <v>Planning, Infrastructure &amp; Economic Development Department</v>
          </cell>
          <cell r="O1012" t="str">
            <v>Infrastructure Services</v>
          </cell>
          <cell r="P1012" t="str">
            <v>Transportation Services</v>
          </cell>
          <cell r="Q1012" t="str">
            <v>908162  Rideau Rd Bridge [227670]</v>
          </cell>
          <cell r="R1012" t="str">
            <v>516104  City Wide Capital</v>
          </cell>
          <cell r="S1012">
            <v>250</v>
          </cell>
          <cell r="T1012">
            <v>0</v>
          </cell>
          <cell r="U1012">
            <v>0</v>
          </cell>
          <cell r="V1012">
            <v>0</v>
          </cell>
          <cell r="W1012">
            <v>0</v>
          </cell>
          <cell r="X1012">
            <v>0</v>
          </cell>
          <cell r="Y1012">
            <v>0</v>
          </cell>
          <cell r="Z1012">
            <v>0</v>
          </cell>
          <cell r="AA1012">
            <v>0</v>
          </cell>
          <cell r="AB1012">
            <v>0</v>
          </cell>
          <cell r="AC1012">
            <v>250</v>
          </cell>
          <cell r="AD1012">
            <v>516104</v>
          </cell>
          <cell r="AE1012">
            <v>250</v>
          </cell>
          <cell r="AF1012">
            <v>20</v>
          </cell>
          <cell r="AG1012" t="str">
            <v>2021</v>
          </cell>
          <cell r="AH1012" t="str">
            <v>City Wide Capital</v>
          </cell>
          <cell r="AI1012">
            <v>908162</v>
          </cell>
          <cell r="AJ1012" t="str">
            <v>Pont du chemin Rideau [227670]</v>
          </cell>
        </row>
        <row r="1013">
          <cell r="B1013" t="str">
            <v>908162 Rideau Rd Bridge [227670]</v>
          </cell>
          <cell r="C1013" t="str">
            <v>Debt</v>
          </cell>
          <cell r="D1013" t="str">
            <v xml:space="preserve">Debt Funding </v>
          </cell>
          <cell r="E1013" t="str">
            <v>Tax Supported Debt</v>
          </cell>
          <cell r="F1013" t="str">
            <v>Tax Supported/ Dedicated Debt</v>
          </cell>
          <cell r="G1013" t="str">
            <v>Tax</v>
          </cell>
          <cell r="H1013" t="str">
            <v>Tax</v>
          </cell>
          <cell r="I1013" t="str">
            <v>Tax</v>
          </cell>
          <cell r="J1013" t="str">
            <v>Authority</v>
          </cell>
          <cell r="K1013" t="str">
            <v>Structures-Rural</v>
          </cell>
          <cell r="L1013" t="str">
            <v>Renewal of City Assets</v>
          </cell>
          <cell r="M1013" t="str">
            <v>Agriculture &amp; Rural Affairs Committee</v>
          </cell>
          <cell r="N1013" t="str">
            <v>Planning, Infrastructure &amp; Economic Development Department</v>
          </cell>
          <cell r="O1013" t="str">
            <v>Infrastructure Services</v>
          </cell>
          <cell r="P1013" t="str">
            <v>Transportation Services</v>
          </cell>
          <cell r="Q1013" t="str">
            <v>908162  Rideau Rd Bridge [227670]</v>
          </cell>
          <cell r="R1013" t="str">
            <v>518004  Tax Supported Debt</v>
          </cell>
          <cell r="S1013">
            <v>300</v>
          </cell>
          <cell r="T1013">
            <v>0</v>
          </cell>
          <cell r="U1013">
            <v>0</v>
          </cell>
          <cell r="V1013">
            <v>0</v>
          </cell>
          <cell r="W1013">
            <v>0</v>
          </cell>
          <cell r="X1013">
            <v>0</v>
          </cell>
          <cell r="Y1013">
            <v>0</v>
          </cell>
          <cell r="Z1013">
            <v>0</v>
          </cell>
          <cell r="AA1013">
            <v>0</v>
          </cell>
          <cell r="AB1013">
            <v>0</v>
          </cell>
          <cell r="AC1013">
            <v>300</v>
          </cell>
          <cell r="AD1013">
            <v>518004</v>
          </cell>
          <cell r="AE1013">
            <v>300</v>
          </cell>
          <cell r="AF1013">
            <v>20</v>
          </cell>
          <cell r="AG1013" t="str">
            <v>2021</v>
          </cell>
          <cell r="AH1013" t="str">
            <v>Tax Supported Debt</v>
          </cell>
          <cell r="AI1013">
            <v>908162</v>
          </cell>
          <cell r="AJ1013" t="str">
            <v>Pont du chemin Rideau [227670]</v>
          </cell>
        </row>
        <row r="1014">
          <cell r="B1014" t="str">
            <v>908163 Mitch Owens Rd [227580]</v>
          </cell>
          <cell r="C1014" t="str">
            <v>Res</v>
          </cell>
          <cell r="D1014" t="str">
            <v xml:space="preserve">Capital Reserve Fund </v>
          </cell>
          <cell r="E1014" t="str">
            <v>City Wide Capital</v>
          </cell>
          <cell r="F1014" t="str">
            <v>Tax Supported/ Dedicated</v>
          </cell>
          <cell r="G1014" t="str">
            <v>Tax</v>
          </cell>
          <cell r="H1014" t="str">
            <v>Tax</v>
          </cell>
          <cell r="I1014" t="str">
            <v>Tax</v>
          </cell>
          <cell r="J1014" t="str">
            <v>Authority</v>
          </cell>
          <cell r="K1014" t="str">
            <v>Structures-Rural</v>
          </cell>
          <cell r="L1014" t="str">
            <v>Renewal of City Assets</v>
          </cell>
          <cell r="M1014" t="str">
            <v>Agriculture &amp; Rural Affairs Committee</v>
          </cell>
          <cell r="N1014" t="str">
            <v>Planning, Infrastructure &amp; Economic Development Department</v>
          </cell>
          <cell r="O1014" t="str">
            <v>Infrastructure Services</v>
          </cell>
          <cell r="P1014" t="str">
            <v>Transportation Services</v>
          </cell>
          <cell r="Q1014" t="str">
            <v>908163  Mitch Owens Rd [227580]</v>
          </cell>
          <cell r="R1014" t="str">
            <v>516104  City Wide Capital</v>
          </cell>
          <cell r="S1014">
            <v>260</v>
          </cell>
          <cell r="T1014">
            <v>0</v>
          </cell>
          <cell r="U1014">
            <v>0</v>
          </cell>
          <cell r="V1014">
            <v>0</v>
          </cell>
          <cell r="W1014">
            <v>0</v>
          </cell>
          <cell r="X1014">
            <v>0</v>
          </cell>
          <cell r="Y1014">
            <v>0</v>
          </cell>
          <cell r="Z1014">
            <v>0</v>
          </cell>
          <cell r="AA1014">
            <v>0</v>
          </cell>
          <cell r="AB1014">
            <v>0</v>
          </cell>
          <cell r="AC1014">
            <v>260</v>
          </cell>
          <cell r="AD1014">
            <v>516104</v>
          </cell>
          <cell r="AE1014">
            <v>260</v>
          </cell>
          <cell r="AF1014" t="str">
            <v>20</v>
          </cell>
          <cell r="AG1014" t="str">
            <v>2020</v>
          </cell>
          <cell r="AH1014" t="str">
            <v>City Wide Capital</v>
          </cell>
          <cell r="AI1014">
            <v>908163</v>
          </cell>
          <cell r="AJ1014" t="str">
            <v>Pont du chemin Mitch Owens [227580]</v>
          </cell>
        </row>
        <row r="1015">
          <cell r="B1015" t="str">
            <v>908595 Kilmaurs Road Bridge SN 337080</v>
          </cell>
          <cell r="C1015" t="str">
            <v>Res</v>
          </cell>
          <cell r="D1015" t="str">
            <v xml:space="preserve">Capital Reserve Fund </v>
          </cell>
          <cell r="E1015" t="str">
            <v>City Wide Capital</v>
          </cell>
          <cell r="F1015" t="str">
            <v>Tax Supported/ Dedicated</v>
          </cell>
          <cell r="G1015" t="str">
            <v>Tax</v>
          </cell>
          <cell r="H1015" t="str">
            <v>Tax</v>
          </cell>
          <cell r="I1015" t="str">
            <v>Tax</v>
          </cell>
          <cell r="J1015" t="str">
            <v>Authority</v>
          </cell>
          <cell r="K1015" t="str">
            <v>Structures-Rural</v>
          </cell>
          <cell r="L1015" t="str">
            <v>Renewal of City Assets</v>
          </cell>
          <cell r="M1015" t="str">
            <v>Agriculture &amp; Rural Affairs Committee</v>
          </cell>
          <cell r="N1015" t="str">
            <v>Planning, Infrastructure &amp; Economic Development Department</v>
          </cell>
          <cell r="O1015" t="str">
            <v>Infrastructure Services</v>
          </cell>
          <cell r="P1015" t="str">
            <v>Transportation Services</v>
          </cell>
          <cell r="Q1015" t="str">
            <v>908595  Kilmaurs Road Bridge SN 337080</v>
          </cell>
          <cell r="R1015" t="str">
            <v>516104  City Wide Capital</v>
          </cell>
          <cell r="S1015">
            <v>80</v>
          </cell>
          <cell r="T1015">
            <v>0</v>
          </cell>
          <cell r="U1015">
            <v>0</v>
          </cell>
          <cell r="V1015">
            <v>0</v>
          </cell>
          <cell r="W1015">
            <v>0</v>
          </cell>
          <cell r="X1015">
            <v>0</v>
          </cell>
          <cell r="Y1015">
            <v>0</v>
          </cell>
          <cell r="Z1015">
            <v>0</v>
          </cell>
          <cell r="AA1015">
            <v>0</v>
          </cell>
          <cell r="AB1015">
            <v>0</v>
          </cell>
          <cell r="AC1015">
            <v>80</v>
          </cell>
          <cell r="AD1015">
            <v>516104</v>
          </cell>
          <cell r="AE1015">
            <v>80</v>
          </cell>
          <cell r="AF1015">
            <v>5</v>
          </cell>
          <cell r="AG1015" t="str">
            <v>2021</v>
          </cell>
          <cell r="AH1015" t="str">
            <v>City Wide Capital</v>
          </cell>
          <cell r="AI1015">
            <v>908595</v>
          </cell>
          <cell r="AJ1015" t="str">
            <v>Pont du chemin Kilmaurs SN 337080</v>
          </cell>
        </row>
        <row r="1016">
          <cell r="B1016" t="str">
            <v>908595 Kilmaurs Road Bridge SN 337080</v>
          </cell>
          <cell r="C1016" t="str">
            <v>Debt</v>
          </cell>
          <cell r="D1016" t="str">
            <v xml:space="preserve">Debt Funding </v>
          </cell>
          <cell r="E1016" t="str">
            <v>Tax Supported Debt</v>
          </cell>
          <cell r="F1016" t="str">
            <v>Tax Supported/ Dedicated Debt</v>
          </cell>
          <cell r="G1016" t="str">
            <v>Tax</v>
          </cell>
          <cell r="H1016" t="str">
            <v>Tax</v>
          </cell>
          <cell r="I1016" t="str">
            <v>Tax</v>
          </cell>
          <cell r="J1016" t="str">
            <v>Authority</v>
          </cell>
          <cell r="K1016" t="str">
            <v>Structures-Rural</v>
          </cell>
          <cell r="L1016" t="str">
            <v>Renewal of City Assets</v>
          </cell>
          <cell r="M1016" t="str">
            <v>Agriculture &amp; Rural Affairs Committee</v>
          </cell>
          <cell r="N1016" t="str">
            <v>Planning, Infrastructure &amp; Economic Development Department</v>
          </cell>
          <cell r="O1016" t="str">
            <v>Infrastructure Services</v>
          </cell>
          <cell r="P1016" t="str">
            <v>Transportation Services</v>
          </cell>
          <cell r="Q1016" t="str">
            <v>908595  Kilmaurs Road Bridge SN 337080</v>
          </cell>
          <cell r="R1016" t="str">
            <v>518004  Tax Supported Debt</v>
          </cell>
          <cell r="S1016">
            <v>100</v>
          </cell>
          <cell r="T1016">
            <v>0</v>
          </cell>
          <cell r="U1016">
            <v>0</v>
          </cell>
          <cell r="V1016">
            <v>0</v>
          </cell>
          <cell r="W1016">
            <v>0</v>
          </cell>
          <cell r="X1016">
            <v>0</v>
          </cell>
          <cell r="Y1016">
            <v>0</v>
          </cell>
          <cell r="Z1016">
            <v>0</v>
          </cell>
          <cell r="AA1016">
            <v>0</v>
          </cell>
          <cell r="AB1016">
            <v>0</v>
          </cell>
          <cell r="AC1016">
            <v>100</v>
          </cell>
          <cell r="AD1016">
            <v>518004</v>
          </cell>
          <cell r="AE1016">
            <v>100</v>
          </cell>
          <cell r="AF1016">
            <v>5</v>
          </cell>
          <cell r="AG1016" t="str">
            <v>2021</v>
          </cell>
          <cell r="AH1016" t="str">
            <v>Tax Supported Debt</v>
          </cell>
          <cell r="AI1016">
            <v>908595</v>
          </cell>
          <cell r="AJ1016" t="str">
            <v>Pont du chemin Kilmaurs SN 337080</v>
          </cell>
        </row>
        <row r="1017">
          <cell r="B1017" t="str">
            <v>908604 Ritchie Side Rd [437620]</v>
          </cell>
          <cell r="C1017" t="str">
            <v>Res</v>
          </cell>
          <cell r="D1017" t="str">
            <v xml:space="preserve">Capital Reserve Fund </v>
          </cell>
          <cell r="E1017" t="str">
            <v>City Wide Capital</v>
          </cell>
          <cell r="F1017" t="str">
            <v>Tax Supported/ Dedicated</v>
          </cell>
          <cell r="G1017" t="str">
            <v>Tax</v>
          </cell>
          <cell r="H1017" t="str">
            <v>Tax</v>
          </cell>
          <cell r="I1017" t="str">
            <v>Tax</v>
          </cell>
          <cell r="J1017" t="str">
            <v>Authority</v>
          </cell>
          <cell r="K1017" t="str">
            <v>Structures-Rural</v>
          </cell>
          <cell r="L1017" t="str">
            <v>Renewal of City Assets</v>
          </cell>
          <cell r="M1017" t="str">
            <v>Agriculture &amp; Rural Affairs Committee</v>
          </cell>
          <cell r="N1017" t="str">
            <v>Planning, Infrastructure &amp; Economic Development Department</v>
          </cell>
          <cell r="O1017" t="str">
            <v>Infrastructure Services</v>
          </cell>
          <cell r="P1017" t="str">
            <v>Transportation Services</v>
          </cell>
          <cell r="Q1017" t="str">
            <v>908604  Ritchie Side Rd [437620]</v>
          </cell>
          <cell r="R1017" t="str">
            <v>516104  City Wide Capital</v>
          </cell>
          <cell r="S1017">
            <v>120</v>
          </cell>
          <cell r="T1017">
            <v>0</v>
          </cell>
          <cell r="U1017">
            <v>0</v>
          </cell>
          <cell r="V1017">
            <v>0</v>
          </cell>
          <cell r="W1017">
            <v>0</v>
          </cell>
          <cell r="X1017">
            <v>0</v>
          </cell>
          <cell r="Y1017">
            <v>0</v>
          </cell>
          <cell r="Z1017">
            <v>0</v>
          </cell>
          <cell r="AA1017">
            <v>0</v>
          </cell>
          <cell r="AB1017">
            <v>0</v>
          </cell>
          <cell r="AC1017">
            <v>120</v>
          </cell>
          <cell r="AD1017">
            <v>516104</v>
          </cell>
          <cell r="AE1017">
            <v>120</v>
          </cell>
          <cell r="AF1017">
            <v>5</v>
          </cell>
          <cell r="AG1017" t="str">
            <v>2022</v>
          </cell>
          <cell r="AH1017" t="str">
            <v>City Wide Capital</v>
          </cell>
          <cell r="AI1017">
            <v>908604</v>
          </cell>
          <cell r="AJ1017" t="str">
            <v>Chemin Ritchie Side [437620]</v>
          </cell>
        </row>
        <row r="1018">
          <cell r="B1018" t="str">
            <v>908604 Ritchie Side Rd [437620]</v>
          </cell>
          <cell r="C1018" t="str">
            <v>Debt</v>
          </cell>
          <cell r="D1018" t="str">
            <v xml:space="preserve">Debt Funding </v>
          </cell>
          <cell r="E1018" t="str">
            <v>Tax Supported Debt</v>
          </cell>
          <cell r="F1018" t="str">
            <v>Tax Supported/ Dedicated Debt</v>
          </cell>
          <cell r="G1018" t="str">
            <v>Tax</v>
          </cell>
          <cell r="H1018" t="str">
            <v>Tax</v>
          </cell>
          <cell r="I1018" t="str">
            <v>Tax</v>
          </cell>
          <cell r="J1018" t="str">
            <v>Authority</v>
          </cell>
          <cell r="K1018" t="str">
            <v>Structures-Rural</v>
          </cell>
          <cell r="L1018" t="str">
            <v>Renewal of City Assets</v>
          </cell>
          <cell r="M1018" t="str">
            <v>Agriculture &amp; Rural Affairs Committee</v>
          </cell>
          <cell r="N1018" t="str">
            <v>Planning, Infrastructure &amp; Economic Development Department</v>
          </cell>
          <cell r="O1018" t="str">
            <v>Infrastructure Services</v>
          </cell>
          <cell r="P1018" t="str">
            <v>Transportation Services</v>
          </cell>
          <cell r="Q1018" t="str">
            <v>908604  Ritchie Side Rd [437620]</v>
          </cell>
          <cell r="R1018" t="str">
            <v>518004  Tax Supported Debt</v>
          </cell>
          <cell r="S1018">
            <v>500</v>
          </cell>
          <cell r="T1018">
            <v>0</v>
          </cell>
          <cell r="U1018">
            <v>0</v>
          </cell>
          <cell r="V1018">
            <v>0</v>
          </cell>
          <cell r="W1018">
            <v>0</v>
          </cell>
          <cell r="X1018">
            <v>0</v>
          </cell>
          <cell r="Y1018">
            <v>0</v>
          </cell>
          <cell r="Z1018">
            <v>0</v>
          </cell>
          <cell r="AA1018">
            <v>0</v>
          </cell>
          <cell r="AB1018">
            <v>0</v>
          </cell>
          <cell r="AC1018">
            <v>500</v>
          </cell>
          <cell r="AD1018">
            <v>518004</v>
          </cell>
          <cell r="AE1018">
            <v>500</v>
          </cell>
          <cell r="AF1018">
            <v>5</v>
          </cell>
          <cell r="AG1018" t="str">
            <v>2022</v>
          </cell>
          <cell r="AH1018" t="str">
            <v>Tax Supported Debt</v>
          </cell>
          <cell r="AI1018">
            <v>908604</v>
          </cell>
          <cell r="AJ1018" t="str">
            <v>Chemin Ritchie Side [437620]</v>
          </cell>
        </row>
        <row r="1019">
          <cell r="B1019" t="str">
            <v>908958 Byron St Bridge [887390]</v>
          </cell>
          <cell r="C1019" t="str">
            <v>Res</v>
          </cell>
          <cell r="D1019" t="str">
            <v xml:space="preserve">Capital Reserve Fund </v>
          </cell>
          <cell r="E1019" t="str">
            <v>City Wide Capital</v>
          </cell>
          <cell r="F1019" t="str">
            <v>Tax Supported/ Dedicated</v>
          </cell>
          <cell r="G1019" t="str">
            <v>Tax</v>
          </cell>
          <cell r="H1019" t="str">
            <v>Tax</v>
          </cell>
          <cell r="I1019" t="str">
            <v>Tax</v>
          </cell>
          <cell r="J1019" t="str">
            <v>Authority</v>
          </cell>
          <cell r="K1019" t="str">
            <v>Structures-Rural</v>
          </cell>
          <cell r="L1019" t="str">
            <v>Renewal of City Assets</v>
          </cell>
          <cell r="M1019" t="str">
            <v>Agriculture &amp; Rural Affairs Committee</v>
          </cell>
          <cell r="N1019" t="str">
            <v>Planning, Infrastructure &amp; Economic Development Department</v>
          </cell>
          <cell r="O1019" t="str">
            <v>Infrastructure Services</v>
          </cell>
          <cell r="P1019" t="str">
            <v>Transportation Services</v>
          </cell>
          <cell r="Q1019" t="str">
            <v>908958  Byron St Bridge [887390]</v>
          </cell>
          <cell r="R1019" t="str">
            <v>516104  City Wide Capital</v>
          </cell>
          <cell r="S1019">
            <v>190</v>
          </cell>
          <cell r="T1019">
            <v>0</v>
          </cell>
          <cell r="U1019">
            <v>0</v>
          </cell>
          <cell r="V1019">
            <v>0</v>
          </cell>
          <cell r="W1019">
            <v>0</v>
          </cell>
          <cell r="X1019">
            <v>0</v>
          </cell>
          <cell r="Y1019">
            <v>0</v>
          </cell>
          <cell r="Z1019">
            <v>0</v>
          </cell>
          <cell r="AA1019">
            <v>0</v>
          </cell>
          <cell r="AB1019">
            <v>0</v>
          </cell>
          <cell r="AC1019">
            <v>190</v>
          </cell>
          <cell r="AD1019">
            <v>516104</v>
          </cell>
          <cell r="AE1019">
            <v>190</v>
          </cell>
          <cell r="AF1019" t="str">
            <v>20</v>
          </cell>
          <cell r="AG1019">
            <v>2020</v>
          </cell>
          <cell r="AH1019" t="str">
            <v>City Wide Capital</v>
          </cell>
          <cell r="AI1019">
            <v>908958</v>
          </cell>
          <cell r="AJ1019" t="str">
            <v>Pont de la rue Byron [887390]</v>
          </cell>
        </row>
        <row r="1020">
          <cell r="B1020" t="str">
            <v>908960 Anderson Rd Bridge [227920]</v>
          </cell>
          <cell r="C1020" t="str">
            <v>Res</v>
          </cell>
          <cell r="D1020" t="str">
            <v xml:space="preserve">Capital Reserve Fund </v>
          </cell>
          <cell r="E1020" t="str">
            <v>City Wide Capital</v>
          </cell>
          <cell r="F1020" t="str">
            <v>Tax Supported/ Dedicated</v>
          </cell>
          <cell r="G1020" t="str">
            <v>Tax</v>
          </cell>
          <cell r="H1020" t="str">
            <v>Tax</v>
          </cell>
          <cell r="I1020" t="str">
            <v>Tax</v>
          </cell>
          <cell r="J1020" t="str">
            <v>Authority</v>
          </cell>
          <cell r="K1020" t="str">
            <v>Structures-Rural</v>
          </cell>
          <cell r="L1020" t="str">
            <v>Renewal of City Assets</v>
          </cell>
          <cell r="M1020" t="str">
            <v>Agriculture &amp; Rural Affairs Committee</v>
          </cell>
          <cell r="N1020" t="str">
            <v>Planning, Infrastructure &amp; Economic Development Department</v>
          </cell>
          <cell r="O1020" t="str">
            <v>Infrastructure Services</v>
          </cell>
          <cell r="P1020" t="str">
            <v>Transportation Services</v>
          </cell>
          <cell r="Q1020" t="str">
            <v>908960  Anderson Rd Bridge [227920]</v>
          </cell>
          <cell r="R1020" t="str">
            <v>516104  City Wide Capital</v>
          </cell>
          <cell r="S1020">
            <v>210</v>
          </cell>
          <cell r="T1020">
            <v>0</v>
          </cell>
          <cell r="U1020">
            <v>0</v>
          </cell>
          <cell r="V1020">
            <v>0</v>
          </cell>
          <cell r="W1020">
            <v>0</v>
          </cell>
          <cell r="X1020">
            <v>0</v>
          </cell>
          <cell r="Y1020">
            <v>0</v>
          </cell>
          <cell r="Z1020">
            <v>0</v>
          </cell>
          <cell r="AA1020">
            <v>0</v>
          </cell>
          <cell r="AB1020">
            <v>0</v>
          </cell>
          <cell r="AC1020">
            <v>210</v>
          </cell>
          <cell r="AD1020">
            <v>516104</v>
          </cell>
          <cell r="AE1020">
            <v>210</v>
          </cell>
          <cell r="AF1020">
            <v>19</v>
          </cell>
          <cell r="AG1020">
            <v>2021</v>
          </cell>
          <cell r="AH1020" t="str">
            <v>City Wide Capital</v>
          </cell>
          <cell r="AI1020">
            <v>908960</v>
          </cell>
          <cell r="AJ1020" t="str">
            <v>Pont du chemin Anderson [227920]</v>
          </cell>
        </row>
        <row r="1021">
          <cell r="B1021" t="str">
            <v>908960 Anderson Rd Bridge [227920]</v>
          </cell>
          <cell r="C1021" t="str">
            <v>Debt</v>
          </cell>
          <cell r="D1021" t="str">
            <v xml:space="preserve">Debt Funding </v>
          </cell>
          <cell r="E1021" t="str">
            <v>Tax Supported Debt</v>
          </cell>
          <cell r="F1021" t="str">
            <v>Tax Supported/ Dedicated Debt</v>
          </cell>
          <cell r="G1021" t="str">
            <v>Tax</v>
          </cell>
          <cell r="H1021" t="str">
            <v>Tax</v>
          </cell>
          <cell r="I1021" t="str">
            <v>Tax</v>
          </cell>
          <cell r="J1021" t="str">
            <v>Authority</v>
          </cell>
          <cell r="K1021" t="str">
            <v>Structures-Rural</v>
          </cell>
          <cell r="L1021" t="str">
            <v>Renewal of City Assets</v>
          </cell>
          <cell r="M1021" t="str">
            <v>Agriculture &amp; Rural Affairs Committee</v>
          </cell>
          <cell r="N1021" t="str">
            <v>Planning, Infrastructure &amp; Economic Development Department</v>
          </cell>
          <cell r="O1021" t="str">
            <v>Infrastructure Services</v>
          </cell>
          <cell r="P1021" t="str">
            <v>Transportation Services</v>
          </cell>
          <cell r="Q1021" t="str">
            <v>908960  Anderson Rd Bridge [227920]</v>
          </cell>
          <cell r="R1021" t="str">
            <v>518004  Tax Supported Debt</v>
          </cell>
          <cell r="S1021">
            <v>500</v>
          </cell>
          <cell r="T1021">
            <v>0</v>
          </cell>
          <cell r="U1021">
            <v>0</v>
          </cell>
          <cell r="V1021">
            <v>0</v>
          </cell>
          <cell r="W1021">
            <v>0</v>
          </cell>
          <cell r="X1021">
            <v>0</v>
          </cell>
          <cell r="Y1021">
            <v>0</v>
          </cell>
          <cell r="Z1021">
            <v>0</v>
          </cell>
          <cell r="AA1021">
            <v>0</v>
          </cell>
          <cell r="AB1021">
            <v>0</v>
          </cell>
          <cell r="AC1021">
            <v>500</v>
          </cell>
          <cell r="AD1021">
            <v>518004</v>
          </cell>
          <cell r="AE1021">
            <v>500</v>
          </cell>
          <cell r="AF1021">
            <v>19</v>
          </cell>
          <cell r="AG1021">
            <v>2021</v>
          </cell>
          <cell r="AH1021" t="str">
            <v>Tax Supported Debt</v>
          </cell>
          <cell r="AI1021">
            <v>908960</v>
          </cell>
          <cell r="AJ1021" t="str">
            <v>Pont du chemin Anderson [227920]</v>
          </cell>
        </row>
        <row r="1022">
          <cell r="B1022" t="str">
            <v>902173 Community Bldg Rural East</v>
          </cell>
          <cell r="C1022" t="str">
            <v>Res</v>
          </cell>
          <cell r="D1022" t="str">
            <v xml:space="preserve">Capital Reserve Fund </v>
          </cell>
          <cell r="E1022" t="str">
            <v>City Wide Capital</v>
          </cell>
          <cell r="F1022" t="str">
            <v>Tax Supported/ Dedicated</v>
          </cell>
          <cell r="G1022" t="str">
            <v>Tax</v>
          </cell>
          <cell r="H1022" t="str">
            <v>Tax</v>
          </cell>
          <cell r="I1022" t="str">
            <v>Tax</v>
          </cell>
          <cell r="J1022" t="str">
            <v>Authority</v>
          </cell>
          <cell r="K1022" t="str">
            <v>Individual</v>
          </cell>
          <cell r="L1022" t="str">
            <v>Growth</v>
          </cell>
          <cell r="M1022" t="str">
            <v>Agriculture &amp; Rural Affairs Committee</v>
          </cell>
          <cell r="N1022" t="str">
            <v>Recreation, Cultural and Facility Operations Department</v>
          </cell>
          <cell r="O1022" t="str">
            <v>Parks &amp; Facilities Planning</v>
          </cell>
          <cell r="P1022" t="str">
            <v>Parks, Recreation &amp; Culture</v>
          </cell>
          <cell r="Q1022" t="str">
            <v>902173  Community Bldg Rural East</v>
          </cell>
          <cell r="R1022" t="str">
            <v>516104  City Wide Capital</v>
          </cell>
          <cell r="S1022">
            <v>0</v>
          </cell>
          <cell r="T1022">
            <v>0</v>
          </cell>
          <cell r="U1022">
            <v>0</v>
          </cell>
          <cell r="V1022">
            <v>72</v>
          </cell>
          <cell r="W1022">
            <v>139</v>
          </cell>
          <cell r="X1022">
            <v>0</v>
          </cell>
          <cell r="Y1022">
            <v>0</v>
          </cell>
          <cell r="Z1022">
            <v>0</v>
          </cell>
          <cell r="AA1022">
            <v>0</v>
          </cell>
          <cell r="AB1022">
            <v>0</v>
          </cell>
          <cell r="AC1022">
            <v>211</v>
          </cell>
          <cell r="AD1022">
            <v>516104</v>
          </cell>
          <cell r="AE1022">
            <v>72</v>
          </cell>
          <cell r="AF1022" t="str">
            <v>CW</v>
          </cell>
          <cell r="AG1022">
            <v>2020</v>
          </cell>
          <cell r="AH1022" t="str">
            <v>City Wide Capital</v>
          </cell>
          <cell r="AI1022">
            <v>902173</v>
          </cell>
          <cell r="AJ1022" t="str">
            <v>Bâtiment communautaire - secteur rural est</v>
          </cell>
        </row>
        <row r="1023">
          <cell r="B1023" t="str">
            <v>902173 Community Bldg Rural East</v>
          </cell>
          <cell r="C1023" t="str">
            <v>DC</v>
          </cell>
          <cell r="D1023" t="str">
            <v xml:space="preserve">Development Charges </v>
          </cell>
          <cell r="E1023" t="str">
            <v>Recreation -OSGB</v>
          </cell>
          <cell r="F1023" t="str">
            <v>Develop. Charges</v>
          </cell>
          <cell r="G1023" t="str">
            <v>DC</v>
          </cell>
          <cell r="H1023" t="str">
            <v>Tax</v>
          </cell>
          <cell r="I1023" t="str">
            <v>Tax</v>
          </cell>
          <cell r="J1023" t="str">
            <v>Authority</v>
          </cell>
          <cell r="K1023" t="str">
            <v>Individual</v>
          </cell>
          <cell r="L1023" t="str">
            <v>Growth</v>
          </cell>
          <cell r="M1023" t="str">
            <v>Agriculture &amp; Rural Affairs Committee</v>
          </cell>
          <cell r="N1023" t="str">
            <v>Recreation, Cultural and Facility Operations Department</v>
          </cell>
          <cell r="O1023" t="str">
            <v>Parks &amp; Facilities Planning</v>
          </cell>
          <cell r="P1023" t="str">
            <v>Parks, Recreation &amp; Culture</v>
          </cell>
          <cell r="Q1023" t="str">
            <v>902173  Community Bldg Rural East</v>
          </cell>
          <cell r="R1023" t="str">
            <v>516277  Recreation -OSGB</v>
          </cell>
          <cell r="S1023">
            <v>0</v>
          </cell>
          <cell r="T1023">
            <v>0</v>
          </cell>
          <cell r="U1023">
            <v>0</v>
          </cell>
          <cell r="V1023">
            <v>424</v>
          </cell>
          <cell r="W1023">
            <v>819</v>
          </cell>
          <cell r="X1023">
            <v>0</v>
          </cell>
          <cell r="Y1023">
            <v>0</v>
          </cell>
          <cell r="Z1023">
            <v>0</v>
          </cell>
          <cell r="AA1023">
            <v>0</v>
          </cell>
          <cell r="AB1023">
            <v>0</v>
          </cell>
          <cell r="AC1023">
            <v>1243</v>
          </cell>
          <cell r="AD1023">
            <v>516277</v>
          </cell>
          <cell r="AE1023">
            <v>424</v>
          </cell>
          <cell r="AF1023" t="str">
            <v>CW</v>
          </cell>
          <cell r="AG1023">
            <v>2020</v>
          </cell>
          <cell r="AH1023" t="str">
            <v>Recreation</v>
          </cell>
          <cell r="AI1023">
            <v>902173</v>
          </cell>
          <cell r="AJ1023" t="str">
            <v>Bâtiment communautaire - secteur rural est</v>
          </cell>
        </row>
        <row r="1024">
          <cell r="B1024" t="str">
            <v>903916 Community Bldg Rural West</v>
          </cell>
          <cell r="C1024" t="str">
            <v>Res</v>
          </cell>
          <cell r="D1024" t="str">
            <v xml:space="preserve">Capital Reserve Fund </v>
          </cell>
          <cell r="E1024" t="str">
            <v>City Wide Capital</v>
          </cell>
          <cell r="F1024" t="str">
            <v>Tax Supported/ Dedicated</v>
          </cell>
          <cell r="G1024" t="str">
            <v>Tax</v>
          </cell>
          <cell r="H1024" t="str">
            <v>Tax</v>
          </cell>
          <cell r="I1024" t="str">
            <v>Tax</v>
          </cell>
          <cell r="J1024" t="str">
            <v>Authority</v>
          </cell>
          <cell r="K1024" t="str">
            <v>Individual</v>
          </cell>
          <cell r="L1024" t="str">
            <v>Growth</v>
          </cell>
          <cell r="M1024" t="str">
            <v>Agriculture &amp; Rural Affairs Committee</v>
          </cell>
          <cell r="N1024" t="str">
            <v>Recreation, Cultural and Facility Operations Department</v>
          </cell>
          <cell r="O1024" t="str">
            <v>Parks &amp; Facilities Planning</v>
          </cell>
          <cell r="P1024" t="str">
            <v>Parks, Recreation &amp; Culture</v>
          </cell>
          <cell r="Q1024" t="str">
            <v>903916  Community Bldg Rural West</v>
          </cell>
          <cell r="R1024" t="str">
            <v>516104  City Wide Capital</v>
          </cell>
          <cell r="S1024">
            <v>78</v>
          </cell>
          <cell r="T1024">
            <v>157</v>
          </cell>
          <cell r="U1024">
            <v>0</v>
          </cell>
          <cell r="V1024">
            <v>0</v>
          </cell>
          <cell r="W1024">
            <v>0</v>
          </cell>
          <cell r="X1024">
            <v>0</v>
          </cell>
          <cell r="Y1024">
            <v>0</v>
          </cell>
          <cell r="Z1024">
            <v>0</v>
          </cell>
          <cell r="AA1024">
            <v>0</v>
          </cell>
          <cell r="AB1024">
            <v>0</v>
          </cell>
          <cell r="AC1024">
            <v>235</v>
          </cell>
          <cell r="AD1024">
            <v>516104</v>
          </cell>
          <cell r="AE1024">
            <v>235</v>
          </cell>
          <cell r="AF1024" t="str">
            <v>CW</v>
          </cell>
          <cell r="AG1024">
            <v>2024</v>
          </cell>
          <cell r="AH1024" t="str">
            <v>City Wide Capital</v>
          </cell>
          <cell r="AI1024">
            <v>903916</v>
          </cell>
          <cell r="AJ1024" t="str">
            <v>Bâtiment communautaire - secteur rural ouest</v>
          </cell>
        </row>
        <row r="1025">
          <cell r="B1025" t="str">
            <v>903916 Community Bldg Rural West</v>
          </cell>
          <cell r="C1025" t="str">
            <v>DC</v>
          </cell>
          <cell r="D1025" t="str">
            <v xml:space="preserve">Development Charges </v>
          </cell>
          <cell r="E1025" t="str">
            <v>Recreation -Rural</v>
          </cell>
          <cell r="F1025" t="str">
            <v>Develop. Charges</v>
          </cell>
          <cell r="G1025" t="str">
            <v>DC</v>
          </cell>
          <cell r="H1025" t="str">
            <v>Tax</v>
          </cell>
          <cell r="I1025" t="str">
            <v>Tax</v>
          </cell>
          <cell r="J1025" t="str">
            <v>Authority</v>
          </cell>
          <cell r="K1025" t="str">
            <v>Individual</v>
          </cell>
          <cell r="L1025" t="str">
            <v>Growth</v>
          </cell>
          <cell r="M1025" t="str">
            <v>Agriculture &amp; Rural Affairs Committee</v>
          </cell>
          <cell r="N1025" t="str">
            <v>Recreation, Cultural and Facility Operations Department</v>
          </cell>
          <cell r="O1025" t="str">
            <v>Parks &amp; Facilities Planning</v>
          </cell>
          <cell r="P1025" t="str">
            <v>Parks, Recreation &amp; Culture</v>
          </cell>
          <cell r="Q1025" t="str">
            <v>903916  Community Bldg Rural West</v>
          </cell>
          <cell r="R1025" t="str">
            <v>516278  Recreation -Rural</v>
          </cell>
          <cell r="S1025">
            <v>272</v>
          </cell>
          <cell r="T1025">
            <v>447</v>
          </cell>
          <cell r="U1025">
            <v>0</v>
          </cell>
          <cell r="V1025">
            <v>0</v>
          </cell>
          <cell r="W1025">
            <v>0</v>
          </cell>
          <cell r="X1025">
            <v>0</v>
          </cell>
          <cell r="Y1025">
            <v>0</v>
          </cell>
          <cell r="Z1025">
            <v>0</v>
          </cell>
          <cell r="AA1025">
            <v>0</v>
          </cell>
          <cell r="AB1025">
            <v>0</v>
          </cell>
          <cell r="AC1025">
            <v>719</v>
          </cell>
          <cell r="AD1025">
            <v>516278</v>
          </cell>
          <cell r="AE1025">
            <v>719</v>
          </cell>
          <cell r="AF1025" t="str">
            <v>CW</v>
          </cell>
          <cell r="AG1025">
            <v>2024</v>
          </cell>
          <cell r="AH1025" t="str">
            <v>Recreation</v>
          </cell>
          <cell r="AI1025">
            <v>903916</v>
          </cell>
          <cell r="AJ1025" t="str">
            <v>Bâtiment communautaire - secteur rural ouest</v>
          </cell>
        </row>
        <row r="1026">
          <cell r="B1026" t="str">
            <v>903916 Community Bldg Rural West</v>
          </cell>
          <cell r="C1026" t="str">
            <v>Debt</v>
          </cell>
          <cell r="D1026" t="str">
            <v xml:space="preserve">Debt Funding </v>
          </cell>
          <cell r="E1026" t="str">
            <v>Tax Supported Debt</v>
          </cell>
          <cell r="F1026" t="str">
            <v>Tax Supported/ Dedicated Debt</v>
          </cell>
          <cell r="G1026" t="str">
            <v>Tax</v>
          </cell>
          <cell r="H1026" t="str">
            <v>Tax</v>
          </cell>
          <cell r="I1026" t="str">
            <v>Tax</v>
          </cell>
          <cell r="J1026" t="str">
            <v>Authority</v>
          </cell>
          <cell r="K1026" t="str">
            <v>Individual</v>
          </cell>
          <cell r="L1026" t="str">
            <v>Growth</v>
          </cell>
          <cell r="M1026" t="str">
            <v>Agriculture &amp; Rural Affairs Committee</v>
          </cell>
          <cell r="N1026" t="str">
            <v>Recreation, Cultural and Facility Operations Department</v>
          </cell>
          <cell r="O1026" t="str">
            <v>Parks &amp; Facilities Planning</v>
          </cell>
          <cell r="P1026" t="str">
            <v>Parks, Recreation &amp; Culture</v>
          </cell>
          <cell r="Q1026" t="str">
            <v>903916  Community Bldg Rural West</v>
          </cell>
          <cell r="R1026" t="str">
            <v>518004  Tax Supported Debt</v>
          </cell>
          <cell r="S1026">
            <v>200</v>
          </cell>
          <cell r="T1026">
            <v>300</v>
          </cell>
          <cell r="U1026">
            <v>0</v>
          </cell>
          <cell r="V1026">
            <v>0</v>
          </cell>
          <cell r="W1026">
            <v>0</v>
          </cell>
          <cell r="X1026">
            <v>0</v>
          </cell>
          <cell r="Y1026">
            <v>0</v>
          </cell>
          <cell r="Z1026">
            <v>0</v>
          </cell>
          <cell r="AA1026">
            <v>0</v>
          </cell>
          <cell r="AB1026">
            <v>0</v>
          </cell>
          <cell r="AC1026">
            <v>500</v>
          </cell>
          <cell r="AD1026">
            <v>518004</v>
          </cell>
          <cell r="AE1026">
            <v>500</v>
          </cell>
          <cell r="AF1026" t="str">
            <v>CW</v>
          </cell>
          <cell r="AG1026">
            <v>2024</v>
          </cell>
          <cell r="AH1026" t="str">
            <v>Tax Supported Debt</v>
          </cell>
          <cell r="AI1026">
            <v>903916</v>
          </cell>
          <cell r="AJ1026" t="str">
            <v>Bâtiment communautaire - secteur rural ouest</v>
          </cell>
        </row>
        <row r="1027">
          <cell r="B1027" t="str">
            <v>905780 Technology Infrastructure Lifecycle</v>
          </cell>
          <cell r="C1027" t="str">
            <v>Res</v>
          </cell>
          <cell r="D1027" t="str">
            <v xml:space="preserve">Capital Reserve Fund </v>
          </cell>
          <cell r="E1027" t="str">
            <v>Ottawa PublicLibrary Capital</v>
          </cell>
          <cell r="F1027" t="str">
            <v>Tax Supported/ Dedicated</v>
          </cell>
          <cell r="G1027" t="str">
            <v>Tax</v>
          </cell>
          <cell r="H1027" t="str">
            <v>Library</v>
          </cell>
          <cell r="I1027" t="str">
            <v>Library</v>
          </cell>
          <cell r="J1027" t="str">
            <v>Authority</v>
          </cell>
          <cell r="K1027" t="str">
            <v>Individual</v>
          </cell>
          <cell r="L1027" t="str">
            <v>Renewal of City Assets</v>
          </cell>
          <cell r="M1027" t="str">
            <v>Ottawa Public Library Board</v>
          </cell>
          <cell r="N1027" t="str">
            <v>Ottawa Public Library</v>
          </cell>
          <cell r="O1027" t="str">
            <v>Ottawa Public Library</v>
          </cell>
          <cell r="P1027" t="str">
            <v>Library</v>
          </cell>
          <cell r="Q1027" t="str">
            <v>905780  Technology Infrastructure Lifecycle</v>
          </cell>
          <cell r="R1027" t="str">
            <v>516131  Ottawa PublicLibrary Capital</v>
          </cell>
          <cell r="S1027">
            <v>0</v>
          </cell>
          <cell r="T1027">
            <v>0</v>
          </cell>
          <cell r="U1027">
            <v>0</v>
          </cell>
          <cell r="V1027">
            <v>1190</v>
          </cell>
          <cell r="W1027">
            <v>25</v>
          </cell>
          <cell r="X1027">
            <v>120</v>
          </cell>
          <cell r="Y1027">
            <v>40</v>
          </cell>
          <cell r="Z1027">
            <v>0</v>
          </cell>
          <cell r="AA1027">
            <v>0</v>
          </cell>
          <cell r="AB1027">
            <v>0</v>
          </cell>
          <cell r="AC1027">
            <v>1375</v>
          </cell>
          <cell r="AD1027">
            <v>516131</v>
          </cell>
          <cell r="AE1027">
            <v>1190</v>
          </cell>
          <cell r="AF1027" t="str">
            <v>CW</v>
          </cell>
          <cell r="AG1027">
            <v>2018</v>
          </cell>
          <cell r="AH1027" t="str">
            <v>Ottawa PublicLibrary Capital</v>
          </cell>
          <cell r="AI1027">
            <v>905780</v>
          </cell>
          <cell r="AJ1027" t="str">
            <v>Renouvellement du cycle de vie de l’infrastructure technologique</v>
          </cell>
        </row>
        <row r="1028">
          <cell r="B1028" t="str">
            <v>908253 Technology Lifecycle</v>
          </cell>
          <cell r="C1028" t="str">
            <v>Res</v>
          </cell>
          <cell r="D1028" t="str">
            <v xml:space="preserve">Capital Reserve Fund </v>
          </cell>
          <cell r="E1028" t="str">
            <v>Ottawa PublicLibrary Capital</v>
          </cell>
          <cell r="F1028" t="str">
            <v>Tax Supported/ Dedicated</v>
          </cell>
          <cell r="G1028" t="str">
            <v>Tax</v>
          </cell>
          <cell r="H1028" t="str">
            <v>Library</v>
          </cell>
          <cell r="I1028" t="str">
            <v>Library</v>
          </cell>
          <cell r="J1028" t="str">
            <v>Authority</v>
          </cell>
          <cell r="K1028" t="str">
            <v>Individual</v>
          </cell>
          <cell r="L1028" t="str">
            <v>Renewal of City Assets</v>
          </cell>
          <cell r="M1028" t="str">
            <v>Ottawa Public Library Board</v>
          </cell>
          <cell r="N1028" t="str">
            <v>Ottawa Public Library</v>
          </cell>
          <cell r="O1028" t="str">
            <v>Ottawa Public Library</v>
          </cell>
          <cell r="P1028" t="str">
            <v>Library</v>
          </cell>
          <cell r="Q1028" t="str">
            <v>908253  Technology Lifecycle</v>
          </cell>
          <cell r="R1028" t="str">
            <v>516131  Ottawa PublicLibrary Capital</v>
          </cell>
          <cell r="S1028">
            <v>0</v>
          </cell>
          <cell r="T1028">
            <v>0</v>
          </cell>
          <cell r="U1028">
            <v>0</v>
          </cell>
          <cell r="V1028">
            <v>0</v>
          </cell>
          <cell r="W1028">
            <v>90</v>
          </cell>
          <cell r="X1028">
            <v>125</v>
          </cell>
          <cell r="Y1028">
            <v>0</v>
          </cell>
          <cell r="Z1028">
            <v>110</v>
          </cell>
          <cell r="AA1028">
            <v>0</v>
          </cell>
          <cell r="AB1028">
            <v>0</v>
          </cell>
          <cell r="AC1028">
            <v>325</v>
          </cell>
          <cell r="AD1028">
            <v>516131</v>
          </cell>
          <cell r="AE1028">
            <v>0</v>
          </cell>
          <cell r="AF1028" t="str">
            <v>CW</v>
          </cell>
          <cell r="AG1028">
            <v>2019</v>
          </cell>
          <cell r="AH1028" t="str">
            <v>Ottawa PublicLibrary Capital</v>
          </cell>
          <cell r="AI1028">
            <v>908253</v>
          </cell>
          <cell r="AJ1028" t="str">
            <v>cycle de la vie accessibilité technologie</v>
          </cell>
        </row>
        <row r="1029">
          <cell r="B1029" t="str">
            <v>909006 Alternative Services Vehicle Replacement</v>
          </cell>
          <cell r="C1029" t="str">
            <v>Res</v>
          </cell>
          <cell r="D1029" t="str">
            <v xml:space="preserve">Capital Reserve Fund </v>
          </cell>
          <cell r="E1029" t="str">
            <v>Ottawa PublicLibrary Capital</v>
          </cell>
          <cell r="F1029" t="str">
            <v>Tax Supported/ Dedicated</v>
          </cell>
          <cell r="G1029" t="str">
            <v>Tax</v>
          </cell>
          <cell r="H1029" t="str">
            <v>Library</v>
          </cell>
          <cell r="I1029" t="str">
            <v>Library</v>
          </cell>
          <cell r="J1029" t="str">
            <v>Authority</v>
          </cell>
          <cell r="K1029" t="str">
            <v>Individual</v>
          </cell>
          <cell r="L1029" t="str">
            <v>Renewal of City Assets</v>
          </cell>
          <cell r="M1029" t="str">
            <v>Ottawa Public Library Board</v>
          </cell>
          <cell r="N1029" t="str">
            <v>Ottawa Public Library</v>
          </cell>
          <cell r="O1029" t="str">
            <v>Ottawa Public Library</v>
          </cell>
          <cell r="P1029" t="str">
            <v>Library</v>
          </cell>
          <cell r="Q1029" t="str">
            <v>909006  Alternative Services Vehicle Replacement</v>
          </cell>
          <cell r="R1029" t="str">
            <v>516131  Ottawa PublicLibrary Capital</v>
          </cell>
          <cell r="S1029">
            <v>0</v>
          </cell>
          <cell r="T1029">
            <v>0</v>
          </cell>
          <cell r="U1029">
            <v>0</v>
          </cell>
          <cell r="V1029">
            <v>250</v>
          </cell>
          <cell r="W1029">
            <v>0</v>
          </cell>
          <cell r="X1029">
            <v>0</v>
          </cell>
          <cell r="Y1029">
            <v>300</v>
          </cell>
          <cell r="Z1029">
            <v>0</v>
          </cell>
          <cell r="AA1029">
            <v>0</v>
          </cell>
          <cell r="AB1029">
            <v>0</v>
          </cell>
          <cell r="AC1029">
            <v>550</v>
          </cell>
          <cell r="AD1029">
            <v>516131</v>
          </cell>
          <cell r="AE1029">
            <v>250</v>
          </cell>
          <cell r="AF1029" t="str">
            <v>CW</v>
          </cell>
          <cell r="AG1029">
            <v>2018</v>
          </cell>
          <cell r="AH1029" t="str">
            <v>Ottawa PublicLibrary Capital</v>
          </cell>
          <cell r="AI1029">
            <v>909006</v>
          </cell>
          <cell r="AJ1029" t="str">
            <v>Remplacement de véhicule, Services parallèles</v>
          </cell>
        </row>
        <row r="1030">
          <cell r="B1030" t="str">
            <v>909069 RFID Self Checkouts - Lifecycle</v>
          </cell>
          <cell r="C1030" t="str">
            <v>Res</v>
          </cell>
          <cell r="D1030" t="str">
            <v xml:space="preserve">Capital Reserve Fund </v>
          </cell>
          <cell r="E1030" t="str">
            <v>Ottawa PublicLibrary Capital</v>
          </cell>
          <cell r="F1030" t="str">
            <v>Tax Supported/ Dedicated</v>
          </cell>
          <cell r="G1030" t="str">
            <v>Tax</v>
          </cell>
          <cell r="H1030" t="str">
            <v>Library</v>
          </cell>
          <cell r="I1030" t="str">
            <v>Library</v>
          </cell>
          <cell r="J1030" t="str">
            <v>Authority</v>
          </cell>
          <cell r="K1030" t="str">
            <v>Individual</v>
          </cell>
          <cell r="L1030" t="str">
            <v>Renewal of City Assets</v>
          </cell>
          <cell r="M1030" t="str">
            <v>Ottawa Public Library Board</v>
          </cell>
          <cell r="N1030" t="str">
            <v>Ottawa Public Library</v>
          </cell>
          <cell r="O1030" t="str">
            <v>Ottawa Public Library</v>
          </cell>
          <cell r="P1030" t="str">
            <v>Library</v>
          </cell>
          <cell r="Q1030" t="str">
            <v>909069  RFID Self Checkouts - Lifecycle</v>
          </cell>
          <cell r="R1030" t="str">
            <v>516131  Ottawa PublicLibrary Capital</v>
          </cell>
          <cell r="S1030">
            <v>0</v>
          </cell>
          <cell r="T1030">
            <v>180</v>
          </cell>
          <cell r="U1030">
            <v>0</v>
          </cell>
          <cell r="V1030">
            <v>0</v>
          </cell>
          <cell r="W1030">
            <v>0</v>
          </cell>
          <cell r="X1030">
            <v>0</v>
          </cell>
          <cell r="Y1030">
            <v>0</v>
          </cell>
          <cell r="Z1030">
            <v>0</v>
          </cell>
          <cell r="AA1030">
            <v>0</v>
          </cell>
          <cell r="AB1030">
            <v>0</v>
          </cell>
          <cell r="AC1030">
            <v>180</v>
          </cell>
          <cell r="AD1030">
            <v>516131</v>
          </cell>
          <cell r="AE1030">
            <v>180</v>
          </cell>
          <cell r="AF1030" t="str">
            <v>CW</v>
          </cell>
          <cell r="AG1030">
            <v>2022</v>
          </cell>
          <cell r="AH1030" t="str">
            <v>Ottawa PublicLibrary Capital</v>
          </cell>
          <cell r="AI1030">
            <v>909069</v>
          </cell>
          <cell r="AJ1030" t="str">
            <v>RFID Self Checkout - renouvellement</v>
          </cell>
        </row>
        <row r="1031">
          <cell r="B1031" t="str">
            <v>909365 2019 Buildings-Library</v>
          </cell>
          <cell r="C1031" t="str">
            <v>Res</v>
          </cell>
          <cell r="D1031" t="str">
            <v xml:space="preserve">Capital Reserve Fund </v>
          </cell>
          <cell r="E1031" t="str">
            <v>City Wide Capital</v>
          </cell>
          <cell r="F1031" t="str">
            <v>Tax Supported/ Dedicated</v>
          </cell>
          <cell r="G1031" t="str">
            <v>Tax</v>
          </cell>
          <cell r="H1031" t="str">
            <v>Library</v>
          </cell>
          <cell r="I1031" t="str">
            <v>Library</v>
          </cell>
          <cell r="J1031" t="str">
            <v>Authority</v>
          </cell>
          <cell r="K1031" t="str">
            <v>Buildings-Library</v>
          </cell>
          <cell r="L1031" t="str">
            <v>Renewal of City Assets</v>
          </cell>
          <cell r="M1031" t="str">
            <v>Ottawa Public Library Board</v>
          </cell>
          <cell r="N1031" t="str">
            <v>Planning, Infrastructure &amp; Economic Development Department</v>
          </cell>
          <cell r="O1031" t="str">
            <v>Infrastructure Services</v>
          </cell>
          <cell r="P1031" t="str">
            <v>Library</v>
          </cell>
          <cell r="Q1031" t="str">
            <v>909365  2019 Buildings-Library</v>
          </cell>
          <cell r="R1031" t="str">
            <v>516104  City Wide Capital</v>
          </cell>
          <cell r="S1031">
            <v>810</v>
          </cell>
          <cell r="T1031">
            <v>900</v>
          </cell>
          <cell r="U1031">
            <v>900</v>
          </cell>
          <cell r="V1031">
            <v>900</v>
          </cell>
          <cell r="W1031">
            <v>900</v>
          </cell>
          <cell r="X1031">
            <v>900</v>
          </cell>
          <cell r="Y1031">
            <v>900</v>
          </cell>
          <cell r="Z1031">
            <v>900</v>
          </cell>
          <cell r="AA1031">
            <v>900</v>
          </cell>
          <cell r="AB1031">
            <v>900</v>
          </cell>
          <cell r="AC1031">
            <v>8910</v>
          </cell>
          <cell r="AD1031">
            <v>516104</v>
          </cell>
          <cell r="AE1031">
            <v>3510</v>
          </cell>
          <cell r="AF1031" t="str">
            <v>CW</v>
          </cell>
          <cell r="AG1031">
            <v>2021</v>
          </cell>
          <cell r="AH1031" t="str">
            <v>City Wide Capital</v>
          </cell>
          <cell r="AI1031">
            <v>909365</v>
          </cell>
          <cell r="AJ1031" t="str">
            <v>Bâtiments 2019 - Bibliothèque</v>
          </cell>
        </row>
        <row r="1032">
          <cell r="B1032" t="str">
            <v>909487 Centennial Planning</v>
          </cell>
          <cell r="C1032" t="str">
            <v>Res</v>
          </cell>
          <cell r="D1032" t="str">
            <v xml:space="preserve">Capital Reserve Fund </v>
          </cell>
          <cell r="E1032" t="str">
            <v>Ottawa PublicLibrary Capital</v>
          </cell>
          <cell r="F1032" t="str">
            <v>Tax Supported/ Dedicated</v>
          </cell>
          <cell r="G1032" t="str">
            <v>Tax</v>
          </cell>
          <cell r="H1032" t="str">
            <v>Library</v>
          </cell>
          <cell r="I1032" t="str">
            <v>Library</v>
          </cell>
          <cell r="J1032" t="str">
            <v>Authority</v>
          </cell>
          <cell r="K1032" t="str">
            <v>Individual</v>
          </cell>
          <cell r="L1032" t="str">
            <v>Renewal of City Assets</v>
          </cell>
          <cell r="M1032" t="str">
            <v>Ottawa Public Library Board</v>
          </cell>
          <cell r="N1032" t="str">
            <v>Ottawa Public Library</v>
          </cell>
          <cell r="O1032" t="str">
            <v>Ottawa Public Library</v>
          </cell>
          <cell r="P1032" t="str">
            <v>Library</v>
          </cell>
          <cell r="Q1032" t="str">
            <v>909487  Centennial Planning</v>
          </cell>
          <cell r="R1032" t="str">
            <v>516131  Ottawa PublicLibrary Capital</v>
          </cell>
          <cell r="S1032">
            <v>75</v>
          </cell>
          <cell r="T1032">
            <v>0</v>
          </cell>
          <cell r="U1032">
            <v>200</v>
          </cell>
          <cell r="V1032">
            <v>1800</v>
          </cell>
          <cell r="W1032">
            <v>0</v>
          </cell>
          <cell r="X1032">
            <v>0</v>
          </cell>
          <cell r="Y1032">
            <v>0</v>
          </cell>
          <cell r="Z1032">
            <v>0</v>
          </cell>
          <cell r="AA1032">
            <v>0</v>
          </cell>
          <cell r="AB1032">
            <v>0</v>
          </cell>
          <cell r="AC1032">
            <v>2075</v>
          </cell>
          <cell r="AD1032">
            <v>516131</v>
          </cell>
          <cell r="AE1032">
            <v>2075</v>
          </cell>
          <cell r="AF1032">
            <v>8</v>
          </cell>
          <cell r="AG1032">
            <v>2020</v>
          </cell>
          <cell r="AH1032" t="str">
            <v>Ottawa PublicLibrary Capital</v>
          </cell>
          <cell r="AI1032">
            <v>909487</v>
          </cell>
          <cell r="AJ1032" t="str">
            <v>Plannification de la succursale Centennial</v>
          </cell>
        </row>
        <row r="1033">
          <cell r="B1033" t="str">
            <v>909488 Facilities &amp; Branch Improvements - 2019</v>
          </cell>
          <cell r="C1033" t="str">
            <v>Res</v>
          </cell>
          <cell r="D1033" t="str">
            <v xml:space="preserve">Capital Reserve Fund </v>
          </cell>
          <cell r="E1033" t="str">
            <v>Ottawa PublicLibrary Capital</v>
          </cell>
          <cell r="F1033" t="str">
            <v>Tax Supported/ Dedicated</v>
          </cell>
          <cell r="G1033" t="str">
            <v>Tax</v>
          </cell>
          <cell r="H1033" t="str">
            <v>Library</v>
          </cell>
          <cell r="I1033" t="str">
            <v>Library</v>
          </cell>
          <cell r="J1033" t="str">
            <v>Authority</v>
          </cell>
          <cell r="K1033" t="str">
            <v>Individual</v>
          </cell>
          <cell r="L1033" t="str">
            <v>Renewal of City Assets</v>
          </cell>
          <cell r="M1033" t="str">
            <v>Ottawa Public Library Board</v>
          </cell>
          <cell r="N1033" t="str">
            <v>Ottawa Public Library</v>
          </cell>
          <cell r="O1033" t="str">
            <v>Ottawa Public Library</v>
          </cell>
          <cell r="P1033" t="str">
            <v>Library</v>
          </cell>
          <cell r="Q1033" t="str">
            <v>909488  Facilities &amp; Branch Improvements - 2019</v>
          </cell>
          <cell r="R1033" t="str">
            <v>516131  Ottawa PublicLibrary Capital</v>
          </cell>
          <cell r="S1033">
            <v>425</v>
          </cell>
          <cell r="T1033">
            <v>0</v>
          </cell>
          <cell r="U1033">
            <v>425</v>
          </cell>
          <cell r="V1033">
            <v>250</v>
          </cell>
          <cell r="W1033">
            <v>0</v>
          </cell>
          <cell r="X1033">
            <v>0</v>
          </cell>
          <cell r="Y1033">
            <v>0</v>
          </cell>
          <cell r="Z1033">
            <v>0</v>
          </cell>
          <cell r="AA1033">
            <v>0</v>
          </cell>
          <cell r="AB1033">
            <v>0</v>
          </cell>
          <cell r="AC1033">
            <v>1100</v>
          </cell>
          <cell r="AD1033">
            <v>516131</v>
          </cell>
          <cell r="AE1033">
            <v>1100</v>
          </cell>
          <cell r="AF1033" t="str">
            <v>CW</v>
          </cell>
          <cell r="AG1033">
            <v>2020</v>
          </cell>
          <cell r="AH1033" t="str">
            <v>Ottawa PublicLibrary Capital</v>
          </cell>
          <cell r="AI1033">
            <v>909488</v>
          </cell>
          <cell r="AJ1033" t="str">
            <v>Améliorations des installations et des succursales - 2019</v>
          </cell>
        </row>
        <row r="1034">
          <cell r="B1034" t="str">
            <v>909489 Lifecycle Vehicle Purchase - 2019</v>
          </cell>
          <cell r="C1034" t="str">
            <v>Res</v>
          </cell>
          <cell r="D1034" t="str">
            <v xml:space="preserve">Capital Reserve Fund </v>
          </cell>
          <cell r="E1034" t="str">
            <v>Ottawa PublicLibrary Capital</v>
          </cell>
          <cell r="F1034" t="str">
            <v>Tax Supported/ Dedicated</v>
          </cell>
          <cell r="G1034" t="str">
            <v>Tax</v>
          </cell>
          <cell r="H1034" t="str">
            <v>Library</v>
          </cell>
          <cell r="I1034" t="str">
            <v>Library</v>
          </cell>
          <cell r="J1034" t="str">
            <v>Authority</v>
          </cell>
          <cell r="K1034" t="str">
            <v>Individual</v>
          </cell>
          <cell r="L1034" t="str">
            <v>Renewal of City Assets</v>
          </cell>
          <cell r="M1034" t="str">
            <v>Ottawa Public Library Board</v>
          </cell>
          <cell r="N1034" t="str">
            <v>Ottawa Public Library</v>
          </cell>
          <cell r="O1034" t="str">
            <v>Ottawa Public Library</v>
          </cell>
          <cell r="P1034" t="str">
            <v>Library</v>
          </cell>
          <cell r="Q1034" t="str">
            <v>909489  Lifecycle Vehicle Purchase - 2019</v>
          </cell>
          <cell r="R1034" t="str">
            <v>516131  Ottawa PublicLibrary Capital</v>
          </cell>
          <cell r="S1034">
            <v>110</v>
          </cell>
          <cell r="T1034">
            <v>0</v>
          </cell>
          <cell r="U1034">
            <v>0</v>
          </cell>
          <cell r="V1034">
            <v>300</v>
          </cell>
          <cell r="W1034">
            <v>0</v>
          </cell>
          <cell r="X1034">
            <v>0</v>
          </cell>
          <cell r="Y1034">
            <v>0</v>
          </cell>
          <cell r="Z1034">
            <v>0</v>
          </cell>
          <cell r="AA1034">
            <v>0</v>
          </cell>
          <cell r="AB1034">
            <v>0</v>
          </cell>
          <cell r="AC1034">
            <v>410</v>
          </cell>
          <cell r="AD1034">
            <v>516131</v>
          </cell>
          <cell r="AE1034">
            <v>410</v>
          </cell>
          <cell r="AF1034" t="str">
            <v>CW</v>
          </cell>
          <cell r="AG1034">
            <v>2020</v>
          </cell>
          <cell r="AH1034" t="str">
            <v>Ottawa PublicLibrary Capital</v>
          </cell>
          <cell r="AI1034">
            <v>909489</v>
          </cell>
          <cell r="AJ1034" t="str">
            <v>Achat - véhicule de remplacement -  2019</v>
          </cell>
        </row>
        <row r="1035">
          <cell r="B1035" t="str">
            <v>909495 Rosemount Revitalization</v>
          </cell>
          <cell r="C1035" t="str">
            <v>Res</v>
          </cell>
          <cell r="D1035" t="str">
            <v xml:space="preserve">Capital Reserve Fund </v>
          </cell>
          <cell r="E1035" t="str">
            <v>Ottawa PublicLibrary Capital</v>
          </cell>
          <cell r="F1035" t="str">
            <v>Tax Supported/ Dedicated</v>
          </cell>
          <cell r="G1035" t="str">
            <v>Tax</v>
          </cell>
          <cell r="H1035" t="str">
            <v>Library</v>
          </cell>
          <cell r="I1035" t="str">
            <v>Library</v>
          </cell>
          <cell r="J1035" t="str">
            <v>Authority</v>
          </cell>
          <cell r="K1035" t="str">
            <v>Individual</v>
          </cell>
          <cell r="L1035" t="str">
            <v>Renewal of City Assets</v>
          </cell>
          <cell r="M1035" t="str">
            <v>Ottawa Public Library Board</v>
          </cell>
          <cell r="N1035" t="str">
            <v>Ottawa Public Library</v>
          </cell>
          <cell r="O1035" t="str">
            <v>Ottawa Public Library</v>
          </cell>
          <cell r="P1035" t="str">
            <v>Library</v>
          </cell>
          <cell r="Q1035" t="str">
            <v>909495  Rosemount Revitalization</v>
          </cell>
          <cell r="R1035" t="str">
            <v>516131  Ottawa PublicLibrary Capital</v>
          </cell>
          <cell r="S1035">
            <v>400</v>
          </cell>
          <cell r="T1035">
            <v>0</v>
          </cell>
          <cell r="U1035">
            <v>0</v>
          </cell>
          <cell r="V1035">
            <v>0</v>
          </cell>
          <cell r="W1035">
            <v>0</v>
          </cell>
          <cell r="X1035">
            <v>0</v>
          </cell>
          <cell r="Y1035">
            <v>0</v>
          </cell>
          <cell r="Z1035">
            <v>0</v>
          </cell>
          <cell r="AA1035">
            <v>0</v>
          </cell>
          <cell r="AB1035">
            <v>0</v>
          </cell>
          <cell r="AC1035">
            <v>400</v>
          </cell>
          <cell r="AD1035">
            <v>516131</v>
          </cell>
          <cell r="AE1035">
            <v>400</v>
          </cell>
          <cell r="AF1035">
            <v>15</v>
          </cell>
          <cell r="AG1035">
            <v>2020</v>
          </cell>
          <cell r="AH1035" t="str">
            <v>Ottawa PublicLibrary Capital</v>
          </cell>
          <cell r="AI1035">
            <v>909495</v>
          </cell>
          <cell r="AJ1035" t="str">
            <v>Revitalisation de la succursale Rosemount</v>
          </cell>
        </row>
        <row r="1036">
          <cell r="B1036" t="str">
            <v>909496 Technology Replacements 2019</v>
          </cell>
          <cell r="C1036" t="str">
            <v>Res</v>
          </cell>
          <cell r="D1036" t="str">
            <v xml:space="preserve">Capital Reserve Fund </v>
          </cell>
          <cell r="E1036" t="str">
            <v>Ottawa PublicLibrary Capital</v>
          </cell>
          <cell r="F1036" t="str">
            <v>Tax Supported/ Dedicated</v>
          </cell>
          <cell r="G1036" t="str">
            <v>Tax</v>
          </cell>
          <cell r="H1036" t="str">
            <v>Library</v>
          </cell>
          <cell r="I1036" t="str">
            <v>Library</v>
          </cell>
          <cell r="J1036" t="str">
            <v>Authority</v>
          </cell>
          <cell r="K1036" t="str">
            <v>Individual</v>
          </cell>
          <cell r="L1036" t="str">
            <v>Renewal of City Assets</v>
          </cell>
          <cell r="M1036" t="str">
            <v>Ottawa Public Library Board</v>
          </cell>
          <cell r="N1036" t="str">
            <v>Ottawa Public Library</v>
          </cell>
          <cell r="O1036" t="str">
            <v>Ottawa Public Library</v>
          </cell>
          <cell r="P1036" t="str">
            <v>Library</v>
          </cell>
          <cell r="Q1036" t="str">
            <v>909496  Technology Replacements 2019</v>
          </cell>
          <cell r="R1036" t="str">
            <v>516131  Ottawa PublicLibrary Capital</v>
          </cell>
          <cell r="S1036">
            <v>110</v>
          </cell>
          <cell r="T1036">
            <v>0</v>
          </cell>
          <cell r="U1036">
            <v>0</v>
          </cell>
          <cell r="V1036">
            <v>265</v>
          </cell>
          <cell r="W1036">
            <v>0</v>
          </cell>
          <cell r="X1036">
            <v>0</v>
          </cell>
          <cell r="Y1036">
            <v>0</v>
          </cell>
          <cell r="Z1036">
            <v>0</v>
          </cell>
          <cell r="AA1036">
            <v>0</v>
          </cell>
          <cell r="AB1036">
            <v>0</v>
          </cell>
          <cell r="AC1036">
            <v>375</v>
          </cell>
          <cell r="AD1036">
            <v>516131</v>
          </cell>
          <cell r="AE1036">
            <v>375</v>
          </cell>
          <cell r="AF1036" t="str">
            <v>CW</v>
          </cell>
          <cell r="AG1036">
            <v>2019</v>
          </cell>
          <cell r="AH1036" t="str">
            <v>Ottawa PublicLibrary Capital</v>
          </cell>
          <cell r="AI1036">
            <v>909496</v>
          </cell>
          <cell r="AJ1036" t="str">
            <v>Remplacements de technologies - 2019</v>
          </cell>
        </row>
        <row r="1037">
          <cell r="B1037" t="str">
            <v>907059 Barrhaven - New Branch Construction</v>
          </cell>
          <cell r="C1037" t="str">
            <v>Res</v>
          </cell>
          <cell r="D1037" t="str">
            <v xml:space="preserve">Capital Reserve Fund </v>
          </cell>
          <cell r="E1037" t="str">
            <v>Ottawa PublicLibrary Capital</v>
          </cell>
          <cell r="F1037" t="str">
            <v>Tax Supported/ Dedicated</v>
          </cell>
          <cell r="G1037" t="str">
            <v>Tax</v>
          </cell>
          <cell r="H1037" t="str">
            <v>Library</v>
          </cell>
          <cell r="I1037" t="str">
            <v>Library</v>
          </cell>
          <cell r="J1037" t="str">
            <v>Authority</v>
          </cell>
          <cell r="K1037" t="str">
            <v>Individual</v>
          </cell>
          <cell r="L1037" t="str">
            <v>Growth</v>
          </cell>
          <cell r="M1037" t="str">
            <v>Ottawa Public Library Board</v>
          </cell>
          <cell r="N1037" t="str">
            <v>Ottawa Public Library</v>
          </cell>
          <cell r="O1037" t="str">
            <v>Ottawa Public Library</v>
          </cell>
          <cell r="P1037" t="str">
            <v>Library</v>
          </cell>
          <cell r="Q1037" t="str">
            <v>907059  Barrhaven - New Branch Construction</v>
          </cell>
          <cell r="R1037" t="str">
            <v>516131  Ottawa PublicLibrary Capital</v>
          </cell>
          <cell r="S1037">
            <v>0</v>
          </cell>
          <cell r="T1037">
            <v>0</v>
          </cell>
          <cell r="U1037">
            <v>0</v>
          </cell>
          <cell r="V1037">
            <v>0</v>
          </cell>
          <cell r="W1037">
            <v>0</v>
          </cell>
          <cell r="X1037">
            <v>0</v>
          </cell>
          <cell r="Y1037">
            <v>16</v>
          </cell>
          <cell r="Z1037">
            <v>270</v>
          </cell>
          <cell r="AA1037">
            <v>0</v>
          </cell>
          <cell r="AB1037">
            <v>0</v>
          </cell>
          <cell r="AC1037">
            <v>286</v>
          </cell>
          <cell r="AD1037">
            <v>516131</v>
          </cell>
          <cell r="AE1037">
            <v>0</v>
          </cell>
          <cell r="AF1037">
            <v>3</v>
          </cell>
          <cell r="AG1037">
            <v>2028</v>
          </cell>
          <cell r="AH1037" t="str">
            <v>Ottawa PublicLibrary Capital</v>
          </cell>
          <cell r="AI1037">
            <v>907059</v>
          </cell>
          <cell r="AJ1037" t="str">
            <v>Barrhaven - Nouvelle construction</v>
          </cell>
        </row>
        <row r="1038">
          <cell r="B1038" t="str">
            <v>907059 Barrhaven - New Branch Construction</v>
          </cell>
          <cell r="C1038" t="str">
            <v>DC</v>
          </cell>
          <cell r="D1038" t="str">
            <v xml:space="preserve">Development Charges </v>
          </cell>
          <cell r="E1038" t="str">
            <v>Library (Outside Greenbelt)</v>
          </cell>
          <cell r="F1038" t="str">
            <v>Develop. Charges</v>
          </cell>
          <cell r="G1038" t="str">
            <v>DC</v>
          </cell>
          <cell r="H1038" t="str">
            <v>Library</v>
          </cell>
          <cell r="I1038" t="str">
            <v>Library</v>
          </cell>
          <cell r="J1038" t="str">
            <v>Authority</v>
          </cell>
          <cell r="K1038" t="str">
            <v>Individual</v>
          </cell>
          <cell r="L1038" t="str">
            <v>Growth</v>
          </cell>
          <cell r="M1038" t="str">
            <v>Ottawa Public Library Board</v>
          </cell>
          <cell r="N1038" t="str">
            <v>Ottawa Public Library</v>
          </cell>
          <cell r="O1038" t="str">
            <v>Ottawa Public Library</v>
          </cell>
          <cell r="P1038" t="str">
            <v>Library</v>
          </cell>
          <cell r="Q1038" t="str">
            <v>907059  Barrhaven - New Branch Construction</v>
          </cell>
          <cell r="R1038" t="str">
            <v>516260  Library (Outside Greenbelt)</v>
          </cell>
          <cell r="S1038">
            <v>0</v>
          </cell>
          <cell r="T1038">
            <v>0</v>
          </cell>
          <cell r="U1038">
            <v>0</v>
          </cell>
          <cell r="V1038">
            <v>0</v>
          </cell>
          <cell r="W1038">
            <v>0</v>
          </cell>
          <cell r="X1038">
            <v>0</v>
          </cell>
          <cell r="Y1038">
            <v>207</v>
          </cell>
          <cell r="Z1038">
            <v>916</v>
          </cell>
          <cell r="AA1038">
            <v>0</v>
          </cell>
          <cell r="AB1038">
            <v>0</v>
          </cell>
          <cell r="AC1038">
            <v>1123</v>
          </cell>
          <cell r="AD1038">
            <v>516260</v>
          </cell>
          <cell r="AE1038">
            <v>0</v>
          </cell>
          <cell r="AF1038">
            <v>3</v>
          </cell>
          <cell r="AG1038">
            <v>2028</v>
          </cell>
          <cell r="AH1038" t="str">
            <v>Library</v>
          </cell>
          <cell r="AI1038">
            <v>907059</v>
          </cell>
          <cell r="AJ1038" t="str">
            <v>Barrhaven - Nouvelle construction</v>
          </cell>
        </row>
        <row r="1039">
          <cell r="B1039" t="str">
            <v>907059 Barrhaven - New Branch Construction</v>
          </cell>
          <cell r="C1039" t="str">
            <v>DC</v>
          </cell>
          <cell r="D1039" t="str">
            <v xml:space="preserve">Development Charges </v>
          </cell>
          <cell r="E1039" t="str">
            <v>Library (Rural)</v>
          </cell>
          <cell r="F1039" t="str">
            <v>Develop. Charges</v>
          </cell>
          <cell r="G1039" t="str">
            <v>DC</v>
          </cell>
          <cell r="H1039" t="str">
            <v>Library</v>
          </cell>
          <cell r="I1039" t="str">
            <v>Library</v>
          </cell>
          <cell r="J1039" t="str">
            <v>Authority</v>
          </cell>
          <cell r="K1039" t="str">
            <v>Individual</v>
          </cell>
          <cell r="L1039" t="str">
            <v>Growth</v>
          </cell>
          <cell r="M1039" t="str">
            <v>Ottawa Public Library Board</v>
          </cell>
          <cell r="N1039" t="str">
            <v>Ottawa Public Library</v>
          </cell>
          <cell r="O1039" t="str">
            <v>Ottawa Public Library</v>
          </cell>
          <cell r="P1039" t="str">
            <v>Library</v>
          </cell>
          <cell r="Q1039" t="str">
            <v>907059  Barrhaven - New Branch Construction</v>
          </cell>
          <cell r="R1039" t="str">
            <v>516327  D/C - Library (Rural)</v>
          </cell>
          <cell r="S1039">
            <v>0</v>
          </cell>
          <cell r="T1039">
            <v>0</v>
          </cell>
          <cell r="U1039">
            <v>0</v>
          </cell>
          <cell r="V1039">
            <v>0</v>
          </cell>
          <cell r="W1039">
            <v>0</v>
          </cell>
          <cell r="X1039">
            <v>0</v>
          </cell>
          <cell r="Y1039">
            <v>77</v>
          </cell>
          <cell r="Z1039">
            <v>339</v>
          </cell>
          <cell r="AA1039">
            <v>0</v>
          </cell>
          <cell r="AB1039">
            <v>0</v>
          </cell>
          <cell r="AC1039">
            <v>416</v>
          </cell>
          <cell r="AD1039">
            <v>516327</v>
          </cell>
          <cell r="AE1039">
            <v>0</v>
          </cell>
          <cell r="AF1039">
            <v>3</v>
          </cell>
          <cell r="AG1039">
            <v>2028</v>
          </cell>
          <cell r="AH1039" t="str">
            <v>Library</v>
          </cell>
          <cell r="AI1039">
            <v>907059</v>
          </cell>
          <cell r="AJ1039" t="str">
            <v>Barrhaven - Nouvelle construction</v>
          </cell>
        </row>
        <row r="1040">
          <cell r="B1040" t="str">
            <v>907059 Barrhaven - New Branch Construction</v>
          </cell>
          <cell r="C1040" t="str">
            <v>Debt</v>
          </cell>
          <cell r="D1040" t="str">
            <v xml:space="preserve">Debt Funding </v>
          </cell>
          <cell r="E1040" t="str">
            <v>Tax Supported Debt</v>
          </cell>
          <cell r="F1040" t="str">
            <v>Tax Supported/ Dedicated Debt</v>
          </cell>
          <cell r="G1040" t="str">
            <v>Tax</v>
          </cell>
          <cell r="H1040" t="str">
            <v>Library</v>
          </cell>
          <cell r="I1040" t="str">
            <v>Library</v>
          </cell>
          <cell r="J1040" t="str">
            <v>Authority</v>
          </cell>
          <cell r="K1040" t="str">
            <v>Individual</v>
          </cell>
          <cell r="L1040" t="str">
            <v>Growth</v>
          </cell>
          <cell r="M1040" t="str">
            <v>Ottawa Public Library Board</v>
          </cell>
          <cell r="N1040" t="str">
            <v>Ottawa Public Library</v>
          </cell>
          <cell r="O1040" t="str">
            <v>Ottawa Public Library</v>
          </cell>
          <cell r="P1040" t="str">
            <v>Library</v>
          </cell>
          <cell r="Q1040" t="str">
            <v>907059  Barrhaven - New Branch Construction</v>
          </cell>
          <cell r="R1040" t="str">
            <v>518004  Tax Supported Debt</v>
          </cell>
          <cell r="S1040">
            <v>0</v>
          </cell>
          <cell r="T1040">
            <v>0</v>
          </cell>
          <cell r="U1040">
            <v>0</v>
          </cell>
          <cell r="V1040">
            <v>0</v>
          </cell>
          <cell r="W1040">
            <v>0</v>
          </cell>
          <cell r="X1040">
            <v>0</v>
          </cell>
          <cell r="Y1040">
            <v>50</v>
          </cell>
          <cell r="Z1040">
            <v>3000</v>
          </cell>
          <cell r="AA1040">
            <v>0</v>
          </cell>
          <cell r="AB1040">
            <v>0</v>
          </cell>
          <cell r="AC1040">
            <v>3050</v>
          </cell>
          <cell r="AD1040">
            <v>518004</v>
          </cell>
          <cell r="AE1040">
            <v>0</v>
          </cell>
          <cell r="AF1040">
            <v>3</v>
          </cell>
          <cell r="AG1040">
            <v>2028</v>
          </cell>
          <cell r="AH1040" t="str">
            <v>Tax Supported Debt</v>
          </cell>
          <cell r="AI1040">
            <v>907059</v>
          </cell>
          <cell r="AJ1040" t="str">
            <v>Barrhaven - Nouvelle construction</v>
          </cell>
        </row>
        <row r="1041">
          <cell r="B1041" t="str">
            <v>907059 Barrhaven - New Branch Construction</v>
          </cell>
          <cell r="C1041" t="str">
            <v>DC Debt</v>
          </cell>
          <cell r="D1041" t="str">
            <v xml:space="preserve">Debt Funding </v>
          </cell>
          <cell r="E1041" t="str">
            <v>Library DC Debt TBA</v>
          </cell>
          <cell r="F1041" t="str">
            <v>Develop. Charges Debt</v>
          </cell>
          <cell r="G1041" t="str">
            <v>DC</v>
          </cell>
          <cell r="H1041" t="str">
            <v>Library</v>
          </cell>
          <cell r="I1041" t="str">
            <v>Library</v>
          </cell>
          <cell r="J1041" t="str">
            <v>Authority</v>
          </cell>
          <cell r="K1041" t="str">
            <v>Individual</v>
          </cell>
          <cell r="L1041" t="str">
            <v>Growth</v>
          </cell>
          <cell r="M1041" t="str">
            <v>Ottawa Public Library Board</v>
          </cell>
          <cell r="N1041" t="str">
            <v>Ottawa Public Library</v>
          </cell>
          <cell r="O1041" t="str">
            <v>Ottawa Public Library</v>
          </cell>
          <cell r="P1041" t="str">
            <v>Library</v>
          </cell>
          <cell r="Q1041" t="str">
            <v>907059  Barrhaven - New Branch Construction</v>
          </cell>
          <cell r="R1041" t="str">
            <v>518042  Library DC Debt  TBA</v>
          </cell>
          <cell r="S1041">
            <v>0</v>
          </cell>
          <cell r="T1041">
            <v>0</v>
          </cell>
          <cell r="U1041">
            <v>0</v>
          </cell>
          <cell r="V1041">
            <v>0</v>
          </cell>
          <cell r="W1041">
            <v>0</v>
          </cell>
          <cell r="X1041">
            <v>0</v>
          </cell>
          <cell r="Y1041">
            <v>0</v>
          </cell>
          <cell r="Z1041">
            <v>3475</v>
          </cell>
          <cell r="AA1041">
            <v>0</v>
          </cell>
          <cell r="AB1041">
            <v>0</v>
          </cell>
          <cell r="AC1041">
            <v>3475</v>
          </cell>
          <cell r="AD1041">
            <v>518042</v>
          </cell>
          <cell r="AE1041">
            <v>0</v>
          </cell>
          <cell r="AF1041">
            <v>3</v>
          </cell>
          <cell r="AG1041">
            <v>2028</v>
          </cell>
          <cell r="AH1041" t="str">
            <v>Library DC Debt</v>
          </cell>
          <cell r="AI1041">
            <v>907059</v>
          </cell>
          <cell r="AJ1041" t="str">
            <v>Barrhaven - Nouvelle construction</v>
          </cell>
        </row>
        <row r="1042">
          <cell r="B1042" t="str">
            <v>908692 North Gower Library Expansion</v>
          </cell>
          <cell r="C1042" t="str">
            <v>Res</v>
          </cell>
          <cell r="D1042" t="str">
            <v xml:space="preserve">Capital Reserve Fund </v>
          </cell>
          <cell r="E1042" t="str">
            <v>Ottawa PublicLibrary Capital</v>
          </cell>
          <cell r="F1042" t="str">
            <v>Tax Supported/ Dedicated</v>
          </cell>
          <cell r="G1042" t="str">
            <v>Tax</v>
          </cell>
          <cell r="H1042" t="str">
            <v>Library</v>
          </cell>
          <cell r="I1042" t="str">
            <v>Library</v>
          </cell>
          <cell r="J1042" t="str">
            <v>Authority</v>
          </cell>
          <cell r="K1042" t="str">
            <v>Individual</v>
          </cell>
          <cell r="L1042" t="str">
            <v>Growth</v>
          </cell>
          <cell r="M1042" t="str">
            <v>Ottawa Public Library Board</v>
          </cell>
          <cell r="N1042" t="str">
            <v>Ottawa Public Library</v>
          </cell>
          <cell r="O1042" t="str">
            <v>Ottawa Public Library</v>
          </cell>
          <cell r="P1042" t="str">
            <v>Library</v>
          </cell>
          <cell r="Q1042" t="str">
            <v>908692  North Gower Library Expansion</v>
          </cell>
          <cell r="R1042" t="str">
            <v>516131  Ottawa PublicLibrary Capital</v>
          </cell>
          <cell r="S1042">
            <v>0</v>
          </cell>
          <cell r="T1042">
            <v>0</v>
          </cell>
          <cell r="U1042">
            <v>0</v>
          </cell>
          <cell r="V1042">
            <v>0</v>
          </cell>
          <cell r="W1042">
            <v>2000</v>
          </cell>
          <cell r="X1042">
            <v>0</v>
          </cell>
          <cell r="Y1042">
            <v>0</v>
          </cell>
          <cell r="Z1042">
            <v>0</v>
          </cell>
          <cell r="AA1042">
            <v>0</v>
          </cell>
          <cell r="AB1042">
            <v>0</v>
          </cell>
          <cell r="AC1042">
            <v>2000</v>
          </cell>
          <cell r="AD1042">
            <v>516131</v>
          </cell>
          <cell r="AE1042">
            <v>0</v>
          </cell>
          <cell r="AF1042" t="str">
            <v>CW</v>
          </cell>
          <cell r="AG1042">
            <v>2026</v>
          </cell>
          <cell r="AH1042" t="str">
            <v>Ottawa PublicLibrary Capital</v>
          </cell>
          <cell r="AI1042">
            <v>908692</v>
          </cell>
          <cell r="AJ1042" t="str">
            <v>North  Gower - Agrandissement</v>
          </cell>
        </row>
        <row r="1043">
          <cell r="B1043" t="str">
            <v>909497 East Urban Planning - DC</v>
          </cell>
          <cell r="C1043" t="str">
            <v>Res</v>
          </cell>
          <cell r="D1043" t="str">
            <v xml:space="preserve">Capital Reserve Fund </v>
          </cell>
          <cell r="E1043" t="str">
            <v>Ottawa PublicLibrary Capital</v>
          </cell>
          <cell r="F1043" t="str">
            <v>Tax Supported/ Dedicated</v>
          </cell>
          <cell r="G1043" t="str">
            <v>Tax</v>
          </cell>
          <cell r="H1043" t="str">
            <v>Library</v>
          </cell>
          <cell r="I1043" t="str">
            <v>Library</v>
          </cell>
          <cell r="J1043" t="str">
            <v>Authority</v>
          </cell>
          <cell r="K1043" t="str">
            <v>Individual</v>
          </cell>
          <cell r="L1043" t="str">
            <v>Growth</v>
          </cell>
          <cell r="M1043" t="str">
            <v>Ottawa Public Library Board</v>
          </cell>
          <cell r="N1043" t="str">
            <v>Ottawa Public Library</v>
          </cell>
          <cell r="O1043" t="str">
            <v>Ottawa Public Library</v>
          </cell>
          <cell r="P1043" t="str">
            <v>Library</v>
          </cell>
          <cell r="Q1043" t="str">
            <v>909497  East Urban Planning - DC</v>
          </cell>
          <cell r="R1043" t="str">
            <v>516131  Ottawa PublicLibrary Capital</v>
          </cell>
          <cell r="S1043">
            <v>40</v>
          </cell>
          <cell r="T1043">
            <v>0</v>
          </cell>
          <cell r="U1043">
            <v>0</v>
          </cell>
          <cell r="V1043">
            <v>0</v>
          </cell>
          <cell r="W1043">
            <v>0</v>
          </cell>
          <cell r="X1043">
            <v>0</v>
          </cell>
          <cell r="Y1043">
            <v>0</v>
          </cell>
          <cell r="Z1043">
            <v>0</v>
          </cell>
          <cell r="AA1043">
            <v>0</v>
          </cell>
          <cell r="AB1043">
            <v>0</v>
          </cell>
          <cell r="AC1043">
            <v>40</v>
          </cell>
          <cell r="AD1043">
            <v>516131</v>
          </cell>
          <cell r="AE1043">
            <v>40</v>
          </cell>
          <cell r="AF1043">
            <v>19</v>
          </cell>
          <cell r="AG1043">
            <v>2021</v>
          </cell>
          <cell r="AH1043" t="str">
            <v>Ottawa PublicLibrary Capital</v>
          </cell>
          <cell r="AI1043">
            <v>909497</v>
          </cell>
          <cell r="AJ1043" t="str">
            <v>Planification urbain-est - Redevances d’aménagement</v>
          </cell>
        </row>
        <row r="1044">
          <cell r="B1044" t="str">
            <v>909497 East Urban Planning - DC</v>
          </cell>
          <cell r="C1044" t="str">
            <v>DC</v>
          </cell>
          <cell r="D1044" t="str">
            <v xml:space="preserve">Development Charges </v>
          </cell>
          <cell r="E1044" t="str">
            <v>Library (Outside Greenbelt)</v>
          </cell>
          <cell r="F1044" t="str">
            <v>Develop. Charges</v>
          </cell>
          <cell r="G1044" t="str">
            <v>DC</v>
          </cell>
          <cell r="H1044" t="str">
            <v>Library</v>
          </cell>
          <cell r="I1044" t="str">
            <v>Library</v>
          </cell>
          <cell r="J1044" t="str">
            <v>Authority</v>
          </cell>
          <cell r="K1044" t="str">
            <v>Individual</v>
          </cell>
          <cell r="L1044" t="str">
            <v>Growth</v>
          </cell>
          <cell r="M1044" t="str">
            <v>Ottawa Public Library Board</v>
          </cell>
          <cell r="N1044" t="str">
            <v>Ottawa Public Library</v>
          </cell>
          <cell r="O1044" t="str">
            <v>Ottawa Public Library</v>
          </cell>
          <cell r="P1044" t="str">
            <v>Library</v>
          </cell>
          <cell r="Q1044" t="str">
            <v>909497  East Urban Planning - DC</v>
          </cell>
          <cell r="R1044" t="str">
            <v>516260  Library (Outside Greenbelt)</v>
          </cell>
          <cell r="S1044">
            <v>360</v>
          </cell>
          <cell r="T1044">
            <v>0</v>
          </cell>
          <cell r="U1044">
            <v>0</v>
          </cell>
          <cell r="V1044">
            <v>0</v>
          </cell>
          <cell r="W1044">
            <v>0</v>
          </cell>
          <cell r="X1044">
            <v>0</v>
          </cell>
          <cell r="Y1044">
            <v>0</v>
          </cell>
          <cell r="Z1044">
            <v>0</v>
          </cell>
          <cell r="AA1044">
            <v>0</v>
          </cell>
          <cell r="AB1044">
            <v>0</v>
          </cell>
          <cell r="AC1044">
            <v>360</v>
          </cell>
          <cell r="AD1044">
            <v>516260</v>
          </cell>
          <cell r="AE1044">
            <v>360</v>
          </cell>
          <cell r="AF1044">
            <v>19</v>
          </cell>
          <cell r="AG1044">
            <v>2021</v>
          </cell>
          <cell r="AH1044" t="str">
            <v>Library</v>
          </cell>
          <cell r="AI1044">
            <v>909497</v>
          </cell>
          <cell r="AJ1044" t="str">
            <v>Planification urbain-est - Redevances d’aménagement</v>
          </cell>
        </row>
        <row r="1045">
          <cell r="B1045" t="str">
            <v>909498 Library Materials - DC - 2019</v>
          </cell>
          <cell r="C1045" t="str">
            <v>Res</v>
          </cell>
          <cell r="D1045" t="str">
            <v xml:space="preserve">Capital Reserve Fund </v>
          </cell>
          <cell r="E1045" t="str">
            <v>Ottawa PublicLibrary Capital</v>
          </cell>
          <cell r="F1045" t="str">
            <v>Tax Supported/ Dedicated</v>
          </cell>
          <cell r="G1045" t="str">
            <v>Tax</v>
          </cell>
          <cell r="H1045" t="str">
            <v>Library</v>
          </cell>
          <cell r="I1045" t="str">
            <v>Library</v>
          </cell>
          <cell r="J1045" t="str">
            <v>Authority</v>
          </cell>
          <cell r="K1045" t="str">
            <v>Individual</v>
          </cell>
          <cell r="L1045" t="str">
            <v>Growth</v>
          </cell>
          <cell r="M1045" t="str">
            <v>Ottawa Public Library Board</v>
          </cell>
          <cell r="N1045" t="str">
            <v>Ottawa Public Library</v>
          </cell>
          <cell r="O1045" t="str">
            <v>Ottawa Public Library</v>
          </cell>
          <cell r="P1045" t="str">
            <v>Library</v>
          </cell>
          <cell r="Q1045" t="str">
            <v>909498  Library Materials - DC - 2019</v>
          </cell>
          <cell r="R1045" t="str">
            <v>516131  Ottawa PublicLibrary Capital</v>
          </cell>
          <cell r="S1045">
            <v>262</v>
          </cell>
          <cell r="T1045">
            <v>0</v>
          </cell>
          <cell r="U1045">
            <v>0</v>
          </cell>
          <cell r="V1045">
            <v>307</v>
          </cell>
          <cell r="W1045">
            <v>0</v>
          </cell>
          <cell r="X1045">
            <v>0</v>
          </cell>
          <cell r="Y1045">
            <v>0</v>
          </cell>
          <cell r="Z1045">
            <v>0</v>
          </cell>
          <cell r="AA1045">
            <v>0</v>
          </cell>
          <cell r="AB1045">
            <v>0</v>
          </cell>
          <cell r="AC1045">
            <v>569</v>
          </cell>
          <cell r="AD1045">
            <v>516131</v>
          </cell>
          <cell r="AE1045">
            <v>569</v>
          </cell>
          <cell r="AF1045" t="str">
            <v>CW</v>
          </cell>
          <cell r="AG1045">
            <v>2021</v>
          </cell>
          <cell r="AH1045" t="str">
            <v>Ottawa PublicLibrary Capital</v>
          </cell>
          <cell r="AI1045">
            <v>909498</v>
          </cell>
          <cell r="AJ1045" t="str">
            <v>Matériels de Bibliothèque - Redevances d’aménagement - 2019</v>
          </cell>
        </row>
        <row r="1046">
          <cell r="B1046" t="str">
            <v>909498 Library Materials - DC - 2019</v>
          </cell>
          <cell r="C1046" t="str">
            <v>DC</v>
          </cell>
          <cell r="D1046" t="str">
            <v xml:space="preserve">Development Charges </v>
          </cell>
          <cell r="E1046" t="str">
            <v>Library (City Wide)</v>
          </cell>
          <cell r="F1046" t="str">
            <v>Develop. Charges</v>
          </cell>
          <cell r="G1046" t="str">
            <v>DC</v>
          </cell>
          <cell r="H1046" t="str">
            <v>Library</v>
          </cell>
          <cell r="I1046" t="str">
            <v>Library</v>
          </cell>
          <cell r="J1046" t="str">
            <v>Authority</v>
          </cell>
          <cell r="K1046" t="str">
            <v>Individual</v>
          </cell>
          <cell r="L1046" t="str">
            <v>Growth</v>
          </cell>
          <cell r="M1046" t="str">
            <v>Ottawa Public Library Board</v>
          </cell>
          <cell r="N1046" t="str">
            <v>Ottawa Public Library</v>
          </cell>
          <cell r="O1046" t="str">
            <v>Ottawa Public Library</v>
          </cell>
          <cell r="P1046" t="str">
            <v>Library</v>
          </cell>
          <cell r="Q1046" t="str">
            <v>909498  Library Materials - DC - 2019</v>
          </cell>
          <cell r="R1046" t="str">
            <v>516259  Library (City Wide)</v>
          </cell>
          <cell r="S1046">
            <v>1488</v>
          </cell>
          <cell r="T1046">
            <v>0</v>
          </cell>
          <cell r="U1046">
            <v>0</v>
          </cell>
          <cell r="V1046">
            <v>0</v>
          </cell>
          <cell r="W1046">
            <v>0</v>
          </cell>
          <cell r="X1046">
            <v>0</v>
          </cell>
          <cell r="Y1046">
            <v>0</v>
          </cell>
          <cell r="Z1046">
            <v>0</v>
          </cell>
          <cell r="AA1046">
            <v>0</v>
          </cell>
          <cell r="AB1046">
            <v>0</v>
          </cell>
          <cell r="AC1046">
            <v>1488</v>
          </cell>
          <cell r="AD1046">
            <v>516259</v>
          </cell>
          <cell r="AE1046">
            <v>1488</v>
          </cell>
          <cell r="AF1046" t="str">
            <v>CW</v>
          </cell>
          <cell r="AG1046">
            <v>2021</v>
          </cell>
          <cell r="AH1046" t="str">
            <v>Library</v>
          </cell>
          <cell r="AI1046">
            <v>909498</v>
          </cell>
          <cell r="AJ1046" t="str">
            <v>Matériels de Bibliothèque - Redevances d’aménagement - 2019</v>
          </cell>
        </row>
        <row r="1047">
          <cell r="B1047" t="str">
            <v>909498 Library Materials - DC - 2019</v>
          </cell>
          <cell r="C1047" t="str">
            <v>DC</v>
          </cell>
          <cell r="D1047" t="str">
            <v xml:space="preserve">Development Charges </v>
          </cell>
          <cell r="E1047" t="str">
            <v>Future DC Funding</v>
          </cell>
          <cell r="F1047" t="str">
            <v>Develop. Charges</v>
          </cell>
          <cell r="G1047" t="str">
            <v>DC</v>
          </cell>
          <cell r="H1047" t="str">
            <v>Library</v>
          </cell>
          <cell r="I1047" t="str">
            <v>Library</v>
          </cell>
          <cell r="J1047" t="str">
            <v>Authority</v>
          </cell>
          <cell r="K1047" t="str">
            <v>Individual</v>
          </cell>
          <cell r="L1047" t="str">
            <v>Growth</v>
          </cell>
          <cell r="M1047" t="str">
            <v>Ottawa Public Library Board</v>
          </cell>
          <cell r="N1047" t="str">
            <v>Ottawa Public Library</v>
          </cell>
          <cell r="O1047" t="str">
            <v>Ottawa Public Library</v>
          </cell>
          <cell r="P1047" t="str">
            <v>Library</v>
          </cell>
          <cell r="Q1047" t="str">
            <v>909498  Library Materials - DC - 2019</v>
          </cell>
          <cell r="R1047" t="str">
            <v>516298  Future DC Funding</v>
          </cell>
          <cell r="S1047">
            <v>0</v>
          </cell>
          <cell r="T1047">
            <v>0</v>
          </cell>
          <cell r="U1047">
            <v>0</v>
          </cell>
          <cell r="V1047">
            <v>1737</v>
          </cell>
          <cell r="W1047">
            <v>0</v>
          </cell>
          <cell r="X1047">
            <v>0</v>
          </cell>
          <cell r="Y1047">
            <v>0</v>
          </cell>
          <cell r="Z1047">
            <v>0</v>
          </cell>
          <cell r="AA1047">
            <v>0</v>
          </cell>
          <cell r="AB1047">
            <v>0</v>
          </cell>
          <cell r="AC1047">
            <v>1737</v>
          </cell>
          <cell r="AD1047">
            <v>516298</v>
          </cell>
          <cell r="AE1047">
            <v>1737</v>
          </cell>
          <cell r="AF1047" t="str">
            <v>CW</v>
          </cell>
          <cell r="AG1047">
            <v>2021</v>
          </cell>
          <cell r="AH1047" t="str">
            <v xml:space="preserve">Check </v>
          </cell>
          <cell r="AI1047">
            <v>909498</v>
          </cell>
          <cell r="AJ1047" t="str">
            <v>Matériels de Bibliothèque - Redevances d’aménagement - 2019</v>
          </cell>
        </row>
        <row r="1048">
          <cell r="B1048" t="str">
            <v>909499 Riverside South Design - DC</v>
          </cell>
          <cell r="C1048" t="str">
            <v>Res</v>
          </cell>
          <cell r="D1048" t="str">
            <v xml:space="preserve">Capital Reserve Fund </v>
          </cell>
          <cell r="E1048" t="str">
            <v>Ottawa PublicLibrary Capital</v>
          </cell>
          <cell r="F1048" t="str">
            <v>Tax Supported/ Dedicated</v>
          </cell>
          <cell r="G1048" t="str">
            <v>Tax</v>
          </cell>
          <cell r="H1048" t="str">
            <v>Library</v>
          </cell>
          <cell r="I1048" t="str">
            <v>Library</v>
          </cell>
          <cell r="J1048" t="str">
            <v>Authority</v>
          </cell>
          <cell r="K1048" t="str">
            <v>Individual</v>
          </cell>
          <cell r="L1048" t="str">
            <v>Growth</v>
          </cell>
          <cell r="M1048" t="str">
            <v>Ottawa Public Library Board</v>
          </cell>
          <cell r="N1048" t="str">
            <v>Ottawa Public Library</v>
          </cell>
          <cell r="O1048" t="str">
            <v>Ottawa Public Library</v>
          </cell>
          <cell r="P1048" t="str">
            <v>Library</v>
          </cell>
          <cell r="Q1048" t="str">
            <v>909499  Riverside South Design - DC</v>
          </cell>
          <cell r="R1048" t="str">
            <v>516131  Ottawa PublicLibrary Capital</v>
          </cell>
          <cell r="S1048">
            <v>76</v>
          </cell>
          <cell r="T1048">
            <v>0</v>
          </cell>
          <cell r="U1048">
            <v>1820</v>
          </cell>
          <cell r="V1048">
            <v>0</v>
          </cell>
          <cell r="W1048">
            <v>0</v>
          </cell>
          <cell r="X1048">
            <v>0</v>
          </cell>
          <cell r="Y1048">
            <v>0</v>
          </cell>
          <cell r="Z1048">
            <v>0</v>
          </cell>
          <cell r="AA1048">
            <v>0</v>
          </cell>
          <cell r="AB1048">
            <v>0</v>
          </cell>
          <cell r="AC1048">
            <v>1896</v>
          </cell>
          <cell r="AD1048">
            <v>516131</v>
          </cell>
          <cell r="AE1048">
            <v>1896</v>
          </cell>
          <cell r="AF1048">
            <v>22</v>
          </cell>
          <cell r="AG1048">
            <v>2021</v>
          </cell>
          <cell r="AH1048" t="str">
            <v>Ottawa PublicLibrary Capital</v>
          </cell>
          <cell r="AI1048">
            <v>909499</v>
          </cell>
          <cell r="AJ1048" t="str">
            <v xml:space="preserve">Riverside-sud – Conception  – Redevances d’aménagement </v>
          </cell>
        </row>
        <row r="1049">
          <cell r="B1049" t="str">
            <v>909499 Riverside South Design - DC</v>
          </cell>
          <cell r="C1049" t="str">
            <v>DC</v>
          </cell>
          <cell r="D1049" t="str">
            <v xml:space="preserve">Development Charges </v>
          </cell>
          <cell r="E1049" t="str">
            <v>Library (Outside Greenbelt)</v>
          </cell>
          <cell r="F1049" t="str">
            <v>Develop. Charges</v>
          </cell>
          <cell r="G1049" t="str">
            <v>DC</v>
          </cell>
          <cell r="H1049" t="str">
            <v>Library</v>
          </cell>
          <cell r="I1049" t="str">
            <v>Library</v>
          </cell>
          <cell r="J1049" t="str">
            <v>Authority</v>
          </cell>
          <cell r="K1049" t="str">
            <v>Individual</v>
          </cell>
          <cell r="L1049" t="str">
            <v>Growth</v>
          </cell>
          <cell r="M1049" t="str">
            <v>Ottawa Public Library Board</v>
          </cell>
          <cell r="N1049" t="str">
            <v>Ottawa Public Library</v>
          </cell>
          <cell r="O1049" t="str">
            <v>Ottawa Public Library</v>
          </cell>
          <cell r="P1049" t="str">
            <v>Library</v>
          </cell>
          <cell r="Q1049" t="str">
            <v>909499  Riverside South Design - DC</v>
          </cell>
          <cell r="R1049" t="str">
            <v>516260  Library (Outside Greenbelt)</v>
          </cell>
          <cell r="S1049">
            <v>237</v>
          </cell>
          <cell r="T1049">
            <v>0</v>
          </cell>
          <cell r="U1049">
            <v>5943</v>
          </cell>
          <cell r="V1049">
            <v>0</v>
          </cell>
          <cell r="W1049">
            <v>0</v>
          </cell>
          <cell r="X1049">
            <v>0</v>
          </cell>
          <cell r="Y1049">
            <v>0</v>
          </cell>
          <cell r="Z1049">
            <v>0</v>
          </cell>
          <cell r="AA1049">
            <v>0</v>
          </cell>
          <cell r="AB1049">
            <v>0</v>
          </cell>
          <cell r="AC1049">
            <v>6180</v>
          </cell>
          <cell r="AD1049">
            <v>516260</v>
          </cell>
          <cell r="AE1049">
            <v>6180</v>
          </cell>
          <cell r="AF1049">
            <v>22</v>
          </cell>
          <cell r="AG1049">
            <v>2021</v>
          </cell>
          <cell r="AH1049" t="str">
            <v>Library</v>
          </cell>
          <cell r="AI1049">
            <v>909499</v>
          </cell>
          <cell r="AJ1049" t="str">
            <v xml:space="preserve">Riverside-sud – Conception  – Redevances d’aménagement </v>
          </cell>
        </row>
        <row r="1050">
          <cell r="B1050" t="str">
            <v>909499 Riverside South Design - DC</v>
          </cell>
          <cell r="C1050" t="str">
            <v>DC</v>
          </cell>
          <cell r="D1050" t="str">
            <v xml:space="preserve">Development Charges </v>
          </cell>
          <cell r="E1050" t="str">
            <v>Library (Rural)</v>
          </cell>
          <cell r="F1050" t="str">
            <v>Develop. Charges</v>
          </cell>
          <cell r="G1050" t="str">
            <v>DC</v>
          </cell>
          <cell r="H1050" t="str">
            <v>Library</v>
          </cell>
          <cell r="I1050" t="str">
            <v>Library</v>
          </cell>
          <cell r="J1050" t="str">
            <v>Authority</v>
          </cell>
          <cell r="K1050" t="str">
            <v>Individual</v>
          </cell>
          <cell r="L1050" t="str">
            <v>Growth</v>
          </cell>
          <cell r="M1050" t="str">
            <v>Ottawa Public Library Board</v>
          </cell>
          <cell r="N1050" t="str">
            <v>Ottawa Public Library</v>
          </cell>
          <cell r="O1050" t="str">
            <v>Ottawa Public Library</v>
          </cell>
          <cell r="P1050" t="str">
            <v>Library</v>
          </cell>
          <cell r="Q1050" t="str">
            <v>909499  Riverside South Design - DC</v>
          </cell>
          <cell r="R1050" t="str">
            <v>516327  D/C - Library (Rural)</v>
          </cell>
          <cell r="S1050">
            <v>87</v>
          </cell>
          <cell r="T1050">
            <v>0</v>
          </cell>
          <cell r="U1050">
            <v>2199</v>
          </cell>
          <cell r="V1050">
            <v>0</v>
          </cell>
          <cell r="W1050">
            <v>0</v>
          </cell>
          <cell r="X1050">
            <v>0</v>
          </cell>
          <cell r="Y1050">
            <v>0</v>
          </cell>
          <cell r="Z1050">
            <v>0</v>
          </cell>
          <cell r="AA1050">
            <v>0</v>
          </cell>
          <cell r="AB1050">
            <v>0</v>
          </cell>
          <cell r="AC1050">
            <v>2286</v>
          </cell>
          <cell r="AD1050">
            <v>516327</v>
          </cell>
          <cell r="AE1050">
            <v>2286</v>
          </cell>
          <cell r="AF1050">
            <v>22</v>
          </cell>
          <cell r="AG1050">
            <v>2021</v>
          </cell>
          <cell r="AH1050" t="str">
            <v>Library</v>
          </cell>
          <cell r="AI1050">
            <v>909499</v>
          </cell>
          <cell r="AJ1050" t="str">
            <v xml:space="preserve">Riverside-sud – Conception  – Redevances d’aménagement </v>
          </cell>
        </row>
        <row r="1051">
          <cell r="B1051" t="str">
            <v>908221 RFID (Const &amp; Equip)</v>
          </cell>
          <cell r="C1051" t="str">
            <v>Res</v>
          </cell>
          <cell r="D1051" t="str">
            <v xml:space="preserve">Capital Reserve Fund </v>
          </cell>
          <cell r="E1051" t="str">
            <v>Ottawa PublicLibrary Capital</v>
          </cell>
          <cell r="F1051" t="str">
            <v>Tax Supported/ Dedicated</v>
          </cell>
          <cell r="G1051" t="str">
            <v>Tax</v>
          </cell>
          <cell r="H1051" t="str">
            <v>Library</v>
          </cell>
          <cell r="I1051" t="str">
            <v>Library</v>
          </cell>
          <cell r="J1051" t="str">
            <v>Authority</v>
          </cell>
          <cell r="K1051" t="str">
            <v>Individual</v>
          </cell>
          <cell r="L1051" t="str">
            <v>Service Enhancement</v>
          </cell>
          <cell r="M1051" t="str">
            <v>Ottawa Public Library Board</v>
          </cell>
          <cell r="N1051" t="str">
            <v>Ottawa Public Library</v>
          </cell>
          <cell r="O1051" t="str">
            <v>Ottawa Public Library</v>
          </cell>
          <cell r="P1051" t="str">
            <v>Library</v>
          </cell>
          <cell r="Q1051" t="str">
            <v>908221  RFID (Const &amp; Equip)</v>
          </cell>
          <cell r="R1051" t="str">
            <v>516131  Ottawa PublicLibrary Capital</v>
          </cell>
          <cell r="S1051">
            <v>0</v>
          </cell>
          <cell r="T1051">
            <v>0</v>
          </cell>
          <cell r="U1051">
            <v>0</v>
          </cell>
          <cell r="V1051">
            <v>0</v>
          </cell>
          <cell r="W1051">
            <v>94</v>
          </cell>
          <cell r="X1051">
            <v>145</v>
          </cell>
          <cell r="Y1051">
            <v>145</v>
          </cell>
          <cell r="Z1051">
            <v>0</v>
          </cell>
          <cell r="AA1051">
            <v>0</v>
          </cell>
          <cell r="AB1051">
            <v>0</v>
          </cell>
          <cell r="AC1051">
            <v>384</v>
          </cell>
          <cell r="AD1051">
            <v>516131</v>
          </cell>
          <cell r="AE1051">
            <v>0</v>
          </cell>
          <cell r="AF1051" t="str">
            <v>CW</v>
          </cell>
          <cell r="AG1051">
            <v>2019</v>
          </cell>
          <cell r="AH1051" t="str">
            <v>Ottawa PublicLibrary Capital</v>
          </cell>
          <cell r="AI1051">
            <v>908221</v>
          </cell>
          <cell r="AJ1051" t="str">
            <v>RFID (Const e Equip.)</v>
          </cell>
        </row>
        <row r="1052">
          <cell r="B1052" t="str">
            <v>908221 RFID (Const &amp; Equip)</v>
          </cell>
          <cell r="C1052" t="str">
            <v>DC</v>
          </cell>
          <cell r="D1052" t="str">
            <v xml:space="preserve">Development Charges </v>
          </cell>
          <cell r="E1052" t="str">
            <v>Library (City Wide)</v>
          </cell>
          <cell r="F1052" t="str">
            <v>Develop. Charges</v>
          </cell>
          <cell r="G1052" t="str">
            <v>DC</v>
          </cell>
          <cell r="H1052" t="str">
            <v>Library</v>
          </cell>
          <cell r="I1052" t="str">
            <v>Library</v>
          </cell>
          <cell r="J1052" t="str">
            <v>Authority</v>
          </cell>
          <cell r="K1052" t="str">
            <v>Individual</v>
          </cell>
          <cell r="L1052" t="str">
            <v>Service Enhancement</v>
          </cell>
          <cell r="M1052" t="str">
            <v>Ottawa Public Library Board</v>
          </cell>
          <cell r="N1052" t="str">
            <v>Ottawa Public Library</v>
          </cell>
          <cell r="O1052" t="str">
            <v>Ottawa Public Library</v>
          </cell>
          <cell r="P1052" t="str">
            <v>Library</v>
          </cell>
          <cell r="Q1052" t="str">
            <v>908221  RFID (Const &amp; Equip)</v>
          </cell>
          <cell r="R1052" t="str">
            <v>516259  Library (City Wide)</v>
          </cell>
          <cell r="S1052">
            <v>0</v>
          </cell>
          <cell r="T1052">
            <v>0</v>
          </cell>
          <cell r="U1052">
            <v>0</v>
          </cell>
          <cell r="V1052">
            <v>0</v>
          </cell>
          <cell r="W1052">
            <v>556</v>
          </cell>
          <cell r="X1052">
            <v>855</v>
          </cell>
          <cell r="Y1052">
            <v>855</v>
          </cell>
          <cell r="Z1052">
            <v>0</v>
          </cell>
          <cell r="AA1052">
            <v>0</v>
          </cell>
          <cell r="AB1052">
            <v>0</v>
          </cell>
          <cell r="AC1052">
            <v>2266</v>
          </cell>
          <cell r="AD1052">
            <v>516259</v>
          </cell>
          <cell r="AE1052">
            <v>0</v>
          </cell>
          <cell r="AF1052" t="str">
            <v>CW</v>
          </cell>
          <cell r="AG1052">
            <v>2019</v>
          </cell>
          <cell r="AH1052" t="str">
            <v>Library</v>
          </cell>
          <cell r="AI1052">
            <v>908221</v>
          </cell>
          <cell r="AJ1052" t="str">
            <v>RFID (Const e Equip.)</v>
          </cell>
        </row>
        <row r="1053">
          <cell r="B1053" t="str">
            <v>908265 Accessiblity Technology</v>
          </cell>
          <cell r="C1053" t="str">
            <v>Res</v>
          </cell>
          <cell r="D1053" t="str">
            <v xml:space="preserve">Capital Reserve Fund </v>
          </cell>
          <cell r="E1053" t="str">
            <v>Ottawa PublicLibrary Capital</v>
          </cell>
          <cell r="F1053" t="str">
            <v>Tax Supported/ Dedicated</v>
          </cell>
          <cell r="G1053" t="str">
            <v>Tax</v>
          </cell>
          <cell r="H1053" t="str">
            <v>Library</v>
          </cell>
          <cell r="I1053" t="str">
            <v>Library</v>
          </cell>
          <cell r="J1053" t="str">
            <v>Authority</v>
          </cell>
          <cell r="K1053" t="str">
            <v>Individual</v>
          </cell>
          <cell r="L1053" t="str">
            <v>Service Enhancement</v>
          </cell>
          <cell r="M1053" t="str">
            <v>Ottawa Public Library Board</v>
          </cell>
          <cell r="N1053" t="str">
            <v>Ottawa Public Library</v>
          </cell>
          <cell r="O1053" t="str">
            <v>Ottawa Public Library</v>
          </cell>
          <cell r="P1053" t="str">
            <v>Library</v>
          </cell>
          <cell r="Q1053" t="str">
            <v>908265  Accessiblity Technology</v>
          </cell>
          <cell r="R1053" t="str">
            <v>516131  Ottawa PublicLibrary Capital</v>
          </cell>
          <cell r="S1053">
            <v>0</v>
          </cell>
          <cell r="T1053">
            <v>125</v>
          </cell>
          <cell r="U1053">
            <v>0</v>
          </cell>
          <cell r="V1053">
            <v>85</v>
          </cell>
          <cell r="W1053">
            <v>0</v>
          </cell>
          <cell r="X1053">
            <v>0</v>
          </cell>
          <cell r="Y1053">
            <v>0</v>
          </cell>
          <cell r="Z1053">
            <v>0</v>
          </cell>
          <cell r="AA1053">
            <v>0</v>
          </cell>
          <cell r="AB1053">
            <v>0</v>
          </cell>
          <cell r="AC1053">
            <v>210</v>
          </cell>
          <cell r="AD1053">
            <v>516131</v>
          </cell>
          <cell r="AE1053">
            <v>210</v>
          </cell>
          <cell r="AF1053" t="str">
            <v>CW</v>
          </cell>
          <cell r="AG1053">
            <v>2019</v>
          </cell>
          <cell r="AH1053" t="str">
            <v>Ottawa PublicLibrary Capital</v>
          </cell>
          <cell r="AI1053">
            <v>908265</v>
          </cell>
          <cell r="AJ1053" t="str">
            <v>Technologies accessibles</v>
          </cell>
        </row>
        <row r="1054">
          <cell r="B1054" t="str">
            <v>909137 Accessiblity Technology 2018</v>
          </cell>
          <cell r="C1054" t="str">
            <v>Res</v>
          </cell>
          <cell r="D1054" t="str">
            <v xml:space="preserve">Capital Reserve Fund </v>
          </cell>
          <cell r="E1054" t="str">
            <v>Ottawa PublicLibrary Capital</v>
          </cell>
          <cell r="F1054" t="str">
            <v>Tax Supported/ Dedicated</v>
          </cell>
          <cell r="G1054" t="str">
            <v>Tax</v>
          </cell>
          <cell r="H1054" t="str">
            <v>Library</v>
          </cell>
          <cell r="I1054" t="str">
            <v>Library</v>
          </cell>
          <cell r="J1054" t="str">
            <v>Authority</v>
          </cell>
          <cell r="K1054" t="str">
            <v>Individual</v>
          </cell>
          <cell r="L1054" t="str">
            <v>Service Enhancement</v>
          </cell>
          <cell r="M1054" t="str">
            <v>Ottawa Public Library Board</v>
          </cell>
          <cell r="N1054" t="str">
            <v>Ottawa Public Library</v>
          </cell>
          <cell r="O1054" t="str">
            <v>Ottawa Public Library</v>
          </cell>
          <cell r="P1054" t="str">
            <v>Library</v>
          </cell>
          <cell r="Q1054" t="str">
            <v>909137  Accessiblity Technology 2018</v>
          </cell>
          <cell r="R1054" t="str">
            <v>516131  Ottawa PublicLibrary Capital</v>
          </cell>
          <cell r="S1054">
            <v>0</v>
          </cell>
          <cell r="T1054">
            <v>0</v>
          </cell>
          <cell r="U1054">
            <v>0</v>
          </cell>
          <cell r="V1054">
            <v>85</v>
          </cell>
          <cell r="W1054">
            <v>85</v>
          </cell>
          <cell r="X1054">
            <v>85</v>
          </cell>
          <cell r="Y1054">
            <v>0</v>
          </cell>
          <cell r="Z1054">
            <v>0</v>
          </cell>
          <cell r="AA1054">
            <v>0</v>
          </cell>
          <cell r="AB1054">
            <v>0</v>
          </cell>
          <cell r="AC1054">
            <v>255</v>
          </cell>
          <cell r="AD1054">
            <v>516131</v>
          </cell>
          <cell r="AE1054">
            <v>85</v>
          </cell>
          <cell r="AF1054" t="str">
            <v>CW</v>
          </cell>
          <cell r="AG1054">
            <v>2019</v>
          </cell>
          <cell r="AH1054" t="str">
            <v>Ottawa PublicLibrary Capital</v>
          </cell>
          <cell r="AI1054">
            <v>909137</v>
          </cell>
          <cell r="AJ1054" t="str">
            <v>Technologie reliée à l'accessibilité</v>
          </cell>
        </row>
        <row r="1055">
          <cell r="B1055" t="str">
            <v>909500 Creation and Innovation Fund - 2019</v>
          </cell>
          <cell r="C1055" t="str">
            <v>Res</v>
          </cell>
          <cell r="D1055" t="str">
            <v xml:space="preserve">Capital Reserve Fund </v>
          </cell>
          <cell r="E1055" t="str">
            <v>Ottawa PublicLibrary Capital</v>
          </cell>
          <cell r="F1055" t="str">
            <v>Tax Supported/ Dedicated</v>
          </cell>
          <cell r="G1055" t="str">
            <v>Tax</v>
          </cell>
          <cell r="H1055" t="str">
            <v>Library</v>
          </cell>
          <cell r="I1055" t="str">
            <v>Library</v>
          </cell>
          <cell r="J1055" t="str">
            <v>Authority</v>
          </cell>
          <cell r="K1055" t="str">
            <v>Individual</v>
          </cell>
          <cell r="L1055" t="str">
            <v>Service Enhancement</v>
          </cell>
          <cell r="M1055" t="str">
            <v>Ottawa Public Library Board</v>
          </cell>
          <cell r="N1055" t="str">
            <v>Ottawa Public Library</v>
          </cell>
          <cell r="O1055" t="str">
            <v>Ottawa Public Library</v>
          </cell>
          <cell r="P1055" t="str">
            <v>Library</v>
          </cell>
          <cell r="Q1055" t="str">
            <v>909500  Creation and Innovation Fund - 2019</v>
          </cell>
          <cell r="R1055" t="str">
            <v>516131  Ottawa PublicLibrary Capital</v>
          </cell>
          <cell r="S1055">
            <v>500</v>
          </cell>
          <cell r="T1055">
            <v>500</v>
          </cell>
          <cell r="U1055">
            <v>500</v>
          </cell>
          <cell r="V1055">
            <v>500</v>
          </cell>
          <cell r="W1055">
            <v>0</v>
          </cell>
          <cell r="X1055">
            <v>0</v>
          </cell>
          <cell r="Y1055">
            <v>0</v>
          </cell>
          <cell r="Z1055">
            <v>0</v>
          </cell>
          <cell r="AA1055">
            <v>0</v>
          </cell>
          <cell r="AB1055">
            <v>0</v>
          </cell>
          <cell r="AC1055">
            <v>2000</v>
          </cell>
          <cell r="AD1055">
            <v>516131</v>
          </cell>
          <cell r="AE1055">
            <v>2000</v>
          </cell>
          <cell r="AF1055" t="str">
            <v>CW</v>
          </cell>
          <cell r="AG1055">
            <v>2021</v>
          </cell>
          <cell r="AH1055" t="str">
            <v>Ottawa PublicLibrary Capital</v>
          </cell>
          <cell r="AI1055">
            <v>909500</v>
          </cell>
          <cell r="AJ1055" t="str">
            <v>Fonds de création et d’innovation - 2019</v>
          </cell>
        </row>
        <row r="1056">
          <cell r="B1056" t="str">
            <v>909476 2019 Accessibility - Library</v>
          </cell>
          <cell r="C1056" t="str">
            <v>Res</v>
          </cell>
          <cell r="D1056" t="str">
            <v xml:space="preserve">Capital Reserve Fund </v>
          </cell>
          <cell r="E1056" t="str">
            <v>City Wide Capital</v>
          </cell>
          <cell r="F1056" t="str">
            <v>Tax Supported/ Dedicated</v>
          </cell>
          <cell r="G1056" t="str">
            <v>Tax</v>
          </cell>
          <cell r="H1056" t="str">
            <v>Library</v>
          </cell>
          <cell r="I1056" t="str">
            <v>Library</v>
          </cell>
          <cell r="J1056" t="str">
            <v>Authority</v>
          </cell>
          <cell r="K1056" t="str">
            <v>Accessibility - Library</v>
          </cell>
          <cell r="L1056" t="str">
            <v>Service Enhancement</v>
          </cell>
          <cell r="M1056" t="str">
            <v>Ottawa Public Library Board</v>
          </cell>
          <cell r="N1056" t="str">
            <v>Planning, Infrastructure &amp; Economic Development Department</v>
          </cell>
          <cell r="O1056" t="str">
            <v>Infrastructure Services</v>
          </cell>
          <cell r="P1056" t="str">
            <v>Library</v>
          </cell>
          <cell r="Q1056" t="str">
            <v>909476  2019 Accessibility - Library</v>
          </cell>
          <cell r="R1056" t="str">
            <v>516104  City Wide Capital</v>
          </cell>
          <cell r="S1056">
            <v>140</v>
          </cell>
          <cell r="T1056">
            <v>140</v>
          </cell>
          <cell r="U1056">
            <v>140</v>
          </cell>
          <cell r="V1056">
            <v>140</v>
          </cell>
          <cell r="W1056">
            <v>0</v>
          </cell>
          <cell r="X1056">
            <v>0</v>
          </cell>
          <cell r="Y1056">
            <v>0</v>
          </cell>
          <cell r="Z1056">
            <v>0</v>
          </cell>
          <cell r="AA1056">
            <v>0</v>
          </cell>
          <cell r="AB1056">
            <v>0</v>
          </cell>
          <cell r="AC1056">
            <v>560</v>
          </cell>
          <cell r="AD1056">
            <v>516104</v>
          </cell>
          <cell r="AE1056">
            <v>560</v>
          </cell>
          <cell r="AF1056" t="str">
            <v>CW</v>
          </cell>
          <cell r="AG1056">
            <v>2021</v>
          </cell>
          <cell r="AH1056" t="str">
            <v>City Wide Capital</v>
          </cell>
          <cell r="AI1056">
            <v>909476</v>
          </cell>
          <cell r="AJ1056" t="str">
            <v>Accessibilité 2019 - Bibliothèque</v>
          </cell>
        </row>
        <row r="1057">
          <cell r="B1057" t="str">
            <v>909143 Telecommunications 2019</v>
          </cell>
          <cell r="C1057" t="str">
            <v>Res</v>
          </cell>
          <cell r="D1057" t="str">
            <v xml:space="preserve">Capital Reserve Fund </v>
          </cell>
          <cell r="E1057" t="str">
            <v>Police Capital</v>
          </cell>
          <cell r="F1057" t="str">
            <v>Tax Supported/ Dedicated</v>
          </cell>
          <cell r="G1057" t="str">
            <v>Tax</v>
          </cell>
          <cell r="H1057" t="str">
            <v>Police</v>
          </cell>
          <cell r="I1057" t="str">
            <v>Police</v>
          </cell>
          <cell r="J1057" t="str">
            <v>Authority</v>
          </cell>
          <cell r="K1057" t="str">
            <v>Individual</v>
          </cell>
          <cell r="L1057" t="str">
            <v>Renewal of City Assets</v>
          </cell>
          <cell r="M1057" t="str">
            <v>Ottawa Police Services Board</v>
          </cell>
          <cell r="N1057" t="str">
            <v>Ottawa Police Services</v>
          </cell>
          <cell r="O1057" t="str">
            <v>Ottawa Police Services</v>
          </cell>
          <cell r="P1057" t="str">
            <v>Police Services</v>
          </cell>
          <cell r="Q1057" t="str">
            <v>909143  Telecommunications  2019</v>
          </cell>
          <cell r="R1057" t="str">
            <v>516117  Police Capital</v>
          </cell>
          <cell r="S1057">
            <v>424</v>
          </cell>
          <cell r="T1057">
            <v>1195</v>
          </cell>
          <cell r="U1057">
            <v>721.8</v>
          </cell>
          <cell r="V1057">
            <v>760.2</v>
          </cell>
          <cell r="W1057">
            <v>0</v>
          </cell>
          <cell r="X1057">
            <v>0</v>
          </cell>
          <cell r="Y1057">
            <v>0</v>
          </cell>
          <cell r="Z1057">
            <v>0</v>
          </cell>
          <cell r="AA1057">
            <v>0</v>
          </cell>
          <cell r="AB1057">
            <v>0</v>
          </cell>
          <cell r="AC1057">
            <v>3101</v>
          </cell>
          <cell r="AD1057">
            <v>516117</v>
          </cell>
          <cell r="AE1057">
            <v>3101</v>
          </cell>
          <cell r="AF1057" t="str">
            <v>CW</v>
          </cell>
          <cell r="AG1057">
            <v>2020</v>
          </cell>
          <cell r="AH1057" t="str">
            <v>Police Capital</v>
          </cell>
          <cell r="AI1057">
            <v>909143</v>
          </cell>
          <cell r="AJ1057" t="str">
            <v>Télécommunications 2019</v>
          </cell>
        </row>
        <row r="1058">
          <cell r="B1058" t="str">
            <v>909306 Facility Life Cycle 2019</v>
          </cell>
          <cell r="C1058" t="str">
            <v>Res</v>
          </cell>
          <cell r="D1058" t="str">
            <v xml:space="preserve">Capital Reserve Fund </v>
          </cell>
          <cell r="E1058" t="str">
            <v>Police Capital</v>
          </cell>
          <cell r="F1058" t="str">
            <v>Tax Supported/ Dedicated</v>
          </cell>
          <cell r="G1058" t="str">
            <v>Tax</v>
          </cell>
          <cell r="H1058" t="str">
            <v>Police</v>
          </cell>
          <cell r="I1058" t="str">
            <v>Police</v>
          </cell>
          <cell r="J1058" t="str">
            <v>Authority</v>
          </cell>
          <cell r="K1058" t="str">
            <v>Individual</v>
          </cell>
          <cell r="L1058" t="str">
            <v>Renewal of City Assets</v>
          </cell>
          <cell r="M1058" t="str">
            <v>Ottawa Police Services Board</v>
          </cell>
          <cell r="N1058" t="str">
            <v>Ottawa Police Services</v>
          </cell>
          <cell r="O1058" t="str">
            <v>Ottawa Police Services</v>
          </cell>
          <cell r="P1058" t="str">
            <v>Police Services</v>
          </cell>
          <cell r="Q1058" t="str">
            <v>909306  Facility Life Cycle 2019</v>
          </cell>
          <cell r="R1058" t="str">
            <v>516117  Police Capital</v>
          </cell>
          <cell r="S1058">
            <v>1815</v>
          </cell>
          <cell r="T1058">
            <v>2310</v>
          </cell>
          <cell r="U1058">
            <v>2371</v>
          </cell>
          <cell r="V1058">
            <v>2434</v>
          </cell>
          <cell r="W1058">
            <v>0</v>
          </cell>
          <cell r="X1058">
            <v>0</v>
          </cell>
          <cell r="Y1058">
            <v>0</v>
          </cell>
          <cell r="Z1058">
            <v>0</v>
          </cell>
          <cell r="AA1058">
            <v>0</v>
          </cell>
          <cell r="AB1058">
            <v>0</v>
          </cell>
          <cell r="AC1058">
            <v>8930</v>
          </cell>
          <cell r="AD1058">
            <v>516117</v>
          </cell>
          <cell r="AE1058">
            <v>8930</v>
          </cell>
          <cell r="AF1058" t="str">
            <v>CW</v>
          </cell>
          <cell r="AG1058">
            <v>2021</v>
          </cell>
          <cell r="AH1058" t="str">
            <v>Police Capital</v>
          </cell>
          <cell r="AI1058">
            <v>909306</v>
          </cell>
          <cell r="AJ1058" t="str">
            <v>Cycle de vie des installations 2019</v>
          </cell>
        </row>
        <row r="1059">
          <cell r="B1059" t="str">
            <v>909550 Fleet Replacement Program 2019</v>
          </cell>
          <cell r="C1059" t="str">
            <v>Rev</v>
          </cell>
          <cell r="D1059" t="str">
            <v>Revenues</v>
          </cell>
          <cell r="E1059" t="str">
            <v>General Revenue</v>
          </cell>
          <cell r="F1059" t="str">
            <v>Revenues</v>
          </cell>
          <cell r="G1059" t="str">
            <v>Revenues</v>
          </cell>
          <cell r="H1059" t="str">
            <v>Police</v>
          </cell>
          <cell r="I1059" t="str">
            <v>Police</v>
          </cell>
          <cell r="J1059" t="str">
            <v>Authority</v>
          </cell>
          <cell r="K1059" t="str">
            <v>Fleet - Renewal</v>
          </cell>
          <cell r="L1059" t="str">
            <v>Renewal of City Assets</v>
          </cell>
          <cell r="M1059" t="str">
            <v>Ottawa Police Services Board</v>
          </cell>
          <cell r="N1059" t="str">
            <v>Ottawa Police Services</v>
          </cell>
          <cell r="O1059" t="str">
            <v>Ottawa Police Services</v>
          </cell>
          <cell r="P1059" t="str">
            <v>Police Services</v>
          </cell>
          <cell r="Q1059" t="str">
            <v>909550  Fleet Replacement Program 2019</v>
          </cell>
          <cell r="R1059" t="str">
            <v>517005  General Revenue</v>
          </cell>
          <cell r="S1059">
            <v>286</v>
          </cell>
          <cell r="T1059">
            <v>286</v>
          </cell>
          <cell r="U1059">
            <v>286</v>
          </cell>
          <cell r="V1059">
            <v>286</v>
          </cell>
          <cell r="W1059">
            <v>286</v>
          </cell>
          <cell r="X1059">
            <v>0</v>
          </cell>
          <cell r="Y1059">
            <v>0</v>
          </cell>
          <cell r="Z1059">
            <v>0</v>
          </cell>
          <cell r="AA1059">
            <v>0</v>
          </cell>
          <cell r="AB1059">
            <v>0</v>
          </cell>
          <cell r="AC1059">
            <v>1430</v>
          </cell>
          <cell r="AD1059">
            <v>517005</v>
          </cell>
          <cell r="AE1059">
            <v>1144</v>
          </cell>
          <cell r="AF1059" t="str">
            <v>CW</v>
          </cell>
          <cell r="AG1059">
            <v>2020</v>
          </cell>
          <cell r="AH1059" t="str">
            <v>General</v>
          </cell>
          <cell r="AI1059">
            <v>909550</v>
          </cell>
          <cell r="AJ1059" t="str">
            <v>Programme de remplacement du parc de véhicules 2019</v>
          </cell>
        </row>
        <row r="1060">
          <cell r="B1060" t="str">
            <v>909550 Fleet Replacement Program 2019</v>
          </cell>
          <cell r="C1060" t="str">
            <v>Res</v>
          </cell>
          <cell r="D1060" t="str">
            <v xml:space="preserve">Capital Reserve Fund </v>
          </cell>
          <cell r="E1060" t="str">
            <v>Fleet Police</v>
          </cell>
          <cell r="F1060" t="str">
            <v>Tax Supported/ Dedicated</v>
          </cell>
          <cell r="G1060" t="str">
            <v>Tax</v>
          </cell>
          <cell r="H1060" t="str">
            <v>Police</v>
          </cell>
          <cell r="I1060" t="str">
            <v>Police</v>
          </cell>
          <cell r="J1060" t="str">
            <v>Authority</v>
          </cell>
          <cell r="K1060" t="str">
            <v>Fleet - Renewal</v>
          </cell>
          <cell r="L1060" t="str">
            <v>Renewal of City Assets</v>
          </cell>
          <cell r="M1060" t="str">
            <v>Ottawa Police Services Board</v>
          </cell>
          <cell r="N1060" t="str">
            <v>Ottawa Police Services</v>
          </cell>
          <cell r="O1060" t="str">
            <v>Ottawa Police Services</v>
          </cell>
          <cell r="P1060" t="str">
            <v>Police Services</v>
          </cell>
          <cell r="Q1060" t="str">
            <v>909550  Fleet Replacement Program 2019</v>
          </cell>
          <cell r="R1060" t="str">
            <v>516121  Fleet Police</v>
          </cell>
          <cell r="S1060">
            <v>3963</v>
          </cell>
          <cell r="T1060">
            <v>4505.3</v>
          </cell>
          <cell r="U1060">
            <v>4426.8999999999996</v>
          </cell>
          <cell r="V1060">
            <v>5421.2</v>
          </cell>
          <cell r="W1060">
            <v>0</v>
          </cell>
          <cell r="X1060">
            <v>0</v>
          </cell>
          <cell r="Y1060">
            <v>0</v>
          </cell>
          <cell r="Z1060">
            <v>0</v>
          </cell>
          <cell r="AA1060">
            <v>0</v>
          </cell>
          <cell r="AB1060">
            <v>0</v>
          </cell>
          <cell r="AC1060">
            <v>18316.399999999998</v>
          </cell>
          <cell r="AD1060">
            <v>516121</v>
          </cell>
          <cell r="AE1060">
            <v>18316.399999999998</v>
          </cell>
          <cell r="AF1060" t="str">
            <v>CW</v>
          </cell>
          <cell r="AG1060">
            <v>2020</v>
          </cell>
          <cell r="AH1060" t="str">
            <v>Fleet Police</v>
          </cell>
          <cell r="AI1060">
            <v>909550</v>
          </cell>
          <cell r="AJ1060" t="str">
            <v>Programme de remplacement du parc de véhicules 2019</v>
          </cell>
        </row>
        <row r="1061">
          <cell r="B1061" t="str">
            <v>909551 Infrastructure Support 2019</v>
          </cell>
          <cell r="C1061" t="str">
            <v>Res</v>
          </cell>
          <cell r="D1061" t="str">
            <v xml:space="preserve">Capital Reserve Fund </v>
          </cell>
          <cell r="E1061" t="str">
            <v>Police Capital</v>
          </cell>
          <cell r="F1061" t="str">
            <v>Tax Supported/ Dedicated</v>
          </cell>
          <cell r="G1061" t="str">
            <v>Tax</v>
          </cell>
          <cell r="H1061" t="str">
            <v>Police</v>
          </cell>
          <cell r="I1061" t="str">
            <v>Police</v>
          </cell>
          <cell r="J1061" t="str">
            <v>Authority</v>
          </cell>
          <cell r="K1061" t="str">
            <v>Individual</v>
          </cell>
          <cell r="L1061" t="str">
            <v>Renewal of City Assets</v>
          </cell>
          <cell r="M1061" t="str">
            <v>Ottawa Police Services Board</v>
          </cell>
          <cell r="N1061" t="str">
            <v>Ottawa Police Services</v>
          </cell>
          <cell r="O1061" t="str">
            <v>Ottawa Police Services</v>
          </cell>
          <cell r="P1061" t="str">
            <v>Police Services</v>
          </cell>
          <cell r="Q1061" t="str">
            <v>909551  Infrastructure Support 2019</v>
          </cell>
          <cell r="R1061" t="str">
            <v>516117  Police Capital</v>
          </cell>
          <cell r="S1061">
            <v>1853</v>
          </cell>
          <cell r="T1061">
            <v>2955</v>
          </cell>
          <cell r="U1061">
            <v>0</v>
          </cell>
          <cell r="V1061">
            <v>2149</v>
          </cell>
          <cell r="W1061">
            <v>0</v>
          </cell>
          <cell r="X1061">
            <v>0</v>
          </cell>
          <cell r="Y1061">
            <v>0</v>
          </cell>
          <cell r="Z1061">
            <v>0</v>
          </cell>
          <cell r="AA1061">
            <v>0</v>
          </cell>
          <cell r="AB1061">
            <v>0</v>
          </cell>
          <cell r="AC1061">
            <v>6957</v>
          </cell>
          <cell r="AD1061">
            <v>516117</v>
          </cell>
          <cell r="AE1061">
            <v>6957</v>
          </cell>
          <cell r="AF1061" t="str">
            <v>CW</v>
          </cell>
          <cell r="AG1061">
            <v>2020</v>
          </cell>
          <cell r="AH1061" t="str">
            <v>Police Capital</v>
          </cell>
          <cell r="AI1061">
            <v>909551</v>
          </cell>
          <cell r="AJ1061" t="str">
            <v>Soutien à l’infrastructure 2019</v>
          </cell>
        </row>
        <row r="1062">
          <cell r="B1062" t="str">
            <v>909551 Infrastructure Support 2019</v>
          </cell>
          <cell r="C1062" t="str">
            <v>Res</v>
          </cell>
          <cell r="D1062" t="str">
            <v xml:space="preserve">Capital Reserve Fund </v>
          </cell>
          <cell r="E1062" t="str">
            <v>Fleet Police</v>
          </cell>
          <cell r="F1062" t="str">
            <v>Tax Supported/ Dedicated</v>
          </cell>
          <cell r="G1062" t="str">
            <v>Tax</v>
          </cell>
          <cell r="H1062" t="str">
            <v>Police</v>
          </cell>
          <cell r="I1062" t="str">
            <v>Police</v>
          </cell>
          <cell r="J1062" t="str">
            <v>Authority</v>
          </cell>
          <cell r="K1062" t="str">
            <v>Individual</v>
          </cell>
          <cell r="L1062" t="str">
            <v>Renewal of City Assets</v>
          </cell>
          <cell r="M1062" t="str">
            <v>Ottawa Police Services Board</v>
          </cell>
          <cell r="N1062" t="str">
            <v>Ottawa Police Services</v>
          </cell>
          <cell r="O1062" t="str">
            <v>Ottawa Police Services</v>
          </cell>
          <cell r="P1062" t="str">
            <v>Police Services</v>
          </cell>
          <cell r="Q1062" t="str">
            <v>909551  Infrastructure Support 2019</v>
          </cell>
          <cell r="R1062" t="str">
            <v>516121  Fleet Police</v>
          </cell>
          <cell r="S1062">
            <v>0</v>
          </cell>
          <cell r="T1062">
            <v>0</v>
          </cell>
          <cell r="U1062">
            <v>2031</v>
          </cell>
          <cell r="V1062">
            <v>0</v>
          </cell>
          <cell r="W1062">
            <v>0</v>
          </cell>
          <cell r="X1062">
            <v>0</v>
          </cell>
          <cell r="Y1062">
            <v>0</v>
          </cell>
          <cell r="Z1062">
            <v>0</v>
          </cell>
          <cell r="AA1062">
            <v>0</v>
          </cell>
          <cell r="AB1062">
            <v>0</v>
          </cell>
          <cell r="AC1062">
            <v>2031</v>
          </cell>
          <cell r="AD1062">
            <v>516121</v>
          </cell>
          <cell r="AE1062">
            <v>2031</v>
          </cell>
          <cell r="AF1062" t="str">
            <v>CW</v>
          </cell>
          <cell r="AG1062">
            <v>2020</v>
          </cell>
          <cell r="AH1062" t="str">
            <v>Fleet Police</v>
          </cell>
          <cell r="AI1062">
            <v>909551</v>
          </cell>
          <cell r="AJ1062" t="str">
            <v>Soutien à l’infrastructure 2019</v>
          </cell>
        </row>
        <row r="1063">
          <cell r="B1063" t="str">
            <v>909552 Evergreening of Assets 2019</v>
          </cell>
          <cell r="C1063" t="str">
            <v>Res</v>
          </cell>
          <cell r="D1063" t="str">
            <v xml:space="preserve">Capital Reserve Fund </v>
          </cell>
          <cell r="E1063" t="str">
            <v>Police Capital</v>
          </cell>
          <cell r="F1063" t="str">
            <v>Tax Supported/ Dedicated</v>
          </cell>
          <cell r="G1063" t="str">
            <v>Tax</v>
          </cell>
          <cell r="H1063" t="str">
            <v>Police</v>
          </cell>
          <cell r="I1063" t="str">
            <v>Police</v>
          </cell>
          <cell r="J1063" t="str">
            <v>Authority</v>
          </cell>
          <cell r="K1063" t="str">
            <v>Individual</v>
          </cell>
          <cell r="L1063" t="str">
            <v>Renewal of City Assets</v>
          </cell>
          <cell r="M1063" t="str">
            <v>Ottawa Police Services Board</v>
          </cell>
          <cell r="N1063" t="str">
            <v>Ottawa Police Services</v>
          </cell>
          <cell r="O1063" t="str">
            <v>Ottawa Police Services</v>
          </cell>
          <cell r="P1063" t="str">
            <v>Police Services</v>
          </cell>
          <cell r="Q1063" t="str">
            <v>909552  Evergreening of Assets 2019</v>
          </cell>
          <cell r="R1063" t="str">
            <v>516117  Police Capital</v>
          </cell>
          <cell r="S1063">
            <v>45</v>
          </cell>
          <cell r="T1063">
            <v>90</v>
          </cell>
          <cell r="U1063">
            <v>635</v>
          </cell>
          <cell r="V1063">
            <v>1180</v>
          </cell>
          <cell r="W1063">
            <v>0</v>
          </cell>
          <cell r="X1063">
            <v>0</v>
          </cell>
          <cell r="Y1063">
            <v>0</v>
          </cell>
          <cell r="Z1063">
            <v>0</v>
          </cell>
          <cell r="AA1063">
            <v>0</v>
          </cell>
          <cell r="AB1063">
            <v>0</v>
          </cell>
          <cell r="AC1063">
            <v>1950</v>
          </cell>
          <cell r="AD1063">
            <v>516117</v>
          </cell>
          <cell r="AE1063">
            <v>1950</v>
          </cell>
          <cell r="AF1063" t="str">
            <v>CW</v>
          </cell>
          <cell r="AG1063">
            <v>2020</v>
          </cell>
          <cell r="AH1063" t="str">
            <v>Police Capital</v>
          </cell>
          <cell r="AI1063">
            <v>909552</v>
          </cell>
          <cell r="AJ1063" t="str">
            <v>Modifications progressive des atouts 2019</v>
          </cell>
        </row>
        <row r="1064">
          <cell r="B1064" t="str">
            <v>903447 South Facility</v>
          </cell>
          <cell r="C1064" t="str">
            <v>Debt</v>
          </cell>
          <cell r="D1064" t="str">
            <v xml:space="preserve">Debt Funding </v>
          </cell>
          <cell r="E1064" t="str">
            <v>Police Debt</v>
          </cell>
          <cell r="F1064" t="str">
            <v>Tax Supported/ Dedicated Debt</v>
          </cell>
          <cell r="G1064" t="str">
            <v>Tax</v>
          </cell>
          <cell r="H1064" t="str">
            <v>Police</v>
          </cell>
          <cell r="I1064" t="str">
            <v>Police</v>
          </cell>
          <cell r="J1064" t="str">
            <v>Authority</v>
          </cell>
          <cell r="K1064" t="str">
            <v>Individual</v>
          </cell>
          <cell r="L1064" t="str">
            <v>Growth</v>
          </cell>
          <cell r="M1064" t="str">
            <v>Ottawa Police Services Board</v>
          </cell>
          <cell r="N1064" t="str">
            <v>Ottawa Police Services</v>
          </cell>
          <cell r="O1064">
            <v>0</v>
          </cell>
          <cell r="P1064" t="str">
            <v>Police Services</v>
          </cell>
          <cell r="Q1064" t="str">
            <v>903447  South Facility</v>
          </cell>
          <cell r="R1064" t="str">
            <v>518017  Police Debt</v>
          </cell>
          <cell r="S1064">
            <v>1400</v>
          </cell>
          <cell r="T1064">
            <v>0</v>
          </cell>
          <cell r="U1064">
            <v>0</v>
          </cell>
          <cell r="V1064">
            <v>0</v>
          </cell>
          <cell r="W1064">
            <v>0</v>
          </cell>
          <cell r="X1064">
            <v>0</v>
          </cell>
          <cell r="Y1064">
            <v>0</v>
          </cell>
          <cell r="Z1064">
            <v>0</v>
          </cell>
          <cell r="AA1064">
            <v>0</v>
          </cell>
          <cell r="AB1064">
            <v>0</v>
          </cell>
          <cell r="AC1064">
            <v>1400</v>
          </cell>
          <cell r="AD1064">
            <v>518017</v>
          </cell>
          <cell r="AE1064">
            <v>1400</v>
          </cell>
          <cell r="AF1064" t="str">
            <v>CW</v>
          </cell>
          <cell r="AG1064">
            <v>2020</v>
          </cell>
          <cell r="AH1064" t="str">
            <v>Police Debt</v>
          </cell>
          <cell r="AI1064">
            <v>903447</v>
          </cell>
          <cell r="AJ1064" t="str">
            <v>Installation sud</v>
          </cell>
        </row>
        <row r="1065">
          <cell r="B1065" t="str">
            <v>909309 South Facility Phase 2</v>
          </cell>
          <cell r="C1065" t="str">
            <v>Debt</v>
          </cell>
          <cell r="D1065" t="str">
            <v xml:space="preserve">Debt Funding </v>
          </cell>
          <cell r="E1065" t="str">
            <v>Police Debt</v>
          </cell>
          <cell r="F1065" t="str">
            <v>Tax Supported/ Dedicated Debt</v>
          </cell>
          <cell r="G1065" t="str">
            <v>Tax</v>
          </cell>
          <cell r="H1065" t="str">
            <v>Police</v>
          </cell>
          <cell r="I1065" t="str">
            <v>Police</v>
          </cell>
          <cell r="J1065" t="str">
            <v>Authority</v>
          </cell>
          <cell r="K1065" t="str">
            <v>Individual</v>
          </cell>
          <cell r="L1065" t="str">
            <v>Growth</v>
          </cell>
          <cell r="M1065" t="str">
            <v>Ottawa Police Services Board</v>
          </cell>
          <cell r="N1065" t="str">
            <v>Ottawa Police Services</v>
          </cell>
          <cell r="O1065" t="str">
            <v>Ottawa Police Services</v>
          </cell>
          <cell r="P1065" t="str">
            <v>Police Services</v>
          </cell>
          <cell r="Q1065" t="str">
            <v>909309  South Facility Phase 2</v>
          </cell>
          <cell r="R1065" t="str">
            <v>518017  Police Debt</v>
          </cell>
          <cell r="S1065">
            <v>16792</v>
          </cell>
          <cell r="T1065">
            <v>16000</v>
          </cell>
          <cell r="U1065">
            <v>0</v>
          </cell>
          <cell r="V1065">
            <v>0</v>
          </cell>
          <cell r="W1065">
            <v>0</v>
          </cell>
          <cell r="X1065">
            <v>0</v>
          </cell>
          <cell r="Y1065">
            <v>0</v>
          </cell>
          <cell r="Z1065">
            <v>0</v>
          </cell>
          <cell r="AA1065">
            <v>0</v>
          </cell>
          <cell r="AB1065">
            <v>0</v>
          </cell>
          <cell r="AC1065">
            <v>32792</v>
          </cell>
          <cell r="AD1065">
            <v>518017</v>
          </cell>
          <cell r="AE1065">
            <v>32792</v>
          </cell>
          <cell r="AF1065" t="str">
            <v>CW</v>
          </cell>
          <cell r="AG1065">
            <v>2021</v>
          </cell>
          <cell r="AH1065" t="str">
            <v>Police Debt</v>
          </cell>
          <cell r="AI1065">
            <v>909309</v>
          </cell>
          <cell r="AJ1065" t="str">
            <v>Nouvelles Installations - Sud la Phase 2</v>
          </cell>
        </row>
        <row r="1066">
          <cell r="B1066" t="str">
            <v>907491 Elgin Refit - 2014</v>
          </cell>
          <cell r="C1066" t="str">
            <v>Res</v>
          </cell>
          <cell r="D1066" t="str">
            <v xml:space="preserve">Capital Reserve Fund </v>
          </cell>
          <cell r="E1066" t="str">
            <v>Police Capital</v>
          </cell>
          <cell r="F1066" t="str">
            <v>Tax Supported/ Dedicated</v>
          </cell>
          <cell r="G1066" t="str">
            <v>Tax</v>
          </cell>
          <cell r="H1066" t="str">
            <v>Police</v>
          </cell>
          <cell r="I1066" t="str">
            <v>Police</v>
          </cell>
          <cell r="J1066" t="str">
            <v>Authority</v>
          </cell>
          <cell r="K1066" t="str">
            <v>Individual</v>
          </cell>
          <cell r="L1066" t="str">
            <v>Service Enhancement</v>
          </cell>
          <cell r="M1066" t="str">
            <v>Ottawa Police Services Board</v>
          </cell>
          <cell r="N1066" t="str">
            <v>Ottawa Police Services</v>
          </cell>
          <cell r="O1066">
            <v>0</v>
          </cell>
          <cell r="P1066" t="str">
            <v>Police Services</v>
          </cell>
          <cell r="Q1066" t="str">
            <v>907491  Elgin Refit - 2014</v>
          </cell>
          <cell r="R1066" t="str">
            <v>516117  Police Capital</v>
          </cell>
          <cell r="S1066">
            <v>0</v>
          </cell>
          <cell r="T1066">
            <v>0</v>
          </cell>
          <cell r="U1066">
            <v>0</v>
          </cell>
          <cell r="V1066">
            <v>3603</v>
          </cell>
          <cell r="W1066">
            <v>0</v>
          </cell>
          <cell r="X1066">
            <v>0</v>
          </cell>
          <cell r="Y1066">
            <v>0</v>
          </cell>
          <cell r="Z1066">
            <v>0</v>
          </cell>
          <cell r="AA1066">
            <v>0</v>
          </cell>
          <cell r="AB1066">
            <v>0</v>
          </cell>
          <cell r="AC1066">
            <v>3603</v>
          </cell>
          <cell r="AD1066">
            <v>516117</v>
          </cell>
          <cell r="AE1066">
            <v>3603</v>
          </cell>
          <cell r="AF1066">
            <v>14</v>
          </cell>
          <cell r="AG1066">
            <v>2019</v>
          </cell>
          <cell r="AH1066" t="str">
            <v>Police Capital</v>
          </cell>
          <cell r="AI1066">
            <v>907491</v>
          </cell>
          <cell r="AJ1066" t="str">
            <v>Elgin radoub - 2014</v>
          </cell>
        </row>
        <row r="1067">
          <cell r="B1067" t="str">
            <v>907491 Elgin Refit - 2014</v>
          </cell>
          <cell r="C1067" t="str">
            <v>Res</v>
          </cell>
          <cell r="D1067" t="str">
            <v xml:space="preserve">Capital Reserve Fund </v>
          </cell>
          <cell r="E1067" t="str">
            <v>OPS Facilities Strategic</v>
          </cell>
          <cell r="F1067" t="str">
            <v>Tax Supported/ Dedicated</v>
          </cell>
          <cell r="G1067" t="str">
            <v>Tax</v>
          </cell>
          <cell r="H1067" t="str">
            <v>Police</v>
          </cell>
          <cell r="I1067" t="str">
            <v>Police</v>
          </cell>
          <cell r="J1067" t="str">
            <v>Authority</v>
          </cell>
          <cell r="K1067" t="str">
            <v>Individual</v>
          </cell>
          <cell r="L1067" t="str">
            <v>Service Enhancement</v>
          </cell>
          <cell r="M1067" t="str">
            <v>Ottawa Police Services Board</v>
          </cell>
          <cell r="N1067" t="str">
            <v>Ottawa Police Services</v>
          </cell>
          <cell r="O1067">
            <v>0</v>
          </cell>
          <cell r="P1067" t="str">
            <v>Police Services</v>
          </cell>
          <cell r="Q1067" t="str">
            <v>907491  Elgin Refit - 2014</v>
          </cell>
          <cell r="R1067" t="str">
            <v>516172  OPS Facilities Strategic Reserve</v>
          </cell>
          <cell r="S1067">
            <v>330</v>
          </cell>
          <cell r="T1067">
            <v>0</v>
          </cell>
          <cell r="U1067">
            <v>0</v>
          </cell>
          <cell r="V1067">
            <v>0</v>
          </cell>
          <cell r="W1067">
            <v>0</v>
          </cell>
          <cell r="X1067">
            <v>0</v>
          </cell>
          <cell r="Y1067">
            <v>0</v>
          </cell>
          <cell r="Z1067">
            <v>0</v>
          </cell>
          <cell r="AA1067">
            <v>0</v>
          </cell>
          <cell r="AB1067">
            <v>0</v>
          </cell>
          <cell r="AC1067">
            <v>330</v>
          </cell>
          <cell r="AD1067">
            <v>516172</v>
          </cell>
          <cell r="AE1067">
            <v>330</v>
          </cell>
          <cell r="AF1067">
            <v>14</v>
          </cell>
          <cell r="AG1067">
            <v>2019</v>
          </cell>
          <cell r="AH1067" t="str">
            <v>OPS Facilities Strategic</v>
          </cell>
          <cell r="AI1067">
            <v>907491</v>
          </cell>
          <cell r="AJ1067" t="str">
            <v>Elgin radoub - 2014</v>
          </cell>
        </row>
        <row r="1068">
          <cell r="B1068" t="str">
            <v>907492 Swansea Refit</v>
          </cell>
          <cell r="C1068" t="str">
            <v>Res</v>
          </cell>
          <cell r="D1068" t="str">
            <v xml:space="preserve">Capital Reserve Fund </v>
          </cell>
          <cell r="E1068" t="str">
            <v>Police Capital</v>
          </cell>
          <cell r="F1068" t="str">
            <v>Tax Supported/ Dedicated</v>
          </cell>
          <cell r="G1068" t="str">
            <v>Tax</v>
          </cell>
          <cell r="H1068" t="str">
            <v>Police</v>
          </cell>
          <cell r="I1068" t="str">
            <v>Police</v>
          </cell>
          <cell r="J1068" t="str">
            <v>Authority</v>
          </cell>
          <cell r="K1068" t="str">
            <v>Individual</v>
          </cell>
          <cell r="L1068" t="str">
            <v>Service Enhancement</v>
          </cell>
          <cell r="M1068" t="str">
            <v>Ottawa Police Services Board</v>
          </cell>
          <cell r="N1068" t="str">
            <v>Ottawa Police Services</v>
          </cell>
          <cell r="O1068">
            <v>0</v>
          </cell>
          <cell r="P1068" t="str">
            <v>Police Services</v>
          </cell>
          <cell r="Q1068" t="str">
            <v>907492  Swansea Refit</v>
          </cell>
          <cell r="R1068" t="str">
            <v>516117  Police Capital</v>
          </cell>
          <cell r="S1068">
            <v>0</v>
          </cell>
          <cell r="T1068">
            <v>330</v>
          </cell>
          <cell r="U1068">
            <v>2000</v>
          </cell>
          <cell r="V1068">
            <v>0</v>
          </cell>
          <cell r="W1068">
            <v>0</v>
          </cell>
          <cell r="X1068">
            <v>0</v>
          </cell>
          <cell r="Y1068">
            <v>0</v>
          </cell>
          <cell r="Z1068">
            <v>0</v>
          </cell>
          <cell r="AA1068">
            <v>0</v>
          </cell>
          <cell r="AB1068">
            <v>0</v>
          </cell>
          <cell r="AC1068">
            <v>2330</v>
          </cell>
          <cell r="AD1068">
            <v>516117</v>
          </cell>
          <cell r="AE1068">
            <v>2330</v>
          </cell>
          <cell r="AF1068" t="str">
            <v>CW</v>
          </cell>
          <cell r="AG1068">
            <v>2019</v>
          </cell>
          <cell r="AH1068" t="str">
            <v>Police Capital</v>
          </cell>
          <cell r="AI1068">
            <v>907492</v>
          </cell>
          <cell r="AJ1068" t="str">
            <v>Réaménagement – Swansea</v>
          </cell>
        </row>
        <row r="1069">
          <cell r="B1069" t="str">
            <v>908707 Queensview 2</v>
          </cell>
          <cell r="C1069" t="str">
            <v>Res</v>
          </cell>
          <cell r="D1069" t="str">
            <v xml:space="preserve">Capital Reserve Fund </v>
          </cell>
          <cell r="E1069" t="str">
            <v>OPS Facilities Strategic</v>
          </cell>
          <cell r="F1069" t="str">
            <v>Tax Supported/ Dedicated</v>
          </cell>
          <cell r="G1069" t="str">
            <v>Tax</v>
          </cell>
          <cell r="H1069" t="str">
            <v>Police</v>
          </cell>
          <cell r="I1069" t="str">
            <v>Police</v>
          </cell>
          <cell r="J1069" t="str">
            <v>Authority</v>
          </cell>
          <cell r="K1069" t="str">
            <v>Individual</v>
          </cell>
          <cell r="L1069" t="str">
            <v>Service Enhancement</v>
          </cell>
          <cell r="M1069" t="str">
            <v>Ottawa Police Services Board</v>
          </cell>
          <cell r="N1069" t="str">
            <v>Ottawa Police Services</v>
          </cell>
          <cell r="O1069">
            <v>0</v>
          </cell>
          <cell r="P1069" t="str">
            <v>Police Services</v>
          </cell>
          <cell r="Q1069" t="str">
            <v>908707  Queensview 2</v>
          </cell>
          <cell r="R1069" t="str">
            <v>516172  OPS Facilities Strategic Reserve</v>
          </cell>
          <cell r="S1069">
            <v>0</v>
          </cell>
          <cell r="T1069">
            <v>0</v>
          </cell>
          <cell r="U1069">
            <v>552</v>
          </cell>
          <cell r="V1069">
            <v>0</v>
          </cell>
          <cell r="W1069">
            <v>0</v>
          </cell>
          <cell r="X1069">
            <v>0</v>
          </cell>
          <cell r="Y1069">
            <v>0</v>
          </cell>
          <cell r="Z1069">
            <v>0</v>
          </cell>
          <cell r="AA1069">
            <v>0</v>
          </cell>
          <cell r="AB1069">
            <v>0</v>
          </cell>
          <cell r="AC1069">
            <v>552</v>
          </cell>
          <cell r="AD1069">
            <v>516172</v>
          </cell>
          <cell r="AE1069">
            <v>552</v>
          </cell>
          <cell r="AF1069" t="str">
            <v>CW</v>
          </cell>
          <cell r="AG1069">
            <v>2018</v>
          </cell>
          <cell r="AH1069" t="str">
            <v>OPS Facilities Strategic</v>
          </cell>
          <cell r="AI1069">
            <v>908707</v>
          </cell>
          <cell r="AJ1069" t="str">
            <v>Queensview 2</v>
          </cell>
        </row>
        <row r="1070">
          <cell r="B1070" t="str">
            <v>909307 Facility Intitatives 2019</v>
          </cell>
          <cell r="C1070" t="str">
            <v>Res</v>
          </cell>
          <cell r="D1070" t="str">
            <v xml:space="preserve">Capital Reserve Fund </v>
          </cell>
          <cell r="E1070" t="str">
            <v>Police Capital</v>
          </cell>
          <cell r="F1070" t="str">
            <v>Tax Supported/ Dedicated</v>
          </cell>
          <cell r="G1070" t="str">
            <v>Tax</v>
          </cell>
          <cell r="H1070" t="str">
            <v>Police</v>
          </cell>
          <cell r="I1070" t="str">
            <v>Police</v>
          </cell>
          <cell r="J1070" t="str">
            <v>Authority</v>
          </cell>
          <cell r="K1070" t="str">
            <v>Individual</v>
          </cell>
          <cell r="L1070" t="str">
            <v>Service Enhancement</v>
          </cell>
          <cell r="M1070" t="str">
            <v>Ottawa Police Services Board</v>
          </cell>
          <cell r="N1070" t="str">
            <v>Ottawa Police Services</v>
          </cell>
          <cell r="O1070" t="str">
            <v>Ottawa Police Services</v>
          </cell>
          <cell r="P1070" t="str">
            <v>Police Services</v>
          </cell>
          <cell r="Q1070" t="str">
            <v>909307  Facility Intitatives 2019</v>
          </cell>
          <cell r="R1070" t="str">
            <v>516117  Police Capital</v>
          </cell>
          <cell r="S1070">
            <v>400</v>
          </cell>
          <cell r="T1070">
            <v>450</v>
          </cell>
          <cell r="U1070">
            <v>500</v>
          </cell>
          <cell r="V1070">
            <v>550</v>
          </cell>
          <cell r="W1070">
            <v>0</v>
          </cell>
          <cell r="X1070">
            <v>0</v>
          </cell>
          <cell r="Y1070">
            <v>0</v>
          </cell>
          <cell r="Z1070">
            <v>0</v>
          </cell>
          <cell r="AA1070">
            <v>0</v>
          </cell>
          <cell r="AB1070">
            <v>0</v>
          </cell>
          <cell r="AC1070">
            <v>1900</v>
          </cell>
          <cell r="AD1070">
            <v>516117</v>
          </cell>
          <cell r="AE1070">
            <v>1900</v>
          </cell>
          <cell r="AF1070" t="str">
            <v>CW</v>
          </cell>
          <cell r="AG1070">
            <v>2021</v>
          </cell>
          <cell r="AH1070" t="str">
            <v>Police Capital</v>
          </cell>
          <cell r="AI1070">
            <v>909307</v>
          </cell>
          <cell r="AJ1070" t="str">
            <v>Initiatives relatives aux installations 2019</v>
          </cell>
        </row>
        <row r="1071">
          <cell r="B1071" t="str">
            <v>909308 Facility Security Intiatives 2019</v>
          </cell>
          <cell r="C1071" t="str">
            <v>Res</v>
          </cell>
          <cell r="D1071" t="str">
            <v xml:space="preserve">Capital Reserve Fund </v>
          </cell>
          <cell r="E1071" t="str">
            <v>Police Capital</v>
          </cell>
          <cell r="F1071" t="str">
            <v>Tax Supported/ Dedicated</v>
          </cell>
          <cell r="G1071" t="str">
            <v>Tax</v>
          </cell>
          <cell r="H1071" t="str">
            <v>Police</v>
          </cell>
          <cell r="I1071" t="str">
            <v>Police</v>
          </cell>
          <cell r="J1071" t="str">
            <v>Authority</v>
          </cell>
          <cell r="K1071" t="str">
            <v>Individual</v>
          </cell>
          <cell r="L1071" t="str">
            <v>Service Enhancement</v>
          </cell>
          <cell r="M1071" t="str">
            <v>Ottawa Police Services Board</v>
          </cell>
          <cell r="N1071" t="str">
            <v>Ottawa Police Services</v>
          </cell>
          <cell r="O1071" t="str">
            <v>Ottawa Police Services</v>
          </cell>
          <cell r="P1071" t="str">
            <v>Police Services</v>
          </cell>
          <cell r="Q1071" t="str">
            <v>909308  Facility Security Intiatives 2019</v>
          </cell>
          <cell r="R1071" t="str">
            <v>516117  Police Capital</v>
          </cell>
          <cell r="S1071">
            <v>200</v>
          </cell>
          <cell r="T1071">
            <v>200</v>
          </cell>
          <cell r="U1071">
            <v>200</v>
          </cell>
          <cell r="V1071">
            <v>200</v>
          </cell>
          <cell r="W1071">
            <v>0</v>
          </cell>
          <cell r="X1071">
            <v>0</v>
          </cell>
          <cell r="Y1071">
            <v>0</v>
          </cell>
          <cell r="Z1071">
            <v>0</v>
          </cell>
          <cell r="AA1071">
            <v>0</v>
          </cell>
          <cell r="AB1071">
            <v>0</v>
          </cell>
          <cell r="AC1071">
            <v>800</v>
          </cell>
          <cell r="AD1071">
            <v>516117</v>
          </cell>
          <cell r="AE1071">
            <v>800</v>
          </cell>
          <cell r="AF1071" t="str">
            <v>CW</v>
          </cell>
          <cell r="AG1071">
            <v>2021</v>
          </cell>
          <cell r="AH1071" t="str">
            <v>Police Capital</v>
          </cell>
          <cell r="AI1071">
            <v>909308</v>
          </cell>
          <cell r="AJ1071" t="str">
            <v>Initiatives de surete de l'installation 2019</v>
          </cell>
        </row>
        <row r="1072">
          <cell r="B1072" t="str">
            <v>909315 IT/Comm 2</v>
          </cell>
          <cell r="C1072" t="str">
            <v>Res</v>
          </cell>
          <cell r="D1072" t="str">
            <v xml:space="preserve">Capital Reserve Fund </v>
          </cell>
          <cell r="E1072" t="str">
            <v>Police Capital</v>
          </cell>
          <cell r="F1072" t="str">
            <v>Tax Supported/ Dedicated</v>
          </cell>
          <cell r="G1072" t="str">
            <v>Tax</v>
          </cell>
          <cell r="H1072" t="str">
            <v>Police</v>
          </cell>
          <cell r="I1072" t="str">
            <v>Police</v>
          </cell>
          <cell r="J1072" t="str">
            <v>Authority</v>
          </cell>
          <cell r="K1072" t="str">
            <v>Individual</v>
          </cell>
          <cell r="L1072" t="str">
            <v>Service Enhancement</v>
          </cell>
          <cell r="M1072" t="str">
            <v>Ottawa Police Services Board</v>
          </cell>
          <cell r="N1072" t="str">
            <v>Ottawa Police Services</v>
          </cell>
          <cell r="O1072" t="str">
            <v>Ottawa Police Services</v>
          </cell>
          <cell r="P1072" t="str">
            <v>Police Services</v>
          </cell>
          <cell r="Q1072" t="str">
            <v>909315  IT/Comm 2</v>
          </cell>
          <cell r="R1072" t="str">
            <v>516117  Police Capital</v>
          </cell>
          <cell r="S1072">
            <v>0</v>
          </cell>
          <cell r="T1072">
            <v>0</v>
          </cell>
          <cell r="U1072">
            <v>0</v>
          </cell>
          <cell r="V1072">
            <v>15000</v>
          </cell>
          <cell r="W1072">
            <v>0</v>
          </cell>
          <cell r="X1072">
            <v>0</v>
          </cell>
          <cell r="Y1072">
            <v>0</v>
          </cell>
          <cell r="Z1072">
            <v>0</v>
          </cell>
          <cell r="AA1072">
            <v>0</v>
          </cell>
          <cell r="AB1072">
            <v>0</v>
          </cell>
          <cell r="AC1072">
            <v>15000</v>
          </cell>
          <cell r="AD1072">
            <v>516117</v>
          </cell>
          <cell r="AE1072">
            <v>15000</v>
          </cell>
          <cell r="AF1072" t="str">
            <v>CW</v>
          </cell>
          <cell r="AG1072">
            <v>2022</v>
          </cell>
          <cell r="AH1072" t="str">
            <v>Police Capital</v>
          </cell>
          <cell r="AI1072">
            <v>909315</v>
          </cell>
          <cell r="AJ1072" t="str">
            <v>SIA et Communications 2</v>
          </cell>
        </row>
        <row r="1073">
          <cell r="B1073" t="str">
            <v>909553 Modernization Roadmap 2019</v>
          </cell>
          <cell r="C1073" t="str">
            <v>Res</v>
          </cell>
          <cell r="D1073" t="str">
            <v xml:space="preserve">Capital Reserve Fund </v>
          </cell>
          <cell r="E1073" t="str">
            <v>Police Capital</v>
          </cell>
          <cell r="F1073" t="str">
            <v>Tax Supported/ Dedicated</v>
          </cell>
          <cell r="G1073" t="str">
            <v>Tax</v>
          </cell>
          <cell r="H1073" t="str">
            <v>Police</v>
          </cell>
          <cell r="I1073" t="str">
            <v>Police</v>
          </cell>
          <cell r="J1073" t="str">
            <v>Authority</v>
          </cell>
          <cell r="K1073" t="str">
            <v>Individual</v>
          </cell>
          <cell r="L1073" t="str">
            <v>Service Enhancement</v>
          </cell>
          <cell r="M1073" t="str">
            <v>Ottawa Police Services Board</v>
          </cell>
          <cell r="N1073" t="str">
            <v>Ottawa Police Services</v>
          </cell>
          <cell r="O1073" t="str">
            <v>Ottawa Police Services</v>
          </cell>
          <cell r="P1073" t="str">
            <v>Police Services</v>
          </cell>
          <cell r="Q1073" t="str">
            <v>909553  Modernization Roadmap 2019</v>
          </cell>
          <cell r="R1073" t="str">
            <v>516117  Police Capital</v>
          </cell>
          <cell r="S1073">
            <v>8000</v>
          </cell>
          <cell r="T1073">
            <v>3865</v>
          </cell>
          <cell r="U1073">
            <v>0</v>
          </cell>
          <cell r="V1073">
            <v>0</v>
          </cell>
          <cell r="W1073">
            <v>0</v>
          </cell>
          <cell r="X1073">
            <v>0</v>
          </cell>
          <cell r="Y1073">
            <v>0</v>
          </cell>
          <cell r="Z1073">
            <v>0</v>
          </cell>
          <cell r="AA1073">
            <v>0</v>
          </cell>
          <cell r="AB1073">
            <v>0</v>
          </cell>
          <cell r="AC1073">
            <v>11865</v>
          </cell>
          <cell r="AD1073">
            <v>516117</v>
          </cell>
          <cell r="AE1073">
            <v>11865</v>
          </cell>
          <cell r="AF1073" t="str">
            <v>CW</v>
          </cell>
          <cell r="AG1073">
            <v>2021</v>
          </cell>
          <cell r="AH1073" t="str">
            <v>Police Capital</v>
          </cell>
          <cell r="AI1073">
            <v>909553</v>
          </cell>
          <cell r="AJ1073" t="str">
            <v>Feuille de route en matière de modernisation 2019</v>
          </cell>
        </row>
        <row r="1074">
          <cell r="B1074" t="str">
            <v>909554 Radio Project</v>
          </cell>
          <cell r="C1074" t="str">
            <v>Res</v>
          </cell>
          <cell r="D1074" t="str">
            <v xml:space="preserve">Capital Reserve Fund </v>
          </cell>
          <cell r="E1074" t="str">
            <v>Police Capital</v>
          </cell>
          <cell r="F1074" t="str">
            <v>Tax Supported/ Dedicated</v>
          </cell>
          <cell r="G1074" t="str">
            <v>Tax</v>
          </cell>
          <cell r="H1074" t="str">
            <v>Police</v>
          </cell>
          <cell r="I1074" t="str">
            <v>Police</v>
          </cell>
          <cell r="J1074" t="str">
            <v>Authority</v>
          </cell>
          <cell r="K1074" t="str">
            <v>Individual</v>
          </cell>
          <cell r="L1074" t="str">
            <v>Service Enhancement</v>
          </cell>
          <cell r="M1074" t="str">
            <v>Ottawa Police Services Board</v>
          </cell>
          <cell r="N1074" t="str">
            <v>Ottawa Police Services</v>
          </cell>
          <cell r="O1074" t="str">
            <v>Ottawa Police Services</v>
          </cell>
          <cell r="P1074" t="str">
            <v>Police Services</v>
          </cell>
          <cell r="Q1074" t="str">
            <v>909554  Radio Project</v>
          </cell>
          <cell r="R1074" t="str">
            <v>516117  Police Capital</v>
          </cell>
          <cell r="S1074">
            <v>600</v>
          </cell>
          <cell r="T1074">
            <v>0</v>
          </cell>
          <cell r="U1074">
            <v>0</v>
          </cell>
          <cell r="V1074">
            <v>0</v>
          </cell>
          <cell r="W1074">
            <v>0</v>
          </cell>
          <cell r="X1074">
            <v>0</v>
          </cell>
          <cell r="Y1074">
            <v>0</v>
          </cell>
          <cell r="Z1074">
            <v>0</v>
          </cell>
          <cell r="AA1074">
            <v>0</v>
          </cell>
          <cell r="AB1074">
            <v>0</v>
          </cell>
          <cell r="AC1074">
            <v>600</v>
          </cell>
          <cell r="AD1074">
            <v>516117</v>
          </cell>
          <cell r="AE1074">
            <v>600</v>
          </cell>
          <cell r="AF1074" t="str">
            <v>CW</v>
          </cell>
          <cell r="AG1074">
            <v>2020</v>
          </cell>
          <cell r="AH1074" t="str">
            <v>Police Capital</v>
          </cell>
          <cell r="AI1074">
            <v>909554</v>
          </cell>
          <cell r="AJ1074" t="str">
            <v>Projet radio</v>
          </cell>
        </row>
        <row r="1075">
          <cell r="B1075" t="str">
            <v>909555 Growth Costs 2019</v>
          </cell>
          <cell r="C1075" t="str">
            <v>Res</v>
          </cell>
          <cell r="D1075" t="str">
            <v xml:space="preserve">Capital Reserve Fund </v>
          </cell>
          <cell r="E1075" t="str">
            <v>Police Capital</v>
          </cell>
          <cell r="F1075" t="str">
            <v>Tax Supported/ Dedicated</v>
          </cell>
          <cell r="G1075" t="str">
            <v>Tax</v>
          </cell>
          <cell r="H1075" t="str">
            <v>Police</v>
          </cell>
          <cell r="I1075" t="str">
            <v>Police</v>
          </cell>
          <cell r="J1075" t="str">
            <v>Authority</v>
          </cell>
          <cell r="K1075" t="str">
            <v>Individual</v>
          </cell>
          <cell r="L1075" t="str">
            <v>Service Enhancement</v>
          </cell>
          <cell r="M1075" t="str">
            <v>Ottawa Police Services Board</v>
          </cell>
          <cell r="N1075" t="str">
            <v>Ottawa Police Services</v>
          </cell>
          <cell r="O1075" t="str">
            <v>Ottawa Police Services</v>
          </cell>
          <cell r="P1075" t="str">
            <v>Police Services</v>
          </cell>
          <cell r="Q1075" t="str">
            <v>909555  Growth Costs 2019</v>
          </cell>
          <cell r="R1075" t="str">
            <v>516117  Police Capital</v>
          </cell>
          <cell r="S1075">
            <v>1048</v>
          </cell>
          <cell r="T1075">
            <v>1350</v>
          </cell>
          <cell r="U1075">
            <v>1253</v>
          </cell>
          <cell r="V1075">
            <v>1253</v>
          </cell>
          <cell r="W1075">
            <v>0</v>
          </cell>
          <cell r="X1075">
            <v>0</v>
          </cell>
          <cell r="Y1075">
            <v>0</v>
          </cell>
          <cell r="Z1075">
            <v>0</v>
          </cell>
          <cell r="AA1075">
            <v>0</v>
          </cell>
          <cell r="AB1075">
            <v>0</v>
          </cell>
          <cell r="AC1075">
            <v>4904</v>
          </cell>
          <cell r="AD1075">
            <v>516117</v>
          </cell>
          <cell r="AE1075">
            <v>4904</v>
          </cell>
          <cell r="AF1075" t="str">
            <v>CW</v>
          </cell>
          <cell r="AG1075">
            <v>2020</v>
          </cell>
          <cell r="AH1075" t="str">
            <v>Police Capital</v>
          </cell>
          <cell r="AI1075">
            <v>909555</v>
          </cell>
          <cell r="AJ1075" t="str">
            <v>Coûts de croissance 2019</v>
          </cell>
        </row>
        <row r="1076">
          <cell r="B1076" t="str">
            <v>903608 East Urban Facility</v>
          </cell>
          <cell r="C1076" t="str">
            <v>Debt</v>
          </cell>
          <cell r="D1076" t="str">
            <v xml:space="preserve">Debt Funding </v>
          </cell>
          <cell r="E1076" t="str">
            <v>Tax Supported Debt</v>
          </cell>
          <cell r="F1076" t="str">
            <v>Tax Supported/ Dedicated Debt</v>
          </cell>
          <cell r="G1076" t="str">
            <v>Tax</v>
          </cell>
          <cell r="H1076" t="str">
            <v>Library</v>
          </cell>
          <cell r="I1076" t="str">
            <v>Library</v>
          </cell>
          <cell r="J1076" t="str">
            <v>Authority</v>
          </cell>
          <cell r="K1076" t="str">
            <v>Individual</v>
          </cell>
          <cell r="L1076" t="str">
            <v>Renewal of City Assets</v>
          </cell>
          <cell r="M1076" t="str">
            <v>Ottawa Public Library Board</v>
          </cell>
          <cell r="N1076" t="str">
            <v>Ottawa Public Library</v>
          </cell>
          <cell r="O1076" t="str">
            <v>Ottawa Public Library</v>
          </cell>
          <cell r="P1076" t="str">
            <v>Library</v>
          </cell>
          <cell r="Q1076" t="str">
            <v>903608 East Urban Facility</v>
          </cell>
          <cell r="R1076" t="str">
            <v>518004  Tax Supported Debt</v>
          </cell>
          <cell r="S1076">
            <v>0</v>
          </cell>
          <cell r="T1076">
            <v>0</v>
          </cell>
          <cell r="U1076">
            <v>0</v>
          </cell>
          <cell r="V1076">
            <v>0</v>
          </cell>
          <cell r="W1076">
            <v>0</v>
          </cell>
          <cell r="X1076">
            <v>0</v>
          </cell>
          <cell r="Y1076">
            <v>0</v>
          </cell>
          <cell r="Z1076">
            <v>0</v>
          </cell>
          <cell r="AA1076">
            <v>0</v>
          </cell>
          <cell r="AB1076">
            <v>0</v>
          </cell>
          <cell r="AC1076">
            <v>0</v>
          </cell>
          <cell r="AD1076">
            <v>518004</v>
          </cell>
          <cell r="AE1076">
            <v>0</v>
          </cell>
          <cell r="AF1076">
            <v>2</v>
          </cell>
          <cell r="AG1076">
            <v>2023</v>
          </cell>
          <cell r="AH1076" t="str">
            <v>Tax Supported Debt</v>
          </cell>
          <cell r="AI1076">
            <v>903608</v>
          </cell>
          <cell r="AJ1076" t="str">
            <v>Aménagement de la succursale d'Orléans</v>
          </cell>
        </row>
        <row r="1077">
          <cell r="B1077" t="str">
            <v>903608 East Urban Facility</v>
          </cell>
          <cell r="C1077" t="str">
            <v>Rev</v>
          </cell>
          <cell r="D1077" t="str">
            <v>Revenues</v>
          </cell>
          <cell r="E1077" t="str">
            <v>Provincial Revenue</v>
          </cell>
          <cell r="F1077" t="str">
            <v>Revenues</v>
          </cell>
          <cell r="G1077" t="str">
            <v>Revenues</v>
          </cell>
          <cell r="H1077" t="str">
            <v>Library</v>
          </cell>
          <cell r="I1077" t="str">
            <v>Library</v>
          </cell>
          <cell r="J1077" t="str">
            <v>Authority</v>
          </cell>
          <cell r="K1077" t="str">
            <v>Individual</v>
          </cell>
          <cell r="L1077" t="str">
            <v>Renewal of City Assets</v>
          </cell>
          <cell r="M1077" t="str">
            <v>Ottawa Public Library Board</v>
          </cell>
          <cell r="N1077" t="str">
            <v>Ottawa Public Library</v>
          </cell>
          <cell r="O1077" t="str">
            <v>Ottawa Public Library</v>
          </cell>
          <cell r="P1077" t="str">
            <v>Library</v>
          </cell>
          <cell r="Q1077" t="str">
            <v>903608 East Urban Facility</v>
          </cell>
          <cell r="R1077" t="str">
            <v>512005  Provincial Revenue</v>
          </cell>
          <cell r="S1077">
            <v>0</v>
          </cell>
          <cell r="T1077">
            <v>0</v>
          </cell>
          <cell r="U1077">
            <v>0</v>
          </cell>
          <cell r="V1077">
            <v>0</v>
          </cell>
          <cell r="W1077">
            <v>0</v>
          </cell>
          <cell r="X1077">
            <v>0</v>
          </cell>
          <cell r="Y1077">
            <v>0</v>
          </cell>
          <cell r="Z1077">
            <v>0</v>
          </cell>
          <cell r="AA1077">
            <v>0</v>
          </cell>
          <cell r="AB1077">
            <v>0</v>
          </cell>
          <cell r="AC1077">
            <v>0</v>
          </cell>
          <cell r="AD1077">
            <v>512005</v>
          </cell>
          <cell r="AE1077">
            <v>0</v>
          </cell>
          <cell r="AF1077">
            <v>2</v>
          </cell>
          <cell r="AG1077">
            <v>2023</v>
          </cell>
          <cell r="AH1077" t="str">
            <v>Provincial</v>
          </cell>
          <cell r="AI1077">
            <v>903608</v>
          </cell>
          <cell r="AJ1077" t="str">
            <v>Aménagement de la succursale d'Orléans</v>
          </cell>
        </row>
        <row r="1078">
          <cell r="B1078" t="str">
            <v>903608 East Urban Facility</v>
          </cell>
          <cell r="C1078" t="str">
            <v>Res</v>
          </cell>
          <cell r="D1078" t="str">
            <v xml:space="preserve">Gas Tax </v>
          </cell>
          <cell r="E1078" t="str">
            <v>Federal Gas Tax</v>
          </cell>
          <cell r="F1078" t="str">
            <v>Gas Tax</v>
          </cell>
          <cell r="G1078" t="str">
            <v xml:space="preserve">Gas Tax </v>
          </cell>
          <cell r="H1078" t="str">
            <v>Library</v>
          </cell>
          <cell r="I1078" t="str">
            <v>Library</v>
          </cell>
          <cell r="J1078" t="str">
            <v>Authority</v>
          </cell>
          <cell r="K1078" t="str">
            <v>Individual</v>
          </cell>
          <cell r="L1078" t="str">
            <v>Renewal of City Assets</v>
          </cell>
          <cell r="M1078" t="str">
            <v>Ottawa Public Library Board</v>
          </cell>
          <cell r="N1078" t="str">
            <v>Ottawa Public Library</v>
          </cell>
          <cell r="O1078" t="str">
            <v>Ottawa Public Library</v>
          </cell>
          <cell r="P1078" t="str">
            <v>Library</v>
          </cell>
          <cell r="Q1078" t="str">
            <v>903608 East Urban Facility</v>
          </cell>
          <cell r="R1078" t="str">
            <v>516174  Federal Gas Tax</v>
          </cell>
          <cell r="S1078">
            <v>0</v>
          </cell>
          <cell r="T1078">
            <v>0</v>
          </cell>
          <cell r="U1078">
            <v>0</v>
          </cell>
          <cell r="V1078">
            <v>0</v>
          </cell>
          <cell r="W1078">
            <v>0</v>
          </cell>
          <cell r="X1078">
            <v>0</v>
          </cell>
          <cell r="Y1078">
            <v>0</v>
          </cell>
          <cell r="Z1078">
            <v>0</v>
          </cell>
          <cell r="AA1078">
            <v>0</v>
          </cell>
          <cell r="AB1078">
            <v>0</v>
          </cell>
          <cell r="AC1078">
            <v>0</v>
          </cell>
          <cell r="AD1078">
            <v>516174</v>
          </cell>
          <cell r="AE1078">
            <v>0</v>
          </cell>
          <cell r="AF1078">
            <v>2</v>
          </cell>
          <cell r="AG1078">
            <v>2023</v>
          </cell>
          <cell r="AH1078" t="str">
            <v>Federal Gas Tax</v>
          </cell>
          <cell r="AI1078">
            <v>903608</v>
          </cell>
          <cell r="AJ1078" t="str">
            <v>Aménagement de la succursale d'Orléans</v>
          </cell>
        </row>
        <row r="1079">
          <cell r="B1079" t="str">
            <v>903608 East Urban Facility</v>
          </cell>
          <cell r="C1079" t="str">
            <v>DC</v>
          </cell>
          <cell r="D1079" t="str">
            <v xml:space="preserve">Development Charges </v>
          </cell>
          <cell r="E1079" t="str">
            <v>Studies-2021-CW</v>
          </cell>
          <cell r="F1079" t="str">
            <v>Develop. Charges</v>
          </cell>
          <cell r="G1079" t="str">
            <v>DC</v>
          </cell>
          <cell r="H1079" t="str">
            <v>Library</v>
          </cell>
          <cell r="I1079" t="str">
            <v>Library</v>
          </cell>
          <cell r="J1079" t="str">
            <v>Authority</v>
          </cell>
          <cell r="K1079" t="str">
            <v>Individual</v>
          </cell>
          <cell r="L1079" t="str">
            <v>Renewal of City Assets</v>
          </cell>
          <cell r="M1079" t="str">
            <v>Ottawa Public Library Board</v>
          </cell>
          <cell r="N1079" t="str">
            <v>Ottawa Public Library</v>
          </cell>
          <cell r="O1079" t="str">
            <v>Ottawa Public Library</v>
          </cell>
          <cell r="P1079" t="str">
            <v>Library</v>
          </cell>
          <cell r="Q1079" t="str">
            <v>903608 East Urban Facility</v>
          </cell>
          <cell r="R1079" t="str">
            <v>516279  D/C Studies-2021-CW</v>
          </cell>
          <cell r="S1079">
            <v>0</v>
          </cell>
          <cell r="T1079">
            <v>0</v>
          </cell>
          <cell r="U1079">
            <v>0</v>
          </cell>
          <cell r="V1079">
            <v>0</v>
          </cell>
          <cell r="W1079">
            <v>0</v>
          </cell>
          <cell r="X1079">
            <v>0</v>
          </cell>
          <cell r="Y1079">
            <v>0</v>
          </cell>
          <cell r="Z1079">
            <v>0</v>
          </cell>
          <cell r="AA1079">
            <v>0</v>
          </cell>
          <cell r="AB1079">
            <v>0</v>
          </cell>
          <cell r="AC1079">
            <v>0</v>
          </cell>
          <cell r="AD1079">
            <v>516279</v>
          </cell>
          <cell r="AE1079">
            <v>0</v>
          </cell>
          <cell r="AF1079">
            <v>2</v>
          </cell>
          <cell r="AG1079">
            <v>2023</v>
          </cell>
          <cell r="AH1079" t="str">
            <v>Studies</v>
          </cell>
          <cell r="AI1079">
            <v>903608</v>
          </cell>
          <cell r="AJ1079" t="str">
            <v>Aménagement de la succursale d'Orléans</v>
          </cell>
        </row>
        <row r="1080">
          <cell r="B1080" t="str">
            <v>908717 Corporate Services - South</v>
          </cell>
          <cell r="C1080" t="str">
            <v>Debt</v>
          </cell>
          <cell r="D1080" t="str">
            <v xml:space="preserve">Debt Funding </v>
          </cell>
          <cell r="E1080" t="str">
            <v>Tax Supported Debt</v>
          </cell>
          <cell r="F1080" t="str">
            <v>Tax Supported/ Dedicated Debt</v>
          </cell>
          <cell r="G1080" t="str">
            <v>Tax</v>
          </cell>
          <cell r="H1080" t="str">
            <v>Police</v>
          </cell>
          <cell r="I1080" t="str">
            <v>Police</v>
          </cell>
          <cell r="J1080" t="str">
            <v>Authority</v>
          </cell>
          <cell r="K1080" t="str">
            <v>Individual</v>
          </cell>
          <cell r="L1080" t="str">
            <v>Service Enhancement</v>
          </cell>
          <cell r="M1080" t="str">
            <v>Ottawa Police Services Board</v>
          </cell>
          <cell r="N1080" t="str">
            <v>Ottawa Police Services</v>
          </cell>
          <cell r="O1080">
            <v>0</v>
          </cell>
          <cell r="P1080" t="str">
            <v>Police Services</v>
          </cell>
          <cell r="Q1080" t="str">
            <v>908717  Corporate Services - South</v>
          </cell>
          <cell r="R1080" t="str">
            <v>518004  Tax Supported Debt</v>
          </cell>
          <cell r="S1080">
            <v>0</v>
          </cell>
          <cell r="T1080">
            <v>0</v>
          </cell>
          <cell r="U1080">
            <v>0</v>
          </cell>
          <cell r="V1080">
            <v>0</v>
          </cell>
          <cell r="W1080">
            <v>0</v>
          </cell>
          <cell r="X1080">
            <v>0</v>
          </cell>
          <cell r="Y1080">
            <v>0</v>
          </cell>
          <cell r="Z1080">
            <v>0</v>
          </cell>
          <cell r="AA1080">
            <v>0</v>
          </cell>
          <cell r="AB1080">
            <v>0</v>
          </cell>
          <cell r="AC1080">
            <v>0</v>
          </cell>
          <cell r="AD1080">
            <v>518004</v>
          </cell>
          <cell r="AE1080">
            <v>0</v>
          </cell>
          <cell r="AF1080" t="str">
            <v>CW</v>
          </cell>
          <cell r="AG1080">
            <v>2024</v>
          </cell>
          <cell r="AH1080" t="str">
            <v>Tax Supported Debt</v>
          </cell>
          <cell r="AI1080">
            <v>908717</v>
          </cell>
          <cell r="AJ1080" t="str">
            <v>Services généraux - Sud</v>
          </cell>
        </row>
        <row r="1081">
          <cell r="B1081" t="str">
            <v>908717 Corporate Services - South</v>
          </cell>
          <cell r="C1081" t="str">
            <v>Rev</v>
          </cell>
          <cell r="D1081" t="str">
            <v>Revenues</v>
          </cell>
          <cell r="E1081" t="str">
            <v>Provincial Revenue</v>
          </cell>
          <cell r="F1081" t="str">
            <v>Revenues</v>
          </cell>
          <cell r="G1081" t="str">
            <v>Revenues</v>
          </cell>
          <cell r="H1081" t="str">
            <v>Police</v>
          </cell>
          <cell r="I1081" t="str">
            <v>Police</v>
          </cell>
          <cell r="J1081" t="str">
            <v>Authority</v>
          </cell>
          <cell r="K1081" t="str">
            <v>Individual</v>
          </cell>
          <cell r="L1081" t="str">
            <v>Service Enhancement</v>
          </cell>
          <cell r="M1081" t="str">
            <v>Ottawa Police Services Board</v>
          </cell>
          <cell r="N1081" t="str">
            <v>Ottawa Police Services</v>
          </cell>
          <cell r="O1081">
            <v>0</v>
          </cell>
          <cell r="P1081" t="str">
            <v>Police Services</v>
          </cell>
          <cell r="Q1081" t="str">
            <v>908717  Corporate Services - South</v>
          </cell>
          <cell r="R1081" t="str">
            <v>512005  Provincial Revenue</v>
          </cell>
          <cell r="S1081">
            <v>0</v>
          </cell>
          <cell r="T1081">
            <v>0</v>
          </cell>
          <cell r="U1081">
            <v>0</v>
          </cell>
          <cell r="V1081">
            <v>0</v>
          </cell>
          <cell r="W1081">
            <v>0</v>
          </cell>
          <cell r="X1081">
            <v>0</v>
          </cell>
          <cell r="Y1081">
            <v>0</v>
          </cell>
          <cell r="Z1081">
            <v>0</v>
          </cell>
          <cell r="AA1081">
            <v>0</v>
          </cell>
          <cell r="AB1081">
            <v>0</v>
          </cell>
          <cell r="AC1081">
            <v>0</v>
          </cell>
          <cell r="AD1081">
            <v>512005</v>
          </cell>
          <cell r="AE1081">
            <v>0</v>
          </cell>
          <cell r="AF1081" t="str">
            <v>CW</v>
          </cell>
          <cell r="AG1081">
            <v>2024</v>
          </cell>
          <cell r="AH1081" t="str">
            <v>Provincial</v>
          </cell>
          <cell r="AI1081">
            <v>908717</v>
          </cell>
          <cell r="AJ1081" t="str">
            <v>Services généraux - Sud</v>
          </cell>
        </row>
        <row r="1082">
          <cell r="B1082" t="str">
            <v>908717 Corporate Services - South</v>
          </cell>
          <cell r="C1082" t="str">
            <v>Res</v>
          </cell>
          <cell r="D1082" t="str">
            <v xml:space="preserve">Gas Tax </v>
          </cell>
          <cell r="E1082" t="str">
            <v>Federal Gas Tax</v>
          </cell>
          <cell r="F1082" t="str">
            <v>Gas Tax</v>
          </cell>
          <cell r="G1082" t="str">
            <v xml:space="preserve">Gas Tax </v>
          </cell>
          <cell r="H1082" t="str">
            <v>Police</v>
          </cell>
          <cell r="I1082" t="str">
            <v>Police</v>
          </cell>
          <cell r="J1082" t="str">
            <v>Authority</v>
          </cell>
          <cell r="K1082" t="str">
            <v>Individual</v>
          </cell>
          <cell r="L1082" t="str">
            <v>Service Enhancement</v>
          </cell>
          <cell r="M1082" t="str">
            <v>Ottawa Police Services Board</v>
          </cell>
          <cell r="N1082" t="str">
            <v>Ottawa Police Services</v>
          </cell>
          <cell r="O1082">
            <v>0</v>
          </cell>
          <cell r="P1082" t="str">
            <v>Police Services</v>
          </cell>
          <cell r="Q1082" t="str">
            <v>908717  Corporate Services - South</v>
          </cell>
          <cell r="R1082" t="str">
            <v>516174  Federal Gas Tax</v>
          </cell>
          <cell r="S1082">
            <v>0</v>
          </cell>
          <cell r="T1082">
            <v>0</v>
          </cell>
          <cell r="U1082">
            <v>0</v>
          </cell>
          <cell r="V1082">
            <v>0</v>
          </cell>
          <cell r="W1082">
            <v>0</v>
          </cell>
          <cell r="X1082">
            <v>0</v>
          </cell>
          <cell r="Y1082">
            <v>0</v>
          </cell>
          <cell r="Z1082">
            <v>0</v>
          </cell>
          <cell r="AA1082">
            <v>0</v>
          </cell>
          <cell r="AB1082">
            <v>0</v>
          </cell>
          <cell r="AC1082">
            <v>0</v>
          </cell>
          <cell r="AD1082">
            <v>516174</v>
          </cell>
          <cell r="AE1082">
            <v>0</v>
          </cell>
          <cell r="AF1082" t="str">
            <v>CW</v>
          </cell>
          <cell r="AG1082">
            <v>2024</v>
          </cell>
          <cell r="AH1082" t="str">
            <v>Federal Gas Tax</v>
          </cell>
          <cell r="AI1082">
            <v>908717</v>
          </cell>
          <cell r="AJ1082" t="str">
            <v>Services généraux - Sud</v>
          </cell>
        </row>
        <row r="1083">
          <cell r="B1083" t="str">
            <v>908717 Corporate Services - South</v>
          </cell>
          <cell r="C1083" t="str">
            <v>DC</v>
          </cell>
          <cell r="D1083" t="str">
            <v xml:space="preserve">Development Charges </v>
          </cell>
          <cell r="E1083" t="str">
            <v>Studies-2021-CW</v>
          </cell>
          <cell r="F1083" t="str">
            <v>Develop. Charges</v>
          </cell>
          <cell r="G1083" t="str">
            <v>DC</v>
          </cell>
          <cell r="H1083" t="str">
            <v>Police</v>
          </cell>
          <cell r="I1083" t="str">
            <v>Police</v>
          </cell>
          <cell r="J1083" t="str">
            <v>Authority</v>
          </cell>
          <cell r="K1083" t="str">
            <v>Individual</v>
          </cell>
          <cell r="L1083" t="str">
            <v>Service Enhancement</v>
          </cell>
          <cell r="M1083" t="str">
            <v>Ottawa Police Services Board</v>
          </cell>
          <cell r="N1083" t="str">
            <v>Ottawa Police Services</v>
          </cell>
          <cell r="O1083">
            <v>0</v>
          </cell>
          <cell r="P1083" t="str">
            <v>Police Services</v>
          </cell>
          <cell r="Q1083" t="str">
            <v>908717  Corporate Services - South</v>
          </cell>
          <cell r="R1083" t="str">
            <v>516279  D/C Studies-2021-CW</v>
          </cell>
          <cell r="S1083">
            <v>0</v>
          </cell>
          <cell r="T1083">
            <v>0</v>
          </cell>
          <cell r="U1083">
            <v>0</v>
          </cell>
          <cell r="V1083">
            <v>0</v>
          </cell>
          <cell r="W1083">
            <v>0</v>
          </cell>
          <cell r="X1083">
            <v>0</v>
          </cell>
          <cell r="Y1083">
            <v>0</v>
          </cell>
          <cell r="Z1083">
            <v>0</v>
          </cell>
          <cell r="AA1083">
            <v>0</v>
          </cell>
          <cell r="AB1083">
            <v>0</v>
          </cell>
          <cell r="AC1083">
            <v>0</v>
          </cell>
          <cell r="AD1083">
            <v>516279</v>
          </cell>
          <cell r="AE1083">
            <v>0</v>
          </cell>
          <cell r="AF1083" t="str">
            <v>CW</v>
          </cell>
          <cell r="AG1083">
            <v>2024</v>
          </cell>
          <cell r="AH1083" t="str">
            <v>Studies</v>
          </cell>
          <cell r="AI1083">
            <v>908717</v>
          </cell>
          <cell r="AJ1083" t="str">
            <v>Services généraux - Sud</v>
          </cell>
        </row>
        <row r="1084">
          <cell r="B1084" t="str">
            <v>908605 South Mississippi Bridge Mohrs Rd 432030</v>
          </cell>
          <cell r="C1084" t="str">
            <v>Debt</v>
          </cell>
          <cell r="D1084" t="str">
            <v xml:space="preserve">Debt Funding </v>
          </cell>
          <cell r="E1084" t="str">
            <v>Tax Supported Debt</v>
          </cell>
          <cell r="F1084" t="str">
            <v>Tax Supported/ Dedicated Debt</v>
          </cell>
          <cell r="G1084" t="str">
            <v>Tax</v>
          </cell>
          <cell r="H1084" t="str">
            <v>Tax</v>
          </cell>
          <cell r="I1084" t="str">
            <v>Tax</v>
          </cell>
          <cell r="J1084" t="str">
            <v>Authority</v>
          </cell>
          <cell r="K1084" t="str">
            <v>Individual</v>
          </cell>
          <cell r="L1084" t="str">
            <v>Renewal of City Assets</v>
          </cell>
          <cell r="M1084" t="str">
            <v>Agriculture &amp; Rural Affairs Committee</v>
          </cell>
          <cell r="N1084" t="str">
            <v>Planning, Infrastructure &amp; Economic Development Department</v>
          </cell>
          <cell r="O1084" t="str">
            <v>Infrastructure Services</v>
          </cell>
          <cell r="P1084" t="str">
            <v>Transportation Services</v>
          </cell>
          <cell r="Q1084" t="str">
            <v>908605 South Mississippi Bridge Mohrs Rd 432030</v>
          </cell>
          <cell r="R1084" t="str">
            <v>518004  Tax Supported Debt</v>
          </cell>
          <cell r="S1084">
            <v>0</v>
          </cell>
          <cell r="T1084">
            <v>0</v>
          </cell>
          <cell r="U1084">
            <v>0</v>
          </cell>
          <cell r="V1084">
            <v>0</v>
          </cell>
          <cell r="W1084">
            <v>0</v>
          </cell>
          <cell r="X1084">
            <v>0</v>
          </cell>
          <cell r="Y1084">
            <v>0</v>
          </cell>
          <cell r="Z1084">
            <v>0</v>
          </cell>
          <cell r="AA1084">
            <v>0</v>
          </cell>
          <cell r="AB1084">
            <v>0</v>
          </cell>
          <cell r="AC1084">
            <v>0</v>
          </cell>
          <cell r="AD1084">
            <v>518004</v>
          </cell>
          <cell r="AE1084">
            <v>0</v>
          </cell>
          <cell r="AF1084">
            <v>5</v>
          </cell>
          <cell r="AG1084" t="str">
            <v>2021</v>
          </cell>
          <cell r="AH1084" t="str">
            <v>Tax Supported Debt</v>
          </cell>
          <cell r="AI1084">
            <v>908605</v>
          </cell>
          <cell r="AJ1084" t="str">
            <v>Pont Mississippi Sud rue Mohrs 432030</v>
          </cell>
        </row>
        <row r="1085">
          <cell r="B1085" t="str">
            <v>908605 South Mississippi Bridge Mohrs Rd 432031</v>
          </cell>
          <cell r="C1085" t="str">
            <v>Rev</v>
          </cell>
          <cell r="D1085" t="str">
            <v>Revenues</v>
          </cell>
          <cell r="E1085" t="str">
            <v>Provincial Revenue</v>
          </cell>
          <cell r="F1085" t="str">
            <v>Revenues</v>
          </cell>
          <cell r="G1085" t="str">
            <v>Revenues</v>
          </cell>
          <cell r="H1085" t="str">
            <v>Tax</v>
          </cell>
          <cell r="I1085" t="str">
            <v>Tax</v>
          </cell>
          <cell r="J1085" t="str">
            <v>Authority</v>
          </cell>
          <cell r="K1085" t="str">
            <v>Individual</v>
          </cell>
          <cell r="L1085" t="str">
            <v>Renewal of City Assets</v>
          </cell>
          <cell r="M1085" t="str">
            <v>Agriculture &amp; Rural Affairs Committee</v>
          </cell>
          <cell r="N1085" t="str">
            <v>Planning, Infrastructure &amp; Economic Development Department</v>
          </cell>
          <cell r="O1085" t="str">
            <v>Infrastructure Services</v>
          </cell>
          <cell r="P1085" t="str">
            <v>Transportation Services</v>
          </cell>
          <cell r="Q1085" t="str">
            <v>908605 South Mississippi Bridge Mohrs Rd 432031</v>
          </cell>
          <cell r="R1085" t="str">
            <v>512005  Provincial Revenue</v>
          </cell>
          <cell r="S1085">
            <v>0</v>
          </cell>
          <cell r="T1085">
            <v>0</v>
          </cell>
          <cell r="U1085">
            <v>0</v>
          </cell>
          <cell r="V1085">
            <v>0</v>
          </cell>
          <cell r="W1085">
            <v>0</v>
          </cell>
          <cell r="X1085">
            <v>0</v>
          </cell>
          <cell r="Y1085">
            <v>0</v>
          </cell>
          <cell r="Z1085">
            <v>0</v>
          </cell>
          <cell r="AA1085">
            <v>0</v>
          </cell>
          <cell r="AB1085">
            <v>0</v>
          </cell>
          <cell r="AC1085">
            <v>0</v>
          </cell>
          <cell r="AD1085">
            <v>512005</v>
          </cell>
          <cell r="AE1085">
            <v>0</v>
          </cell>
          <cell r="AF1085">
            <v>5</v>
          </cell>
          <cell r="AG1085" t="str">
            <v>2021</v>
          </cell>
          <cell r="AH1085" t="str">
            <v>Provincial</v>
          </cell>
          <cell r="AI1085">
            <v>908605</v>
          </cell>
          <cell r="AJ1085" t="str">
            <v>Pont Mississippi Sud rue Mohrs 432030</v>
          </cell>
        </row>
        <row r="1086">
          <cell r="B1086" t="str">
            <v>908605 South Mississippi Bridge Mohrs Rd 432032</v>
          </cell>
          <cell r="C1086" t="str">
            <v>Res</v>
          </cell>
          <cell r="D1086" t="str">
            <v xml:space="preserve">Gas Tax </v>
          </cell>
          <cell r="E1086" t="str">
            <v>Federal Gas Tax</v>
          </cell>
          <cell r="F1086" t="str">
            <v>Gas Tax</v>
          </cell>
          <cell r="G1086" t="str">
            <v xml:space="preserve">Gas Tax </v>
          </cell>
          <cell r="H1086" t="str">
            <v>Tax</v>
          </cell>
          <cell r="I1086" t="str">
            <v>Tax</v>
          </cell>
          <cell r="J1086" t="str">
            <v>Authority</v>
          </cell>
          <cell r="K1086" t="str">
            <v>Individual</v>
          </cell>
          <cell r="L1086" t="str">
            <v>Renewal of City Assets</v>
          </cell>
          <cell r="M1086" t="str">
            <v>Agriculture &amp; Rural Affairs Committee</v>
          </cell>
          <cell r="N1086" t="str">
            <v>Planning, Infrastructure &amp; Economic Development Department</v>
          </cell>
          <cell r="O1086" t="str">
            <v>Infrastructure Services</v>
          </cell>
          <cell r="P1086" t="str">
            <v>Transportation Services</v>
          </cell>
          <cell r="Q1086" t="str">
            <v>908605 South Mississippi Bridge Mohrs Rd 432032</v>
          </cell>
          <cell r="R1086" t="str">
            <v>516174  Federal Gas Tax</v>
          </cell>
          <cell r="S1086">
            <v>0</v>
          </cell>
          <cell r="T1086">
            <v>0</v>
          </cell>
          <cell r="U1086">
            <v>0</v>
          </cell>
          <cell r="V1086">
            <v>0</v>
          </cell>
          <cell r="W1086">
            <v>0</v>
          </cell>
          <cell r="X1086">
            <v>0</v>
          </cell>
          <cell r="Y1086">
            <v>0</v>
          </cell>
          <cell r="Z1086">
            <v>0</v>
          </cell>
          <cell r="AA1086">
            <v>0</v>
          </cell>
          <cell r="AB1086">
            <v>0</v>
          </cell>
          <cell r="AC1086">
            <v>0</v>
          </cell>
          <cell r="AD1086">
            <v>516174</v>
          </cell>
          <cell r="AE1086">
            <v>0</v>
          </cell>
          <cell r="AF1086">
            <v>5</v>
          </cell>
          <cell r="AG1086" t="str">
            <v>2021</v>
          </cell>
          <cell r="AH1086" t="str">
            <v>Federal Gas Tax</v>
          </cell>
          <cell r="AI1086">
            <v>908605</v>
          </cell>
          <cell r="AJ1086" t="str">
            <v>Pont Mississippi Sud rue Mohrs 432030</v>
          </cell>
        </row>
        <row r="1087">
          <cell r="B1087" t="str">
            <v>908605 South Mississippi Bridge Mohrs Rd 432033</v>
          </cell>
          <cell r="C1087" t="str">
            <v>DC</v>
          </cell>
          <cell r="D1087" t="str">
            <v xml:space="preserve">Development Charges </v>
          </cell>
          <cell r="E1087" t="str">
            <v>Studies-2021-CW</v>
          </cell>
          <cell r="F1087" t="str">
            <v>Develop. Charges</v>
          </cell>
          <cell r="G1087" t="str">
            <v>DC</v>
          </cell>
          <cell r="H1087" t="str">
            <v>Tax</v>
          </cell>
          <cell r="I1087" t="str">
            <v>Tax</v>
          </cell>
          <cell r="J1087" t="str">
            <v>Authority</v>
          </cell>
          <cell r="K1087" t="str">
            <v>Individual</v>
          </cell>
          <cell r="L1087" t="str">
            <v>Renewal of City Assets</v>
          </cell>
          <cell r="M1087" t="str">
            <v>Agriculture &amp; Rural Affairs Committee</v>
          </cell>
          <cell r="N1087" t="str">
            <v>Planning, Infrastructure &amp; Economic Development Department</v>
          </cell>
          <cell r="O1087" t="str">
            <v>Infrastructure Services</v>
          </cell>
          <cell r="P1087" t="str">
            <v>Transportation Services</v>
          </cell>
          <cell r="Q1087" t="str">
            <v>908605 South Mississippi Bridge Mohrs Rd 432033</v>
          </cell>
          <cell r="R1087" t="str">
            <v>516279  D/C Studies-2021-CW</v>
          </cell>
          <cell r="S1087">
            <v>0</v>
          </cell>
          <cell r="T1087">
            <v>0</v>
          </cell>
          <cell r="U1087">
            <v>0</v>
          </cell>
          <cell r="V1087">
            <v>0</v>
          </cell>
          <cell r="W1087">
            <v>0</v>
          </cell>
          <cell r="X1087">
            <v>0</v>
          </cell>
          <cell r="Y1087">
            <v>0</v>
          </cell>
          <cell r="Z1087">
            <v>0</v>
          </cell>
          <cell r="AA1087">
            <v>0</v>
          </cell>
          <cell r="AB1087">
            <v>0</v>
          </cell>
          <cell r="AC1087">
            <v>0</v>
          </cell>
          <cell r="AD1087">
            <v>516279</v>
          </cell>
          <cell r="AE1087">
            <v>0</v>
          </cell>
          <cell r="AF1087">
            <v>5</v>
          </cell>
          <cell r="AG1087" t="str">
            <v>2021</v>
          </cell>
          <cell r="AH1087" t="str">
            <v>Studies</v>
          </cell>
          <cell r="AI1087">
            <v>908605</v>
          </cell>
          <cell r="AJ1087" t="str">
            <v>Pont Mississippi Sud rue Mohrs 432030</v>
          </cell>
        </row>
        <row r="1088">
          <cell r="B1088" t="str">
            <v>906642 Munster Well System Rehab</v>
          </cell>
          <cell r="C1088" t="str">
            <v>Debt</v>
          </cell>
          <cell r="D1088" t="str">
            <v xml:space="preserve">Debt Funding </v>
          </cell>
          <cell r="E1088" t="str">
            <v>Tax Supported Debt</v>
          </cell>
          <cell r="F1088" t="str">
            <v>Tax Supported/ Dedicated Debt</v>
          </cell>
          <cell r="G1088" t="str">
            <v>Tax</v>
          </cell>
          <cell r="H1088" t="str">
            <v>Rate</v>
          </cell>
          <cell r="I1088" t="str">
            <v>Water</v>
          </cell>
          <cell r="J1088" t="str">
            <v>Authority</v>
          </cell>
          <cell r="K1088" t="str">
            <v>Individual</v>
          </cell>
          <cell r="L1088" t="str">
            <v>Renewal of City Assets</v>
          </cell>
          <cell r="M1088" t="str">
            <v>Standing Committee on Enviromental Protection, Water and Waste Management - Rate</v>
          </cell>
          <cell r="N1088" t="str">
            <v>Public Works &amp; Environmental Services Department</v>
          </cell>
          <cell r="O1088" t="str">
            <v>Water Services</v>
          </cell>
          <cell r="P1088" t="str">
            <v>Drinking Water Services</v>
          </cell>
          <cell r="Q1088" t="str">
            <v>906642  Munster Well System Rehab</v>
          </cell>
          <cell r="R1088" t="str">
            <v>518004  Tax Supported Debt</v>
          </cell>
          <cell r="S1088">
            <v>0</v>
          </cell>
          <cell r="T1088">
            <v>0</v>
          </cell>
          <cell r="U1088">
            <v>0</v>
          </cell>
          <cell r="V1088">
            <v>0</v>
          </cell>
          <cell r="W1088">
            <v>0</v>
          </cell>
          <cell r="X1088">
            <v>0</v>
          </cell>
          <cell r="Y1088">
            <v>0</v>
          </cell>
          <cell r="Z1088">
            <v>0</v>
          </cell>
          <cell r="AA1088">
            <v>0</v>
          </cell>
          <cell r="AB1088">
            <v>0</v>
          </cell>
          <cell r="AC1088">
            <v>0</v>
          </cell>
          <cell r="AD1088">
            <v>518004</v>
          </cell>
          <cell r="AE1088">
            <v>0</v>
          </cell>
          <cell r="AF1088" t="str">
            <v>CW</v>
          </cell>
          <cell r="AG1088">
            <v>2019</v>
          </cell>
          <cell r="AH1088" t="str">
            <v>Tax Supported Debt</v>
          </cell>
          <cell r="AI1088">
            <v>906642</v>
          </cell>
          <cell r="AJ1088" t="str">
            <v>Réfection du système de puits de Munster Hamlet</v>
          </cell>
        </row>
        <row r="1089">
          <cell r="B1089" t="str">
            <v>906642 Munster Well System Rehab</v>
          </cell>
          <cell r="C1089" t="str">
            <v>Rev</v>
          </cell>
          <cell r="D1089" t="str">
            <v>Revenues</v>
          </cell>
          <cell r="E1089" t="str">
            <v>Provincial Revenue</v>
          </cell>
          <cell r="F1089" t="str">
            <v>Revenues</v>
          </cell>
          <cell r="G1089" t="str">
            <v>Revenues</v>
          </cell>
          <cell r="H1089" t="str">
            <v>Rate</v>
          </cell>
          <cell r="I1089" t="str">
            <v>Water</v>
          </cell>
          <cell r="J1089" t="str">
            <v>Authority</v>
          </cell>
          <cell r="K1089" t="str">
            <v>Individual</v>
          </cell>
          <cell r="L1089" t="str">
            <v>Renewal of City Assets</v>
          </cell>
          <cell r="M1089" t="str">
            <v>Standing Committee on Enviromental Protection, Water and Waste Management - Rate</v>
          </cell>
          <cell r="N1089" t="str">
            <v>Public Works &amp; Environmental Services Department</v>
          </cell>
          <cell r="O1089" t="str">
            <v>Water Services</v>
          </cell>
          <cell r="P1089" t="str">
            <v>Drinking Water Services</v>
          </cell>
          <cell r="Q1089" t="str">
            <v>906642  Munster Well System Rehab</v>
          </cell>
          <cell r="R1089" t="str">
            <v>512005  Provincial Revenue</v>
          </cell>
          <cell r="S1089">
            <v>0</v>
          </cell>
          <cell r="T1089">
            <v>0</v>
          </cell>
          <cell r="U1089">
            <v>0</v>
          </cell>
          <cell r="V1089">
            <v>0</v>
          </cell>
          <cell r="W1089">
            <v>0</v>
          </cell>
          <cell r="X1089">
            <v>0</v>
          </cell>
          <cell r="Y1089">
            <v>0</v>
          </cell>
          <cell r="Z1089">
            <v>0</v>
          </cell>
          <cell r="AA1089">
            <v>0</v>
          </cell>
          <cell r="AB1089">
            <v>0</v>
          </cell>
          <cell r="AC1089">
            <v>0</v>
          </cell>
          <cell r="AD1089">
            <v>512005</v>
          </cell>
          <cell r="AE1089">
            <v>0</v>
          </cell>
          <cell r="AF1089" t="str">
            <v>CW</v>
          </cell>
          <cell r="AG1089">
            <v>2019</v>
          </cell>
          <cell r="AH1089" t="str">
            <v>Provincial</v>
          </cell>
          <cell r="AI1089">
            <v>906642</v>
          </cell>
          <cell r="AJ1089" t="str">
            <v>Réfection du système de puits de Munster Hamlet</v>
          </cell>
        </row>
        <row r="1090">
          <cell r="B1090" t="str">
            <v>906642 Munster Well System Rehab</v>
          </cell>
          <cell r="C1090" t="str">
            <v>Res</v>
          </cell>
          <cell r="D1090" t="str">
            <v xml:space="preserve">Gas Tax </v>
          </cell>
          <cell r="E1090" t="str">
            <v>Federal Gas Tax</v>
          </cell>
          <cell r="F1090" t="str">
            <v>Gas Tax</v>
          </cell>
          <cell r="G1090" t="str">
            <v xml:space="preserve">Gas Tax </v>
          </cell>
          <cell r="H1090" t="str">
            <v>Rate</v>
          </cell>
          <cell r="I1090" t="str">
            <v>Water</v>
          </cell>
          <cell r="J1090" t="str">
            <v>Authority</v>
          </cell>
          <cell r="K1090" t="str">
            <v>Individual</v>
          </cell>
          <cell r="L1090" t="str">
            <v>Renewal of City Assets</v>
          </cell>
          <cell r="M1090" t="str">
            <v>Standing Committee on Enviromental Protection, Water and Waste Management - Rate</v>
          </cell>
          <cell r="N1090" t="str">
            <v>Public Works &amp; Environmental Services Department</v>
          </cell>
          <cell r="O1090" t="str">
            <v>Water Services</v>
          </cell>
          <cell r="P1090" t="str">
            <v>Drinking Water Services</v>
          </cell>
          <cell r="Q1090" t="str">
            <v>906642  Munster Well System Rehab</v>
          </cell>
          <cell r="R1090" t="str">
            <v>516174  Federal Gas Tax</v>
          </cell>
          <cell r="S1090">
            <v>0</v>
          </cell>
          <cell r="T1090">
            <v>0</v>
          </cell>
          <cell r="U1090">
            <v>0</v>
          </cell>
          <cell r="V1090">
            <v>0</v>
          </cell>
          <cell r="W1090">
            <v>0</v>
          </cell>
          <cell r="X1090">
            <v>0</v>
          </cell>
          <cell r="Y1090">
            <v>0</v>
          </cell>
          <cell r="Z1090">
            <v>0</v>
          </cell>
          <cell r="AA1090">
            <v>0</v>
          </cell>
          <cell r="AB1090">
            <v>0</v>
          </cell>
          <cell r="AC1090">
            <v>0</v>
          </cell>
          <cell r="AD1090">
            <v>516174</v>
          </cell>
          <cell r="AE1090">
            <v>0</v>
          </cell>
          <cell r="AF1090" t="str">
            <v>CW</v>
          </cell>
          <cell r="AG1090">
            <v>2019</v>
          </cell>
          <cell r="AH1090" t="str">
            <v>Federal Gas Tax</v>
          </cell>
          <cell r="AI1090">
            <v>906642</v>
          </cell>
          <cell r="AJ1090" t="str">
            <v>Réfection du système de puits de Munster Hamlet</v>
          </cell>
        </row>
        <row r="1091">
          <cell r="B1091" t="str">
            <v>906642 Munster Well System Rehab</v>
          </cell>
          <cell r="C1091" t="str">
            <v>DC</v>
          </cell>
          <cell r="D1091" t="str">
            <v xml:space="preserve">Development Charges </v>
          </cell>
          <cell r="E1091" t="str">
            <v>Studies-2021-CW</v>
          </cell>
          <cell r="F1091" t="str">
            <v>Develop. Charges</v>
          </cell>
          <cell r="G1091" t="str">
            <v>DC</v>
          </cell>
          <cell r="H1091" t="str">
            <v>Rate</v>
          </cell>
          <cell r="I1091" t="str">
            <v>Water</v>
          </cell>
          <cell r="J1091" t="str">
            <v>Authority</v>
          </cell>
          <cell r="K1091" t="str">
            <v>Individual</v>
          </cell>
          <cell r="L1091" t="str">
            <v>Renewal of City Assets</v>
          </cell>
          <cell r="M1091" t="str">
            <v>Standing Committee on Enviromental Protection, Water and Waste Management - Rate</v>
          </cell>
          <cell r="N1091" t="str">
            <v>Public Works &amp; Environmental Services Department</v>
          </cell>
          <cell r="O1091" t="str">
            <v>Water Services</v>
          </cell>
          <cell r="P1091" t="str">
            <v>Drinking Water Services</v>
          </cell>
          <cell r="Q1091" t="str">
            <v>906642  Munster Well System Rehab</v>
          </cell>
          <cell r="R1091" t="str">
            <v>516279  D/C Studies-2021-CW</v>
          </cell>
          <cell r="S1091">
            <v>0</v>
          </cell>
          <cell r="T1091">
            <v>0</v>
          </cell>
          <cell r="U1091">
            <v>0</v>
          </cell>
          <cell r="V1091">
            <v>0</v>
          </cell>
          <cell r="W1091">
            <v>0</v>
          </cell>
          <cell r="X1091">
            <v>0</v>
          </cell>
          <cell r="Y1091">
            <v>0</v>
          </cell>
          <cell r="Z1091">
            <v>0</v>
          </cell>
          <cell r="AA1091">
            <v>0</v>
          </cell>
          <cell r="AB1091">
            <v>0</v>
          </cell>
          <cell r="AC1091">
            <v>0</v>
          </cell>
          <cell r="AD1091">
            <v>516279</v>
          </cell>
          <cell r="AE1091">
            <v>0</v>
          </cell>
          <cell r="AF1091" t="str">
            <v>CW</v>
          </cell>
          <cell r="AG1091">
            <v>2019</v>
          </cell>
          <cell r="AH1091" t="str">
            <v>Studies</v>
          </cell>
          <cell r="AI1091">
            <v>906642</v>
          </cell>
          <cell r="AJ1091" t="str">
            <v>Réfection du système de puits de Munster Hamlet</v>
          </cell>
        </row>
        <row r="1092">
          <cell r="B1092" t="str">
            <v>907816 Groundwater Management</v>
          </cell>
          <cell r="C1092" t="str">
            <v>Debt</v>
          </cell>
          <cell r="D1092" t="str">
            <v xml:space="preserve">Debt Funding </v>
          </cell>
          <cell r="E1092" t="str">
            <v>Tax Supported Debt</v>
          </cell>
          <cell r="F1092" t="str">
            <v>Tax Supported/ Dedicated Debt</v>
          </cell>
          <cell r="G1092" t="str">
            <v>Tax</v>
          </cell>
          <cell r="H1092" t="str">
            <v>Tax</v>
          </cell>
          <cell r="I1092" t="str">
            <v>Tax</v>
          </cell>
          <cell r="J1092" t="str">
            <v>Authority</v>
          </cell>
          <cell r="K1092" t="str">
            <v>Solid Waste Landfill Management</v>
          </cell>
          <cell r="L1092" t="str">
            <v>Regulatory</v>
          </cell>
          <cell r="M1092" t="str">
            <v>Standing Committee on Enviromental Protection, Water and Waste Management - Tax</v>
          </cell>
          <cell r="N1092" t="str">
            <v>Public Works &amp; Environmental Services Department</v>
          </cell>
          <cell r="O1092" t="str">
            <v>Solid Waste Services</v>
          </cell>
          <cell r="P1092" t="str">
            <v>Solid Waste</v>
          </cell>
          <cell r="Q1092" t="str">
            <v>907816  Groundwater Management</v>
          </cell>
          <cell r="R1092" t="str">
            <v>518004  Tax Supported Debt</v>
          </cell>
          <cell r="S1092">
            <v>0</v>
          </cell>
          <cell r="T1092">
            <v>0</v>
          </cell>
          <cell r="U1092">
            <v>0</v>
          </cell>
          <cell r="V1092">
            <v>0</v>
          </cell>
          <cell r="W1092">
            <v>0</v>
          </cell>
          <cell r="X1092">
            <v>0</v>
          </cell>
          <cell r="Y1092">
            <v>0</v>
          </cell>
          <cell r="Z1092">
            <v>0</v>
          </cell>
          <cell r="AA1092">
            <v>0</v>
          </cell>
          <cell r="AB1092">
            <v>0</v>
          </cell>
          <cell r="AC1092">
            <v>0</v>
          </cell>
          <cell r="AD1092">
            <v>518004</v>
          </cell>
          <cell r="AE1092">
            <v>0</v>
          </cell>
          <cell r="AF1092" t="str">
            <v>CW</v>
          </cell>
          <cell r="AG1092">
            <v>2019</v>
          </cell>
          <cell r="AH1092" t="str">
            <v>Tax Supported Debt</v>
          </cell>
          <cell r="AI1092">
            <v>907816</v>
          </cell>
          <cell r="AJ1092" t="str">
            <v xml:space="preserve">Gestion des eaux souterraines  </v>
          </cell>
        </row>
        <row r="1093">
          <cell r="B1093" t="str">
            <v>907816 Groundwater Management</v>
          </cell>
          <cell r="C1093" t="str">
            <v>Rev</v>
          </cell>
          <cell r="D1093" t="str">
            <v>Revenues</v>
          </cell>
          <cell r="E1093" t="str">
            <v>Provincial Revenue</v>
          </cell>
          <cell r="F1093" t="str">
            <v>Revenues</v>
          </cell>
          <cell r="G1093" t="str">
            <v>Revenues</v>
          </cell>
          <cell r="H1093" t="str">
            <v>Tax</v>
          </cell>
          <cell r="I1093" t="str">
            <v>Tax</v>
          </cell>
          <cell r="J1093" t="str">
            <v>Authority</v>
          </cell>
          <cell r="K1093" t="str">
            <v>Solid Waste Landfill Management</v>
          </cell>
          <cell r="L1093" t="str">
            <v>Regulatory</v>
          </cell>
          <cell r="M1093" t="str">
            <v>Standing Committee on Enviromental Protection, Water and Waste Management - Tax</v>
          </cell>
          <cell r="N1093" t="str">
            <v>Public Works &amp; Environmental Services Department</v>
          </cell>
          <cell r="O1093" t="str">
            <v>Solid Waste Services</v>
          </cell>
          <cell r="P1093" t="str">
            <v>Solid Waste</v>
          </cell>
          <cell r="Q1093" t="str">
            <v>907816  Groundwater Management</v>
          </cell>
          <cell r="R1093" t="str">
            <v>512005  Provincial Revenue</v>
          </cell>
          <cell r="S1093">
            <v>0</v>
          </cell>
          <cell r="T1093">
            <v>0</v>
          </cell>
          <cell r="U1093">
            <v>0</v>
          </cell>
          <cell r="V1093">
            <v>0</v>
          </cell>
          <cell r="W1093">
            <v>0</v>
          </cell>
          <cell r="X1093">
            <v>0</v>
          </cell>
          <cell r="Y1093">
            <v>0</v>
          </cell>
          <cell r="Z1093">
            <v>0</v>
          </cell>
          <cell r="AA1093">
            <v>0</v>
          </cell>
          <cell r="AB1093">
            <v>0</v>
          </cell>
          <cell r="AC1093">
            <v>0</v>
          </cell>
          <cell r="AD1093">
            <v>512005</v>
          </cell>
          <cell r="AE1093">
            <v>0</v>
          </cell>
          <cell r="AF1093" t="str">
            <v>CW</v>
          </cell>
          <cell r="AG1093">
            <v>2019</v>
          </cell>
          <cell r="AH1093" t="str">
            <v>Provincial</v>
          </cell>
          <cell r="AI1093">
            <v>907816</v>
          </cell>
          <cell r="AJ1093" t="str">
            <v xml:space="preserve">Gestion des eaux souterraines  </v>
          </cell>
        </row>
        <row r="1094">
          <cell r="B1094" t="str">
            <v>907816 Groundwater Management</v>
          </cell>
          <cell r="C1094" t="str">
            <v>Res</v>
          </cell>
          <cell r="D1094" t="str">
            <v xml:space="preserve">Gas Tax </v>
          </cell>
          <cell r="E1094" t="str">
            <v>Federal Gas Tax</v>
          </cell>
          <cell r="F1094" t="str">
            <v>Gas Tax</v>
          </cell>
          <cell r="G1094" t="str">
            <v xml:space="preserve">Gas Tax </v>
          </cell>
          <cell r="H1094" t="str">
            <v>Tax</v>
          </cell>
          <cell r="I1094" t="str">
            <v>Tax</v>
          </cell>
          <cell r="J1094" t="str">
            <v>Authority</v>
          </cell>
          <cell r="K1094" t="str">
            <v>Solid Waste Landfill Management</v>
          </cell>
          <cell r="L1094" t="str">
            <v>Regulatory</v>
          </cell>
          <cell r="M1094" t="str">
            <v>Standing Committee on Enviromental Protection, Water and Waste Management - Tax</v>
          </cell>
          <cell r="N1094" t="str">
            <v>Public Works &amp; Environmental Services Department</v>
          </cell>
          <cell r="O1094" t="str">
            <v>Solid Waste Services</v>
          </cell>
          <cell r="P1094" t="str">
            <v>Solid Waste</v>
          </cell>
          <cell r="Q1094" t="str">
            <v>907816  Groundwater Management</v>
          </cell>
          <cell r="R1094" t="str">
            <v>516174  Federal Gas Tax</v>
          </cell>
          <cell r="S1094">
            <v>0</v>
          </cell>
          <cell r="T1094">
            <v>0</v>
          </cell>
          <cell r="U1094">
            <v>0</v>
          </cell>
          <cell r="V1094">
            <v>0</v>
          </cell>
          <cell r="W1094">
            <v>0</v>
          </cell>
          <cell r="X1094">
            <v>0</v>
          </cell>
          <cell r="Y1094">
            <v>0</v>
          </cell>
          <cell r="Z1094">
            <v>0</v>
          </cell>
          <cell r="AA1094">
            <v>0</v>
          </cell>
          <cell r="AB1094">
            <v>0</v>
          </cell>
          <cell r="AC1094">
            <v>0</v>
          </cell>
          <cell r="AD1094">
            <v>516174</v>
          </cell>
          <cell r="AE1094">
            <v>0</v>
          </cell>
          <cell r="AF1094" t="str">
            <v>CW</v>
          </cell>
          <cell r="AG1094">
            <v>2019</v>
          </cell>
          <cell r="AH1094" t="str">
            <v>Federal Gas Tax</v>
          </cell>
          <cell r="AI1094">
            <v>907816</v>
          </cell>
          <cell r="AJ1094" t="str">
            <v xml:space="preserve">Gestion des eaux souterraines  </v>
          </cell>
        </row>
        <row r="1095">
          <cell r="B1095" t="str">
            <v>907816 Groundwater Management</v>
          </cell>
          <cell r="C1095" t="str">
            <v>DC</v>
          </cell>
          <cell r="D1095" t="str">
            <v xml:space="preserve">Development Charges </v>
          </cell>
          <cell r="E1095" t="str">
            <v>Studies-2021-CW</v>
          </cell>
          <cell r="F1095" t="str">
            <v>Develop. Charges</v>
          </cell>
          <cell r="G1095" t="str">
            <v>DC</v>
          </cell>
          <cell r="H1095" t="str">
            <v>Tax</v>
          </cell>
          <cell r="I1095" t="str">
            <v>Tax</v>
          </cell>
          <cell r="J1095" t="str">
            <v>Authority</v>
          </cell>
          <cell r="K1095" t="str">
            <v>Solid Waste Landfill Management</v>
          </cell>
          <cell r="L1095" t="str">
            <v>Regulatory</v>
          </cell>
          <cell r="M1095" t="str">
            <v>Standing Committee on Enviromental Protection, Water and Waste Management - Tax</v>
          </cell>
          <cell r="N1095" t="str">
            <v>Public Works &amp; Environmental Services Department</v>
          </cell>
          <cell r="O1095" t="str">
            <v>Solid Waste Services</v>
          </cell>
          <cell r="P1095" t="str">
            <v>Solid Waste</v>
          </cell>
          <cell r="Q1095" t="str">
            <v>907816  Groundwater Management</v>
          </cell>
          <cell r="R1095" t="str">
            <v>516279  D/C Studies-2021-CW</v>
          </cell>
          <cell r="S1095">
            <v>0</v>
          </cell>
          <cell r="T1095">
            <v>0</v>
          </cell>
          <cell r="U1095">
            <v>0</v>
          </cell>
          <cell r="V1095">
            <v>0</v>
          </cell>
          <cell r="W1095">
            <v>0</v>
          </cell>
          <cell r="X1095">
            <v>0</v>
          </cell>
          <cell r="Y1095">
            <v>0</v>
          </cell>
          <cell r="Z1095">
            <v>0</v>
          </cell>
          <cell r="AA1095">
            <v>0</v>
          </cell>
          <cell r="AB1095">
            <v>0</v>
          </cell>
          <cell r="AC1095">
            <v>0</v>
          </cell>
          <cell r="AD1095">
            <v>516279</v>
          </cell>
          <cell r="AE1095">
            <v>0</v>
          </cell>
          <cell r="AF1095" t="str">
            <v>CW</v>
          </cell>
          <cell r="AG1095">
            <v>2019</v>
          </cell>
          <cell r="AH1095" t="str">
            <v>Studies</v>
          </cell>
          <cell r="AI1095">
            <v>907816</v>
          </cell>
          <cell r="AJ1095" t="str">
            <v xml:space="preserve">Gestion des eaux souterraines  </v>
          </cell>
        </row>
        <row r="1096">
          <cell r="B1096" t="str">
            <v>908875 Technology Infrastructure - 2018</v>
          </cell>
          <cell r="C1096" t="str">
            <v>Debt</v>
          </cell>
          <cell r="D1096" t="str">
            <v xml:space="preserve">Debt Funding </v>
          </cell>
          <cell r="E1096" t="str">
            <v>Tax Supported Debt</v>
          </cell>
          <cell r="F1096" t="str">
            <v>Tax Supported/ Dedicated Debt</v>
          </cell>
          <cell r="G1096" t="str">
            <v>Tax</v>
          </cell>
          <cell r="H1096" t="str">
            <v>Tax</v>
          </cell>
          <cell r="I1096" t="str">
            <v>Tax</v>
          </cell>
          <cell r="J1096" t="str">
            <v>Authority</v>
          </cell>
          <cell r="K1096" t="str">
            <v>Individual</v>
          </cell>
          <cell r="L1096" t="str">
            <v>Renewal of City Assets</v>
          </cell>
          <cell r="M1096" t="str">
            <v>Finance &amp; Economic Development Committee</v>
          </cell>
          <cell r="N1096" t="str">
            <v>Corporate Services Department</v>
          </cell>
          <cell r="O1096" t="str">
            <v>Information Technology Services</v>
          </cell>
          <cell r="P1096" t="str">
            <v>Information Technology</v>
          </cell>
          <cell r="Q1096" t="str">
            <v>908875  Technology Infrastructure - 2018</v>
          </cell>
          <cell r="R1096" t="str">
            <v>518004  Tax Supported Debt</v>
          </cell>
          <cell r="S1096">
            <v>0</v>
          </cell>
          <cell r="T1096">
            <v>0</v>
          </cell>
          <cell r="U1096">
            <v>0</v>
          </cell>
          <cell r="V1096">
            <v>0</v>
          </cell>
          <cell r="W1096">
            <v>0</v>
          </cell>
          <cell r="X1096">
            <v>0</v>
          </cell>
          <cell r="Y1096">
            <v>0</v>
          </cell>
          <cell r="Z1096">
            <v>0</v>
          </cell>
          <cell r="AA1096">
            <v>0</v>
          </cell>
          <cell r="AB1096">
            <v>0</v>
          </cell>
          <cell r="AC1096">
            <v>0</v>
          </cell>
          <cell r="AD1096">
            <v>518004</v>
          </cell>
          <cell r="AE1096">
            <v>0</v>
          </cell>
          <cell r="AF1096" t="str">
            <v>CW</v>
          </cell>
          <cell r="AG1096">
            <v>2021</v>
          </cell>
          <cell r="AH1096" t="str">
            <v>Tax Supported Debt</v>
          </cell>
          <cell r="AI1096">
            <v>908875</v>
          </cell>
          <cell r="AJ1096" t="str">
            <v>Infrastructure technologique des TI 2018</v>
          </cell>
        </row>
        <row r="1097">
          <cell r="B1097" t="str">
            <v>908875 Technology Infrastructure - 2018</v>
          </cell>
          <cell r="C1097" t="str">
            <v>Rev</v>
          </cell>
          <cell r="D1097" t="str">
            <v>Revenues</v>
          </cell>
          <cell r="E1097" t="str">
            <v>Provincial Revenue</v>
          </cell>
          <cell r="F1097" t="str">
            <v>Revenues</v>
          </cell>
          <cell r="G1097" t="str">
            <v>Revenues</v>
          </cell>
          <cell r="H1097" t="str">
            <v>Tax</v>
          </cell>
          <cell r="I1097" t="str">
            <v>Tax</v>
          </cell>
          <cell r="J1097" t="str">
            <v>Authority</v>
          </cell>
          <cell r="K1097" t="str">
            <v>Individual</v>
          </cell>
          <cell r="L1097" t="str">
            <v>Renewal of City Assets</v>
          </cell>
          <cell r="M1097" t="str">
            <v>Finance &amp; Economic Development Committee</v>
          </cell>
          <cell r="N1097" t="str">
            <v>Corporate Services Department</v>
          </cell>
          <cell r="O1097" t="str">
            <v>Information Technology Services</v>
          </cell>
          <cell r="P1097" t="str">
            <v>Information Technology</v>
          </cell>
          <cell r="Q1097" t="str">
            <v>908875  Technology Infrastructure - 2018</v>
          </cell>
          <cell r="R1097" t="str">
            <v>512005  Provincial Revenue</v>
          </cell>
          <cell r="S1097">
            <v>0</v>
          </cell>
          <cell r="T1097">
            <v>0</v>
          </cell>
          <cell r="U1097">
            <v>0</v>
          </cell>
          <cell r="V1097">
            <v>0</v>
          </cell>
          <cell r="W1097">
            <v>0</v>
          </cell>
          <cell r="X1097">
            <v>0</v>
          </cell>
          <cell r="Y1097">
            <v>0</v>
          </cell>
          <cell r="Z1097">
            <v>0</v>
          </cell>
          <cell r="AA1097">
            <v>0</v>
          </cell>
          <cell r="AB1097">
            <v>0</v>
          </cell>
          <cell r="AC1097">
            <v>0</v>
          </cell>
          <cell r="AD1097">
            <v>512005</v>
          </cell>
          <cell r="AE1097">
            <v>0</v>
          </cell>
          <cell r="AF1097" t="str">
            <v>CW</v>
          </cell>
          <cell r="AG1097">
            <v>2021</v>
          </cell>
          <cell r="AH1097" t="str">
            <v>Provincial</v>
          </cell>
          <cell r="AI1097">
            <v>908875</v>
          </cell>
          <cell r="AJ1097" t="str">
            <v>Infrastructure technologique des TI 2018</v>
          </cell>
        </row>
        <row r="1098">
          <cell r="B1098" t="str">
            <v>908875 Technology Infrastructure - 2018</v>
          </cell>
          <cell r="C1098" t="str">
            <v>Res</v>
          </cell>
          <cell r="D1098" t="str">
            <v xml:space="preserve">Gas Tax </v>
          </cell>
          <cell r="E1098" t="str">
            <v>Federal Gas Tax</v>
          </cell>
          <cell r="F1098" t="str">
            <v>Gas Tax</v>
          </cell>
          <cell r="G1098" t="str">
            <v xml:space="preserve">Gas Tax </v>
          </cell>
          <cell r="H1098" t="str">
            <v>Tax</v>
          </cell>
          <cell r="I1098" t="str">
            <v>Tax</v>
          </cell>
          <cell r="J1098" t="str">
            <v>Authority</v>
          </cell>
          <cell r="K1098" t="str">
            <v>Individual</v>
          </cell>
          <cell r="L1098" t="str">
            <v>Renewal of City Assets</v>
          </cell>
          <cell r="M1098" t="str">
            <v>Finance &amp; Economic Development Committee</v>
          </cell>
          <cell r="N1098" t="str">
            <v>Corporate Services Department</v>
          </cell>
          <cell r="O1098" t="str">
            <v>Information Technology Services</v>
          </cell>
          <cell r="P1098" t="str">
            <v>Information Technology</v>
          </cell>
          <cell r="Q1098" t="str">
            <v>908875  Technology Infrastructure - 2018</v>
          </cell>
          <cell r="R1098" t="str">
            <v>516174  Federal Gas Tax</v>
          </cell>
          <cell r="S1098">
            <v>0</v>
          </cell>
          <cell r="T1098">
            <v>0</v>
          </cell>
          <cell r="U1098">
            <v>0</v>
          </cell>
          <cell r="V1098">
            <v>0</v>
          </cell>
          <cell r="W1098">
            <v>0</v>
          </cell>
          <cell r="X1098">
            <v>0</v>
          </cell>
          <cell r="Y1098">
            <v>0</v>
          </cell>
          <cell r="Z1098">
            <v>0</v>
          </cell>
          <cell r="AA1098">
            <v>0</v>
          </cell>
          <cell r="AB1098">
            <v>0</v>
          </cell>
          <cell r="AC1098">
            <v>0</v>
          </cell>
          <cell r="AD1098">
            <v>516174</v>
          </cell>
          <cell r="AE1098">
            <v>0</v>
          </cell>
          <cell r="AF1098" t="str">
            <v>CW</v>
          </cell>
          <cell r="AG1098">
            <v>2021</v>
          </cell>
          <cell r="AH1098" t="str">
            <v>Federal Gas Tax</v>
          </cell>
          <cell r="AI1098">
            <v>908875</v>
          </cell>
          <cell r="AJ1098" t="str">
            <v>Infrastructure technologique des TI 2018</v>
          </cell>
        </row>
        <row r="1099">
          <cell r="B1099" t="str">
            <v>908875 Technology Infrastructure - 2018</v>
          </cell>
          <cell r="C1099" t="str">
            <v>DC</v>
          </cell>
          <cell r="D1099" t="str">
            <v xml:space="preserve">Development Charges </v>
          </cell>
          <cell r="E1099" t="str">
            <v>Studies-2021-CW</v>
          </cell>
          <cell r="F1099" t="str">
            <v>Develop. Charges</v>
          </cell>
          <cell r="G1099" t="str">
            <v>DC</v>
          </cell>
          <cell r="H1099" t="str">
            <v>Tax</v>
          </cell>
          <cell r="I1099" t="str">
            <v>Tax</v>
          </cell>
          <cell r="J1099" t="str">
            <v>Authority</v>
          </cell>
          <cell r="K1099" t="str">
            <v>Individual</v>
          </cell>
          <cell r="L1099" t="str">
            <v>Renewal of City Assets</v>
          </cell>
          <cell r="M1099" t="str">
            <v>Finance &amp; Economic Development Committee</v>
          </cell>
          <cell r="N1099" t="str">
            <v>Corporate Services Department</v>
          </cell>
          <cell r="O1099" t="str">
            <v>Information Technology Services</v>
          </cell>
          <cell r="P1099" t="str">
            <v>Information Technology</v>
          </cell>
          <cell r="Q1099" t="str">
            <v>908875  Technology Infrastructure - 2018</v>
          </cell>
          <cell r="R1099" t="str">
            <v>516279  D/C Studies-2021-CW</v>
          </cell>
          <cell r="S1099">
            <v>0</v>
          </cell>
          <cell r="T1099">
            <v>0</v>
          </cell>
          <cell r="U1099">
            <v>0</v>
          </cell>
          <cell r="V1099">
            <v>0</v>
          </cell>
          <cell r="W1099">
            <v>0</v>
          </cell>
          <cell r="X1099">
            <v>0</v>
          </cell>
          <cell r="Y1099">
            <v>0</v>
          </cell>
          <cell r="Z1099">
            <v>0</v>
          </cell>
          <cell r="AA1099">
            <v>0</v>
          </cell>
          <cell r="AB1099">
            <v>0</v>
          </cell>
          <cell r="AC1099">
            <v>0</v>
          </cell>
          <cell r="AD1099">
            <v>516279</v>
          </cell>
          <cell r="AE1099">
            <v>0</v>
          </cell>
          <cell r="AF1099" t="str">
            <v>CW</v>
          </cell>
          <cell r="AG1099">
            <v>2021</v>
          </cell>
          <cell r="AH1099" t="str">
            <v>Studies</v>
          </cell>
          <cell r="AI1099">
            <v>908875</v>
          </cell>
          <cell r="AJ1099" t="str">
            <v>Infrastructure technologique des TI 2018</v>
          </cell>
        </row>
        <row r="1100">
          <cell r="B1100" t="str">
            <v>907804 Minor Park Improvement 2015</v>
          </cell>
          <cell r="C1100" t="str">
            <v>Debt</v>
          </cell>
          <cell r="D1100" t="str">
            <v xml:space="preserve">Debt Funding </v>
          </cell>
          <cell r="E1100" t="str">
            <v>Tax Supported Debt</v>
          </cell>
          <cell r="F1100" t="str">
            <v>Tax Supported/ Dedicated Debt</v>
          </cell>
          <cell r="G1100" t="str">
            <v>Tax</v>
          </cell>
          <cell r="H1100" t="str">
            <v>Tax</v>
          </cell>
          <cell r="I1100" t="str">
            <v>Tax</v>
          </cell>
          <cell r="J1100" t="str">
            <v>Authority</v>
          </cell>
          <cell r="K1100" t="str">
            <v>Individual</v>
          </cell>
          <cell r="L1100" t="str">
            <v>Renewal of City Assets</v>
          </cell>
          <cell r="M1100" t="str">
            <v>Community &amp; Protective Services Committee</v>
          </cell>
          <cell r="N1100" t="str">
            <v>Recreation, Cultural and Facility Operations Department</v>
          </cell>
          <cell r="O1100" t="str">
            <v>Community Recreation &amp; Cultural Program</v>
          </cell>
          <cell r="P1100" t="str">
            <v>Parks, Recreation &amp; Culture</v>
          </cell>
          <cell r="Q1100" t="str">
            <v>907804  Minor Park Improvement 2015</v>
          </cell>
          <cell r="R1100" t="str">
            <v>518004  Tax Supported Debt</v>
          </cell>
          <cell r="S1100">
            <v>0</v>
          </cell>
          <cell r="T1100">
            <v>0</v>
          </cell>
          <cell r="U1100">
            <v>0</v>
          </cell>
          <cell r="V1100">
            <v>0</v>
          </cell>
          <cell r="W1100">
            <v>0</v>
          </cell>
          <cell r="X1100">
            <v>0</v>
          </cell>
          <cell r="Y1100">
            <v>0</v>
          </cell>
          <cell r="Z1100">
            <v>0</v>
          </cell>
          <cell r="AA1100">
            <v>0</v>
          </cell>
          <cell r="AB1100">
            <v>0</v>
          </cell>
          <cell r="AC1100">
            <v>0</v>
          </cell>
          <cell r="AD1100">
            <v>518004</v>
          </cell>
          <cell r="AE1100">
            <v>0</v>
          </cell>
          <cell r="AF1100" t="str">
            <v>CW</v>
          </cell>
          <cell r="AG1100">
            <v>2020</v>
          </cell>
          <cell r="AH1100" t="str">
            <v>Tax Supported Debt</v>
          </cell>
          <cell r="AI1100">
            <v>907804</v>
          </cell>
          <cell r="AJ1100" t="str">
            <v>Améliorations mineures aux parcs 2015</v>
          </cell>
        </row>
        <row r="1101">
          <cell r="B1101" t="str">
            <v>907804 Minor Park Improvement 2015</v>
          </cell>
          <cell r="C1101" t="str">
            <v>Rev</v>
          </cell>
          <cell r="D1101" t="str">
            <v>Revenues</v>
          </cell>
          <cell r="E1101" t="str">
            <v>Provincial Revenue</v>
          </cell>
          <cell r="F1101" t="str">
            <v>Revenues</v>
          </cell>
          <cell r="G1101" t="str">
            <v>Revenues</v>
          </cell>
          <cell r="H1101" t="str">
            <v>Tax</v>
          </cell>
          <cell r="I1101" t="str">
            <v>Tax</v>
          </cell>
          <cell r="J1101" t="str">
            <v>Authority</v>
          </cell>
          <cell r="K1101" t="str">
            <v>Individual</v>
          </cell>
          <cell r="L1101" t="str">
            <v>Renewal of City Assets</v>
          </cell>
          <cell r="M1101" t="str">
            <v>Community &amp; Protective Services Committee</v>
          </cell>
          <cell r="N1101" t="str">
            <v>Recreation, Cultural and Facility Operations Department</v>
          </cell>
          <cell r="O1101" t="str">
            <v>Community Recreation &amp; Cultural Program</v>
          </cell>
          <cell r="P1101" t="str">
            <v>Parks, Recreation &amp; Culture</v>
          </cell>
          <cell r="Q1101" t="str">
            <v>907804  Minor Park Improvement 2015</v>
          </cell>
          <cell r="R1101" t="str">
            <v>512005  Provincial Revenue</v>
          </cell>
          <cell r="S1101">
            <v>0</v>
          </cell>
          <cell r="T1101">
            <v>0</v>
          </cell>
          <cell r="U1101">
            <v>0</v>
          </cell>
          <cell r="V1101">
            <v>0</v>
          </cell>
          <cell r="W1101">
            <v>0</v>
          </cell>
          <cell r="X1101">
            <v>0</v>
          </cell>
          <cell r="Y1101">
            <v>0</v>
          </cell>
          <cell r="Z1101">
            <v>0</v>
          </cell>
          <cell r="AA1101">
            <v>0</v>
          </cell>
          <cell r="AB1101">
            <v>0</v>
          </cell>
          <cell r="AC1101">
            <v>0</v>
          </cell>
          <cell r="AD1101">
            <v>512005</v>
          </cell>
          <cell r="AE1101">
            <v>0</v>
          </cell>
          <cell r="AF1101" t="str">
            <v>CW</v>
          </cell>
          <cell r="AG1101">
            <v>2020</v>
          </cell>
          <cell r="AH1101" t="str">
            <v>Provincial</v>
          </cell>
          <cell r="AI1101">
            <v>907804</v>
          </cell>
          <cell r="AJ1101" t="str">
            <v>Améliorations mineures aux parcs 2015</v>
          </cell>
        </row>
        <row r="1102">
          <cell r="B1102" t="str">
            <v>907804 Minor Park Improvement 2015</v>
          </cell>
          <cell r="C1102" t="str">
            <v>Res</v>
          </cell>
          <cell r="D1102" t="str">
            <v xml:space="preserve">Gas Tax </v>
          </cell>
          <cell r="E1102" t="str">
            <v>Federal Gas Tax</v>
          </cell>
          <cell r="F1102" t="str">
            <v>Gas Tax</v>
          </cell>
          <cell r="G1102" t="str">
            <v xml:space="preserve">Gas Tax </v>
          </cell>
          <cell r="H1102" t="str">
            <v>Tax</v>
          </cell>
          <cell r="I1102" t="str">
            <v>Tax</v>
          </cell>
          <cell r="J1102" t="str">
            <v>Authority</v>
          </cell>
          <cell r="K1102" t="str">
            <v>Individual</v>
          </cell>
          <cell r="L1102" t="str">
            <v>Renewal of City Assets</v>
          </cell>
          <cell r="M1102" t="str">
            <v>Community &amp; Protective Services Committee</v>
          </cell>
          <cell r="N1102" t="str">
            <v>Recreation, Cultural and Facility Operations Department</v>
          </cell>
          <cell r="O1102" t="str">
            <v>Community Recreation &amp; Cultural Program</v>
          </cell>
          <cell r="P1102" t="str">
            <v>Parks, Recreation &amp; Culture</v>
          </cell>
          <cell r="Q1102" t="str">
            <v>907804  Minor Park Improvement 2015</v>
          </cell>
          <cell r="R1102" t="str">
            <v>516174  Federal Gas Tax</v>
          </cell>
          <cell r="S1102">
            <v>0</v>
          </cell>
          <cell r="T1102">
            <v>0</v>
          </cell>
          <cell r="U1102">
            <v>0</v>
          </cell>
          <cell r="V1102">
            <v>0</v>
          </cell>
          <cell r="W1102">
            <v>0</v>
          </cell>
          <cell r="X1102">
            <v>0</v>
          </cell>
          <cell r="Y1102">
            <v>0</v>
          </cell>
          <cell r="Z1102">
            <v>0</v>
          </cell>
          <cell r="AA1102">
            <v>0</v>
          </cell>
          <cell r="AB1102">
            <v>0</v>
          </cell>
          <cell r="AC1102">
            <v>0</v>
          </cell>
          <cell r="AD1102">
            <v>516174</v>
          </cell>
          <cell r="AE1102">
            <v>0</v>
          </cell>
          <cell r="AF1102" t="str">
            <v>CW</v>
          </cell>
          <cell r="AG1102">
            <v>2020</v>
          </cell>
          <cell r="AH1102" t="str">
            <v>Federal Gas Tax</v>
          </cell>
          <cell r="AI1102">
            <v>907804</v>
          </cell>
          <cell r="AJ1102" t="str">
            <v>Améliorations mineures aux parcs 2015</v>
          </cell>
        </row>
        <row r="1103">
          <cell r="B1103" t="str">
            <v>907804 Minor Park Improvement 2015</v>
          </cell>
          <cell r="C1103" t="str">
            <v>DC</v>
          </cell>
          <cell r="D1103" t="str">
            <v xml:space="preserve">Development Charges </v>
          </cell>
          <cell r="E1103" t="str">
            <v>Studies-2021-CW</v>
          </cell>
          <cell r="F1103" t="str">
            <v>Develop. Charges</v>
          </cell>
          <cell r="G1103" t="str">
            <v>DC</v>
          </cell>
          <cell r="H1103" t="str">
            <v>Tax</v>
          </cell>
          <cell r="I1103" t="str">
            <v>Tax</v>
          </cell>
          <cell r="J1103" t="str">
            <v>Authority</v>
          </cell>
          <cell r="K1103" t="str">
            <v>Individual</v>
          </cell>
          <cell r="L1103" t="str">
            <v>Renewal of City Assets</v>
          </cell>
          <cell r="M1103" t="str">
            <v>Community &amp; Protective Services Committee</v>
          </cell>
          <cell r="N1103" t="str">
            <v>Recreation, Cultural and Facility Operations Department</v>
          </cell>
          <cell r="O1103" t="str">
            <v>Community Recreation &amp; Cultural Program</v>
          </cell>
          <cell r="P1103" t="str">
            <v>Parks, Recreation &amp; Culture</v>
          </cell>
          <cell r="Q1103" t="str">
            <v>907804  Minor Park Improvement 2015</v>
          </cell>
          <cell r="R1103" t="str">
            <v>516279  D/C Studies-2021-CW</v>
          </cell>
          <cell r="S1103">
            <v>0</v>
          </cell>
          <cell r="T1103">
            <v>0</v>
          </cell>
          <cell r="U1103">
            <v>0</v>
          </cell>
          <cell r="V1103">
            <v>0</v>
          </cell>
          <cell r="W1103">
            <v>0</v>
          </cell>
          <cell r="X1103">
            <v>0</v>
          </cell>
          <cell r="Y1103">
            <v>0</v>
          </cell>
          <cell r="Z1103">
            <v>0</v>
          </cell>
          <cell r="AA1103">
            <v>0</v>
          </cell>
          <cell r="AB1103">
            <v>0</v>
          </cell>
          <cell r="AC1103">
            <v>0</v>
          </cell>
          <cell r="AD1103">
            <v>516279</v>
          </cell>
          <cell r="AE1103">
            <v>0</v>
          </cell>
          <cell r="AF1103" t="str">
            <v>CW</v>
          </cell>
          <cell r="AG1103">
            <v>2020</v>
          </cell>
          <cell r="AH1103" t="str">
            <v>Studies</v>
          </cell>
          <cell r="AI1103">
            <v>907804</v>
          </cell>
          <cell r="AJ1103" t="str">
            <v>Améliorations mineures aux parcs 2015</v>
          </cell>
        </row>
        <row r="1104">
          <cell r="B1104" t="str">
            <v>906930 Legacy System Replacement - LMS</v>
          </cell>
          <cell r="C1104" t="str">
            <v>Debt</v>
          </cell>
          <cell r="D1104" t="str">
            <v xml:space="preserve">Debt Funding </v>
          </cell>
          <cell r="E1104" t="str">
            <v>Tax Supported Debt</v>
          </cell>
          <cell r="F1104" t="str">
            <v>Tax Supported/ Dedicated Debt</v>
          </cell>
          <cell r="G1104" t="str">
            <v>Tax</v>
          </cell>
          <cell r="H1104" t="str">
            <v>Tax</v>
          </cell>
          <cell r="I1104" t="str">
            <v>Tax</v>
          </cell>
          <cell r="J1104" t="str">
            <v>Authority</v>
          </cell>
          <cell r="K1104" t="str">
            <v>Individual</v>
          </cell>
          <cell r="L1104" t="str">
            <v>Service Enhancement</v>
          </cell>
          <cell r="M1104" t="str">
            <v>Planning Committee</v>
          </cell>
          <cell r="N1104" t="str">
            <v>Planning, Infrastructure &amp; Economic Development Department</v>
          </cell>
          <cell r="O1104" t="str">
            <v>Planning Services</v>
          </cell>
          <cell r="P1104" t="str">
            <v>Planning &amp; Development</v>
          </cell>
          <cell r="Q1104" t="str">
            <v>906930  Legacy System Replacement - LMS</v>
          </cell>
          <cell r="R1104" t="str">
            <v>518004  Tax Supported Debt</v>
          </cell>
          <cell r="S1104">
            <v>0</v>
          </cell>
          <cell r="T1104">
            <v>0</v>
          </cell>
          <cell r="U1104">
            <v>0</v>
          </cell>
          <cell r="V1104">
            <v>0</v>
          </cell>
          <cell r="W1104">
            <v>0</v>
          </cell>
          <cell r="X1104">
            <v>0</v>
          </cell>
          <cell r="Y1104">
            <v>0</v>
          </cell>
          <cell r="Z1104">
            <v>0</v>
          </cell>
          <cell r="AA1104">
            <v>0</v>
          </cell>
          <cell r="AB1104">
            <v>0</v>
          </cell>
          <cell r="AC1104">
            <v>0</v>
          </cell>
          <cell r="AD1104">
            <v>518004</v>
          </cell>
          <cell r="AE1104">
            <v>0</v>
          </cell>
          <cell r="AF1104" t="str">
            <v>CW</v>
          </cell>
          <cell r="AG1104">
            <v>2020</v>
          </cell>
          <cell r="AH1104" t="str">
            <v>Tax Supported Debt</v>
          </cell>
          <cell r="AI1104">
            <v>906930</v>
          </cell>
          <cell r="AJ1104" t="str">
            <v>Remplacement des anciens systèmes- SGA</v>
          </cell>
        </row>
        <row r="1105">
          <cell r="B1105" t="str">
            <v>906930 Legacy System Replacement - LMS</v>
          </cell>
          <cell r="C1105" t="str">
            <v>Rev</v>
          </cell>
          <cell r="D1105" t="str">
            <v>Revenues</v>
          </cell>
          <cell r="E1105" t="str">
            <v>Provincial Revenue</v>
          </cell>
          <cell r="F1105" t="str">
            <v>Revenues</v>
          </cell>
          <cell r="G1105" t="str">
            <v>Revenues</v>
          </cell>
          <cell r="H1105" t="str">
            <v>Tax</v>
          </cell>
          <cell r="I1105" t="str">
            <v>Tax</v>
          </cell>
          <cell r="J1105" t="str">
            <v>Authority</v>
          </cell>
          <cell r="K1105" t="str">
            <v>Individual</v>
          </cell>
          <cell r="L1105" t="str">
            <v>Service Enhancement</v>
          </cell>
          <cell r="M1105" t="str">
            <v>Planning Committee</v>
          </cell>
          <cell r="N1105" t="str">
            <v>Planning, Infrastructure &amp; Economic Development Department</v>
          </cell>
          <cell r="O1105" t="str">
            <v>Planning Services</v>
          </cell>
          <cell r="P1105" t="str">
            <v>Planning &amp; Development</v>
          </cell>
          <cell r="Q1105" t="str">
            <v>906930  Legacy System Replacement - LMS</v>
          </cell>
          <cell r="R1105" t="str">
            <v>512005  Provincial Revenue</v>
          </cell>
          <cell r="S1105">
            <v>0</v>
          </cell>
          <cell r="T1105">
            <v>0</v>
          </cell>
          <cell r="U1105">
            <v>0</v>
          </cell>
          <cell r="V1105">
            <v>0</v>
          </cell>
          <cell r="W1105">
            <v>0</v>
          </cell>
          <cell r="X1105">
            <v>0</v>
          </cell>
          <cell r="Y1105">
            <v>0</v>
          </cell>
          <cell r="Z1105">
            <v>0</v>
          </cell>
          <cell r="AA1105">
            <v>0</v>
          </cell>
          <cell r="AB1105">
            <v>0</v>
          </cell>
          <cell r="AC1105">
            <v>0</v>
          </cell>
          <cell r="AD1105">
            <v>512005</v>
          </cell>
          <cell r="AE1105">
            <v>0</v>
          </cell>
          <cell r="AF1105" t="str">
            <v>CW</v>
          </cell>
          <cell r="AG1105">
            <v>2020</v>
          </cell>
          <cell r="AH1105" t="str">
            <v>Provincial</v>
          </cell>
          <cell r="AI1105">
            <v>906930</v>
          </cell>
          <cell r="AJ1105" t="str">
            <v>Remplacement des anciens systèmes- SGA</v>
          </cell>
        </row>
        <row r="1106">
          <cell r="B1106" t="str">
            <v>906930 Legacy System Replacement - LMS</v>
          </cell>
          <cell r="C1106" t="str">
            <v>Res</v>
          </cell>
          <cell r="D1106" t="str">
            <v xml:space="preserve">Gas Tax </v>
          </cell>
          <cell r="E1106" t="str">
            <v>Federal Gas Tax</v>
          </cell>
          <cell r="F1106" t="str">
            <v>Gas Tax</v>
          </cell>
          <cell r="G1106" t="str">
            <v xml:space="preserve">Gas Tax </v>
          </cell>
          <cell r="H1106" t="str">
            <v>Tax</v>
          </cell>
          <cell r="I1106" t="str">
            <v>Tax</v>
          </cell>
          <cell r="J1106" t="str">
            <v>Authority</v>
          </cell>
          <cell r="K1106" t="str">
            <v>Individual</v>
          </cell>
          <cell r="L1106" t="str">
            <v>Service Enhancement</v>
          </cell>
          <cell r="M1106" t="str">
            <v>Planning Committee</v>
          </cell>
          <cell r="N1106" t="str">
            <v>Planning, Infrastructure &amp; Economic Development Department</v>
          </cell>
          <cell r="O1106" t="str">
            <v>Planning Services</v>
          </cell>
          <cell r="P1106" t="str">
            <v>Planning &amp; Development</v>
          </cell>
          <cell r="Q1106" t="str">
            <v>906930  Legacy System Replacement - LMS</v>
          </cell>
          <cell r="R1106" t="str">
            <v>516174  Federal Gas Tax</v>
          </cell>
          <cell r="S1106">
            <v>0</v>
          </cell>
          <cell r="T1106">
            <v>0</v>
          </cell>
          <cell r="U1106">
            <v>0</v>
          </cell>
          <cell r="V1106">
            <v>0</v>
          </cell>
          <cell r="W1106">
            <v>0</v>
          </cell>
          <cell r="X1106">
            <v>0</v>
          </cell>
          <cell r="Y1106">
            <v>0</v>
          </cell>
          <cell r="Z1106">
            <v>0</v>
          </cell>
          <cell r="AA1106">
            <v>0</v>
          </cell>
          <cell r="AB1106">
            <v>0</v>
          </cell>
          <cell r="AC1106">
            <v>0</v>
          </cell>
          <cell r="AD1106">
            <v>516174</v>
          </cell>
          <cell r="AE1106">
            <v>0</v>
          </cell>
          <cell r="AF1106" t="str">
            <v>CW</v>
          </cell>
          <cell r="AG1106">
            <v>2020</v>
          </cell>
          <cell r="AH1106" t="str">
            <v>Federal Gas Tax</v>
          </cell>
          <cell r="AI1106">
            <v>906930</v>
          </cell>
          <cell r="AJ1106" t="str">
            <v>Remplacement des anciens systèmes- SGA</v>
          </cell>
        </row>
        <row r="1107">
          <cell r="B1107" t="str">
            <v>906930 Legacy System Replacement - LMS</v>
          </cell>
          <cell r="C1107" t="str">
            <v>DC</v>
          </cell>
          <cell r="D1107" t="str">
            <v xml:space="preserve">Development Charges </v>
          </cell>
          <cell r="E1107" t="str">
            <v>Studies-2021-CW</v>
          </cell>
          <cell r="F1107" t="str">
            <v>Develop. Charges</v>
          </cell>
          <cell r="G1107" t="str">
            <v>DC</v>
          </cell>
          <cell r="H1107" t="str">
            <v>Tax</v>
          </cell>
          <cell r="I1107" t="str">
            <v>Tax</v>
          </cell>
          <cell r="J1107" t="str">
            <v>Authority</v>
          </cell>
          <cell r="K1107" t="str">
            <v>Individual</v>
          </cell>
          <cell r="L1107" t="str">
            <v>Service Enhancement</v>
          </cell>
          <cell r="M1107" t="str">
            <v>Planning Committee</v>
          </cell>
          <cell r="N1107" t="str">
            <v>Planning, Infrastructure &amp; Economic Development Department</v>
          </cell>
          <cell r="O1107" t="str">
            <v>Planning Services</v>
          </cell>
          <cell r="P1107" t="str">
            <v>Planning &amp; Development</v>
          </cell>
          <cell r="Q1107" t="str">
            <v>906930  Legacy System Replacement - LMS</v>
          </cell>
          <cell r="R1107" t="str">
            <v>516279  D/C Studies-2021-CW</v>
          </cell>
          <cell r="S1107">
            <v>0</v>
          </cell>
          <cell r="T1107">
            <v>0</v>
          </cell>
          <cell r="U1107">
            <v>0</v>
          </cell>
          <cell r="V1107">
            <v>0</v>
          </cell>
          <cell r="W1107">
            <v>0</v>
          </cell>
          <cell r="X1107">
            <v>0</v>
          </cell>
          <cell r="Y1107">
            <v>0</v>
          </cell>
          <cell r="Z1107">
            <v>0</v>
          </cell>
          <cell r="AA1107">
            <v>0</v>
          </cell>
          <cell r="AB1107">
            <v>0</v>
          </cell>
          <cell r="AC1107">
            <v>0</v>
          </cell>
          <cell r="AD1107">
            <v>516279</v>
          </cell>
          <cell r="AE1107">
            <v>0</v>
          </cell>
          <cell r="AF1107" t="str">
            <v>CW</v>
          </cell>
          <cell r="AG1107">
            <v>2020</v>
          </cell>
          <cell r="AH1107" t="str">
            <v>Studies</v>
          </cell>
          <cell r="AI1107">
            <v>906930</v>
          </cell>
          <cell r="AJ1107" t="str">
            <v>Remplacement des anciens systèmes- SGA</v>
          </cell>
        </row>
        <row r="1108">
          <cell r="B1108" t="str">
            <v>909099 Bus Replacement</v>
          </cell>
          <cell r="C1108" t="str">
            <v>Debt</v>
          </cell>
          <cell r="D1108" t="str">
            <v xml:space="preserve">Debt Funding </v>
          </cell>
          <cell r="E1108" t="str">
            <v>Tax Supported Debt</v>
          </cell>
          <cell r="F1108" t="str">
            <v>Tax Supported/ Dedicated Debt</v>
          </cell>
          <cell r="G1108" t="str">
            <v>Tax</v>
          </cell>
          <cell r="H1108" t="str">
            <v>Transit</v>
          </cell>
          <cell r="I1108" t="str">
            <v>Transit</v>
          </cell>
          <cell r="J1108" t="str">
            <v>Authority</v>
          </cell>
          <cell r="K1108" t="str">
            <v>Individual</v>
          </cell>
          <cell r="L1108" t="str">
            <v>Renewal of City Assets</v>
          </cell>
          <cell r="M1108" t="str">
            <v>Transit Commission</v>
          </cell>
          <cell r="N1108" t="str">
            <v>Transportation Services Department</v>
          </cell>
          <cell r="O1108" t="str">
            <v>Transit Commission</v>
          </cell>
          <cell r="P1108" t="str">
            <v>Transit Services</v>
          </cell>
          <cell r="Q1108" t="str">
            <v>909099  Bus Replacement</v>
          </cell>
          <cell r="R1108" t="str">
            <v>518004  Tax Supported Debt</v>
          </cell>
          <cell r="S1108">
            <v>0</v>
          </cell>
          <cell r="T1108">
            <v>0</v>
          </cell>
          <cell r="U1108">
            <v>0</v>
          </cell>
          <cell r="V1108">
            <v>0</v>
          </cell>
          <cell r="W1108">
            <v>0</v>
          </cell>
          <cell r="X1108">
            <v>0</v>
          </cell>
          <cell r="Y1108">
            <v>0</v>
          </cell>
          <cell r="Z1108">
            <v>0</v>
          </cell>
          <cell r="AA1108">
            <v>0</v>
          </cell>
          <cell r="AB1108">
            <v>0</v>
          </cell>
          <cell r="AC1108">
            <v>0</v>
          </cell>
          <cell r="AD1108">
            <v>518004</v>
          </cell>
          <cell r="AE1108">
            <v>0</v>
          </cell>
          <cell r="AF1108" t="str">
            <v>CW</v>
          </cell>
          <cell r="AG1108">
            <v>2021</v>
          </cell>
          <cell r="AH1108" t="str">
            <v>Tax Supported Debt</v>
          </cell>
          <cell r="AI1108">
            <v>909099</v>
          </cell>
          <cell r="AJ1108" t="str">
            <v>Remplacement d’autobus</v>
          </cell>
        </row>
        <row r="1109">
          <cell r="B1109" t="str">
            <v>909099 Bus Replacement</v>
          </cell>
          <cell r="C1109" t="str">
            <v>Rev</v>
          </cell>
          <cell r="D1109" t="str">
            <v>Revenues</v>
          </cell>
          <cell r="E1109" t="str">
            <v>Provincial Revenue</v>
          </cell>
          <cell r="F1109" t="str">
            <v>Revenues</v>
          </cell>
          <cell r="G1109" t="str">
            <v>Revenues</v>
          </cell>
          <cell r="H1109" t="str">
            <v>Transit</v>
          </cell>
          <cell r="I1109" t="str">
            <v>Transit</v>
          </cell>
          <cell r="J1109" t="str">
            <v>Authority</v>
          </cell>
          <cell r="K1109" t="str">
            <v>Individual</v>
          </cell>
          <cell r="L1109" t="str">
            <v>Renewal of City Assets</v>
          </cell>
          <cell r="M1109" t="str">
            <v>Transit Commission</v>
          </cell>
          <cell r="N1109" t="str">
            <v>Transportation Services Department</v>
          </cell>
          <cell r="O1109" t="str">
            <v>Transit Commission</v>
          </cell>
          <cell r="P1109" t="str">
            <v>Transit Services</v>
          </cell>
          <cell r="Q1109" t="str">
            <v>909099  Bus Replacement</v>
          </cell>
          <cell r="R1109" t="str">
            <v>512005  Provincial Revenue</v>
          </cell>
          <cell r="S1109">
            <v>0</v>
          </cell>
          <cell r="T1109">
            <v>0</v>
          </cell>
          <cell r="U1109">
            <v>0</v>
          </cell>
          <cell r="V1109">
            <v>0</v>
          </cell>
          <cell r="W1109">
            <v>0</v>
          </cell>
          <cell r="X1109">
            <v>0</v>
          </cell>
          <cell r="Y1109">
            <v>0</v>
          </cell>
          <cell r="Z1109">
            <v>0</v>
          </cell>
          <cell r="AA1109">
            <v>0</v>
          </cell>
          <cell r="AB1109">
            <v>0</v>
          </cell>
          <cell r="AC1109">
            <v>0</v>
          </cell>
          <cell r="AD1109">
            <v>512005</v>
          </cell>
          <cell r="AE1109">
            <v>0</v>
          </cell>
          <cell r="AF1109" t="str">
            <v>CW</v>
          </cell>
          <cell r="AG1109">
            <v>2021</v>
          </cell>
          <cell r="AH1109" t="str">
            <v>Provincial</v>
          </cell>
          <cell r="AI1109">
            <v>909099</v>
          </cell>
          <cell r="AJ1109" t="str">
            <v>Remplacement d’autobus</v>
          </cell>
        </row>
        <row r="1110">
          <cell r="B1110" t="str">
            <v>909099 Bus Replacement</v>
          </cell>
          <cell r="C1110" t="str">
            <v>Res</v>
          </cell>
          <cell r="D1110" t="str">
            <v xml:space="preserve">Gas Tax </v>
          </cell>
          <cell r="E1110" t="str">
            <v>Federal Gas Tax</v>
          </cell>
          <cell r="F1110" t="str">
            <v>Gas Tax</v>
          </cell>
          <cell r="G1110" t="str">
            <v xml:space="preserve">Gas Tax </v>
          </cell>
          <cell r="H1110" t="str">
            <v>Transit</v>
          </cell>
          <cell r="I1110" t="str">
            <v>Transit</v>
          </cell>
          <cell r="J1110" t="str">
            <v>Authority</v>
          </cell>
          <cell r="K1110" t="str">
            <v>Individual</v>
          </cell>
          <cell r="L1110" t="str">
            <v>Renewal of City Assets</v>
          </cell>
          <cell r="M1110" t="str">
            <v>Transit Commission</v>
          </cell>
          <cell r="N1110" t="str">
            <v>Transportation Services Department</v>
          </cell>
          <cell r="O1110" t="str">
            <v>Transit Commission</v>
          </cell>
          <cell r="P1110" t="str">
            <v>Transit Services</v>
          </cell>
          <cell r="Q1110" t="str">
            <v>909099  Bus Replacement</v>
          </cell>
          <cell r="R1110" t="str">
            <v>516174  Federal Gas Tax</v>
          </cell>
          <cell r="S1110">
            <v>0</v>
          </cell>
          <cell r="T1110">
            <v>0</v>
          </cell>
          <cell r="U1110">
            <v>0</v>
          </cell>
          <cell r="V1110">
            <v>0</v>
          </cell>
          <cell r="W1110">
            <v>0</v>
          </cell>
          <cell r="X1110">
            <v>0</v>
          </cell>
          <cell r="Y1110">
            <v>0</v>
          </cell>
          <cell r="Z1110">
            <v>0</v>
          </cell>
          <cell r="AA1110">
            <v>0</v>
          </cell>
          <cell r="AB1110">
            <v>0</v>
          </cell>
          <cell r="AC1110">
            <v>0</v>
          </cell>
          <cell r="AD1110">
            <v>516174</v>
          </cell>
          <cell r="AE1110">
            <v>0</v>
          </cell>
          <cell r="AF1110" t="str">
            <v>CW</v>
          </cell>
          <cell r="AG1110">
            <v>2021</v>
          </cell>
          <cell r="AH1110" t="str">
            <v>Federal Gas Tax</v>
          </cell>
          <cell r="AI1110">
            <v>909099</v>
          </cell>
          <cell r="AJ1110" t="str">
            <v>Remplacement d’autobus</v>
          </cell>
        </row>
        <row r="1111">
          <cell r="B1111" t="str">
            <v>909099 Bus Replacement</v>
          </cell>
          <cell r="C1111" t="str">
            <v>DC</v>
          </cell>
          <cell r="D1111" t="str">
            <v xml:space="preserve">Development Charges </v>
          </cell>
          <cell r="E1111" t="str">
            <v>Studies-2021-CW</v>
          </cell>
          <cell r="F1111" t="str">
            <v>Develop. Charges</v>
          </cell>
          <cell r="G1111" t="str">
            <v>DC</v>
          </cell>
          <cell r="H1111" t="str">
            <v>Transit</v>
          </cell>
          <cell r="I1111" t="str">
            <v>Transit</v>
          </cell>
          <cell r="J1111" t="str">
            <v>Authority</v>
          </cell>
          <cell r="K1111" t="str">
            <v>Individual</v>
          </cell>
          <cell r="L1111" t="str">
            <v>Renewal of City Assets</v>
          </cell>
          <cell r="M1111" t="str">
            <v>Transit Commission</v>
          </cell>
          <cell r="N1111" t="str">
            <v>Transportation Services Department</v>
          </cell>
          <cell r="O1111" t="str">
            <v>Transit Commission</v>
          </cell>
          <cell r="P1111" t="str">
            <v>Transit Services</v>
          </cell>
          <cell r="Q1111" t="str">
            <v>909099  Bus Replacement</v>
          </cell>
          <cell r="R1111" t="str">
            <v>516279  D/C Studies-2021-CW</v>
          </cell>
          <cell r="S1111">
            <v>0</v>
          </cell>
          <cell r="T1111">
            <v>0</v>
          </cell>
          <cell r="U1111">
            <v>0</v>
          </cell>
          <cell r="V1111">
            <v>0</v>
          </cell>
          <cell r="W1111">
            <v>0</v>
          </cell>
          <cell r="X1111">
            <v>0</v>
          </cell>
          <cell r="Y1111">
            <v>0</v>
          </cell>
          <cell r="Z1111">
            <v>0</v>
          </cell>
          <cell r="AA1111">
            <v>0</v>
          </cell>
          <cell r="AB1111">
            <v>0</v>
          </cell>
          <cell r="AC1111">
            <v>0</v>
          </cell>
          <cell r="AD1111">
            <v>516279</v>
          </cell>
          <cell r="AE1111">
            <v>0</v>
          </cell>
          <cell r="AF1111" t="str">
            <v>CW</v>
          </cell>
          <cell r="AG1111">
            <v>2021</v>
          </cell>
          <cell r="AH1111" t="str">
            <v>Studies</v>
          </cell>
          <cell r="AI1111">
            <v>909099</v>
          </cell>
          <cell r="AJ1111" t="str">
            <v>Remplacement d’autobus</v>
          </cell>
        </row>
        <row r="1112">
          <cell r="B1112" t="str">
            <v>908140 Carling (Bronson - Trillium Li</v>
          </cell>
          <cell r="C1112" t="str">
            <v>Debt</v>
          </cell>
          <cell r="D1112" t="str">
            <v xml:space="preserve">Debt Funding </v>
          </cell>
          <cell r="E1112" t="str">
            <v>Tax Supported Debt</v>
          </cell>
          <cell r="F1112" t="str">
            <v>Tax Supported/ Dedicated Debt</v>
          </cell>
          <cell r="G1112" t="str">
            <v>Tax</v>
          </cell>
          <cell r="H1112" t="str">
            <v>Tax</v>
          </cell>
          <cell r="I1112" t="str">
            <v>Tax</v>
          </cell>
          <cell r="J1112" t="str">
            <v>Authority</v>
          </cell>
          <cell r="K1112" t="str">
            <v>Individual</v>
          </cell>
          <cell r="L1112" t="str">
            <v>Renewal of City Assets</v>
          </cell>
          <cell r="M1112" t="str">
            <v>Transportation Committee</v>
          </cell>
          <cell r="N1112" t="str">
            <v>Planning, Infrastructure &amp; Economic Development Department</v>
          </cell>
          <cell r="O1112" t="str">
            <v>Infrastructure Services</v>
          </cell>
          <cell r="P1112" t="str">
            <v>Integrated Roads, Water &amp; Wastewater</v>
          </cell>
          <cell r="Q1112" t="str">
            <v>908140  Carling (Bronson - Trillium Li</v>
          </cell>
          <cell r="R1112" t="str">
            <v>518004  Tax Supported Debt</v>
          </cell>
          <cell r="S1112">
            <v>0</v>
          </cell>
          <cell r="T1112">
            <v>0</v>
          </cell>
          <cell r="U1112">
            <v>0</v>
          </cell>
          <cell r="V1112">
            <v>0</v>
          </cell>
          <cell r="W1112">
            <v>0</v>
          </cell>
          <cell r="X1112">
            <v>0</v>
          </cell>
          <cell r="Y1112">
            <v>0</v>
          </cell>
          <cell r="Z1112">
            <v>0</v>
          </cell>
          <cell r="AA1112">
            <v>0</v>
          </cell>
          <cell r="AB1112">
            <v>0</v>
          </cell>
          <cell r="AC1112">
            <v>0</v>
          </cell>
          <cell r="AD1112">
            <v>518004</v>
          </cell>
          <cell r="AE1112">
            <v>0</v>
          </cell>
          <cell r="AF1112" t="str">
            <v>14</v>
          </cell>
          <cell r="AG1112">
            <v>2025</v>
          </cell>
          <cell r="AH1112" t="str">
            <v>Tax Supported Debt</v>
          </cell>
          <cell r="AI1112">
            <v>908140</v>
          </cell>
          <cell r="AJ1112" t="str">
            <v>Carling (Bronson - Ligne Trillium)</v>
          </cell>
        </row>
        <row r="1113">
          <cell r="B1113" t="str">
            <v>908140 Carling (Bronson - Trillium Li</v>
          </cell>
          <cell r="C1113" t="str">
            <v>Rev</v>
          </cell>
          <cell r="D1113" t="str">
            <v>Revenues</v>
          </cell>
          <cell r="E1113" t="str">
            <v>Provincial Revenue</v>
          </cell>
          <cell r="F1113" t="str">
            <v>Revenues</v>
          </cell>
          <cell r="G1113" t="str">
            <v>Revenues</v>
          </cell>
          <cell r="H1113" t="str">
            <v>Tax</v>
          </cell>
          <cell r="I1113" t="str">
            <v>Tax</v>
          </cell>
          <cell r="J1113" t="str">
            <v>Authority</v>
          </cell>
          <cell r="K1113" t="str">
            <v>Individual</v>
          </cell>
          <cell r="L1113" t="str">
            <v>Renewal of City Assets</v>
          </cell>
          <cell r="M1113" t="str">
            <v>Transportation Committee</v>
          </cell>
          <cell r="N1113" t="str">
            <v>Planning, Infrastructure &amp; Economic Development Department</v>
          </cell>
          <cell r="O1113" t="str">
            <v>Infrastructure Services</v>
          </cell>
          <cell r="P1113" t="str">
            <v>Integrated Roads, Water &amp; Wastewater</v>
          </cell>
          <cell r="Q1113" t="str">
            <v>908140  Carling (Bronson - Trillium Li</v>
          </cell>
          <cell r="R1113" t="str">
            <v>512005  Provincial Revenue</v>
          </cell>
          <cell r="S1113">
            <v>0</v>
          </cell>
          <cell r="T1113">
            <v>0</v>
          </cell>
          <cell r="U1113">
            <v>0</v>
          </cell>
          <cell r="V1113">
            <v>0</v>
          </cell>
          <cell r="W1113">
            <v>0</v>
          </cell>
          <cell r="X1113">
            <v>0</v>
          </cell>
          <cell r="Y1113">
            <v>0</v>
          </cell>
          <cell r="Z1113">
            <v>0</v>
          </cell>
          <cell r="AA1113">
            <v>0</v>
          </cell>
          <cell r="AB1113">
            <v>0</v>
          </cell>
          <cell r="AC1113">
            <v>0</v>
          </cell>
          <cell r="AD1113">
            <v>512005</v>
          </cell>
          <cell r="AE1113">
            <v>0</v>
          </cell>
          <cell r="AF1113" t="str">
            <v>14</v>
          </cell>
          <cell r="AG1113">
            <v>2025</v>
          </cell>
          <cell r="AH1113" t="str">
            <v>Provincial</v>
          </cell>
          <cell r="AI1113">
            <v>908140</v>
          </cell>
          <cell r="AJ1113" t="str">
            <v>Carling (Bronson - Ligne Trillium)</v>
          </cell>
        </row>
        <row r="1114">
          <cell r="B1114" t="str">
            <v>908140 Carling (Bronson - Trillium Li</v>
          </cell>
          <cell r="C1114" t="str">
            <v>Res</v>
          </cell>
          <cell r="D1114" t="str">
            <v xml:space="preserve">Gas Tax </v>
          </cell>
          <cell r="E1114" t="str">
            <v>Federal Gas Tax</v>
          </cell>
          <cell r="F1114" t="str">
            <v>Gas Tax</v>
          </cell>
          <cell r="G1114" t="str">
            <v xml:space="preserve">Gas Tax </v>
          </cell>
          <cell r="H1114" t="str">
            <v>Tax</v>
          </cell>
          <cell r="I1114" t="str">
            <v>Tax</v>
          </cell>
          <cell r="J1114" t="str">
            <v>Authority</v>
          </cell>
          <cell r="K1114" t="str">
            <v>Individual</v>
          </cell>
          <cell r="L1114" t="str">
            <v>Renewal of City Assets</v>
          </cell>
          <cell r="M1114" t="str">
            <v>Transportation Committee</v>
          </cell>
          <cell r="N1114" t="str">
            <v>Planning, Infrastructure &amp; Economic Development Department</v>
          </cell>
          <cell r="O1114" t="str">
            <v>Infrastructure Services</v>
          </cell>
          <cell r="P1114" t="str">
            <v>Integrated Roads, Water &amp; Wastewater</v>
          </cell>
          <cell r="Q1114" t="str">
            <v>908140  Carling (Bronson - Trillium Li</v>
          </cell>
          <cell r="R1114" t="str">
            <v>516174  Federal Gas Tax</v>
          </cell>
          <cell r="S1114">
            <v>0</v>
          </cell>
          <cell r="T1114">
            <v>0</v>
          </cell>
          <cell r="U1114">
            <v>0</v>
          </cell>
          <cell r="V1114">
            <v>0</v>
          </cell>
          <cell r="W1114">
            <v>0</v>
          </cell>
          <cell r="X1114">
            <v>0</v>
          </cell>
          <cell r="Y1114">
            <v>0</v>
          </cell>
          <cell r="Z1114">
            <v>0</v>
          </cell>
          <cell r="AA1114">
            <v>0</v>
          </cell>
          <cell r="AB1114">
            <v>0</v>
          </cell>
          <cell r="AC1114">
            <v>0</v>
          </cell>
          <cell r="AD1114">
            <v>516174</v>
          </cell>
          <cell r="AE1114">
            <v>0</v>
          </cell>
          <cell r="AF1114" t="str">
            <v>14</v>
          </cell>
          <cell r="AG1114">
            <v>2025</v>
          </cell>
          <cell r="AH1114" t="str">
            <v>Federal Gas Tax</v>
          </cell>
          <cell r="AI1114">
            <v>908140</v>
          </cell>
          <cell r="AJ1114" t="str">
            <v>Carling (Bronson - Ligne Trillium)</v>
          </cell>
        </row>
        <row r="1115">
          <cell r="B1115" t="str">
            <v>908140 Carling (Bronson - Trillium Li</v>
          </cell>
          <cell r="C1115" t="str">
            <v>DC</v>
          </cell>
          <cell r="D1115" t="str">
            <v xml:space="preserve">Development Charges </v>
          </cell>
          <cell r="E1115" t="str">
            <v>Studies-2021-CW</v>
          </cell>
          <cell r="F1115" t="str">
            <v>Develop. Charges</v>
          </cell>
          <cell r="G1115" t="str">
            <v>DC</v>
          </cell>
          <cell r="H1115" t="str">
            <v>Tax</v>
          </cell>
          <cell r="I1115" t="str">
            <v>Tax</v>
          </cell>
          <cell r="J1115" t="str">
            <v>Authority</v>
          </cell>
          <cell r="K1115" t="str">
            <v>Individual</v>
          </cell>
          <cell r="L1115" t="str">
            <v>Renewal of City Assets</v>
          </cell>
          <cell r="M1115" t="str">
            <v>Transportation Committee</v>
          </cell>
          <cell r="N1115" t="str">
            <v>Planning, Infrastructure &amp; Economic Development Department</v>
          </cell>
          <cell r="O1115" t="str">
            <v>Infrastructure Services</v>
          </cell>
          <cell r="P1115" t="str">
            <v>Integrated Roads, Water &amp; Wastewater</v>
          </cell>
          <cell r="Q1115" t="str">
            <v>908140  Carling (Bronson - Trillium Li</v>
          </cell>
          <cell r="R1115" t="str">
            <v>516279  D/C Studies-2021-CW</v>
          </cell>
          <cell r="S1115">
            <v>0</v>
          </cell>
          <cell r="T1115">
            <v>0</v>
          </cell>
          <cell r="U1115">
            <v>0</v>
          </cell>
          <cell r="V1115">
            <v>0</v>
          </cell>
          <cell r="W1115">
            <v>0</v>
          </cell>
          <cell r="X1115">
            <v>0</v>
          </cell>
          <cell r="Y1115">
            <v>0</v>
          </cell>
          <cell r="Z1115">
            <v>0</v>
          </cell>
          <cell r="AA1115">
            <v>0</v>
          </cell>
          <cell r="AB1115">
            <v>0</v>
          </cell>
          <cell r="AC1115">
            <v>0</v>
          </cell>
          <cell r="AD1115">
            <v>516279</v>
          </cell>
          <cell r="AE1115">
            <v>0</v>
          </cell>
          <cell r="AF1115" t="str">
            <v>14</v>
          </cell>
          <cell r="AG1115">
            <v>2025</v>
          </cell>
          <cell r="AH1115" t="str">
            <v>Studies</v>
          </cell>
          <cell r="AI1115">
            <v>908140</v>
          </cell>
          <cell r="AJ1115" t="str">
            <v>Carling (Bronson - Ligne Trillium)</v>
          </cell>
        </row>
        <row r="1116">
          <cell r="B1116" t="str">
            <v>908544 Place des Gouverneurs Park</v>
          </cell>
          <cell r="C1116" t="str">
            <v>Debt</v>
          </cell>
          <cell r="D1116" t="str">
            <v xml:space="preserve">Debt Funding </v>
          </cell>
          <cell r="E1116" t="str">
            <v>Tax Supported Debt</v>
          </cell>
          <cell r="F1116" t="str">
            <v>Tax Supported/ Dedicated Debt</v>
          </cell>
          <cell r="G1116" t="str">
            <v>Tax</v>
          </cell>
          <cell r="H1116" t="str">
            <v>Tax</v>
          </cell>
          <cell r="I1116" t="str">
            <v>Tax</v>
          </cell>
          <cell r="J1116" t="str">
            <v>Authority</v>
          </cell>
          <cell r="K1116" t="str">
            <v>Parks Growth</v>
          </cell>
          <cell r="L1116" t="str">
            <v>Growth</v>
          </cell>
          <cell r="M1116" t="str">
            <v>Community &amp; Protective Services Committee</v>
          </cell>
          <cell r="N1116" t="str">
            <v>Recreation, Cultural and Facility Operations Department</v>
          </cell>
          <cell r="O1116" t="str">
            <v>Parks &amp; Facilities Planning</v>
          </cell>
          <cell r="P1116" t="str">
            <v>Parks, Recreation &amp; Culture</v>
          </cell>
          <cell r="Q1116" t="str">
            <v>908544  Place des Gouverneurs Park</v>
          </cell>
          <cell r="R1116" t="str">
            <v>518004  Tax Supported Debt</v>
          </cell>
          <cell r="S1116">
            <v>0</v>
          </cell>
          <cell r="T1116">
            <v>0</v>
          </cell>
          <cell r="U1116">
            <v>0</v>
          </cell>
          <cell r="V1116">
            <v>0</v>
          </cell>
          <cell r="W1116">
            <v>0</v>
          </cell>
          <cell r="X1116">
            <v>0</v>
          </cell>
          <cell r="Y1116">
            <v>0</v>
          </cell>
          <cell r="Z1116">
            <v>0</v>
          </cell>
          <cell r="AA1116">
            <v>0</v>
          </cell>
          <cell r="AB1116">
            <v>0</v>
          </cell>
          <cell r="AC1116">
            <v>0</v>
          </cell>
          <cell r="AD1116">
            <v>518004</v>
          </cell>
          <cell r="AE1116">
            <v>0</v>
          </cell>
          <cell r="AF1116" t="str">
            <v>11</v>
          </cell>
          <cell r="AG1116">
            <v>2026</v>
          </cell>
          <cell r="AH1116" t="str">
            <v>Tax Supported Debt</v>
          </cell>
          <cell r="AI1116">
            <v>908544</v>
          </cell>
          <cell r="AJ1116" t="str">
            <v xml:space="preserve">Parc de la Place des Gouverneurs </v>
          </cell>
        </row>
        <row r="1117">
          <cell r="B1117" t="str">
            <v>908544 Place des Gouverneurs Park</v>
          </cell>
          <cell r="C1117" t="str">
            <v>Rev</v>
          </cell>
          <cell r="D1117" t="str">
            <v>Revenues</v>
          </cell>
          <cell r="E1117" t="str">
            <v>Provincial Revenue</v>
          </cell>
          <cell r="F1117" t="str">
            <v>Revenues</v>
          </cell>
          <cell r="G1117" t="str">
            <v>Revenues</v>
          </cell>
          <cell r="H1117" t="str">
            <v>Tax</v>
          </cell>
          <cell r="I1117" t="str">
            <v>Tax</v>
          </cell>
          <cell r="J1117" t="str">
            <v>Authority</v>
          </cell>
          <cell r="K1117" t="str">
            <v>Parks Growth</v>
          </cell>
          <cell r="L1117" t="str">
            <v>Growth</v>
          </cell>
          <cell r="M1117" t="str">
            <v>Community &amp; Protective Services Committee</v>
          </cell>
          <cell r="N1117" t="str">
            <v>Recreation, Cultural and Facility Operations Department</v>
          </cell>
          <cell r="O1117" t="str">
            <v>Parks &amp; Facilities Planning</v>
          </cell>
          <cell r="P1117" t="str">
            <v>Parks, Recreation &amp; Culture</v>
          </cell>
          <cell r="Q1117" t="str">
            <v>908544  Place des Gouverneurs Park</v>
          </cell>
          <cell r="R1117" t="str">
            <v>512005  Provincial Revenue</v>
          </cell>
          <cell r="S1117">
            <v>0</v>
          </cell>
          <cell r="T1117">
            <v>0</v>
          </cell>
          <cell r="U1117">
            <v>0</v>
          </cell>
          <cell r="V1117">
            <v>0</v>
          </cell>
          <cell r="W1117">
            <v>0</v>
          </cell>
          <cell r="X1117">
            <v>0</v>
          </cell>
          <cell r="Y1117">
            <v>0</v>
          </cell>
          <cell r="Z1117">
            <v>0</v>
          </cell>
          <cell r="AA1117">
            <v>0</v>
          </cell>
          <cell r="AB1117">
            <v>0</v>
          </cell>
          <cell r="AC1117">
            <v>0</v>
          </cell>
          <cell r="AD1117">
            <v>512005</v>
          </cell>
          <cell r="AE1117">
            <v>0</v>
          </cell>
          <cell r="AF1117" t="str">
            <v>11</v>
          </cell>
          <cell r="AG1117">
            <v>2026</v>
          </cell>
          <cell r="AH1117" t="str">
            <v>Provincial</v>
          </cell>
          <cell r="AI1117">
            <v>908544</v>
          </cell>
          <cell r="AJ1117" t="str">
            <v xml:space="preserve">Parc de la Place des Gouverneurs </v>
          </cell>
        </row>
        <row r="1118">
          <cell r="B1118" t="str">
            <v>908544 Place des Gouverneurs Park</v>
          </cell>
          <cell r="C1118" t="str">
            <v>Res</v>
          </cell>
          <cell r="D1118" t="str">
            <v xml:space="preserve">Gas Tax </v>
          </cell>
          <cell r="E1118" t="str">
            <v>Federal Gas Tax</v>
          </cell>
          <cell r="F1118" t="str">
            <v>Gas Tax</v>
          </cell>
          <cell r="G1118" t="str">
            <v xml:space="preserve">Gas Tax </v>
          </cell>
          <cell r="H1118" t="str">
            <v>Tax</v>
          </cell>
          <cell r="I1118" t="str">
            <v>Tax</v>
          </cell>
          <cell r="J1118" t="str">
            <v>Authority</v>
          </cell>
          <cell r="K1118" t="str">
            <v>Parks Growth</v>
          </cell>
          <cell r="L1118" t="str">
            <v>Growth</v>
          </cell>
          <cell r="M1118" t="str">
            <v>Community &amp; Protective Services Committee</v>
          </cell>
          <cell r="N1118" t="str">
            <v>Recreation, Cultural and Facility Operations Department</v>
          </cell>
          <cell r="O1118" t="str">
            <v>Parks &amp; Facilities Planning</v>
          </cell>
          <cell r="P1118" t="str">
            <v>Parks, Recreation &amp; Culture</v>
          </cell>
          <cell r="Q1118" t="str">
            <v>908544  Place des Gouverneurs Park</v>
          </cell>
          <cell r="R1118" t="str">
            <v>516174  Federal Gas Tax</v>
          </cell>
          <cell r="S1118">
            <v>0</v>
          </cell>
          <cell r="T1118">
            <v>0</v>
          </cell>
          <cell r="U1118">
            <v>0</v>
          </cell>
          <cell r="V1118">
            <v>0</v>
          </cell>
          <cell r="W1118">
            <v>0</v>
          </cell>
          <cell r="X1118">
            <v>0</v>
          </cell>
          <cell r="Y1118">
            <v>0</v>
          </cell>
          <cell r="Z1118">
            <v>0</v>
          </cell>
          <cell r="AA1118">
            <v>0</v>
          </cell>
          <cell r="AB1118">
            <v>0</v>
          </cell>
          <cell r="AC1118">
            <v>0</v>
          </cell>
          <cell r="AD1118">
            <v>516174</v>
          </cell>
          <cell r="AE1118">
            <v>0</v>
          </cell>
          <cell r="AF1118" t="str">
            <v>11</v>
          </cell>
          <cell r="AG1118">
            <v>2026</v>
          </cell>
          <cell r="AH1118" t="str">
            <v>Federal Gas Tax</v>
          </cell>
          <cell r="AI1118">
            <v>908544</v>
          </cell>
          <cell r="AJ1118" t="str">
            <v xml:space="preserve">Parc de la Place des Gouverneurs </v>
          </cell>
        </row>
        <row r="1119">
          <cell r="B1119" t="str">
            <v>908544 Place des Gouverneurs Park</v>
          </cell>
          <cell r="C1119" t="str">
            <v>DC</v>
          </cell>
          <cell r="D1119" t="str">
            <v xml:space="preserve">Development Charges </v>
          </cell>
          <cell r="E1119" t="str">
            <v>Studies-2021-CW</v>
          </cell>
          <cell r="F1119" t="str">
            <v>Develop. Charges</v>
          </cell>
          <cell r="G1119" t="str">
            <v>DC</v>
          </cell>
          <cell r="H1119" t="str">
            <v>Tax</v>
          </cell>
          <cell r="I1119" t="str">
            <v>Tax</v>
          </cell>
          <cell r="J1119" t="str">
            <v>Authority</v>
          </cell>
          <cell r="K1119" t="str">
            <v>Parks Growth</v>
          </cell>
          <cell r="L1119" t="str">
            <v>Growth</v>
          </cell>
          <cell r="M1119" t="str">
            <v>Community &amp; Protective Services Committee</v>
          </cell>
          <cell r="N1119" t="str">
            <v>Recreation, Cultural and Facility Operations Department</v>
          </cell>
          <cell r="O1119" t="str">
            <v>Parks &amp; Facilities Planning</v>
          </cell>
          <cell r="P1119" t="str">
            <v>Parks, Recreation &amp; Culture</v>
          </cell>
          <cell r="Q1119" t="str">
            <v>908544  Place des Gouverneurs Park</v>
          </cell>
          <cell r="R1119" t="str">
            <v>516279  D/C Studies-2021-CW</v>
          </cell>
          <cell r="S1119">
            <v>0</v>
          </cell>
          <cell r="T1119">
            <v>0</v>
          </cell>
          <cell r="U1119">
            <v>0</v>
          </cell>
          <cell r="V1119">
            <v>0</v>
          </cell>
          <cell r="W1119">
            <v>0</v>
          </cell>
          <cell r="X1119">
            <v>0</v>
          </cell>
          <cell r="Y1119">
            <v>0</v>
          </cell>
          <cell r="Z1119">
            <v>0</v>
          </cell>
          <cell r="AA1119">
            <v>0</v>
          </cell>
          <cell r="AB1119">
            <v>0</v>
          </cell>
          <cell r="AC1119">
            <v>0</v>
          </cell>
          <cell r="AD1119">
            <v>516279</v>
          </cell>
          <cell r="AE1119">
            <v>0</v>
          </cell>
          <cell r="AF1119" t="str">
            <v>11</v>
          </cell>
          <cell r="AG1119">
            <v>2026</v>
          </cell>
          <cell r="AH1119" t="str">
            <v>Studies</v>
          </cell>
          <cell r="AI1119">
            <v>908544</v>
          </cell>
          <cell r="AJ1119" t="str">
            <v xml:space="preserve">Parc de la Place des Gouverneurs </v>
          </cell>
        </row>
        <row r="1120">
          <cell r="B1120" t="str">
            <v>909364 2019 Buildings-General Government</v>
          </cell>
          <cell r="C1120" t="str">
            <v>Debt</v>
          </cell>
          <cell r="D1120" t="str">
            <v xml:space="preserve">Debt Funding </v>
          </cell>
          <cell r="E1120" t="str">
            <v>Tax Supported Debt</v>
          </cell>
          <cell r="F1120" t="str">
            <v>Tax Supported/ Dedicated Debt</v>
          </cell>
          <cell r="G1120" t="str">
            <v>Tax</v>
          </cell>
          <cell r="H1120" t="str">
            <v>Tax</v>
          </cell>
          <cell r="I1120" t="str">
            <v>Tax</v>
          </cell>
          <cell r="J1120" t="str">
            <v>Authority</v>
          </cell>
          <cell r="K1120" t="str">
            <v>Buildings-General Government</v>
          </cell>
          <cell r="L1120" t="str">
            <v>Renewal of City Assets</v>
          </cell>
          <cell r="M1120" t="str">
            <v>Finance &amp; Economic Development Committee</v>
          </cell>
          <cell r="N1120" t="str">
            <v>Planning, Infrastructure &amp; Economic Development Department</v>
          </cell>
          <cell r="O1120" t="str">
            <v>Infrastructure Services</v>
          </cell>
          <cell r="P1120" t="str">
            <v>General Government</v>
          </cell>
          <cell r="Q1120" t="str">
            <v>909364  2019 Buildings-General Government</v>
          </cell>
          <cell r="R1120" t="str">
            <v>518004  Tax Supported Debt</v>
          </cell>
          <cell r="S1120">
            <v>0</v>
          </cell>
          <cell r="T1120">
            <v>0</v>
          </cell>
          <cell r="U1120">
            <v>0</v>
          </cell>
          <cell r="V1120">
            <v>0</v>
          </cell>
          <cell r="W1120">
            <v>0</v>
          </cell>
          <cell r="X1120">
            <v>0</v>
          </cell>
          <cell r="Y1120">
            <v>0</v>
          </cell>
          <cell r="Z1120">
            <v>0</v>
          </cell>
          <cell r="AA1120">
            <v>0</v>
          </cell>
          <cell r="AB1120">
            <v>0</v>
          </cell>
          <cell r="AC1120">
            <v>0</v>
          </cell>
          <cell r="AD1120">
            <v>518004</v>
          </cell>
          <cell r="AE1120">
            <v>0</v>
          </cell>
          <cell r="AF1120" t="str">
            <v>CW</v>
          </cell>
          <cell r="AG1120">
            <v>2021</v>
          </cell>
          <cell r="AH1120" t="str">
            <v>Tax Supported Debt</v>
          </cell>
          <cell r="AI1120">
            <v>909364</v>
          </cell>
          <cell r="AJ1120" t="str">
            <v>Bâtiments 2019 - Administration générale</v>
          </cell>
        </row>
        <row r="1121">
          <cell r="B1121" t="str">
            <v>909364 2019 Buildings-General Government</v>
          </cell>
          <cell r="C1121" t="str">
            <v>Rev</v>
          </cell>
          <cell r="D1121" t="str">
            <v>Revenues</v>
          </cell>
          <cell r="E1121" t="str">
            <v>Provincial Revenue</v>
          </cell>
          <cell r="F1121" t="str">
            <v>Revenues</v>
          </cell>
          <cell r="G1121" t="str">
            <v>Revenues</v>
          </cell>
          <cell r="H1121" t="str">
            <v>Tax</v>
          </cell>
          <cell r="I1121" t="str">
            <v>Tax</v>
          </cell>
          <cell r="J1121" t="str">
            <v>Authority</v>
          </cell>
          <cell r="K1121" t="str">
            <v>Buildings-General Government</v>
          </cell>
          <cell r="L1121" t="str">
            <v>Renewal of City Assets</v>
          </cell>
          <cell r="M1121" t="str">
            <v>Finance &amp; Economic Development Committee</v>
          </cell>
          <cell r="N1121" t="str">
            <v>Planning, Infrastructure &amp; Economic Development Department</v>
          </cell>
          <cell r="O1121" t="str">
            <v>Infrastructure Services</v>
          </cell>
          <cell r="P1121" t="str">
            <v>General Government</v>
          </cell>
          <cell r="Q1121" t="str">
            <v>909364  2019 Buildings-General Government</v>
          </cell>
          <cell r="R1121" t="str">
            <v>512005  Provincial Revenue</v>
          </cell>
          <cell r="S1121">
            <v>0</v>
          </cell>
          <cell r="T1121">
            <v>0</v>
          </cell>
          <cell r="U1121">
            <v>0</v>
          </cell>
          <cell r="V1121">
            <v>0</v>
          </cell>
          <cell r="W1121">
            <v>0</v>
          </cell>
          <cell r="X1121">
            <v>0</v>
          </cell>
          <cell r="Y1121">
            <v>0</v>
          </cell>
          <cell r="Z1121">
            <v>0</v>
          </cell>
          <cell r="AA1121">
            <v>0</v>
          </cell>
          <cell r="AB1121">
            <v>0</v>
          </cell>
          <cell r="AC1121">
            <v>0</v>
          </cell>
          <cell r="AD1121">
            <v>512005</v>
          </cell>
          <cell r="AE1121">
            <v>0</v>
          </cell>
          <cell r="AF1121" t="str">
            <v>CW</v>
          </cell>
          <cell r="AG1121">
            <v>2021</v>
          </cell>
          <cell r="AH1121" t="str">
            <v>Provincial</v>
          </cell>
          <cell r="AI1121">
            <v>909364</v>
          </cell>
          <cell r="AJ1121" t="str">
            <v>Bâtiments 2019 - Administration générale</v>
          </cell>
        </row>
        <row r="1122">
          <cell r="B1122" t="str">
            <v>909364 2019 Buildings-General Government</v>
          </cell>
          <cell r="C1122" t="str">
            <v>Res</v>
          </cell>
          <cell r="D1122" t="str">
            <v xml:space="preserve">Gas Tax </v>
          </cell>
          <cell r="E1122" t="str">
            <v>Federal Gas Tax</v>
          </cell>
          <cell r="F1122" t="str">
            <v>Gas Tax</v>
          </cell>
          <cell r="G1122" t="str">
            <v xml:space="preserve">Gas Tax </v>
          </cell>
          <cell r="H1122" t="str">
            <v>Tax</v>
          </cell>
          <cell r="I1122" t="str">
            <v>Tax</v>
          </cell>
          <cell r="J1122" t="str">
            <v>Authority</v>
          </cell>
          <cell r="K1122" t="str">
            <v>Buildings-General Government</v>
          </cell>
          <cell r="L1122" t="str">
            <v>Renewal of City Assets</v>
          </cell>
          <cell r="M1122" t="str">
            <v>Finance &amp; Economic Development Committee</v>
          </cell>
          <cell r="N1122" t="str">
            <v>Planning, Infrastructure &amp; Economic Development Department</v>
          </cell>
          <cell r="O1122" t="str">
            <v>Infrastructure Services</v>
          </cell>
          <cell r="P1122" t="str">
            <v>General Government</v>
          </cell>
          <cell r="Q1122" t="str">
            <v>909364  2019 Buildings-General Government</v>
          </cell>
          <cell r="R1122" t="str">
            <v>516174  Federal Gas Tax</v>
          </cell>
          <cell r="S1122">
            <v>0</v>
          </cell>
          <cell r="T1122">
            <v>0</v>
          </cell>
          <cell r="U1122">
            <v>0</v>
          </cell>
          <cell r="V1122">
            <v>0</v>
          </cell>
          <cell r="W1122">
            <v>0</v>
          </cell>
          <cell r="X1122">
            <v>0</v>
          </cell>
          <cell r="Y1122">
            <v>0</v>
          </cell>
          <cell r="Z1122">
            <v>0</v>
          </cell>
          <cell r="AA1122">
            <v>0</v>
          </cell>
          <cell r="AB1122">
            <v>0</v>
          </cell>
          <cell r="AC1122">
            <v>0</v>
          </cell>
          <cell r="AD1122">
            <v>516174</v>
          </cell>
          <cell r="AE1122">
            <v>0</v>
          </cell>
          <cell r="AF1122" t="str">
            <v>CW</v>
          </cell>
          <cell r="AG1122">
            <v>2021</v>
          </cell>
          <cell r="AH1122" t="str">
            <v>Federal Gas Tax</v>
          </cell>
          <cell r="AI1122">
            <v>909364</v>
          </cell>
          <cell r="AJ1122" t="str">
            <v>Bâtiments 2019 - Administration générale</v>
          </cell>
        </row>
        <row r="1123">
          <cell r="B1123" t="str">
            <v>909364 2019 Buildings-General Government</v>
          </cell>
          <cell r="C1123" t="str">
            <v>DC</v>
          </cell>
          <cell r="D1123" t="str">
            <v xml:space="preserve">Development Charges </v>
          </cell>
          <cell r="E1123" t="str">
            <v>Studies-2021-CW</v>
          </cell>
          <cell r="F1123" t="str">
            <v>Develop. Charges</v>
          </cell>
          <cell r="G1123" t="str">
            <v>DC</v>
          </cell>
          <cell r="H1123" t="str">
            <v>Tax</v>
          </cell>
          <cell r="I1123" t="str">
            <v>Tax</v>
          </cell>
          <cell r="J1123" t="str">
            <v>Authority</v>
          </cell>
          <cell r="K1123" t="str">
            <v>Buildings-General Government</v>
          </cell>
          <cell r="L1123" t="str">
            <v>Renewal of City Assets</v>
          </cell>
          <cell r="M1123" t="str">
            <v>Finance &amp; Economic Development Committee</v>
          </cell>
          <cell r="N1123" t="str">
            <v>Planning, Infrastructure &amp; Economic Development Department</v>
          </cell>
          <cell r="O1123" t="str">
            <v>Infrastructure Services</v>
          </cell>
          <cell r="P1123" t="str">
            <v>General Government</v>
          </cell>
          <cell r="Q1123" t="str">
            <v>909364  2019 Buildings-General Government</v>
          </cell>
          <cell r="R1123" t="str">
            <v>516279  D/C Studies-2021-CW</v>
          </cell>
          <cell r="S1123">
            <v>0</v>
          </cell>
          <cell r="T1123">
            <v>0</v>
          </cell>
          <cell r="U1123">
            <v>0</v>
          </cell>
          <cell r="V1123">
            <v>0</v>
          </cell>
          <cell r="W1123">
            <v>0</v>
          </cell>
          <cell r="X1123">
            <v>0</v>
          </cell>
          <cell r="Y1123">
            <v>0</v>
          </cell>
          <cell r="Z1123">
            <v>0</v>
          </cell>
          <cell r="AA1123">
            <v>0</v>
          </cell>
          <cell r="AB1123">
            <v>0</v>
          </cell>
          <cell r="AC1123">
            <v>0</v>
          </cell>
          <cell r="AD1123">
            <v>516279</v>
          </cell>
          <cell r="AE1123">
            <v>0</v>
          </cell>
          <cell r="AF1123" t="str">
            <v>CW</v>
          </cell>
          <cell r="AG1123">
            <v>2021</v>
          </cell>
          <cell r="AH1123" t="str">
            <v>Studies</v>
          </cell>
          <cell r="AI1123">
            <v>909364</v>
          </cell>
          <cell r="AJ1123" t="str">
            <v>Bâtiments 2019 - Administration générale</v>
          </cell>
        </row>
      </sheetData>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rporate%20Services/Financial%20Services/Financial%20Planning/FSU%20Documents/2019%20Budget/Capital/FP%20Only/Data2019.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orporate%20Services/Financial%20Services/Financial%20Planning/FSU%20Documents/2019%20Budget/Capital/FP%20Only/Data2019.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Corporate%20Services/Financial%20Services/Financial%20Planning/FSU%20Documents/2019%20Budget/Capital/FP%20Only/Data2019.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Corporate%20Services/Financial%20Services/Financial%20Planning/FSU%20Documents/2019%20Budget/Capital/FP%20Only/Data2019.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winder" refreshedDate="43515.392036805555" createdVersion="6" refreshedVersion="6" minRefreshableVersion="3" recordCount="1121">
  <cacheSource type="worksheet">
    <worksheetSource ref="A2:AO1123" sheet="Database-Detail" r:id="rId2"/>
  </cacheSource>
  <cacheFields count="41">
    <cacheField name="Project Number" numFmtId="0">
      <sharedItems containsSemiMixedTypes="0" containsString="0" containsNumber="1" containsInteger="1" minValue="900632" maxValue="909555"/>
    </cacheField>
    <cacheField name="Project Name" numFmtId="0">
      <sharedItems/>
    </cacheField>
    <cacheField name="Primary Book Funding" numFmtId="0">
      <sharedItems count="5">
        <s v="Res"/>
        <s v="DC"/>
        <s v="Debt"/>
        <s v="Rev"/>
        <s v="DC Debt"/>
      </sharedItems>
    </cacheField>
    <cacheField name="Funding Source Summary" numFmtId="0">
      <sharedItems count="5">
        <s v="Capital Reserve Fund "/>
        <s v="Development Charges "/>
        <s v="Debt Funding "/>
        <s v="Revenues"/>
        <s v="Gas Tax "/>
      </sharedItems>
    </cacheField>
    <cacheField name="Funding Source Detail" numFmtId="0">
      <sharedItems/>
    </cacheField>
    <cacheField name="Templates Funding Type" numFmtId="0">
      <sharedItems count="9">
        <s v="Tax Supported/ Dedicated"/>
        <s v="Develop. Charges"/>
        <s v="Tax Supported/ Dedicated Debt"/>
        <s v="Revenues"/>
        <s v="Develop. Charges Debt"/>
        <s v="Rate Supported"/>
        <s v="Rate Supported Debt"/>
        <s v="Tax Supported/ Dedicated "/>
        <s v="Gas Tax"/>
      </sharedItems>
    </cacheField>
    <cacheField name="Project List Funding" numFmtId="0">
      <sharedItems count="5">
        <s v="Tax"/>
        <s v="DC"/>
        <s v="Revenues"/>
        <s v="Rate"/>
        <s v="Gas Tax "/>
      </sharedItems>
    </cacheField>
    <cacheField name="City Business Area" numFmtId="0">
      <sharedItems count="5">
        <s v="Tax"/>
        <s v="Rate"/>
        <s v="Transit"/>
        <s v="Library"/>
        <s v="Police"/>
      </sharedItems>
    </cacheField>
    <cacheField name="City Business Area Details" numFmtId="0">
      <sharedItems count="7">
        <s v="Tax"/>
        <s v="Water"/>
        <s v="Sewer"/>
        <s v="Stormwater"/>
        <s v="Transit"/>
        <s v="Library"/>
        <s v="Police"/>
      </sharedItems>
    </cacheField>
    <cacheField name="Formula Authority" numFmtId="0">
      <sharedItems count="1">
        <s v="Authority"/>
      </sharedItems>
    </cacheField>
    <cacheField name="Program" numFmtId="0">
      <sharedItems/>
    </cacheField>
    <cacheField name="Categories" numFmtId="0">
      <sharedItems count="4">
        <s v="Renewal of City Assets"/>
        <s v="Growth"/>
        <s v="Service Enhancement"/>
        <s v="Regulatory"/>
      </sharedItems>
    </cacheField>
    <cacheField name="Committee" numFmtId="0">
      <sharedItems count="10">
        <s v="Community &amp; Protective Services Committee"/>
        <s v="Standing Committee on Enviromental Protection, Water and Waste Management - Rate"/>
        <s v="Standing Committee on Enviromental Protection, Water and Waste Management - Tax"/>
        <s v="Finance &amp; Economic Development Committee"/>
        <s v="Planning Committee"/>
        <s v="Transit Commission"/>
        <s v="Transportation Committee"/>
        <s v="Agriculture &amp; Rural Affairs Committee"/>
        <s v="Ottawa Public Library Board"/>
        <s v="Ottawa Police Services Board"/>
      </sharedItems>
    </cacheField>
    <cacheField name="Department" numFmtId="0">
      <sharedItems count="10">
        <s v="Emergency &amp; Protective Services Department"/>
        <s v="Planning, Infrastructure &amp; Economic Development Department"/>
        <s v="Community and Social Services Department"/>
        <s v="Recreation, Cultural and Facility Operations Department"/>
        <s v="Public Works &amp; Environmental Services Department"/>
        <s v="Corporate Services Department"/>
        <s v="Transportation Services Department"/>
        <s v="Ottawa Public Library"/>
        <s v="Ottawa Police Services"/>
        <s v="Pubic Works and Enviromental Services Department" u="1"/>
      </sharedItems>
    </cacheField>
    <cacheField name="Service Level" numFmtId="0">
      <sharedItems containsMixedTypes="1" containsNumber="1" containsInteger="1" minValue="0" maxValue="0" count="29">
        <s v="Security and Emergency Management"/>
        <s v="Security &amp; Emergency Management"/>
        <s v="Fire Services"/>
        <s v="Infrastructure Services"/>
        <s v="Paramedic Service"/>
        <s v="By-law &amp; Regulatory Services"/>
        <s v="Long Term Care"/>
        <s v="Parks &amp; Facilities Planning"/>
        <s v="Community Recreation &amp; Cultural Program"/>
        <s v="Technology, Innovation &amp; Engineering Supply"/>
        <n v="0"/>
        <s v="Water Services"/>
        <s v="Revenue Services"/>
        <s v="Planning Services"/>
        <s v="Parks, Forestry &amp; Stormwater Services"/>
        <s v="Solid Waste Services"/>
        <s v="Economic Development and Long Range Plan"/>
        <s v="Corporate Real Estate Office"/>
        <s v="Information Technology Services"/>
        <s v="Housing Services"/>
        <s v="Transit Commission"/>
        <s v="Roads Services"/>
        <s v="Traffic Services"/>
        <s v="Parking Services Branch"/>
        <s v="Transportation Planning"/>
        <s v="Right of Way, Heritage and Urban Design"/>
        <s v="Fleet Services"/>
        <s v="Ottawa Public Library"/>
        <s v="Ottawa Police Services"/>
      </sharedItems>
    </cacheField>
    <cacheField name="Service Area" numFmtId="0">
      <sharedItems count="26">
        <s v="Security &amp; Emergency Management"/>
        <s v="Fire Services"/>
        <s v="Paramedic Service"/>
        <s v="By-law &amp; Regulatory Services"/>
        <s v="Social Services"/>
        <s v="Child Care"/>
        <s v="Long Term Care"/>
        <s v="Parks, Recreation &amp; Culture"/>
        <s v="Integrated Water &amp; Wastewater"/>
        <s v="Drinking Water Services"/>
        <s v="Wastewater Services"/>
        <s v="Integrated Roads, Water &amp; Wastewater"/>
        <s v="Stormwater Services"/>
        <s v="Solid Waste"/>
        <s v="Environment"/>
        <s v="Real Estate Partnerships &amp; Development"/>
        <s v="Information Technology"/>
        <s v="General Government"/>
        <s v="Planning &amp; Development"/>
        <s v="Housing"/>
        <s v="Transit Services"/>
        <s v="Transportation Services"/>
        <s v="Parks, Buildings, &amp; Grounds"/>
        <s v="Fleet Services"/>
        <s v="Library"/>
        <s v="Police Services"/>
      </sharedItems>
    </cacheField>
    <cacheField name="Project" numFmtId="0">
      <sharedItems count="491">
        <s v="908684  Emergency Operations Equipment Replacemt"/>
        <s v="909105  CBRNE/USAR Equipment and Training"/>
        <s v="909106  Security Operations Equipment Replacemnt"/>
        <s v="909434  IMCMS Equipment"/>
        <s v="908031  Kanata North Fire Station"/>
        <s v="908656  Fire SCBA Replacement"/>
        <s v="908895  Fire Station Alerting &amp; Paging System Up"/>
        <s v="909324  Fire Tech. Development &amp; Equipment-2019"/>
        <s v="909325  Specialty Fire Equip. Replacement-2019"/>
        <s v="909326  Fire Equipment Replacement Prog.-2019"/>
        <s v="909327  Fire Safety Equipment Replacement-2019"/>
        <s v="909328  Fire Facility Equipment Replacement-2019"/>
        <s v="909363  2019 Buildings-Fire Services"/>
        <s v="904333  Ottawa West Fire Station Expansion"/>
        <s v="904334  Ottawa South Fire Station Expansion"/>
        <s v="904335  Ottawa East Fire Station Expansion"/>
        <s v="906832  Fire Vehicles &amp; Equipment"/>
        <s v="909130  Fire Rural Water Supply"/>
        <s v="909433  Ottawa South Fire Station"/>
        <s v="908883  Fire Back-Up Generators"/>
        <s v="909329  CBRN Grant-2019"/>
        <s v="909073  Paramedic Facilities/Post Equipment Repl"/>
        <s v="909074  Paramedic Defibrillator Replace (2020)"/>
        <s v="909075  Paramedic Mobile Data Equipment (2021)"/>
        <s v="909420  Paramedic Equipment Replacement (2019)"/>
        <s v="909421  Paramedic Technology &amp; Equipment (2019)"/>
        <s v="909505  Paramedic Power Stretcher Replacement"/>
        <s v="909076  Paramedic West End Deployment Facility"/>
        <s v="909419  Paramedic Vehicles &amp; Equipment (2019)"/>
        <s v="909118  By-law Ballistic Vest Replacement"/>
        <s v="909119  By-law Field Technology Systems"/>
        <s v="909360  2019 Buildings-By-Law Services"/>
        <s v="909436  2019 By-law Equipment Replacement"/>
        <s v="909369  2019 Buildings-Social Services"/>
        <s v="909479  2019 Accessibility - Social Services"/>
        <s v="909361  2019 Buildings-Child Care Services"/>
        <s v="909236  2019 Accessibility - Child Care Services"/>
        <s v="909048  2018 Furniture &amp; Equip. - Long Term Care"/>
        <s v="909366  2019 Buildings-Long Term Care"/>
        <s v="909545  2019 Furniture &amp; Equip. - Long Term Care"/>
        <s v="909477  2019 Accessibility - Long Term Care"/>
        <s v="904699  Brewer Park"/>
        <s v="906852  Cultural Facility West Renewal (NCAC)"/>
        <s v="907844  Park Pathway Lighting 2018"/>
        <s v="908423  Backflow Prevention Project"/>
        <s v="909104  Beach Pavillion Upgrade/Renewal"/>
        <s v="909107  Facility Minor Cap Front of House Repair"/>
        <s v="909127  Shenkman Theatre Cap Renewal Fund 2019"/>
        <s v="909362  2019 Buildings-Cultural Services"/>
        <s v="909367  2019 Buildings-Parks &amp; Rec"/>
        <s v="909372  2019 Parks - Parks &amp; Rec"/>
        <s v="909428  Infrastruct Support - Outdoor Rinks 2019"/>
        <s v="909429  New Community Buildings 2019"/>
        <s v="909440  Outdoor Pool Security Upgrades 2019"/>
        <s v="909441  Outdoor Sports Court Redevelopment 2019"/>
        <s v="909442  Minor Park Improvement 2019"/>
        <s v="909443  Park Redevelopment 2019"/>
        <s v="909444  Fitness &amp; Recreation Equip. Replace 2019"/>
        <s v="909445  Infrastructure Upgrades 2019"/>
        <s v="909448  Artifact &amp; Art Collection Restore &amp;Maint"/>
        <s v="909449  Centrepointe Theatre Cap Renew Fund 2019"/>
        <s v="909450  Cultural Building &amp; Equip 2019"/>
        <s v="909451  Museum Sustainability Plan 2019"/>
        <s v="909546  Meridian Naming Rights Enhancements"/>
        <s v="907417  Dr. Taite Linear Park"/>
        <s v="907842  Community Centre South"/>
        <s v="908530  Bayswater / Lebreton Street Park"/>
        <s v="908531  Buckles St. Neighbourhood Park"/>
        <s v="908532  Carp Airport Community Park"/>
        <s v="908533  Cedar Lakes (1566 Stagecoach Rd-Ripley)"/>
        <s v="908534  Cobble Hill Park Strandherd Meadows"/>
        <s v="908535  EUC District Park"/>
        <s v="908536  Fernbank District Park - Richcraft"/>
        <s v="908538  Humanics Linear Park"/>
        <s v="908539  Kanata West District Park"/>
        <s v="908540  Lebreton Park"/>
        <s v="908541  Manotick Estates Park"/>
        <s v="908542  Ogilvie Cummings Parkette"/>
        <s v="908543  Onessa Springs Park"/>
        <s v="908544  Place des Gouverneurs Park"/>
        <s v="908545  Quinn Farm Park: Cadieux Land &amp; Farm Sub"/>
        <s v="908546  Riverside South District Parks"/>
        <s v="908547  Riverside South North District Pk (Empl)"/>
        <s v="908548  Train Lands TOD"/>
        <s v="909102  Community Centre Upgrades"/>
        <s v="909126  Riverside South Recreation Complex Const"/>
        <s v="909490  Jockvale River District Park"/>
        <s v="909503  Spring Valley Trails Community Park"/>
        <s v="909504  Montfort Parkette"/>
        <s v="909549  Blackburn Arena Upgrades"/>
        <s v="909240  2019 Accessibility - Cultural Services"/>
        <s v="909446  Major Capital Partnerships 2019"/>
        <s v="909447  Minor Capital Partnerships 2019"/>
        <s v="909478  2019 Accessibility - Parks &amp; Rec"/>
        <s v="908580  CWWF Queensway Terrace North Sewer"/>
        <s v="908997  LRT2 SS1 Sewer Upgrades (Byron Ave)"/>
        <s v="909375  2019 Sewer Access &amp; Outfalls"/>
        <s v="909376  2019 Sewer Repairs / Improvements"/>
        <s v="909377  2019 Sewer Trenchless Rehab"/>
        <s v="909403  Chapman Blvd (Dorval-Othello)"/>
        <s v="909481  2019 Sewer CCTV Engineering"/>
        <s v="909492  LRT2 SS2 Richmond Compl Streets"/>
        <s v="907795  Business Technology Opportunities"/>
        <s v="908082  Communal Well System Rehab 2018"/>
        <s v="908621  2017 Infrastructure Master Plan (Water)"/>
        <s v="909371  2019 Buildings-Water Services"/>
        <s v="909410  Water Storage Tanks &amp; Reservoir 2019"/>
        <s v="909040  New Vehicles Drinking Water - 2018"/>
        <s v="909415  Water Facilities Roofing 2019"/>
        <s v="908432  Water Sys SCADA &amp; Instrument Rehab 2017"/>
        <s v="908633  Enhanced Corrosion Control"/>
        <s v="909411  Water Sys SCADA &amp; Instrument Rehab 2019"/>
        <s v="909412  Water Treatment Rehab 2019"/>
        <s v="909416  Water Pumping Station Facility Rehab2019"/>
        <s v="908613  Bank St (Rideau Rd-Mitch Owens)"/>
        <s v="908614  LRT2 W1 Hwy 174 - Shefford Rd"/>
        <s v="908615  Leitrim Rd (Bank-550m East)"/>
        <s v="908980  2019 Watermain Improvements"/>
        <s v="908981  Lemieux island Pipe Bridge SN 017160"/>
        <s v="909279  Watermain: Albert-Slater (Bay to Elgin)"/>
        <s v="909392  2019 WM Transmission/Distribution Rehab"/>
        <s v="907654  Ops Condition Assess-Critical Sys Links"/>
        <s v="908075  Critical Links Risk Mitigation Measures"/>
        <s v="908080  Water Distribution Sys Improvements 2019"/>
        <s v="908436  Cathodic Protection 2019"/>
        <s v="909039  Proactive Lead Service Replace Prog 2018"/>
        <s v="908076  Large Water Meters Changeout Program"/>
        <s v="908908  Small Water Meters Changeout Program"/>
        <s v="900632  Strandherd Road Watermain"/>
        <s v="901144  Glen Cairn Reservoir Expansion"/>
        <s v="902206  Ottawa South Pumping Station Upgrade"/>
        <s v="904916  DCA-Kanata West  Feedermain"/>
        <s v="904918  Limebank Feedermain"/>
        <s v="904972  Glen Cairn PS Upgrade"/>
        <s v="904982  Zone 2W West march Rd 406 to 6"/>
        <s v="905992  Manotick Supply Watermain"/>
        <s v="907099  Carp Reservoir Cell"/>
        <s v="907101  River Ridge 3C Elevated Tank"/>
        <s v="907453  Britannia WPP Capacity Upgrade"/>
        <s v="907456  Manotick North Island Link"/>
        <s v="907467  SUC Greenbank"/>
        <s v="909071  2018 Off Site Reliability Links"/>
        <s v="909352  2019 Groundwater Studies"/>
        <s v="909353  2019 Rural Servicing Strategy"/>
        <s v="909354  2019 Water &amp; Wastewater EA Studies"/>
        <s v="907008  Treatment Plant Process Expansion"/>
        <s v="908434  Water Efficiency - 2017"/>
        <s v="909516  LiDAR Topography Update - CW"/>
        <s v="908250  Infrastructure Planning Information Mgmt"/>
        <s v="909393  2019 ORAP Wet Weather IMP"/>
        <s v="907675  New Vehicles Waste Water - 2016"/>
        <s v="908445  Wastewater Drainage Roofing 2019"/>
        <s v="908092  Flow Monitoring System Rehab. 2019"/>
        <s v="908446  Collection System Condition Assess."/>
        <s v="909030  SCADA Rehab &amp; Upgrades-Remote Sewer 2018"/>
        <s v="909313  Linear Sewage System Improve. Prog. 2019"/>
        <s v="909330  Sewer Lateral Repairs 2019"/>
        <s v="908029  South End Remote Facil. Corrosion/Odour"/>
        <s v="909331  Sewage Pumping Station Rehab Prog 2019"/>
        <s v="906648  ROPEC - Digester Gas Utilization"/>
        <s v="907060  ROPEC Secondary Clarifier Upgrades"/>
        <s v="907382  ROPEC Aeration Blower Expansion"/>
        <s v="907383  ROPEC Digester Flare Expansion"/>
        <s v="907384  ROPEC Sludge Thickening Centrifuge Expan"/>
        <s v="907386  ROPEC Chlorine Contact Tank Expansion"/>
        <s v="907387  ROPEC Raw Sewage Pumping Station Expan."/>
        <s v="907388  ROPEC Disinfection Expansion"/>
        <s v="908097  ROPEC - Concrete Rehab &amp; Repairs 2019"/>
        <s v="908102  Wastewater Facilities Upgrade"/>
        <s v="908451  Lab Equipment Purchase/Replacement 2018"/>
        <s v="908454  ROPEC Ops &amp; Technical Bldg Space Upgrade"/>
        <s v="908455  ROPEC Process Facil - Enviro Sys Upgrade"/>
        <s v="908659  ROPEC Amonia Removal"/>
        <s v="908683  Old Digester Decommissioning"/>
        <s v="909032  ROPEC - SCADA Rehab. &amp; Upgrades 2018"/>
        <s v="909334  ROPEC - Sewage Treatment Rehab Prog 2019"/>
        <s v="909336  Sewer Use Program Short Term Initiatives"/>
        <s v="908181  2019 Wastewater Improvements"/>
        <s v="909156  Wastewater LRFP V Recovery"/>
        <s v="909542  DCA-O/S Half Moon Bay N San Sewer"/>
        <s v="904986  Tri-Township/March Ridge Replacement"/>
        <s v="904988  March PS Conversion"/>
        <s v="907107  Acres Road PS Upgrade"/>
        <s v="907462  Pump Stations Capacity Increase"/>
        <s v="908247  Richmond PS &amp; Forcemain Expans"/>
        <s v="908555  Richmond PS &amp; Forcemain ExpPh3"/>
        <s v="908624  2017 Infrastructure Master Plan (Sewer)"/>
        <s v="909072  Leitrim Sanitary Pump Station Expansion"/>
        <s v="909357  South Nepean Collector Ph3"/>
        <s v="907390  ROPEC Primary Clarifier Expansion"/>
        <s v="909029  Protective Plumbing Program 2018"/>
        <s v="909312  Water Env Protec Short Term Initiat 2019"/>
        <s v="903324  Kennedy Burnett SW Pond"/>
        <s v="908252  Stormwater Mgmt Retrofit Master Plan"/>
        <s v="909355  2019 Flood Plain Mapping"/>
        <s v="909356  2020 Stormwater Management Retrofit"/>
        <s v="909017  LRT2 C1 Hwy 174 Culverts"/>
        <s v="909383  2019 Culverts Scoping Pre/Post Eng."/>
        <s v="909384  2019 Drainage Culverts - Site-Specific"/>
        <s v="909385  2019 Drainage Culverts - CW"/>
        <s v="909386  2019 Drainage Culverts - Other"/>
        <s v="908618  CWWF Convent Glen North Storm Sewer"/>
        <s v="909150  2019 Stormwater Improvements"/>
        <s v="902137  Stormwater Mgmt: Rehab&amp;Enviro Compliance"/>
        <s v="909540  DCA- Riverside South Pond 5 Storm Sewers"/>
        <s v="907485  2019 Stormwater Master Planning"/>
        <s v="909351  Municipal Drain Improvements - 2019"/>
        <s v="909026  ORAP-Water Environment Strategy (WES)PH2"/>
        <s v="907611  Trail Road Stormwater Ponds and Ditches"/>
        <s v="907614  Barnsdale Base Preparation"/>
        <s v="908686  Solid Waste Fleet Growth - Landfill 2019"/>
        <s v="906167  Leachate Treatment Facility"/>
        <s v="907043  Springhill Landfill"/>
        <s v="907816  Groundwater Management"/>
        <s v="909399  Trail Road Landfill Cap Repair"/>
        <s v="909430  Nepean Landfill Cap Repair"/>
        <s v="907238  Landfill Disposal Stage 2 Capping"/>
        <s v="907353  Trail Rd Gas Collection System Expansion"/>
        <s v="907799  Landfill Disposal Stage 5 Development"/>
        <s v="907815  Trail Road Landfill - Exp &amp; Development"/>
        <s v="909431  Long Term Planning"/>
        <s v="908880  Energy Evolution"/>
        <s v="909452  Energy Mgmt &amp; Investment Strategy 2019"/>
        <s v="909154  Accommodation Fit-Ups and Renovations"/>
        <s v="909473  Technology Infrastructure - 2019"/>
        <s v="909474  IT Systems Renewal"/>
        <s v="909364  2019 Buildings-General Government"/>
        <s v="909241  2019 Accessibility - General Government"/>
        <s v="907880  DC By-Law - 2019 Study Update"/>
        <s v="909486  New Official Plan"/>
        <s v="906765  BCS Land Mngmt Solution (LMS)"/>
        <s v="906565  IAH Rental Housing"/>
        <s v="907002  Bus Growth"/>
        <s v="909100  Bus Replacement Para"/>
        <s v="909518   Bus Refurbishment"/>
        <s v="909519  Bus Replacement"/>
        <s v="907300  2019 Trillium Line Structures"/>
        <s v="908990  Prince of Wales Bridge (Pier Work)"/>
        <s v="909391  2019 Trillium L STR Scoping Pre/Post Eng"/>
        <s v="908506  2019 Transit Roads"/>
        <s v="908989  2019 Transit Structures"/>
        <s v="909389  2019 Transit STR Scoping Pre/Post Eng."/>
        <s v="909390  Transit Structures - Drainage"/>
        <s v="906169  OLRT Transition"/>
        <s v="908703  Operations Support Vehicles - Growth"/>
        <s v="909087  Rail Operational Readiness"/>
        <s v="909088  LRT  - Train Growth (O-Train Line 1)"/>
        <s v="909089  LRT Detour hours funding for Stage 2 LRT"/>
        <s v="909090  LRT Fare Gates for Stage 2 LRT"/>
        <s v="909370  2019 Buildings-Transit Services"/>
        <s v="909493  2019 Transit Park &amp; Ride Renewal"/>
        <s v="909513  Contractual LC Payment (O-train Line1)"/>
        <s v="909520  Bus Stops and Shelters"/>
        <s v="909524  IT - Comm and Control Sys Onboard Vehicl"/>
        <s v="909527  Station Customer Improvements"/>
        <s v="909528  Renewal of Operational Assets"/>
        <s v="909530  Transit Accessibilty Improvements"/>
        <s v="909532  Transit Priority Road and Signal Project"/>
        <s v="909533  Transit Network Yearly Rehab"/>
        <s v="909534  Tran &amp; Rail LC &amp; Modifications"/>
        <s v="909535  Unplanned Infrastructure Response"/>
        <s v="909536  Operations Support Vehical Replacement"/>
        <s v="906527  IT Maintenance Platform"/>
        <s v="909092  IT Technology Systems - Customer Service"/>
        <s v="909093  IT Technology Systems - Operational Supp"/>
        <s v="909094  IT Technology Systems - Para Transpo"/>
        <s v="909095  IT Technology Systems - Schedule&amp;Control"/>
        <s v="909511  IT - Technology Systems - Security"/>
        <s v="909523  IT - Fleet Maintenance Technology System"/>
        <s v="909521  IT- Operations Management Systems"/>
        <s v="909522  IT - Customer Services Technology System"/>
        <s v="909525  IT - Scheduling and Control Systems"/>
        <s v="909526  IT -  Technology Systems â€“ Para Transpo"/>
        <s v="909529  IT - Fare Technology Systems"/>
        <s v="909531  IT - Technology Systems - Infr. LC"/>
        <s v="909435  Roads Services Vehicle &amp; Equipment (2019"/>
        <s v="909395  2019 Acces. Ped Signal/Ped Coundown Sig."/>
        <s v="909396  2019 Safer Roads Ottawa"/>
        <s v="909397  2019 Pedestrian Safety Evaluation Prog."/>
        <s v="909398  2019 Cycling Safety Program"/>
        <s v="909547  2019 Traffic &amp; Pedestrian Safety Enhance"/>
        <s v="909548  2019 Pedestrian Crossover Program"/>
        <s v="909010  2018 Ice &amp; Snow Control Technologies"/>
        <s v="909123  Parking Studies - DC"/>
        <s v="909422  2019 Life Cycle Renew - PWES Works Yard"/>
        <s v="909424  Roads Equipment Replacement 2019"/>
        <s v="909425  Ice-Snow Control and RWIS Tech 2019"/>
        <s v="906139  LCR - On/Off Street Payment Systems 2018"/>
        <s v="909121  LCR - Parking Facilities (2018)"/>
        <s v="909122  On-Street Facility Modification (2018)"/>
        <s v="909426  LCR - Parking Facilities (2019)"/>
        <s v="909427  On-Street Facility Modification (2019)"/>
        <s v="909437  LCR-Parking Facility Improvements (2019)"/>
        <s v="909319  2019 Street Lighting Marjor Replacements"/>
        <s v="909320  2019 LCR Traffic Control Signals"/>
        <s v="909321  2019 LCR Traffic Monitoring System"/>
        <s v="909025  2019 Winter Materials Storage Facility"/>
        <s v="909318  2019 Traffic Incident Management"/>
        <s v="906121  Roads Services Vehicle &amp; Equipment"/>
        <s v="909322  2019 Advanced Traffic Management Program"/>
        <s v="909055  2018 Intersection Control Measures"/>
        <s v="909316  2019 New Traffic Control Devices"/>
        <s v="909458  2019 Intersection Control Measures"/>
        <s v="909317  2019 Safety Improvement Program"/>
        <s v="908553  Albert/Slater/Mackenzie (Empress-Waller)"/>
        <s v="908919  2019 Public Realm Minor Interventions"/>
        <s v="909061  2018 Area Traffic Management"/>
        <s v="909368  2019 Buildings-Road Services"/>
        <s v="909470  2019 Area Traffic Management"/>
        <s v="909380  2019 Preservation - CW"/>
        <s v="909482  2019 Preservation - Other"/>
        <s v="909483  2019 Roadway Network Engineering"/>
        <s v="905530  Bridges &amp; Bculverts - Bulk Prjs"/>
        <s v="907324  St Patrick St Bridge [013320]"/>
        <s v="908154  2019 Structures - Site-Specific"/>
        <s v="908156  2019  Miisc Structural Renewal - CW"/>
        <s v="908583  Bank St Sawmill Crk [057470]"/>
        <s v="908584  AirportPkwy NB WalkleyRamp Twin Bculvert"/>
        <s v="908587  Bank St Canal Bridge [012010]"/>
        <s v="908589  Belfast Rd O/P VIA [055980]"/>
        <s v="908597  McKenzie King Bridge [012200-1]"/>
        <s v="908600  Old Railway RR Ped [018600]"/>
        <s v="908607  Transcanada Trail Ped [115020]"/>
        <s v="908955  Airport Parkway O/P [226010]"/>
        <s v="908956  Booth St Bridge [017030]"/>
        <s v="908957  Jockvale Bridge [113030]"/>
        <s v="908959  Pooley's Ped Bridge [017240]"/>
        <s v="908999  LRT2 S1 Hwy 174 Montreal Rd"/>
        <s v="909015  LRT2 S2 Hwy 174 Green's Creek"/>
        <s v="909016  LRT2 S3 Hwy 174 Jeanne D'Arc"/>
        <s v="909382  2019 Structures Scoping Pre/Post Eng"/>
        <s v="909438  2019 Bridge Structures - CW"/>
        <s v="909388  2019 Sidewalks &amp; Pathways - CW"/>
        <s v="909484  2019 Sidewalks &amp; Pathways - Other"/>
        <s v="909056  2018 Pedestrian Access-Intersection &amp; Ra"/>
        <s v="909465  2019 Pedestrian Access-Intersect &amp; Ramp"/>
        <s v="901121  Eagleson Rd (Cadence to Hope Side)"/>
        <s v="903159  Airport Parkway (Brookfield - Hunt Club)"/>
        <s v="903163  Bank Street (Leitrim to Findlay Creek)"/>
        <s v="904911  2020 EA Studies Arterial Rds"/>
        <s v="904995  Earl Grey/Centrum Underpass"/>
        <s v="906542  2019 Origin Destination Survey (Roads)"/>
        <s v="907339  Chapman Mills Dr (Strandherd-Longfields)"/>
        <s v="907400  Kanata Ave (Campeau-Hwy417)"/>
        <s v="907403  Mer Bleue Rd (Brian Coburn to Renaud)"/>
        <s v="907405  Strandherd Dr Ph2(Maravista to Jockvale)"/>
        <s v="907902  2018 Origin Destination (Roads)"/>
        <s v="908276  2018 Cycling Facilities Program"/>
        <s v="909042  Stittsville N/S arterial (Palladium to A"/>
        <s v="909043  Greenbank (Chapman Mills to Cambrian)"/>
        <s v="909059  2018 Development Sidewalks"/>
        <s v="909060  2018 Transportation Demand Management"/>
        <s v="909467  2019 Cycling Facilities Program"/>
        <s v="909468  2019 Development Sidewalks"/>
        <s v="909469  2019 Transportation Demand Management"/>
        <s v="908275  2018 Pedestrian Facilities Program"/>
        <s v="908559  2020 Cycling &amp; Ped Major Structures Prog"/>
        <s v="909466  2019 Pedestrian Facilities Program"/>
        <s v="909062  2018 Network Modification Program"/>
        <s v="909471  2019 Network Modification Program"/>
        <s v="907903  Rideau Street Streetscaping"/>
        <s v="908259  Palladium Realign (Campeau-N/S Arterial)"/>
        <s v="909058  Scott St Restoral (Post-LRT)"/>
        <s v="909063  2018 TMIP Richmond Rd/Westboro"/>
        <s v="909472  2019 TMIP Richmond Rd/Westboro"/>
        <s v="909057  2018 Active Transportation Missing Links"/>
        <s v="909464  2019 Active Transportation Missing Links"/>
        <s v="908137  CWWF Deerpark-Hilliard-Fisher et al."/>
        <s v="908138  CWWF Avenue N-O-P-Q-R-S-T-U"/>
        <s v="908370  Integrated Departmental Mgmt Plan"/>
        <s v="908487  2019 Integrated Scoping Pre/Post Eng"/>
        <s v="908567  Alta Vista Dr - Summit Ave"/>
        <s v="908568  Ashburn - Hogan - Wigan - Ness"/>
        <s v="908569  Borthwick-Quebec-Gardenvale"/>
        <s v="908572  Fairbairn-Bellwood-Willard-Belmont"/>
        <s v="908573  Gibson-Denver-Tampa-Orlando"/>
        <s v="908574  Grove Ave &amp; Grosvenor"/>
        <s v="908576  Larkin-Larose-Lepage"/>
        <s v="908577  Mailes Ave (Patricia-Oakdale)"/>
        <s v="908578  Ryder St - Featherston Dr"/>
        <s v="908581  Valley Dr Storm Sewer"/>
        <s v="908645  St Denis - Lavergne - Ste Monique"/>
        <s v="908646  Integrated Construction - Bulk Prjs"/>
        <s v="908726  CWWF Vanier Parkway - Presland Rd et al"/>
        <s v="908998  LRT2 R2 Hwy 174 Resurfacing EBL"/>
        <s v="909373  2019 Infrastructure Assess &amp; Data Collec"/>
        <s v="909374  2019 Road Resurfacing - CW"/>
        <s v="909394  Arch - Cantebury - Plesser"/>
        <s v="909400  Bel-Air Dr, Bedbrooke St et al"/>
        <s v="909401  Broadview Ave"/>
        <s v="909402  Caroline Ave - Huron Ave N"/>
        <s v="909404  Claymor &amp; Senio"/>
        <s v="909405  Hamlet Rd"/>
        <s v="909406  Integrated Design - Bulk Prjs"/>
        <s v="909407  Longpre - Marquette- Michel Cir"/>
        <s v="909408  Monk - Oakland -Wilton"/>
        <s v="909409  Winona Ave &amp; Wilmont Ave"/>
        <s v="909475  2019 Surveys &amp; Mapping"/>
        <s v="906735  Bank St (Riverside-Ledbury)"/>
        <s v="906882  Elgin (Lisgar - Isabella)"/>
        <s v="906900  Main Greenfield Echo Concord et al"/>
        <s v="906901  CWWF ORAP - Loretta Ave N&amp;S - Laurel St"/>
        <s v="908139  Montreal Rd (N River Rd-St Laurent Blvd)"/>
        <s v="908140  City Centre Ave &amp; Elm St"/>
        <s v="908141  ORAP Albert St-Bronson Ave-Slater St"/>
        <s v="908142  CWWF McLeod - Florence"/>
        <s v="908570  Byron-Athlone-Highcroft"/>
        <s v="908571  Catherine St (Bronson-Elgin)"/>
        <s v="908575  Isabella-Chamberlain"/>
        <s v="908582  N River Rd (Montreal-Dead EndNof Coupal)"/>
        <s v="908835  Mann-Range-Russell-Templeton"/>
        <s v="909012  Bronson Ave (Arlington-Rideau Canal)"/>
        <s v="909021  Woodroffe Ave (Saville-Richmond)"/>
        <s v="909272  Scott St. (West of Smirle Ave)"/>
        <s v="909485  Carling Ave - Churchill Ave - Kirkwood"/>
        <s v="909282  Lifecycle Renewal Fleet"/>
        <s v="909423  Municipal Fleet UpFits, Facilities&amp;Tools"/>
        <s v="909065  2018 Park and Ride Facilities"/>
        <s v="909461  2019 Park and Ride Facilities"/>
        <s v="906936  2017 to 2022 TRANS Projects"/>
        <s v="907436  Baseline Rd BRT (Baseline Stn-Heron Stn)"/>
        <s v="907438  West Tway (March to Kanata Town Centre)"/>
        <s v="908552  2019 Origin Destination Survey (Transit)"/>
        <s v="908751  2018 Transportation Master Plan"/>
        <s v="909064  2018 Transit Corridor Protection"/>
        <s v="909066  Kanata N. Transitway (Corkstown-Solandt)"/>
        <s v="909459  2019 TMP Transit Priority Network"/>
        <s v="909460  2019 Transportation Master Plan"/>
        <s v="909462  2019 Transit Corridor Protection"/>
        <s v="909067  2018 Rapid Transit EA Studies"/>
        <s v="909463  2019 Rapid Transit EA Studies"/>
        <s v="909378  2019 Guiderail Renewal"/>
        <s v="909379  2019 Rural Road Upgrades"/>
        <s v="909515  Piperville RD Bearbrook Bridge (223150)"/>
        <s v="907016  Fitzroy Harbour Brdge [433010]"/>
        <s v="908162  Rideau Rd Bridge [227670]"/>
        <s v="908163  Mitch Owens Rd [227580]"/>
        <s v="908595  Kilmaurs Road Bridge SN 337080"/>
        <s v="908604  Ritchie Side Rd [437620]"/>
        <s v="908958  Byron St Bridge [887390]"/>
        <s v="908960  Anderson Rd Bridge [227920]"/>
        <s v="902173  Community Bldg Rural East"/>
        <s v="903916  Community Bldg Rural West"/>
        <s v="905780  Technology Infrastructure Lifecycle"/>
        <s v="908253  Technology Lifecycle"/>
        <s v="909006  Alternative Services Vehicle Replacement"/>
        <s v="909069  RFID Self Checkouts - Lifecycle"/>
        <s v="909365  2019 Buildings-Library"/>
        <s v="909487  Centennial Planning"/>
        <s v="909488  Facilities &amp; Branch Improvements - 2019"/>
        <s v="909489  Lifecycle Vehicle Purchase - 2019"/>
        <s v="909495  Rosemount Revitalization"/>
        <s v="909496  Technology Replacements 2019"/>
        <s v="907059  Barrhaven - New Branch Construction"/>
        <s v="908692  North Gower Library Expansion"/>
        <s v="909497  East Urban Planning - DC"/>
        <s v="909498  Library Materials - DC - 2019"/>
        <s v="909499  Riverside South Design - DC"/>
        <s v="908221  RFID (Const &amp; Equip)"/>
        <s v="908265  Accessiblity Technology"/>
        <s v="909137  Accessiblity Technology 2018"/>
        <s v="909500  Creation and Innovation Fund - 2019"/>
        <s v="909476  2019 Accessibility - Library"/>
        <s v="909143  Telecommunications  2019"/>
        <s v="909306  Facility Life Cycle 2019"/>
        <s v="909550  Fleet Replacement Program 2019"/>
        <s v="909551  Infrastructure Support 2019"/>
        <s v="909552  Evergreening of Assets 2019"/>
        <s v="903447  South Facility"/>
        <s v="909309  South Facility Phase 2"/>
        <s v="907491  Elgin Refit - 2014"/>
        <s v="907492  Swansea Refit"/>
        <s v="908707  Queensview 2"/>
        <s v="909307  Facility Intitatives 2019"/>
        <s v="909308  Facility Security Intiatives 2019"/>
        <s v="909315  IT/Comm 2"/>
        <s v="909553  Modernization Roadmap 2019"/>
        <s v="909554  Radio Project"/>
        <s v="909555  Growth Costs 2019"/>
        <s v="903608 East Urban Facility"/>
        <s v="908717  Corporate Services - South"/>
        <s v="908605 South Mississippi Bridge Mohrs Rd 432030"/>
        <s v="908605 South Mississippi Bridge Mohrs Rd 432031"/>
        <s v="908605 South Mississippi Bridge Mohrs Rd 432032"/>
        <s v="908605 South Mississippi Bridge Mohrs Rd 432033"/>
        <s v="906642  Munster Well System Rehab"/>
        <s v="908875  Technology Infrastructure - 2018"/>
        <s v="907804  Minor Park Improvement 2015"/>
        <s v="906930  Legacy System Replacement - LMS"/>
        <s v="909099  Bus Replacement"/>
        <s v="908140  Carling (Bronson - Trillium Li"/>
      </sharedItems>
    </cacheField>
    <cacheField name="Cost elem/Orders" numFmtId="0">
      <sharedItems/>
    </cacheField>
    <cacheField name="2019" numFmtId="0">
      <sharedItems containsSemiMixedTypes="0" containsString="0" containsNumber="1" minValue="0" maxValue="32615"/>
    </cacheField>
    <cacheField name="2020" numFmtId="0">
      <sharedItems containsSemiMixedTypes="0" containsString="0" containsNumber="1" minValue="-23800" maxValue="41484"/>
    </cacheField>
    <cacheField name="2021" numFmtId="0">
      <sharedItems containsSemiMixedTypes="0" containsString="0" containsNumber="1" minValue="0" maxValue="58852.2"/>
    </cacheField>
    <cacheField name="2022" numFmtId="0">
      <sharedItems containsSemiMixedTypes="0" containsString="0" containsNumber="1" minValue="-36600" maxValue="42351"/>
    </cacheField>
    <cacheField name="2023" numFmtId="0">
      <sharedItems containsSemiMixedTypes="0" containsString="0" containsNumber="1" minValue="0" maxValue="35417"/>
    </cacheField>
    <cacheField name="2024" numFmtId="0">
      <sharedItems containsSemiMixedTypes="0" containsString="0" containsNumber="1" minValue="0" maxValue="38301"/>
    </cacheField>
    <cacheField name="2025" numFmtId="0">
      <sharedItems containsSemiMixedTypes="0" containsString="0" containsNumber="1" minValue="0" maxValue="40906"/>
    </cacheField>
    <cacheField name="2026" numFmtId="0">
      <sharedItems containsSemiMixedTypes="0" containsString="0" containsNumber="1" minValue="0" maxValue="127820"/>
    </cacheField>
    <cacheField name="2027" numFmtId="0">
      <sharedItems containsSemiMixedTypes="0" containsString="0" containsNumber="1" minValue="0" maxValue="45733"/>
    </cacheField>
    <cacheField name="2028" numFmtId="0">
      <sharedItems containsSemiMixedTypes="0" containsString="0" containsNumber="1" minValue="0" maxValue="48792"/>
    </cacheField>
    <cacheField name="Total" numFmtId="0">
      <sharedItems containsSemiMixedTypes="0" containsString="0" containsNumber="1" minValue="-60400" maxValue="355192"/>
    </cacheField>
    <cacheField name="CE" numFmtId="0">
      <sharedItems containsSemiMixedTypes="0" containsString="0" containsNumber="1" containsInteger="1" minValue="511005" maxValue="518056"/>
    </cacheField>
    <cacheField name="2019-2022 Total" numFmtId="0">
      <sharedItems containsSemiMixedTypes="0" containsString="0" containsNumber="1" minValue="-60400" maxValue="128977"/>
    </cacheField>
    <cacheField name="Ward" numFmtId="0">
      <sharedItems containsMixedTypes="1" containsNumber="1" containsInteger="1" minValue="1" maxValue="23"/>
    </cacheField>
    <cacheField name="Completion Date" numFmtId="0">
      <sharedItems containsMixedTypes="1" containsNumber="1" containsInteger="1" minValue="2018" maxValue="2031" count="18">
        <n v="2028"/>
        <n v="2024"/>
        <n v="2022"/>
        <n v="2021"/>
        <n v="2025"/>
        <n v="2026"/>
        <n v="2030"/>
        <n v="2023"/>
        <n v="2020"/>
        <n v="2019"/>
        <n v="2027"/>
        <s v="2021"/>
        <s v="2019"/>
        <n v="2018"/>
        <s v="2022"/>
        <s v="2023"/>
        <n v="2031"/>
        <s v="2020"/>
      </sharedItems>
    </cacheField>
    <cacheField name="DC Type" numFmtId="0">
      <sharedItems/>
    </cacheField>
    <cacheField name="Project Number2" numFmtId="0">
      <sharedItems containsSemiMixedTypes="0" containsString="0" containsNumber="1" containsInteger="1" minValue="900632" maxValue="909555"/>
    </cacheField>
    <cacheField name="Project Name FR" numFmtId="0">
      <sharedItems containsMixedTypes="1" containsNumber="1" containsInteger="1" minValue="0" maxValue="0"/>
    </cacheField>
    <cacheField name="Project FR" numFmtId="0">
      <sharedItems/>
    </cacheField>
    <cacheField name="Committe FR" numFmtId="0">
      <sharedItems count="10">
        <s v="Comité des services communautaires et de protection"/>
        <s v="Comité Permanent de la Protection de L'environnement, de l'eau et de la Gestion des Déchets - services financés par les redevances"/>
        <s v="Comité Permanent de la Protection de L'environnement, de l'eau et de la Gestion des Déchets - services financés par les taxes"/>
        <s v="Comité des finances et du développement économique"/>
        <s v="Comité de l’urbanisme"/>
        <s v="Commission du transport en commun"/>
        <s v="Comité des transports"/>
        <s v="Comité de l’agriculture et des affaires rurales"/>
        <s v="C.A. de la Bibliothèque publique d’Ottawa"/>
        <s v="Commission de services policiers d’Ottawa"/>
      </sharedItems>
    </cacheField>
    <cacheField name="Service Area FR" numFmtId="0">
      <sharedItems count="26">
        <s v="Services de protection et d’urgence"/>
        <s v="Service des incendies"/>
        <s v="Service paramédic"/>
        <s v="Services des règlements municipaux"/>
        <s v="Services sociaux"/>
        <s v="Services de garde"/>
        <s v="Soins de longue durée"/>
        <s v="Service des parcs, des loisirs et de la culture"/>
        <s v="Aqueduc et égouts intégrés"/>
        <s v="Services des eaux usées"/>
        <s v="Services de gestion de l’eau potable"/>
        <s v="Réfection intégrée des routes, des réseaux d’aqueduc et d’égouts "/>
        <s v="Services des eaux pluviales"/>
        <s v="Déchets solides "/>
        <s v="Environnement"/>
        <s v="Partenariats et développement en immobilier"/>
        <s v="Technologie de l’information"/>
        <s v="Administration générale"/>
        <s v="Planification et élaboration"/>
        <s v="Logement"/>
        <s v="Services de transport en commun"/>
        <s v="Services des transports"/>
        <s v="Parcs, immeubles et terrains"/>
        <s v="Service du parc automobile"/>
        <s v="Bibliothèque"/>
        <s v="Services de Police"/>
      </sharedItems>
    </cacheField>
    <cacheField name="Category FR" numFmtId="0">
      <sharedItems count="5">
        <s v="Renouvellement des immobilisations"/>
        <s v="Croissance"/>
        <s v="Initiatives stratégiques"/>
        <s v="Amélioration du service"/>
        <s v="Réglementé"/>
      </sharedItems>
    </cacheField>
    <cacheField name="Template Funding Type FR" numFmtId="0">
      <sharedItems count="5">
        <s v="Fonds de réserve financé par les deniers publics"/>
        <s v="Redevances d’aménagement"/>
        <s v="Dette financée par les deniers publics"/>
        <s v="Recettes"/>
        <s v="Taxe sur l’essenc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er" refreshedDate="43501.489875115738" createdVersion="6" refreshedVersion="6" minRefreshableVersion="3" recordCount="1132">
  <cacheSource type="worksheet">
    <worksheetSource ref="A2:AO1123" sheet="Database-Detail" r:id="rId2"/>
  </cacheSource>
  <cacheFields count="41">
    <cacheField name="Project Number" numFmtId="0">
      <sharedItems containsSemiMixedTypes="0" containsString="0" containsNumber="1" containsInteger="1" minValue="900632" maxValue="909566"/>
    </cacheField>
    <cacheField name="Project Name" numFmtId="0">
      <sharedItems count="500">
        <s v="908684 Emergency Operations Equipment Replacemt"/>
        <s v="909105 CBRNE/USAR Equipment and Training"/>
        <s v="909106 Security Operations Equipment Replacemnt"/>
        <s v="909434 IMCMS Equipment"/>
        <s v="908031 Kanata North Fire Station"/>
        <s v="908656 Fire SCBA Replacement"/>
        <s v="908895 Fire Station Alerting &amp; Paging System Up"/>
        <s v="909324 Fire Tech. Development &amp; Equipment-2019"/>
        <s v="909325 Specialty Fire Equip. Replacement-2019"/>
        <s v="909326 Fire Equipment Replacement Prog.-2019"/>
        <s v="909327 Fire Safety Equipment Replacement-2019"/>
        <s v="909328 Fire Facility Equipment Replacement-2019"/>
        <s v="909363 2019 Buildings-Fire Services"/>
        <s v="904333 Ottawa West Fire Station Expansion"/>
        <s v="904334 Ottawa South Fire Station Expansion"/>
        <s v="904335 Ottawa East Fire Station Expansion"/>
        <s v="906832 Fire Vehicles &amp; Equipment"/>
        <s v="909130 Fire Rural Water Supply"/>
        <s v="909433 Ottawa South Fire Station"/>
        <s v="908883 Fire Back-Up Generators"/>
        <s v="909329 CBRN Grant-2019"/>
        <s v="909073 Paramedic Facilities/Post Equipment Repl"/>
        <s v="909074 Paramedic Defibrillator Replace (2020)"/>
        <s v="909075 Paramedic Mobile Data Equipment (2021)"/>
        <s v="909420 Paramedic Equipment Replacement (2019)"/>
        <s v="909421 Paramedic Technology &amp; Equipment (2019)"/>
        <s v="909505 Paramedic Power Stretcher Replacement"/>
        <s v="909076 Paramedic West End Deployment Facility"/>
        <s v="909419 Paramedic Vehicles &amp; Equipment (2019)"/>
        <s v="909118 By-law Ballistic Vest Replacement"/>
        <s v="909119 By-law Field Technology Systems"/>
        <s v="909360 2019 Buildings-By-Law Services"/>
        <s v="909436 2019 By-law Equipment Replacement"/>
        <s v="909369 2019 Buildings-Social Services"/>
        <s v="909479 2019 Accessibility - Social Services"/>
        <s v="909361 2019 Buildings-Child Care Services"/>
        <s v="909236 2019 Accessibility - Child Care Services"/>
        <s v="909048 2018 Furniture &amp; Equip. - Long Term Care"/>
        <s v="909366 2019 Buildings-Long Term Care"/>
        <s v="909545 2019 Furniture &amp; Equip. - Long Term Care"/>
        <s v="909477 2019 Accessibility - Long Term Care"/>
        <s v="904699 Brewer Park"/>
        <s v="906852 Cultural Facility West Renewal (NCAC)"/>
        <s v="907844 Park Pathway Lighting 2018"/>
        <s v="908423 Backflow Prevention Project"/>
        <s v="909104 Beach Pavillion Upgrade/Renewal"/>
        <s v="909107 Facility Minor Cap Front of House Repair"/>
        <s v="909127 Shenkman Theatre Cap Renewal Fund 2019"/>
        <s v="909291 Steve MacLean Park - basketball court"/>
        <s v="909362 2019 Buildings-Cultural Services"/>
        <s v="909367 2019 Buildings-Parks &amp; Rec"/>
        <s v="909372 2019 Parks - Parks &amp; Rec"/>
        <s v="909428 Infrastruct Support - Outdoor Rinks 2019"/>
        <s v="909429 New Community Buildings 2019"/>
        <s v="909440 Outdoor Pool Security Upgrades 2019"/>
        <s v="909441 Outdoor Sports Court Redevelopment 2019"/>
        <s v="909442 Minor Park Improvement 2019"/>
        <s v="909443 Park Redevelopment 2019"/>
        <s v="909444 Fitness &amp; Recreation Equip. Replace 2019"/>
        <s v="909445 Infrastructure Upgrades 2019"/>
        <s v="909448 Artifact &amp; Art Collection Restore &amp;Maint"/>
        <s v="909449 Centrepointe Theatre Cap Renew Fund 2019"/>
        <s v="909450 Cultural Building &amp; Equip 2019"/>
        <s v="909451 Museum Sustainability Plan 2019"/>
        <s v="909546 Meridian Naming Rights Enhancements"/>
        <s v="909565 Lindenlea Park"/>
        <s v="909566 Ward 12 Cash-in-lieu 2019"/>
        <s v="907417 Dr. Taite Linear Park"/>
        <s v="907842 Community Centre South"/>
        <s v="908530 Bayswater / Lebreton Street Park"/>
        <s v="908531 Buckles St. Neighbourhood Park"/>
        <s v="908532 Carp Airport Community Park"/>
        <s v="908533 Cedar Lakes (1566 Stagecoach Rd-Ripley)"/>
        <s v="908534 Cobble Hill Park Strandherd Meadows"/>
        <s v="908535 EUC District Park"/>
        <s v="908536 Fernbank District Park - Richcraft"/>
        <s v="908538 Humanics Linear Park"/>
        <s v="908539 Kanata West District Park"/>
        <s v="908540 Lebreton Park"/>
        <s v="908541 Manotick Estates Park"/>
        <s v="908542 Ogilvie Cummings Parkette"/>
        <s v="908543 Onessa Springs Park"/>
        <s v="908544 Place des Gouverneurs Park"/>
        <s v="908545 Quinn Farm Park: Cadieux Land &amp; Farm Sub"/>
        <s v="908546 Riverside South District Parks"/>
        <s v="908547 Riverside South North District Pk (Empl)"/>
        <s v="908548 Train Lands TOD"/>
        <s v="909102 Community Centre Upgrades"/>
        <s v="909126 Riverside South Recreation Complex Const"/>
        <s v="909490 Jockvale River District Park"/>
        <s v="909503 Spring Valley Trails Community Park"/>
        <s v="909504 Montfort Parkette"/>
        <s v="909549 Blackburn Arena Upgrades"/>
        <s v="909556 Riverain Park"/>
        <s v="909240 2019 Accessibility - Cultural Services"/>
        <s v="909446 Major Capital Partnerships 2019"/>
        <s v="909447 Minor Capital Partnerships 2019"/>
        <s v="909478 2019 Accessibility - Parks &amp; Rec"/>
        <s v="908580 CWWF Queensway Terrace North Sewer"/>
        <s v="908997 LRT2 SS1 Sewer Upgrades (Byron Ave)"/>
        <s v="909375 2019 Sewer Access &amp; Outfalls"/>
        <s v="909376 2019 Sewer Repairs / Improvements"/>
        <s v="909377 2019 Sewer Trenchless Rehab"/>
        <s v="909403 Chapman Blvd (Dorval-Othello)"/>
        <s v="909481 2019 Sewer CCTV Engineering"/>
        <s v="909492 LRT2 SS2 Richmond Compl Streets"/>
        <s v="907795 Business Technology Opportunities"/>
        <s v="908082 Communal Well System Rehab 2018"/>
        <s v="908621 2017 Infrastructure Master Plan (Water)"/>
        <s v="909371 2019 Buildings-Water Services"/>
        <s v="909410 Water Storage Tanks &amp; Reservoir 2019"/>
        <s v="909040 New Vehicles Drinking Water - 2018"/>
        <s v="909415 Water Facilities Roofing 2019"/>
        <s v="907642 Water Treatment Rehab 2015"/>
        <s v="907643 Water System SCADA &amp; Instrument Rehab"/>
        <s v="908378 Britannia HLPump #5 Motor &amp; Starter Repl"/>
        <s v="908432 Water Sys SCADA &amp; Instrument Rehab 2017"/>
        <s v="908633 Enhanced Corrosion Control"/>
        <s v="909036 Water Treatment Rehab 2018"/>
        <s v="909411 Water Sys SCADA &amp; Instrument Rehab 2019"/>
        <s v="909412 Water Treatment Rehab 2019"/>
        <s v="909560 Britannia LLP &amp; HLP Motors and Drives"/>
        <s v="909416 Water Pumping Station Facility Rehab2019"/>
        <s v="908613 Bank St (Rideau Rd-Mitch Owens)"/>
        <s v="908614 LRT2 W1 Hwy 174 - Shefford Rd"/>
        <s v="908615 Leitrim Rd (Bank-550m East)"/>
        <s v="908980 2019 Watermain Improvements"/>
        <s v="908981 Lemieux island Pipe Bridge SN 017160"/>
        <s v="909279 Watermain: Albert-Slater (Bay to Elgin)"/>
        <s v="909392 2019 WM Transmission/Distribution Rehab"/>
        <s v="907654 Ops Condition Assess-Critical Sys Links"/>
        <s v="908075 Critical Links Risk Mitigation Measures"/>
        <s v="908080 Water Distribution Sys Improvements 2019"/>
        <s v="908436 Cathodic Protection 2019"/>
        <s v="909039 Proactive Lead Service Replace Prog 2018"/>
        <s v="908076 Large Water Meters Changeout Program"/>
        <s v="908908 Small Water Meters Changeout Program"/>
        <s v="900632 Strandherd Road Watermain"/>
        <s v="901144 Glen Cairn Reservoir Expansion"/>
        <s v="902206 Ottawa South Pumping Station Upgrade"/>
        <s v="904916 DCA-Kanata West Feedermain"/>
        <s v="904918 Limebank Feedermain"/>
        <s v="904972 Glen Cairn PS Upgrade"/>
        <s v="904982 Zone 2W West march Rd 406 to 6"/>
        <s v="905992 Manotick Supply Watermain"/>
        <s v="907099 Carp Reservoir Cell"/>
        <s v="907101 River Ridge 3C Elevated Tank"/>
        <s v="907453 Britannia WPP Capacity Upgrade"/>
        <s v="907456 Manotick North Island Link"/>
        <s v="907467 SUC Greenbank"/>
        <s v="909071 2018 Off Site Reliability Links"/>
        <s v="909352 2019 Groundwater Studies"/>
        <s v="909353 2019 Rural Servicing Strategy"/>
        <s v="909354 2019 Water &amp; Wastewater EA Studies"/>
        <s v="907008 Treatment Plant Process Expansion"/>
        <s v="908434 Water Efficiency - 2017"/>
        <s v="909516 LiDAR Topography Update - CW"/>
        <s v="908250 Infrastructure Planning Information Mgmt"/>
        <s v="909393 2019 ORAP Wet Weather IMP"/>
        <s v="907675 New Vehicles Waste Water - 2016"/>
        <s v="908445 Wastewater Drainage Roofing 2019"/>
        <s v="908092 Flow Monitoring System Rehab. 2019"/>
        <s v="908446 Collection System Condition Assess."/>
        <s v="909030 SCADA Rehab &amp; Upgrades-Remote Sewer 2018"/>
        <s v="909313 Linear Sewage System Improve. Prog. 2019"/>
        <s v="909330 Sewer Lateral Repairs 2019"/>
        <s v="908029 South End Remote Facil. Corrosion/Odour"/>
        <s v="909331 Sewage Pumping Station Rehab Prog 2019"/>
        <s v="906648 ROPEC - Digester Gas Utilization"/>
        <s v="907060 ROPEC Secondary Clarifier Upgrades"/>
        <s v="907382 ROPEC Aeration Blower Expansion"/>
        <s v="907383 ROPEC Digester Flare Expansion"/>
        <s v="907384 ROPEC Sludge Thickening Centrifuge Expan"/>
        <s v="907386 ROPEC Chlorine Contact Tank Expansion"/>
        <s v="907387 ROPEC Raw Sewage Pumping Station Expan."/>
        <s v="907388 ROPEC Disinfection Expansion"/>
        <s v="908097 ROPEC - Concrete Rehab &amp; Repairs 2019"/>
        <s v="908102 Wastewater Facilities Upgrade"/>
        <s v="908451 Lab Equipment Purchase/Replacement 2018"/>
        <s v="908454 ROPEC Ops &amp; Technical Bldg Space Upgrade"/>
        <s v="908455 ROPEC Process Facil - Enviro Sys Upgrade"/>
        <s v="908659 ROPEC Amonia Removal"/>
        <s v="908683 Old Digester Decommissioning"/>
        <s v="909032 ROPEC - SCADA Rehab. &amp; Upgrades 2018"/>
        <s v="909334 ROPEC - Sewage Treatment Rehab Prog 2019"/>
        <s v="909336 Sewer Use Program Short Term Initiatives"/>
        <s v="908181 2019 Wastewater Improvements"/>
        <s v="909156 Wastewater LRFP V Recovery"/>
        <s v="909542 DCA-O/S Half Moon Bay N San Sewer"/>
        <s v="904986 Tri-Township/March Ridge Replacement"/>
        <s v="904988 March PS Conversion"/>
        <s v="907107 Acres Road PS Upgrade"/>
        <s v="907462 Pump Stations Capacity Increase"/>
        <s v="908247 Richmond PS &amp; Forcemain Expans"/>
        <s v="908555 Richmond PS &amp; Forcemain ExpPh3"/>
        <s v="908624 2017 Infrastructure Master Plan (Sewer)"/>
        <s v="909072 Leitrim Sanitary Pump Station Expansion"/>
        <s v="909357 South Nepean Collector Ph3"/>
        <s v="907390 ROPEC Primary Clarifier Expansion"/>
        <s v="909029 Protective Plumbing Program 2018"/>
        <s v="909312 Water Env Protec Short Term Initiat 2019"/>
        <s v="903324 Kennedy Burnett SW Pond"/>
        <s v="908252 Stormwater Mgmt Retrofit Master Plan"/>
        <s v="909355 2019 Flood Plain Mapping"/>
        <s v="909356 2020 Stormwater Management Retrofit"/>
        <s v="909017 LRT2 C1 Hwy 174 Culverts"/>
        <s v="909383 2019 Culverts Scoping Pre/Post Eng."/>
        <s v="909384 2019 Drainage Culverts - Site-Specific"/>
        <s v="909385 2019 Drainage Culverts - CW"/>
        <s v="909386 2019 Drainage Culverts - Other"/>
        <s v="908618 CWWF Convent Glen North Storm Sewer"/>
        <s v="909150 2019 Stormwater Improvements"/>
        <s v="902137 Stormwater Mgmt: Rehab&amp;Enviro Compliance"/>
        <s v="909540 DCA- Riverside South Pond 5 Storm Sewers"/>
        <s v="907485 2019 Stormwater Master Planning"/>
        <s v="909351 Municipal Drain Improvements - 2019"/>
        <s v="909026 ORAP-Water Environment Strategy (WES)PH2"/>
        <s v="907611 Trail Road Stormwater Ponds and Ditches"/>
        <s v="907614 Barnsdale Base Preparation"/>
        <s v="908686 Solid Waste Fleet Growth - Landfill 2019"/>
        <s v="906167 Leachate Treatment Facility"/>
        <s v="907043 Springhill Landfill"/>
        <s v="907816 Groundwater Management"/>
        <s v="909399 Trail Road Landfill Cap Repair"/>
        <s v="909430 Nepean Landfill Cap Repair"/>
        <s v="907238 Landfill Disposal Stage 2 Capping"/>
        <s v="907353 Trail Rd Gas Collection System Expansion"/>
        <s v="907799 Landfill Disposal Stage 5 Development"/>
        <s v="907815 Trail Road Landfill - Exp &amp; Development"/>
        <s v="909431 Long Term Planning"/>
        <s v="908880 Energy Evolution"/>
        <s v="909452 Energy Mgmt &amp; Investment Strategy 2019"/>
        <s v="909154 Accommodation Fit-Ups and Renovations"/>
        <s v="909473 Technology Infrastructure - 2019"/>
        <s v="909474 IT Systems Renewal"/>
        <s v="909364 2019 Buildings-General Government"/>
        <s v="909241 2019 Accessibility - General Government"/>
        <s v="907880 DC By-Law - 2019 Study Update"/>
        <s v="909486 New Official Plan"/>
        <s v="906765 BCS Land Mngmt Solution (LMS)"/>
        <s v="906565 IAH Rental Housing"/>
        <s v="907002 Bus Growth"/>
        <s v="909100 Bus Replacement Para"/>
        <s v="909518 Bus Refurbishment"/>
        <s v="909519 Bus Replacement"/>
        <s v="907300 2019 Trillium Line Structures"/>
        <s v="908990 Prince of Wales Bridge (Pier Work)"/>
        <s v="909391 2019 Trillium L STR Scoping Pre/Post Eng"/>
        <s v="908506 2019 Transit Roads"/>
        <s v="908989 2019 Transit Structures"/>
        <s v="909389 2019 Transit STR Scoping Pre/Post Eng."/>
        <s v="909390 Transit Structures - Drainage"/>
        <s v="906169 OLRT Transition"/>
        <s v="908703 Operations Support Vehicles - Growth"/>
        <s v="909087 Rail Operational Readiness"/>
        <s v="909088 LRT - Train Growth (O-Train Line 1)"/>
        <s v="909089 LRT Detour hours funding for Stage 2 LRT"/>
        <s v="909090 LRT Fare Gates for Stage 2 LRT"/>
        <s v="909370 2019 Buildings-Transit Services"/>
        <s v="909493 2019 Transit Park &amp; Ride Renewal"/>
        <s v="909513 Contractual LC Payment (O-train Line1)"/>
        <s v="909520 Bus Stops and Shelters"/>
        <s v="909524 IT - Comm and Control Sys Onboard Vehicl"/>
        <s v="909527 Station Customer Improvements"/>
        <s v="909528 Renewal of Operational Assets"/>
        <s v="909530 Transit Accessibilty Improvements"/>
        <s v="909532 Transit Priority Road and Signal Project"/>
        <s v="909533 Transit Network Yearly Rehab"/>
        <s v="909534 Tran &amp; Rail LC &amp; Modifications"/>
        <s v="909535 Unplanned Infrastructure Response"/>
        <s v="909536 Operations Support Vehical Replacement"/>
        <s v="906527 IT Maintenance Platform"/>
        <s v="909092 IT Technology Systems - Customer Service"/>
        <s v="909093 IT Technology Systems - Operational Supp"/>
        <s v="909094 IT Technology Systems - Para Transpo"/>
        <s v="909095 IT Technology Systems - Schedule&amp;Control"/>
        <s v="909511 IT - Technology Systems - Security"/>
        <s v="909523 IT - Fleet Maintenance Technology System"/>
        <s v="909521 IT- Operations Management Systems"/>
        <s v="909522 IT - Customer Services Technology System"/>
        <s v="909525 IT - Scheduling and Control Systems"/>
        <s v="909526 IT - Technology Systems â€“ Para Transpo"/>
        <s v="909529 IT - Fare Technology Systems"/>
        <s v="909531 IT - Technology Systems - Infr. LC"/>
        <s v="909435 Roads Services Vehicle &amp; Equipment (2019"/>
        <s v="909395 2019 Acces. Ped Signal/Ped Coundown Sig."/>
        <s v="909396 2019 Safer Roads Ottawa"/>
        <s v="909397 2019 Pedestrian Safety Evaluation Prog."/>
        <s v="909398 2019 Cycling Safety Program"/>
        <s v="909547 2019 Traffic &amp; Pedestrian Safety Enhance"/>
        <s v="909548 2019 Pedestrian Crossover Program"/>
        <s v="909010 2018 Ice &amp; Snow Control Technologies"/>
        <s v="909123 Parking Studies - DC"/>
        <s v="909422 2019 Life Cycle Renew - PWES Works Yard"/>
        <s v="909424 Roads Equipment Replacement 2019"/>
        <s v="909425 Ice-Snow Control and RWIS Tech 2019"/>
        <s v="906139 LCR - On/Off Street Payment Systems 2018"/>
        <s v="909121 LCR - Parking Facilities (2018)"/>
        <s v="909122 On-Street Facility Modification (2018)"/>
        <s v="909426 LCR - Parking Facilities (2019)"/>
        <s v="909427 On-Street Facility Modification (2019)"/>
        <s v="909437 LCR-Parking Facility Improvements (2019)"/>
        <s v="909319 2019 Street Lighting Marjor Replacements"/>
        <s v="909320 2019 LCR Traffic Control Signals"/>
        <s v="909321 2019 LCR Traffic Monitoring System"/>
        <s v="909025 2019 Winter Materials Storage Facility"/>
        <s v="909318 2019 Traffic Incident Management"/>
        <s v="906121 Roads Services Vehicle &amp; Equipment"/>
        <s v="909322 2019 Advanced Traffic Management Program"/>
        <s v="909055 2018 Intersection Control Measures"/>
        <s v="909316 2019 New Traffic Control Devices"/>
        <s v="909458 2019 Intersection Control Measures"/>
        <s v="909317 2019 Safety Improvement Program"/>
        <s v="908553 Albert/Slater/Mackenzie (Empress-Waller)"/>
        <s v="908919 2019 Public Realm Minor Interventions"/>
        <s v="909061 2018 Area Traffic Management"/>
        <s v="909368 2019 Buildings-Road Services"/>
        <s v="909470 2019 Area Traffic Management"/>
        <s v="909380 2019 Preservation - CW"/>
        <s v="909482 2019 Preservation - Other"/>
        <s v="909483 2019 Roadway Network Engineering"/>
        <s v="905530 Bridges &amp; Bculverts - Bulk Prjs"/>
        <s v="907324 St Patrick St Bridge [013320]"/>
        <s v="908154 2019 Structures - Site-Specific"/>
        <s v="908156 2019 Miisc Structural Renewal - CW"/>
        <s v="908583 Bank St Sawmill Crk [057470]"/>
        <s v="908584 AirportPkwy NB WalkleyRamp Twin Bculvert"/>
        <s v="908587 Bank St Canal Bridge [012010]"/>
        <s v="908589 Belfast Rd O/P VIA [055980]"/>
        <s v="908597 McKenzie King Bridge [012200-1]"/>
        <s v="908600 Old Railway RR Ped [018600]"/>
        <s v="908607 Transcanada Trail Ped [115020]"/>
        <s v="908955 Airport Parkway O/P [226010]"/>
        <s v="908956 Booth St Bridge [017030]"/>
        <s v="908957 Jockvale Bridge [113030]"/>
        <s v="908959 Pooley's Ped Bridge [017240]"/>
        <s v="908999 LRT2 S1 Hwy 174 Montreal Rd"/>
        <s v="909015 LRT2 S2 Hwy 174 Green's Creek"/>
        <s v="909016 LRT2 S3 Hwy 174 Jeanne D'Arc"/>
        <s v="909382 2019 Structures Scoping Pre/Post Eng"/>
        <s v="909438 2019 Bridge Structures - CW"/>
        <s v="909388 2019 Sidewalks &amp; Pathways - CW"/>
        <s v="909484 2019 Sidewalks &amp; Pathways - Other"/>
        <s v="909056 2018 Pedestrian Access-Intersection &amp; Ra"/>
        <s v="909465 2019 Pedestrian Access-Intersect &amp; Ramp"/>
        <s v="901121 Eagleson Rd (Cadence to Hope Side)"/>
        <s v="903159 Airport Parkway (Brookfield - Hunt Club)"/>
        <s v="903163 Bank Street (Leitrim to Findlay Creek)"/>
        <s v="904911 2020 EA Studies Arterial Rds"/>
        <s v="904995 Earl Grey/Centrum Underpass"/>
        <s v="906542 2019 Origin Destination Survey (Roads)"/>
        <s v="907339 Chapman Mills Dr (Strandherd-Longfields)"/>
        <s v="907400 Kanata Ave (Campeau-Hwy417)"/>
        <s v="907403 Mer Bleue Rd (Brian Coburn to Renaud)"/>
        <s v="907405 Strandherd Dr Ph2(Maravista to Jockvale)"/>
        <s v="907902 2018 Origin Destination (Roads)"/>
        <s v="908276 2018 Cycling Facilities Program"/>
        <s v="909042 Stittsville N/S arterial (Palladium to A"/>
        <s v="909043 Greenbank (Chapman Mills to Cambrian)"/>
        <s v="909059 2018 Development Sidewalks"/>
        <s v="909060 2018 Transportation Demand Management"/>
        <s v="909467 2019 Cycling Facilities Program"/>
        <s v="909468 2019 Development Sidewalks"/>
        <s v="909469 2019 Transportation Demand Management"/>
        <s v="908275 2018 Pedestrian Facilities Program"/>
        <s v="908559 2020 Cycling &amp; Ped Major Structures Prog"/>
        <s v="909466 2019 Pedestrian Facilities Program"/>
        <s v="909062 2018 Network Modification Program"/>
        <s v="909471 2019 Network Modification Program"/>
        <s v="907903 Rideau Street Streetscaping"/>
        <s v="908259 Palladium Realign (Campeau-N/S Arterial)"/>
        <s v="909058 Scott St Restoral (Post-LRT)"/>
        <s v="909063 2018 TMIP Richmond Rd/Westboro"/>
        <s v="909472 2019 TMIP Richmond Rd/Westboro"/>
        <s v="909057 2018 Active Transportation Missing Links"/>
        <s v="909464 2019 Active Transportation Missing Links"/>
        <s v="908137 CWWF Deerpark-Hilliard-Fisher et al."/>
        <s v="908138 CWWF Avenue N-O-P-Q-R-S-T-U"/>
        <s v="908370 Integrated Departmental Mgmt Plan"/>
        <s v="908487 2019 Integrated Scoping Pre/Post Eng"/>
        <s v="908567 Alta Vista Dr - Summit Ave"/>
        <s v="908568 Ashburn - Hogan - Wigan - Ness"/>
        <s v="908569 Borthwick-Quebec-Gardenvale"/>
        <s v="908572 Fairbairn-Bellwood-Willard-Belmont"/>
        <s v="908573 Gibson-Denver-Tampa-Orlando"/>
        <s v="908574 Grove Ave &amp; Grosvenor"/>
        <s v="908576 Larkin-Larose-Lepage"/>
        <s v="908577 Mailes Ave (Patricia-Oakdale)"/>
        <s v="908578 Ryder St - Featherston Dr"/>
        <s v="908581 Valley Dr Storm Sewer"/>
        <s v="908645 St Denis - Lavergne - Ste Monique"/>
        <s v="908646 Integrated Construction - Bulk Prjs"/>
        <s v="908726 CWWF Vanier Parkway - Presland Rd et al"/>
        <s v="908998 LRT2 R2 Hwy 174 Resurfacing EBL"/>
        <s v="909373 2019 Infrastructure Assess &amp; Data Collec"/>
        <s v="909374 2019 Road Resurfacing - CW"/>
        <s v="909394 Arch - Cantebury - Plesser"/>
        <s v="909400 Bel-Air Dr, Bedbrooke St et al"/>
        <s v="909401 Broadview Ave"/>
        <s v="909402 Caroline Ave - Huron Ave N"/>
        <s v="909404 Claymor &amp; Senio"/>
        <s v="909405 Hamlet Rd"/>
        <s v="909406 Integrated Design - Bulk Prjs"/>
        <s v="909407 Longpre - Marquette- Michel Cir"/>
        <s v="909408 Monk - Oakland -Wilton"/>
        <s v="909409 Winona Ave &amp; Wilmont Ave"/>
        <s v="909475 2019 Surveys &amp; Mapping"/>
        <s v="906735 Bank St (Riverside-Ledbury)"/>
        <s v="906882 Elgin (Lisgar - Isabella)"/>
        <s v="906900 Main Greenfield Echo Concord et al"/>
        <s v="906901 CWWF ORAP - Loretta Ave N&amp;S - Laurel St"/>
        <s v="908139 Montreal Rd (N River Rd-St Laurent Blvd)"/>
        <s v="908140 City Centre Ave &amp; Elm St"/>
        <s v="908141 ORAP Albert St-Bronson Ave-Slater St"/>
        <s v="908142 CWWF McLeod - Florence"/>
        <s v="908570 Byron-Athlone-Highcroft"/>
        <s v="908571 Catherine St (Bronson-Elgin)"/>
        <s v="908575 Isabella-Chamberlain"/>
        <s v="908582 N River Rd (Montreal-Dead EndNof Coupal)"/>
        <s v="908835 Mann-Range-Russell-Templeton"/>
        <s v="909012 Bronson Ave (Arlington-Rideau Canal)"/>
        <s v="909021 Woodroffe Ave (Saville-Richmond)"/>
        <s v="909272 Scott St. (West of Smirle Ave)"/>
        <s v="909485 Carling Ave - Churchill Ave - Kirkwood"/>
        <s v="909282 Lifecycle Renewal Fleet"/>
        <s v="909423 Municipal Fleet UpFits, Facilities&amp;Tools"/>
        <s v="909065 2018 Park and Ride Facilities"/>
        <s v="909461 2019 Park and Ride Facilities"/>
        <s v="906936 2017 to 2022 TRANS Projects"/>
        <s v="907436 Baseline Rd BRT (Baseline Stn-Heron Stn)"/>
        <s v="907438 West Tway (March to Kanata Town Centre)"/>
        <s v="908552 2019 Origin Destination Survey (Transit)"/>
        <s v="908751 2018 Transportation Master Plan"/>
        <s v="909064 2018 Transit Corridor Protection"/>
        <s v="909066 Kanata N. Transitway (Corkstown-Solandt)"/>
        <s v="909459 2019 TMP Transit Priority Network"/>
        <s v="909460 2019 Transportation Master Plan"/>
        <s v="909462 2019 Transit Corridor Protection"/>
        <s v="909067 2018 Rapid Transit EA Studies"/>
        <s v="909463 2019 Rapid Transit EA Studies"/>
        <s v="909378 2019 Guiderail Renewal"/>
        <s v="909379 2019 Rural Road Upgrades"/>
        <s v="909515 Piperville RD Bearbrook Bridge (223150)"/>
        <s v="907016 Fitzroy Harbour Brdge [433010]"/>
        <s v="908162 Rideau Rd Bridge [227670]"/>
        <s v="908163 Mitch Owens Rd [227580]"/>
        <s v="908595 Kilmaurs Road Bridge SN 337080"/>
        <s v="908604 Ritchie Side Rd [437620]"/>
        <s v="908958 Byron St Bridge [887390]"/>
        <s v="908960 Anderson Rd Bridge [227920]"/>
        <s v="902173 Community Bldg Rural East"/>
        <s v="903916 Community Bldg Rural West"/>
        <s v="905780 Technology Infrastructure Lifecycle"/>
        <s v="908253 Technology Lifecycle"/>
        <s v="909006 Alternative Services Vehicle Replacement"/>
        <s v="909069 RFID Self Checkouts - Lifecycle"/>
        <s v="909365 2019 Buildings-Library"/>
        <s v="909487 Centennial Planning"/>
        <s v="909488 Facilities &amp; Branch Improvements - 2019"/>
        <s v="909489 Lifecycle Vehicle Purchase - 2019"/>
        <s v="909495 Rosemount Revitalization"/>
        <s v="909496 Technology Replacements 2019"/>
        <s v="907059 Barrhaven - New Branch Construction"/>
        <s v="908692 North Gower Library Expansion"/>
        <s v="909497 East Urban Planning - DC"/>
        <s v="909498 Library Materials - DC - 2019"/>
        <s v="909499 Riverside South Design - DC"/>
        <s v="908221 RFID (Const &amp; Equip)"/>
        <s v="908265 Accessiblity Technology"/>
        <s v="909137 Accessiblity Technology 2018"/>
        <s v="909500 Creation and Innovation Fund - 2019"/>
        <s v="909476 2019 Accessibility - Library"/>
        <s v="909143 Telecommunications 2019"/>
        <s v="909306 Facility Life Cycle 2019"/>
        <s v="909550 Fleet Replacement Program 2019"/>
        <s v="909551 Infrastructure Support 2019"/>
        <s v="909552 Evergreening of Assets 2019"/>
        <s v="903447 South Facility"/>
        <s v="909309 South Facility Phase 2"/>
        <s v="907491 Elgin Refit - 2014"/>
        <s v="907492 Swansea Refit"/>
        <s v="908707 Queensview 2"/>
        <s v="909307 Facility Intitatives 2019"/>
        <s v="909308 Facility Security Intiatives 2019"/>
        <s v="909315 IT/Comm 2"/>
        <s v="909553 Modernization Roadmap 2019"/>
        <s v="909554 Radio Project"/>
        <s v="909555 Growth Costs 2019"/>
        <s v="903608 East Urban Facility"/>
        <s v="908717 Corporate Services - South"/>
        <s v="908605 South Mississippi Bridge Mohrs Rd 432030"/>
        <s v="908605 South Mississippi Bridge Mohrs Rd 432031"/>
        <s v="908605 South Mississippi Bridge Mohrs Rd 432032"/>
        <s v="908605 South Mississippi Bridge Mohrs Rd 432033"/>
        <s v="906642 Munster Well System Rehab"/>
        <s v="908875 Technology Infrastructure - 2018"/>
        <s v="907804 Minor Park Improvement 2015"/>
        <s v="906930 Legacy System Replacement - LMS"/>
        <s v="909099 Bus Replacement"/>
        <s v="908140 Carling (Bronson - Trillium Li"/>
      </sharedItems>
    </cacheField>
    <cacheField name="Primary Book Funding" numFmtId="0">
      <sharedItems count="6">
        <s v="Res"/>
        <s v="DC"/>
        <s v="Debt"/>
        <s v="Rev"/>
        <e v="#N/A"/>
        <s v="DC Debt"/>
      </sharedItems>
    </cacheField>
    <cacheField name="Funding Source Summary" numFmtId="0">
      <sharedItems count="6">
        <s v="Capital Reserve Fund "/>
        <s v="Development Charges "/>
        <s v="Debt Funding "/>
        <s v="Revenues"/>
        <e v="#N/A"/>
        <s v="Gas Tax "/>
      </sharedItems>
    </cacheField>
    <cacheField name="Funding Source Detail" numFmtId="0">
      <sharedItems count="76">
        <s v="City Wide Capital"/>
        <s v="Emergency Svcs Fire (Outside Greenb)"/>
        <s v="Tax Supported Debt"/>
        <s v="Protection Outside Greenbelt 2014"/>
        <s v="Future DC Funding"/>
        <s v="Protection Rural 2014"/>
        <s v="Provincial Revenue"/>
        <s v="Protection City Wide 2014"/>
        <s v="Cash In Lieu Parkland - City Wide"/>
        <s v="Shenkman Art Theatre Capital"/>
        <s v="D/R - Cash In Lieu Parkland - Ward 9"/>
        <s v="Centrepointe Theatre Capital"/>
        <s v="General Revenue"/>
        <e v="#N/A"/>
        <s v="Parks Development(Rural)"/>
        <s v="Recreation -OSGB"/>
        <s v="Recreation DC Debt TBA"/>
        <s v="Parks Development(InsideGreenbelt)"/>
        <s v="D/C - Parks Development Legacy"/>
        <s v="Parks Development(OutsidGreenbelt)"/>
        <s v="Recreation -ISGB"/>
        <s v="Federal Capital Revenue"/>
        <s v="Water Capital"/>
        <s v="Sewer Capital"/>
        <s v="Stormwater Reserve"/>
        <s v="Sewer Funded Debt"/>
        <s v="Stormwater Res Debt"/>
        <s v="Studies-2021-CW"/>
        <s v="Water Funded Debt"/>
        <s v="Water Services (Outside Greenbelt)"/>
        <s v="Post Period Capacity Water"/>
        <s v="Manotick Water Supply Area Specific 2014"/>
        <s v="Transit Debt"/>
        <s v="Water DC Debt TBA"/>
        <s v="Water Services (Rural)"/>
        <s v="Studies2021Rural"/>
        <s v="Water Services (City Wide)"/>
        <s v="Sanitary Wastewater (City Wide)"/>
        <s v="Post Period Capacity Sewer"/>
        <s v="San Sewer DC Debt TBA"/>
        <s v="SUC Nepean"/>
        <s v="Sanitary Wastewater (Outside Gree"/>
        <s v="Richmond Sanitary Sewer Area Specific 2014"/>
        <s v="CLS Stormwater Management Ponds"/>
        <s v="SUC Glou Ponds"/>
        <s v="Solid Waste Compensation"/>
        <s v="Solid Waste Rate"/>
        <s v="Building Code Capital"/>
        <s v="Affordable Housing"/>
        <s v="Transit Capital"/>
        <s v="Federal Gas Tax"/>
        <s v="Provincial Gas Tax"/>
        <s v="Transit Vehicles &amp; Bldgs(Urban Area)"/>
        <s v="Roads &amp; Structures (City Wide)"/>
        <s v="Vehicles &amp; Works Yards (City Wide)"/>
        <s v="Cash-in-Lieu - Parking"/>
        <s v="Parking"/>
        <s v="RoadsRel DC Debt TBA"/>
        <s v="Post Period Capacity Roads"/>
        <s v="Roads &amp; Structures (Outside Green"/>
        <s v="Roads &amp; Structures (Rural)"/>
        <s v="Sanitary Wastewater (Inside Green"/>
        <s v="Corporate Fleet"/>
        <s v="Transitway Services (Urban Area)"/>
        <s v="Transit DC Debt TBA"/>
        <s v="Post Period Capacity Transit"/>
        <s v="Recreation -Rural"/>
        <s v="Ottawa PublicLibrary Capital"/>
        <s v="Library (Outside Greenbelt)"/>
        <s v="Library (Rural)"/>
        <s v="Library DC Debt TBA"/>
        <s v="Library (City Wide)"/>
        <s v="Police Capital"/>
        <s v="Fleet Police"/>
        <s v="Police Debt"/>
        <s v="OPS Facilities Strategic"/>
      </sharedItems>
    </cacheField>
    <cacheField name="Templates Funding Type" numFmtId="0">
      <sharedItems count="9">
        <s v="Tax Supported/ Dedicated"/>
        <s v="Develop. Charges"/>
        <s v="Tax Supported/ Dedicated Debt"/>
        <s v="Revenues"/>
        <e v="#N/A"/>
        <s v="Develop. Charges Debt"/>
        <s v="Rate Supported"/>
        <s v="Rate Supported Debt"/>
        <s v="Gas Tax"/>
      </sharedItems>
    </cacheField>
    <cacheField name="Project List Funding" numFmtId="0">
      <sharedItems/>
    </cacheField>
    <cacheField name="City Business Area" numFmtId="0">
      <sharedItems/>
    </cacheField>
    <cacheField name="City Business Area Details" numFmtId="0">
      <sharedItems/>
    </cacheField>
    <cacheField name="Formula Authority" numFmtId="0">
      <sharedItems/>
    </cacheField>
    <cacheField name="Program" numFmtId="0">
      <sharedItems/>
    </cacheField>
    <cacheField name="Categories" numFmtId="0">
      <sharedItems count="4">
        <s v="Renewal of City Assets"/>
        <s v="Growth"/>
        <s v="Service Enhancement"/>
        <s v="Regulatory"/>
      </sharedItems>
    </cacheField>
    <cacheField name="Committee" numFmtId="0">
      <sharedItems count="10">
        <s v="Community &amp; Protective Services Committee"/>
        <s v="Standing Committee on Enviromental Protection, Water and Waste Management - Rate"/>
        <s v="Standing Committee on Enviromental Protection, Water and Waste Management - Tax"/>
        <s v="Finance &amp; Economic Development Committee"/>
        <s v="Planning Committee"/>
        <s v="Transit Commission"/>
        <s v="Transportation Committee"/>
        <s v="Agriculture &amp; Rural Affairs Committee"/>
        <s v="Ottawa Public Library Board"/>
        <s v="Ottawa Police Services Board"/>
      </sharedItems>
    </cacheField>
    <cacheField name="Department" numFmtId="0">
      <sharedItems/>
    </cacheField>
    <cacheField name="Service Level" numFmtId="0">
      <sharedItems containsMixedTypes="1" containsNumber="1" containsInteger="1" minValue="0" maxValue="0"/>
    </cacheField>
    <cacheField name="Service Area" numFmtId="0">
      <sharedItems count="26">
        <s v="Security &amp; Emergency Management"/>
        <s v="Fire Services"/>
        <s v="Paramedic Service"/>
        <s v="By-law &amp; Regulatory Services"/>
        <s v="Social Services"/>
        <s v="Child Care"/>
        <s v="Long Term Care"/>
        <s v="Parks, Recreation &amp; Culture"/>
        <s v="Integrated Water &amp; Wastewater"/>
        <s v="Drinking Water Services"/>
        <s v="Wastewater Services"/>
        <s v="Integrated Roads, Water &amp; Wastewater"/>
        <s v="Stormwater Services"/>
        <s v="Solid Waste"/>
        <s v="Environment"/>
        <s v="Real Estate Partnerships &amp; Development"/>
        <s v="Information Technology"/>
        <s v="General Government"/>
        <s v="Planning &amp; Development"/>
        <s v="Housing"/>
        <s v="Transit Services"/>
        <s v="Transportation Services"/>
        <s v="Parks, Buildings, &amp; Grounds"/>
        <s v="Fleet Services"/>
        <s v="Library"/>
        <s v="Police Services"/>
      </sharedItems>
    </cacheField>
    <cacheField name="Project" numFmtId="0">
      <sharedItems/>
    </cacheField>
    <cacheField name="Cost elem/Orders" numFmtId="0">
      <sharedItems/>
    </cacheField>
    <cacheField name="2019" numFmtId="0">
      <sharedItems containsSemiMixedTypes="0" containsString="0" containsNumber="1" minValue="-2115" maxValue="32615"/>
    </cacheField>
    <cacheField name="2020" numFmtId="0">
      <sharedItems containsSemiMixedTypes="0" containsString="0" containsNumber="1" minValue="-23800" maxValue="41484"/>
    </cacheField>
    <cacheField name="2021" numFmtId="0">
      <sharedItems containsSemiMixedTypes="0" containsString="0" containsNumber="1" minValue="0" maxValue="58852.2"/>
    </cacheField>
    <cacheField name="2022" numFmtId="0">
      <sharedItems containsSemiMixedTypes="0" containsString="0" containsNumber="1" minValue="-36600" maxValue="42351"/>
    </cacheField>
    <cacheField name="2023" numFmtId="0">
      <sharedItems containsSemiMixedTypes="0" containsString="0" containsNumber="1" minValue="0" maxValue="35417"/>
    </cacheField>
    <cacheField name="2024" numFmtId="0">
      <sharedItems containsSemiMixedTypes="0" containsString="0" containsNumber="1" minValue="0" maxValue="38301"/>
    </cacheField>
    <cacheField name="2025" numFmtId="0">
      <sharedItems containsSemiMixedTypes="0" containsString="0" containsNumber="1" minValue="0" maxValue="40906"/>
    </cacheField>
    <cacheField name="2026" numFmtId="0">
      <sharedItems containsSemiMixedTypes="0" containsString="0" containsNumber="1" minValue="0" maxValue="127820"/>
    </cacheField>
    <cacheField name="2027" numFmtId="0">
      <sharedItems containsSemiMixedTypes="0" containsString="0" containsNumber="1" minValue="0" maxValue="45733"/>
    </cacheField>
    <cacheField name="2028" numFmtId="0">
      <sharedItems containsSemiMixedTypes="0" containsString="0" containsNumber="1" minValue="0" maxValue="48792"/>
    </cacheField>
    <cacheField name="Total" numFmtId="0">
      <sharedItems containsSemiMixedTypes="0" containsString="0" containsNumber="1" minValue="-60400" maxValue="355192"/>
    </cacheField>
    <cacheField name="CE" numFmtId="0">
      <sharedItems containsSemiMixedTypes="0" containsString="0" containsNumber="1" containsInteger="1" minValue="511005" maxValue="518056"/>
    </cacheField>
    <cacheField name="2019-2022 Total" numFmtId="0">
      <sharedItems containsSemiMixedTypes="0" containsString="0" containsNumber="1" minValue="-60400" maxValue="128977"/>
    </cacheField>
    <cacheField name="Ward" numFmtId="0">
      <sharedItems containsMixedTypes="1" containsNumber="1" containsInteger="1" minValue="1" maxValue="23"/>
    </cacheField>
    <cacheField name="Completion Date" numFmtId="0">
      <sharedItems containsMixedTypes="1" containsNumber="1" containsInteger="1" minValue="2018" maxValue="2031"/>
    </cacheField>
    <cacheField name="DC Type" numFmtId="0">
      <sharedItems/>
    </cacheField>
    <cacheField name="Project Number2" numFmtId="0">
      <sharedItems containsSemiMixedTypes="0" containsString="0" containsNumber="1" containsInteger="1" minValue="900632" maxValue="909566"/>
    </cacheField>
    <cacheField name="Project Name FR" numFmtId="0">
      <sharedItems containsMixedTypes="1" containsNumber="1" containsInteger="1" minValue="0" maxValue="0"/>
    </cacheField>
    <cacheField name="Project FR" numFmtId="0">
      <sharedItems/>
    </cacheField>
    <cacheField name="Committe FR" numFmtId="0">
      <sharedItems/>
    </cacheField>
    <cacheField name="Service Area FR" numFmtId="0">
      <sharedItems/>
    </cacheField>
    <cacheField name="Category FR" numFmtId="0">
      <sharedItems/>
    </cacheField>
    <cacheField name="Template Funding Type FR"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er" refreshedDate="43517.523129513887" createdVersion="6" refreshedVersion="6" minRefreshableVersion="3" recordCount="1121">
  <cacheSource type="worksheet">
    <worksheetSource ref="A2:AO1123" sheet="Database-Detail" r:id="rId2"/>
  </cacheSource>
  <cacheFields count="41">
    <cacheField name="Project Number" numFmtId="0">
      <sharedItems containsSemiMixedTypes="0" containsString="0" containsNumber="1" containsInteger="1" minValue="900632" maxValue="909555"/>
    </cacheField>
    <cacheField name="Project Name" numFmtId="0">
      <sharedItems count="500">
        <s v="908684 Emergency Operations Equipment Replacemt"/>
        <s v="909105 CBRNE/USAR Equipment and Training"/>
        <s v="909106 Security Operations Equipment Replacemnt"/>
        <s v="909434 IMCMS Equipment"/>
        <s v="908031 Kanata North Fire Station"/>
        <s v="908656 Fire SCBA Replacement"/>
        <s v="908895 Fire Station Alerting &amp; Paging System Up"/>
        <s v="909324 Fire Tech. Development &amp; Equipment-2019"/>
        <s v="909325 Specialty Fire Equip. Replacement-2019"/>
        <s v="909326 Fire Equipment Replacement Prog.-2019"/>
        <s v="909327 Fire Safety Equipment Replacement-2019"/>
        <s v="909328 Fire Facility Equipment Replacement-2019"/>
        <s v="909363 2019 Buildings-Fire Services"/>
        <s v="904333 Ottawa West Fire Station Expansion"/>
        <s v="904334 Ottawa South Fire Station Expansion"/>
        <s v="904335 Ottawa East Fire Station Expansion"/>
        <s v="906832 Fire Vehicles &amp; Equipment"/>
        <s v="909130 Fire Rural Water Supply"/>
        <s v="909433 Ottawa South Fire Station"/>
        <s v="908883 Fire Back-Up Generators"/>
        <s v="909329 CBRN Grant-2019"/>
        <s v="909073 Paramedic Facilities/Post Equipment Repl"/>
        <s v="909074 Paramedic Defibrillator Replace (2020)"/>
        <s v="909075 Paramedic Mobile Data Equipment (2021)"/>
        <s v="909420 Paramedic Equipment Replacement (2019)"/>
        <s v="909421 Paramedic Technology &amp; Equipment (2019)"/>
        <s v="909505 Paramedic Power Stretcher Replacement"/>
        <s v="909076 Paramedic West End Deployment Facility"/>
        <s v="909419 Paramedic Vehicles &amp; Equipment (2019)"/>
        <s v="909118 By-law Ballistic Vest Replacement"/>
        <s v="909119 By-law Field Technology Systems"/>
        <s v="909360 2019 Buildings-By-Law Services"/>
        <s v="909436 2019 By-law Equipment Replacement"/>
        <s v="909369 2019 Buildings-Social Services"/>
        <s v="909479 2019 Accessibility - Social Services"/>
        <s v="909361 2019 Buildings-Child Care Services"/>
        <s v="909236 2019 Accessibility - Child Care Services"/>
        <s v="909048 2018 Furniture &amp; Equip. - Long Term Care"/>
        <s v="909366 2019 Buildings-Long Term Care"/>
        <s v="909545 2019 Furniture &amp; Equip. - Long Term Care"/>
        <s v="909477 2019 Accessibility - Long Term Care"/>
        <s v="904699 Brewer Park"/>
        <s v="906852 Cultural Facility West Renewal (NCAC)"/>
        <s v="907844 Park Pathway Lighting 2018"/>
        <s v="908423 Backflow Prevention Project"/>
        <s v="909104 Beach Pavillion Upgrade/Renewal"/>
        <s v="909107 Facility Minor Cap Front of House Repair"/>
        <s v="909127 Shenkman Theatre Cap Renewal Fund 2019"/>
        <s v="909362 2019 Buildings-Cultural Services"/>
        <s v="909367 2019 Buildings-Parks &amp; Rec"/>
        <s v="909372 2019 Parks - Parks &amp; Rec"/>
        <s v="909428 Infrastruct Support - Outdoor Rinks 2019"/>
        <s v="909429 New Community Buildings 2019"/>
        <s v="909440 Outdoor Pool Security Upgrades 2019"/>
        <s v="909441 Outdoor Sports Court Redevelopment 2019"/>
        <s v="909442 Minor Park Improvement 2019"/>
        <s v="909443 Park Redevelopment 2019"/>
        <s v="909444 Fitness &amp; Recreation Equip. Replace 2019"/>
        <s v="909445 Infrastructure Upgrades 2019"/>
        <s v="909448 Artifact &amp; Art Collection Restore &amp;Maint"/>
        <s v="909449 Centrepointe Theatre Cap Renew Fund 2019"/>
        <s v="909450 Cultural Building &amp; Equip 2019"/>
        <s v="909451 Museum Sustainability Plan 2019"/>
        <s v="909546 Meridian Naming Rights Enhancements"/>
        <s v="907417 Dr. Taite Linear Park"/>
        <s v="907842 Community Centre South"/>
        <s v="908530 Bayswater / Lebreton Street Park"/>
        <s v="908531 Buckles St. Neighbourhood Park"/>
        <s v="908532 Carp Airport Community Park"/>
        <s v="908533 Cedar Lakes (1566 Stagecoach Rd-Ripley)"/>
        <s v="908534 Cobble Hill Park Strandherd Meadows"/>
        <s v="908535 EUC District Park"/>
        <s v="908536 Fernbank District Park - Richcraft"/>
        <s v="908538 Humanics Linear Park"/>
        <s v="908539 Kanata West District Park"/>
        <s v="908540 Lebreton Park"/>
        <s v="908541 Manotick Estates Park"/>
        <s v="908542 Ogilvie Cummings Parkette"/>
        <s v="908543 Onessa Springs Park"/>
        <s v="908544 Place des Gouverneurs Park"/>
        <s v="908545 Quinn Farm Park: Cadieux Land &amp; Farm Sub"/>
        <s v="908546 Riverside South District Parks"/>
        <s v="908547 Riverside South North District Pk (Empl)"/>
        <s v="908548 Train Lands TOD"/>
        <s v="909102 Community Centre Upgrades"/>
        <s v="909126 Riverside South Recreation Complex Const"/>
        <s v="909490 Jockvale River District Park"/>
        <s v="909503 Spring Valley Trails Community Park"/>
        <s v="909504 Montfort Parkette"/>
        <s v="909549 Blackburn Arena Upgrades"/>
        <s v="909240 2019 Accessibility - Cultural Services"/>
        <s v="909446 Major Capital Partnerships 2019"/>
        <s v="909447 Minor Capital Partnerships 2019"/>
        <s v="909478 2019 Accessibility - Parks &amp; Rec"/>
        <s v="908580 CWWF Queensway Terrace North Sewer"/>
        <s v="908997 LRT2 SS1 Sewer Upgrades (Byron Ave)"/>
        <s v="909375 2019 Sewer Access &amp; Outfalls"/>
        <s v="909376 2019 Sewer Repairs / Improvements"/>
        <s v="909377 2019 Sewer Trenchless Rehab"/>
        <s v="909403 Chapman Blvd (Dorval-Othello)"/>
        <s v="909481 2019 Sewer CCTV Engineering"/>
        <s v="909492 LRT2 SS2 Richmond Compl Streets"/>
        <s v="907795 Business Technology Opportunities"/>
        <s v="908082 Communal Well System Rehab 2018"/>
        <s v="908621 2017 Infrastructure Master Plan (Water)"/>
        <s v="909371 2019 Buildings-Water Services"/>
        <s v="909410 Water Storage Tanks &amp; Reservoir 2019"/>
        <s v="909040 New Vehicles Drinking Water - 2018"/>
        <s v="909415 Water Facilities Roofing 2019"/>
        <s v="908432 Water Sys SCADA &amp; Instrument Rehab 2017"/>
        <s v="908633 Enhanced Corrosion Control"/>
        <s v="909411 Water Sys SCADA &amp; Instrument Rehab 2019"/>
        <s v="909412 Water Treatment Rehab 2019"/>
        <s v="909416 Water Pumping Station Facility Rehab2019"/>
        <s v="908613 Bank St (Rideau Rd-Mitch Owens)"/>
        <s v="908614 LRT2 W1 Hwy 174 - Shefford Rd"/>
        <s v="908615 Leitrim Rd (Bank-550m East)"/>
        <s v="908980 2019 Watermain Improvements"/>
        <s v="908981 Lemieux island Pipe Bridge SN 017160"/>
        <s v="909279 Watermain: Albert-Slater (Bay to Elgin)"/>
        <s v="909392 2019 WM Transmission/Distribution Rehab"/>
        <s v="907654 Ops Condition Assess-Critical Sys Links"/>
        <s v="908075 Critical Links Risk Mitigation Measures"/>
        <s v="908080 Water Distribution Sys Improvements 2019"/>
        <s v="908436 Cathodic Protection 2019"/>
        <s v="909039 Proactive Lead Service Replace Prog 2018"/>
        <s v="908076 Large Water Meters Changeout Program"/>
        <s v="908908 Small Water Meters Changeout Program"/>
        <s v="900632 Strandherd Road Watermain"/>
        <s v="901144 Glen Cairn Reservoir Expansion"/>
        <s v="902206 Ottawa South Pumping Station Upgrade"/>
        <s v="904916 DCA-Kanata West Feedermain"/>
        <s v="904918 Limebank Feedermain"/>
        <s v="904972 Glen Cairn PS Upgrade"/>
        <s v="904982 Zone 2W West march Rd 406 to 6"/>
        <s v="905992 Manotick Supply Watermain"/>
        <s v="907099 Carp Reservoir Cell"/>
        <s v="907101 River Ridge 3C Elevated Tank"/>
        <s v="907453 Britannia WPP Capacity Upgrade"/>
        <s v="907456 Manotick North Island Link"/>
        <s v="907467 SUC Greenbank"/>
        <s v="909071 2018 Off Site Reliability Links"/>
        <s v="909352 2019 Groundwater Studies"/>
        <s v="909353 2019 Rural Servicing Strategy"/>
        <s v="909354 2019 Water &amp; Wastewater EA Studies"/>
        <s v="907008 Treatment Plant Process Expansion"/>
        <s v="908434 Water Efficiency - 2017"/>
        <s v="909516 LiDAR Topography Update - CW"/>
        <s v="908250 Infrastructure Planning Information Mgmt"/>
        <s v="909393 2019 ORAP Wet Weather IMP"/>
        <s v="907675 New Vehicles Waste Water - 2016"/>
        <s v="908445 Wastewater Drainage Roofing 2019"/>
        <s v="908092 Flow Monitoring System Rehab. 2019"/>
        <s v="908446 Collection System Condition Assess."/>
        <s v="909030 SCADA Rehab &amp; Upgrades-Remote Sewer 2018"/>
        <s v="909313 Linear Sewage System Improve. Prog. 2019"/>
        <s v="909330 Sewer Lateral Repairs 2019"/>
        <s v="908029 South End Remote Facil. Corrosion/Odour"/>
        <s v="909331 Sewage Pumping Station Rehab Prog 2019"/>
        <s v="906648 ROPEC - Digester Gas Utilization"/>
        <s v="907060 ROPEC Secondary Clarifier Upgrades"/>
        <s v="907382 ROPEC Aeration Blower Expansion"/>
        <s v="907383 ROPEC Digester Flare Expansion"/>
        <s v="907384 ROPEC Sludge Thickening Centrifuge Expan"/>
        <s v="907386 ROPEC Chlorine Contact Tank Expansion"/>
        <s v="907387 ROPEC Raw Sewage Pumping Station Expan."/>
        <s v="907388 ROPEC Disinfection Expansion"/>
        <s v="908097 ROPEC - Concrete Rehab &amp; Repairs 2019"/>
        <s v="908102 Wastewater Facilities Upgrade"/>
        <s v="908451 Lab Equipment Purchase/Replacement 2018"/>
        <s v="908454 ROPEC Ops &amp; Technical Bldg Space Upgrade"/>
        <s v="908455 ROPEC Process Facil - Enviro Sys Upgrade"/>
        <s v="908659 ROPEC Amonia Removal"/>
        <s v="908683 Old Digester Decommissioning"/>
        <s v="909032 ROPEC - SCADA Rehab. &amp; Upgrades 2018"/>
        <s v="909334 ROPEC - Sewage Treatment Rehab Prog 2019"/>
        <s v="909336 Sewer Use Program Short Term Initiatives"/>
        <s v="908181 2019 Wastewater Improvements"/>
        <s v="909156 Wastewater LRFP V Recovery"/>
        <s v="909542 DCA-O/S Half Moon Bay N San Sewer"/>
        <s v="904986 Tri-Township/March Ridge Replacement"/>
        <s v="904988 March PS Conversion"/>
        <s v="907107 Acres Road PS Upgrade"/>
        <s v="907462 Pump Stations Capacity Increase"/>
        <s v="908247 Richmond PS &amp; Forcemain Expans"/>
        <s v="908555 Richmond PS &amp; Forcemain ExpPh3"/>
        <s v="908624 2017 Infrastructure Master Plan (Sewer)"/>
        <s v="909072 Leitrim Sanitary Pump Station Expansion"/>
        <s v="909357 South Nepean Collector Ph3"/>
        <s v="907390 ROPEC Primary Clarifier Expansion"/>
        <s v="909029 Protective Plumbing Program 2018"/>
        <s v="909312 Water Env Protec Short Term Initiat 2019"/>
        <s v="903324 Kennedy Burnett SW Pond"/>
        <s v="908252 Stormwater Mgmt Retrofit Master Plan"/>
        <s v="909355 2019 Flood Plain Mapping"/>
        <s v="909356 2020 Stormwater Management Retrofit"/>
        <s v="909017 LRT2 C1 Hwy 174 Culverts"/>
        <s v="909383 2019 Culverts Scoping Pre/Post Eng."/>
        <s v="909384 2019 Drainage Culverts - Site-Specific"/>
        <s v="909385 2019 Drainage Culverts - CW"/>
        <s v="909386 2019 Drainage Culverts - Other"/>
        <s v="908618 CWWF Convent Glen North Storm Sewer"/>
        <s v="909150 2019 Stormwater Improvements"/>
        <s v="902137 Stormwater Mgmt: Rehab&amp;Enviro Compliance"/>
        <s v="909540 DCA- Riverside South Pond 5 Storm Sewers"/>
        <s v="907485 2019 Stormwater Master Planning"/>
        <s v="909351 Municipal Drain Improvements - 2019"/>
        <s v="909026 ORAP-Water Environment Strategy (WES)PH2"/>
        <s v="907611 Trail Road Stormwater Ponds and Ditches"/>
        <s v="907614 Barnsdale Base Preparation"/>
        <s v="908686 Solid Waste Fleet Growth - Landfill 2019"/>
        <s v="906167 Leachate Treatment Facility"/>
        <s v="907043 Springhill Landfill"/>
        <s v="907816 Groundwater Management"/>
        <s v="909399 Trail Road Landfill Cap Repair"/>
        <s v="909430 Nepean Landfill Cap Repair"/>
        <s v="907238 Landfill Disposal Stage 2 Capping"/>
        <s v="907353 Trail Rd Gas Collection System Expansion"/>
        <s v="907799 Landfill Disposal Stage 5 Development"/>
        <s v="907815 Trail Road Landfill - Exp &amp; Development"/>
        <s v="909431 Long Term Planning"/>
        <s v="908880 Energy Evolution"/>
        <s v="909452 Energy Mgmt &amp; Investment Strategy 2019"/>
        <s v="909154 Accommodation Fit-Ups and Renovations"/>
        <s v="909473 Technology Infrastructure - 2019"/>
        <s v="909474 IT Systems Renewal"/>
        <s v="909364 2019 Buildings-General Government"/>
        <s v="909241 2019 Accessibility - General Government"/>
        <s v="907880 DC By-Law - 2019 Study Update"/>
        <s v="909486 New Official Plan"/>
        <s v="906765 BCS Land Mngmt Solution (LMS)"/>
        <s v="906565 IAH Rental Housing"/>
        <s v="907002 Bus Growth"/>
        <s v="909100 Bus Replacement Para"/>
        <s v="909518 Bus Refurbishment"/>
        <s v="909519 Bus Replacement"/>
        <s v="907300 2019 Trillium Line Structures"/>
        <s v="908990 Prince of Wales Bridge (Pier Work)"/>
        <s v="909391 2019 Trillium L STR Scoping Pre/Post Eng"/>
        <s v="908506 2019 Transit Roads"/>
        <s v="908989 2019 Transit Structures"/>
        <s v="909389 2019 Transit STR Scoping Pre/Post Eng."/>
        <s v="909390 Transit Structures - Drainage"/>
        <s v="906169 OLRT Transition"/>
        <s v="908703 Operations Support Vehicles - Growth"/>
        <s v="909087 Rail Operational Readiness"/>
        <s v="909088 LRT - Train Growth (O-Train Line 1)"/>
        <s v="909089 LRT Detour hours funding for Stage 2 LRT"/>
        <s v="909090 LRT Fare Gates for Stage 2 LRT"/>
        <s v="909370 2019 Buildings-Transit Services"/>
        <s v="909493 2019 Transit Park &amp; Ride Renewal"/>
        <s v="909513 Contractual LC Payment (O-train Line1)"/>
        <s v="909520 Bus Stops and Shelters"/>
        <s v="909524 IT - Comm and Control Sys Onboard Vehicl"/>
        <s v="909527 Station Customer Improvements"/>
        <s v="909528 Renewal of Operational Assets"/>
        <s v="909530 Transit Accessibilty Improvements"/>
        <s v="909532 Transit Priority Road and Signal Project"/>
        <s v="909533 Transit Network Yearly Rehab"/>
        <s v="909534 Tran &amp; Rail LC &amp; Modifications"/>
        <s v="909535 Unplanned Infrastructure Response"/>
        <s v="909536 Operations Support Vehical Replacement"/>
        <s v="906527 IT Maintenance Platform"/>
        <s v="909092 IT Technology Systems - Customer Service"/>
        <s v="909093 IT Technology Systems - Operational Supp"/>
        <s v="909094 IT Technology Systems - Para Transpo"/>
        <s v="909095 IT Technology Systems - Schedule&amp;Control"/>
        <s v="909511 IT - Technology Systems - Security"/>
        <s v="909523 IT - Fleet Maintenance Technology System"/>
        <s v="909521 IT- Operations Management Systems"/>
        <s v="909522 IT - Customer Services Technology System"/>
        <s v="909525 IT - Scheduling and Control Systems"/>
        <s v="909526 IT - Technology Systems â€“ Para Transpo"/>
        <s v="909529 IT - Fare Technology Systems"/>
        <s v="909531 IT - Technology Systems - Infr. LC"/>
        <s v="909435 Roads Services Vehicle &amp; Equipment (2019"/>
        <s v="909395 2019 Acces. Ped Signal/Ped Coundown Sig."/>
        <s v="909396 2019 Safer Roads Ottawa"/>
        <s v="909397 2019 Pedestrian Safety Evaluation Prog."/>
        <s v="909398 2019 Cycling Safety Program"/>
        <s v="909547 2019 Traffic &amp; Pedestrian Safety Enhance"/>
        <s v="909548 2019 Pedestrian Crossover Program"/>
        <s v="909010 2018 Ice &amp; Snow Control Technologies"/>
        <s v="909123 Parking Studies - DC"/>
        <s v="909422 2019 Life Cycle Renew - PWES Works Yard"/>
        <s v="909424 Roads Equipment Replacement 2019"/>
        <s v="909425 Ice-Snow Control and RWIS Tech 2019"/>
        <s v="906139 LCR - On/Off Street Payment Systems 2018"/>
        <s v="909121 LCR - Parking Facilities (2018)"/>
        <s v="909122 On-Street Facility Modification (2018)"/>
        <s v="909426 LCR - Parking Facilities (2019)"/>
        <s v="909427 On-Street Facility Modification (2019)"/>
        <s v="909437 LCR-Parking Facility Improvements (2019)"/>
        <s v="909319 2019 Street Lighting Marjor Replacements"/>
        <s v="909320 2019 LCR Traffic Control Signals"/>
        <s v="909321 2019 LCR Traffic Monitoring System"/>
        <s v="909025 2019 Winter Materials Storage Facility"/>
        <s v="909318 2019 Traffic Incident Management"/>
        <s v="906121 Roads Services Vehicle &amp; Equipment"/>
        <s v="909322 2019 Advanced Traffic Management Program"/>
        <s v="909055 2018 Intersection Control Measures"/>
        <s v="909316 2019 New Traffic Control Devices"/>
        <s v="909458 2019 Intersection Control Measures"/>
        <s v="909317 2019 Safety Improvement Program"/>
        <s v="908553 Albert/Slater/Mackenzie (Empress-Waller)"/>
        <s v="908919 2019 Public Realm Minor Interventions"/>
        <s v="909061 2018 Area Traffic Management"/>
        <s v="909368 2019 Buildings-Road Services"/>
        <s v="909470 2019 Area Traffic Management"/>
        <s v="909380 2019 Preservation - CW"/>
        <s v="909482 2019 Preservation - Other"/>
        <s v="909483 2019 Roadway Network Engineering"/>
        <s v="905530 Bridges &amp; Bculverts - Bulk Prjs"/>
        <s v="907324 St Patrick St Bridge [013320]"/>
        <s v="908154 2019 Structures - Site-Specific"/>
        <s v="908156 2019 Miisc Structural Renewal - CW"/>
        <s v="908583 Bank St Sawmill Crk [057470]"/>
        <s v="908584 AirportPkwy NB WalkleyRamp Twin Bculvert"/>
        <s v="908587 Bank St Canal Bridge [012010]"/>
        <s v="908589 Belfast Rd O/P VIA [055980]"/>
        <s v="908597 McKenzie King Bridge [012200-1]"/>
        <s v="908600 Old Railway RR Ped [018600]"/>
        <s v="908607 Transcanada Trail Ped [115020]"/>
        <s v="908955 Airport Parkway O/P [226010]"/>
        <s v="908956 Booth St Bridge [017030]"/>
        <s v="908957 Jockvale Bridge [113030]"/>
        <s v="908959 Pooley's Ped Bridge [017240]"/>
        <s v="908999 LRT2 S1 Hwy 174 Montreal Rd"/>
        <s v="909015 LRT2 S2 Hwy 174 Green's Creek"/>
        <s v="909016 LRT2 S3 Hwy 174 Jeanne D'Arc"/>
        <s v="909382 2019 Structures Scoping Pre/Post Eng"/>
        <s v="909438 2019 Bridge Structures - CW"/>
        <s v="909388 2019 Sidewalks &amp; Pathways - CW"/>
        <s v="909484 2019 Sidewalks &amp; Pathways - Other"/>
        <s v="909056 2018 Pedestrian Access-Intersection &amp; Ra"/>
        <s v="909465 2019 Pedestrian Access-Intersect &amp; Ramp"/>
        <s v="901121 Eagleson Rd (Cadence to Hope Side)"/>
        <s v="903159 Airport Parkway (Brookfield - Hunt Club)"/>
        <s v="903163 Bank Street (Leitrim to Findlay Creek)"/>
        <s v="904911 2020 EA Studies Arterial Rds"/>
        <s v="904995 Earl Grey/Centrum Underpass"/>
        <s v="906542 2019 Origin Destination Survey (Roads)"/>
        <s v="907339 Chapman Mills Dr (Strandherd-Longfields)"/>
        <s v="907400 Kanata Ave (Campeau-Hwy417)"/>
        <s v="907403 Mer Bleue Rd (Brian Coburn to Renaud)"/>
        <s v="907405 Strandherd Dr Ph2(Maravista to Jockvale)"/>
        <s v="907902 2018 Origin Destination (Roads)"/>
        <s v="908276 2018 Cycling Facilities Program"/>
        <s v="909042 Stittsville N/S arterial (Palladium to A"/>
        <s v="909043 Greenbank (Chapman Mills to Cambrian)"/>
        <s v="909059 2018 Development Sidewalks"/>
        <s v="909060 2018 Transportation Demand Management"/>
        <s v="909467 2019 Cycling Facilities Program"/>
        <s v="909468 2019 Development Sidewalks"/>
        <s v="909469 2019 Transportation Demand Management"/>
        <s v="908275 2018 Pedestrian Facilities Program"/>
        <s v="908559 2020 Cycling &amp; Ped Major Structures Prog"/>
        <s v="909466 2019 Pedestrian Facilities Program"/>
        <s v="909062 2018 Network Modification Program"/>
        <s v="909471 2019 Network Modification Program"/>
        <s v="907903 Rideau Street Streetscaping"/>
        <s v="908259 Palladium Realign (Campeau-N/S Arterial)"/>
        <s v="909058 Scott St Restoral (Post-LRT)"/>
        <s v="909063 2018 TMIP Richmond Rd/Westboro"/>
        <s v="909472 2019 TMIP Richmond Rd/Westboro"/>
        <s v="909057 2018 Active Transportation Missing Links"/>
        <s v="909464 2019 Active Transportation Missing Links"/>
        <s v="908137 CWWF Deerpark-Hilliard-Fisher et al."/>
        <s v="908138 CWWF Avenue N-O-P-Q-R-S-T-U"/>
        <s v="908370 Integrated Departmental Mgmt Plan"/>
        <s v="908487 2019 Integrated Scoping Pre/Post Eng"/>
        <s v="908567 Alta Vista Dr - Summit Ave"/>
        <s v="908568 Ashburn - Hogan - Wigan - Ness"/>
        <s v="908569 Borthwick-Quebec-Gardenvale"/>
        <s v="908572 Fairbairn-Bellwood-Willard-Belmont"/>
        <s v="908573 Gibson-Denver-Tampa-Orlando"/>
        <s v="908574 Grove Ave &amp; Grosvenor"/>
        <s v="908576 Larkin-Larose-Lepage"/>
        <s v="908577 Mailes Ave (Patricia-Oakdale)"/>
        <s v="908578 Ryder St - Featherston Dr"/>
        <s v="908581 Valley Dr Storm Sewer"/>
        <s v="908645 St Denis - Lavergne - Ste Monique"/>
        <s v="908646 Integrated Construction - Bulk Prjs"/>
        <s v="908726 CWWF Vanier Parkway - Presland Rd et al"/>
        <s v="908998 LRT2 R2 Hwy 174 Resurfacing EBL"/>
        <s v="909373 2019 Infrastructure Assess &amp; Data Collec"/>
        <s v="909374 2019 Road Resurfacing - CW"/>
        <s v="909394 Arch - Cantebury - Plesser"/>
        <s v="909400 Bel-Air Dr, Bedbrooke St et al"/>
        <s v="909401 Broadview Ave"/>
        <s v="909402 Caroline Ave - Huron Ave N"/>
        <s v="909404 Claymor &amp; Senio"/>
        <s v="909405 Hamlet Rd"/>
        <s v="909406 Integrated Design - Bulk Prjs"/>
        <s v="909407 Longpre - Marquette- Michel Cir"/>
        <s v="909408 Monk - Oakland -Wilton"/>
        <s v="909409 Winona Ave &amp; Wilmont Ave"/>
        <s v="909475 2019 Surveys &amp; Mapping"/>
        <s v="906735 Bank St (Riverside-Ledbury)"/>
        <s v="906882 Elgin (Lisgar - Isabella)"/>
        <s v="906900 Main Greenfield Echo Concord et al"/>
        <s v="906901 CWWF ORAP - Loretta Ave N&amp;S - Laurel St"/>
        <s v="908139 Montreal Rd (N River Rd-St Laurent Blvd)"/>
        <s v="908140 City Centre Ave &amp; Elm St"/>
        <s v="908141 ORAP Albert St-Bronson Ave-Slater St"/>
        <s v="908142 CWWF McLeod - Florence"/>
        <s v="908570 Byron-Athlone-Highcroft"/>
        <s v="908571 Catherine St (Bronson-Elgin)"/>
        <s v="908575 Isabella-Chamberlain"/>
        <s v="908582 N River Rd (Montreal-Dead EndNof Coupal)"/>
        <s v="908835 Mann-Range-Russell-Templeton"/>
        <s v="909012 Bronson Ave (Arlington-Rideau Canal)"/>
        <s v="909021 Woodroffe Ave (Saville-Richmond)"/>
        <s v="909272 Scott St. (West of Smirle Ave)"/>
        <s v="909485 Carling Ave - Churchill Ave - Kirkwood"/>
        <s v="909282 Lifecycle Renewal Fleet"/>
        <s v="909423 Municipal Fleet UpFits, Facilities&amp;Tools"/>
        <s v="909065 2018 Park and Ride Facilities"/>
        <s v="909461 2019 Park and Ride Facilities"/>
        <s v="906936 2017 to 2022 TRANS Projects"/>
        <s v="907436 Baseline Rd BRT (Baseline Stn-Heron Stn)"/>
        <s v="907438 West Tway (March to Kanata Town Centre)"/>
        <s v="908552 2019 Origin Destination Survey (Transit)"/>
        <s v="908751 2018 Transportation Master Plan"/>
        <s v="909064 2018 Transit Corridor Protection"/>
        <s v="909066 Kanata N. Transitway (Corkstown-Solandt)"/>
        <s v="909459 2019 TMP Transit Priority Network"/>
        <s v="909460 2019 Transportation Master Plan"/>
        <s v="909462 2019 Transit Corridor Protection"/>
        <s v="909067 2018 Rapid Transit EA Studies"/>
        <s v="909463 2019 Rapid Transit EA Studies"/>
        <s v="909378 2019 Guiderail Renewal"/>
        <s v="909379 2019 Rural Road Upgrades"/>
        <s v="909515 Piperville RD Bearbrook Bridge (223150)"/>
        <s v="907016 Fitzroy Harbour Brdge [433010]"/>
        <s v="908162 Rideau Rd Bridge [227670]"/>
        <s v="908163 Mitch Owens Rd [227580]"/>
        <s v="908595 Kilmaurs Road Bridge SN 337080"/>
        <s v="908604 Ritchie Side Rd [437620]"/>
        <s v="908958 Byron St Bridge [887390]"/>
        <s v="908960 Anderson Rd Bridge [227920]"/>
        <s v="902173 Community Bldg Rural East"/>
        <s v="903916 Community Bldg Rural West"/>
        <s v="905780 Technology Infrastructure Lifecycle"/>
        <s v="908253 Technology Lifecycle"/>
        <s v="909006 Alternative Services Vehicle Replacement"/>
        <s v="909069 RFID Self Checkouts - Lifecycle"/>
        <s v="909365 2019 Buildings-Library"/>
        <s v="909487 Centennial Planning"/>
        <s v="909488 Facilities &amp; Branch Improvements - 2019"/>
        <s v="909489 Lifecycle Vehicle Purchase - 2019"/>
        <s v="909495 Rosemount Revitalization"/>
        <s v="909496 Technology Replacements 2019"/>
        <s v="907059 Barrhaven - New Branch Construction"/>
        <s v="908692 North Gower Library Expansion"/>
        <s v="909497 East Urban Planning - DC"/>
        <s v="909498 Library Materials - DC - 2019"/>
        <s v="909499 Riverside South Design - DC"/>
        <s v="908221 RFID (Const &amp; Equip)"/>
        <s v="908265 Accessiblity Technology"/>
        <s v="909137 Accessiblity Technology 2018"/>
        <s v="909500 Creation and Innovation Fund - 2019"/>
        <s v="909476 2019 Accessibility - Library"/>
        <s v="909143 Telecommunications 2019"/>
        <s v="909306 Facility Life Cycle 2019"/>
        <s v="909550 Fleet Replacement Program 2019"/>
        <s v="909551 Infrastructure Support 2019"/>
        <s v="909552 Evergreening of Assets 2019"/>
        <s v="903447 South Facility"/>
        <s v="909309 South Facility Phase 2"/>
        <s v="907491 Elgin Refit - 2014"/>
        <s v="907492 Swansea Refit"/>
        <s v="908707 Queensview 2"/>
        <s v="909307 Facility Intitatives 2019"/>
        <s v="909308 Facility Security Intiatives 2019"/>
        <s v="909315 IT/Comm 2"/>
        <s v="909553 Modernization Roadmap 2019"/>
        <s v="909554 Radio Project"/>
        <s v="909555 Growth Costs 2019"/>
        <s v="903608 East Urban Facility"/>
        <s v="908717 Corporate Services - South"/>
        <s v="908605 South Mississippi Bridge Mohrs Rd 432030"/>
        <s v="908605 South Mississippi Bridge Mohrs Rd 432031"/>
        <s v="908605 South Mississippi Bridge Mohrs Rd 432032"/>
        <s v="908605 South Mississippi Bridge Mohrs Rd 432033"/>
        <s v="906642 Munster Well System Rehab"/>
        <s v="908875 Technology Infrastructure - 2018"/>
        <s v="907804 Minor Park Improvement 2015"/>
        <s v="906930 Legacy System Replacement - LMS"/>
        <s v="909099 Bus Replacement"/>
        <s v="908140 Carling (Bronson - Trillium Li"/>
        <s v="909560 Britannia LLP &amp; HLP Motors and Drives" u="1"/>
        <s v="909566 Ward 12 Cash-in-lieu 2019" u="1"/>
        <s v="909556 Riverain Park" u="1"/>
        <s v="909036 Water Treatment Rehab 2018" u="1"/>
        <s v="907643 Water System SCADA &amp; Instrument Rehab" u="1"/>
        <s v="909291 Steve MacLean Park - basketball court" u="1"/>
        <s v="908378 Britannia HLPump #5 Motor &amp; Starter Repl" u="1"/>
        <s v="907642 Water Treatment Rehab 2015" u="1"/>
        <s v="909565 Lindenlea Park" u="1"/>
      </sharedItems>
    </cacheField>
    <cacheField name="Primary Book Funding" numFmtId="0">
      <sharedItems count="5">
        <s v="Res"/>
        <s v="DC"/>
        <s v="Debt"/>
        <s v="Rev"/>
        <s v="DC Debt"/>
      </sharedItems>
    </cacheField>
    <cacheField name="Funding Source Summary" numFmtId="0">
      <sharedItems count="5">
        <s v="Capital Reserve Fund "/>
        <s v="Development Charges "/>
        <s v="Debt Funding "/>
        <s v="Revenues"/>
        <s v="Gas Tax "/>
      </sharedItems>
    </cacheField>
    <cacheField name="Funding Source Detail" numFmtId="0">
      <sharedItems/>
    </cacheField>
    <cacheField name="Templates Funding Type" numFmtId="0">
      <sharedItems count="9">
        <s v="Tax Supported/ Dedicated"/>
        <s v="Develop. Charges"/>
        <s v="Tax Supported/ Dedicated Debt"/>
        <s v="Revenues"/>
        <s v="Develop. Charges Debt"/>
        <s v="Rate Supported"/>
        <s v="Rate Supported Debt"/>
        <s v="Tax Supported/ Dedicated "/>
        <s v="Gas Tax"/>
      </sharedItems>
    </cacheField>
    <cacheField name="Project List Funding" numFmtId="0">
      <sharedItems count="5">
        <s v="Tax"/>
        <s v="DC"/>
        <s v="Revenues"/>
        <s v="Rate"/>
        <s v="Gas Tax "/>
      </sharedItems>
    </cacheField>
    <cacheField name="City Business Area" numFmtId="0">
      <sharedItems count="7">
        <s v="Tax"/>
        <s v="Rate"/>
        <s v="Transit"/>
        <s v="Library"/>
        <s v="Police"/>
        <s v="DC" u="1"/>
        <s v="Check SA" u="1"/>
      </sharedItems>
    </cacheField>
    <cacheField name="City Business Area Details" numFmtId="0">
      <sharedItems count="7">
        <s v="Tax"/>
        <s v="Water"/>
        <s v="Sewer"/>
        <s v="Stormwater"/>
        <s v="Transit"/>
        <s v="Library"/>
        <s v="Police"/>
      </sharedItems>
    </cacheField>
    <cacheField name="Formula Authority" numFmtId="0">
      <sharedItems count="1">
        <s v="Authority"/>
      </sharedItems>
    </cacheField>
    <cacheField name="Program" numFmtId="0">
      <sharedItems/>
    </cacheField>
    <cacheField name="Categories" numFmtId="0">
      <sharedItems count="4">
        <s v="Renewal of City Assets"/>
        <s v="Growth"/>
        <s v="Service Enhancement"/>
        <s v="Regulatory"/>
      </sharedItems>
    </cacheField>
    <cacheField name="Committee" numFmtId="0">
      <sharedItems count="10">
        <s v="Community &amp; Protective Services Committee"/>
        <s v="Standing Committee on Enviromental Protection, Water and Waste Management - Rate"/>
        <s v="Standing Committee on Enviromental Protection, Water and Waste Management - Tax"/>
        <s v="Finance &amp; Economic Development Committee"/>
        <s v="Planning Committee"/>
        <s v="Transit Commission"/>
        <s v="Transportation Committee"/>
        <s v="Agriculture &amp; Rural Affairs Committee"/>
        <s v="Ottawa Public Library Board"/>
        <s v="Ottawa Police Services Board"/>
      </sharedItems>
    </cacheField>
    <cacheField name="Department" numFmtId="0">
      <sharedItems count="10">
        <s v="Emergency &amp; Protective Services Department"/>
        <s v="Planning, Infrastructure &amp; Economic Development Department"/>
        <s v="Community and Social Services Department"/>
        <s v="Recreation, Cultural and Facility Operations Department"/>
        <s v="Public Works &amp; Environmental Services Department"/>
        <s v="Corporate Services Department"/>
        <s v="Transportation Services Department"/>
        <s v="Ottawa Public Library"/>
        <s v="Ottawa Police Services"/>
        <s v="Pubic Works and Enviromental Services Department" u="1"/>
      </sharedItems>
    </cacheField>
    <cacheField name="Service Level" numFmtId="0">
      <sharedItems containsMixedTypes="1" containsNumber="1" containsInteger="1" minValue="0" maxValue="0" count="29">
        <s v="Security and Emergency Management"/>
        <s v="Security &amp; Emergency Management"/>
        <s v="Fire Services"/>
        <s v="Infrastructure Services"/>
        <s v="Paramedic Service"/>
        <s v="By-law &amp; Regulatory Services"/>
        <s v="Long Term Care"/>
        <s v="Parks &amp; Facilities Planning"/>
        <s v="Community Recreation &amp; Cultural Program"/>
        <s v="Technology, Innovation &amp; Engineering Supply"/>
        <n v="0"/>
        <s v="Water Services"/>
        <s v="Revenue Services"/>
        <s v="Planning Services"/>
        <s v="Parks, Forestry &amp; Stormwater Services"/>
        <s v="Solid Waste Services"/>
        <s v="Economic Development and Long Range Plan"/>
        <s v="Corporate Real Estate Office"/>
        <s v="Information Technology Services"/>
        <s v="Housing Services"/>
        <s v="Transit Commission"/>
        <s v="Roads Services"/>
        <s v="Traffic Services"/>
        <s v="Parking Services Branch"/>
        <s v="Transportation Planning"/>
        <s v="Right of Way, Heritage and Urban Design"/>
        <s v="Fleet Services"/>
        <s v="Ottawa Public Library"/>
        <s v="Ottawa Police Services"/>
      </sharedItems>
    </cacheField>
    <cacheField name="Service Area" numFmtId="0">
      <sharedItems count="26">
        <s v="Security &amp; Emergency Management"/>
        <s v="Fire Services"/>
        <s v="Paramedic Service"/>
        <s v="By-law &amp; Regulatory Services"/>
        <s v="Social Services"/>
        <s v="Child Care"/>
        <s v="Long Term Care"/>
        <s v="Parks, Recreation &amp; Culture"/>
        <s v="Integrated Water &amp; Wastewater"/>
        <s v="Drinking Water Services"/>
        <s v="Wastewater Services"/>
        <s v="Integrated Roads, Water &amp; Wastewater"/>
        <s v="Stormwater Services"/>
        <s v="Solid Waste"/>
        <s v="Environment"/>
        <s v="Real Estate Partnerships &amp; Development"/>
        <s v="Information Technology"/>
        <s v="General Government"/>
        <s v="Planning &amp; Development"/>
        <s v="Housing"/>
        <s v="Transit Services"/>
        <s v="Transportation Services"/>
        <s v="Parks, Buildings, &amp; Grounds"/>
        <s v="Fleet Services"/>
        <s v="Library"/>
        <s v="Police Services"/>
      </sharedItems>
    </cacheField>
    <cacheField name="Project" numFmtId="0">
      <sharedItems/>
    </cacheField>
    <cacheField name="Cost elem/Orders" numFmtId="0">
      <sharedItems/>
    </cacheField>
    <cacheField name="2019" numFmtId="0">
      <sharedItems containsSemiMixedTypes="0" containsString="0" containsNumber="1" minValue="0" maxValue="32615"/>
    </cacheField>
    <cacheField name="2020" numFmtId="0">
      <sharedItems containsSemiMixedTypes="0" containsString="0" containsNumber="1" minValue="-23800" maxValue="41484"/>
    </cacheField>
    <cacheField name="2021" numFmtId="0">
      <sharedItems containsSemiMixedTypes="0" containsString="0" containsNumber="1" minValue="0" maxValue="58852.2"/>
    </cacheField>
    <cacheField name="2022" numFmtId="0">
      <sharedItems containsSemiMixedTypes="0" containsString="0" containsNumber="1" minValue="-36600" maxValue="42351"/>
    </cacheField>
    <cacheField name="2023" numFmtId="0">
      <sharedItems containsSemiMixedTypes="0" containsString="0" containsNumber="1" minValue="0" maxValue="35417"/>
    </cacheField>
    <cacheField name="2024" numFmtId="0">
      <sharedItems containsSemiMixedTypes="0" containsString="0" containsNumber="1" minValue="0" maxValue="38301"/>
    </cacheField>
    <cacheField name="2025" numFmtId="0">
      <sharedItems containsSemiMixedTypes="0" containsString="0" containsNumber="1" minValue="0" maxValue="40906"/>
    </cacheField>
    <cacheField name="2026" numFmtId="0">
      <sharedItems containsSemiMixedTypes="0" containsString="0" containsNumber="1" minValue="0" maxValue="127820"/>
    </cacheField>
    <cacheField name="2027" numFmtId="0">
      <sharedItems containsSemiMixedTypes="0" containsString="0" containsNumber="1" minValue="0" maxValue="45733"/>
    </cacheField>
    <cacheField name="2028" numFmtId="0">
      <sharedItems containsSemiMixedTypes="0" containsString="0" containsNumber="1" minValue="0" maxValue="48792"/>
    </cacheField>
    <cacheField name="Total" numFmtId="0">
      <sharedItems containsSemiMixedTypes="0" containsString="0" containsNumber="1" minValue="-60400" maxValue="355192"/>
    </cacheField>
    <cacheField name="CE" numFmtId="0">
      <sharedItems containsSemiMixedTypes="0" containsString="0" containsNumber="1" containsInteger="1" minValue="511005" maxValue="518056"/>
    </cacheField>
    <cacheField name="2019-2022 Total" numFmtId="0">
      <sharedItems containsSemiMixedTypes="0" containsString="0" containsNumber="1" minValue="-60400" maxValue="128977"/>
    </cacheField>
    <cacheField name="Ward" numFmtId="0">
      <sharedItems containsMixedTypes="1" containsNumber="1" containsInteger="1" minValue="1" maxValue="23"/>
    </cacheField>
    <cacheField name="Completion Date" numFmtId="0">
      <sharedItems containsMixedTypes="1" containsNumber="1" containsInteger="1" minValue="2018" maxValue="2031" count="18">
        <n v="2028"/>
        <n v="2024"/>
        <n v="2022"/>
        <n v="2021"/>
        <n v="2025"/>
        <n v="2026"/>
        <n v="2030"/>
        <n v="2023"/>
        <n v="2020"/>
        <n v="2019"/>
        <n v="2027"/>
        <s v="2021"/>
        <s v="2019"/>
        <n v="2018"/>
        <s v="2022"/>
        <s v="2023"/>
        <n v="2031"/>
        <s v="2020"/>
      </sharedItems>
    </cacheField>
    <cacheField name="DC Type" numFmtId="0">
      <sharedItems/>
    </cacheField>
    <cacheField name="Project Number2" numFmtId="0">
      <sharedItems containsSemiMixedTypes="0" containsString="0" containsNumber="1" containsInteger="1" minValue="900632" maxValue="909555"/>
    </cacheField>
    <cacheField name="Project Name FR" numFmtId="0">
      <sharedItems containsMixedTypes="1" containsNumber="1" containsInteger="1" minValue="0" maxValue="0"/>
    </cacheField>
    <cacheField name="Project FR" numFmtId="0">
      <sharedItems/>
    </cacheField>
    <cacheField name="Committe FR" numFmtId="0">
      <sharedItems count="10">
        <s v="Comité des services communautaires et de protection"/>
        <s v="Comité Permanent de la Protection de L'environnement, de l'eau et de la Gestion des Déchets - services financés par les redevances"/>
        <s v="Comité Permanent de la Protection de L'environnement, de l'eau et de la Gestion des Déchets - services financés par les taxes"/>
        <s v="Comité des finances et du développement économique"/>
        <s v="Comité de l’urbanisme"/>
        <s v="Commission du transport en commun"/>
        <s v="Comité des transports"/>
        <s v="Comité de l’agriculture et des affaires rurales"/>
        <s v="C.A. de la Bibliothèque publique d’Ottawa"/>
        <s v="Commission de services policiers d’Ottawa"/>
      </sharedItems>
    </cacheField>
    <cacheField name="Service Area FR" numFmtId="0">
      <sharedItems count="26">
        <s v="Services de protection et d’urgence"/>
        <s v="Service des incendies"/>
        <s v="Service paramédic"/>
        <s v="Services des règlements municipaux"/>
        <s v="Services sociaux"/>
        <s v="Services de garde"/>
        <s v="Soins de longue durée"/>
        <s v="Service des parcs, des loisirs et de la culture"/>
        <s v="Aqueduc et égouts intégrés"/>
        <s v="Services des eaux usées"/>
        <s v="Services de gestion de l’eau potable"/>
        <s v="Réfection intégrée des routes, des réseaux d’aqueduc et d’égouts "/>
        <s v="Services des eaux pluviales"/>
        <s v="Déchets solides "/>
        <s v="Environnement"/>
        <s v="Partenariats et développement en immobilier"/>
        <s v="Technologie de l’information"/>
        <s v="Administration générale"/>
        <s v="Planification et élaboration"/>
        <s v="Logement"/>
        <s v="Services de transport en commun"/>
        <s v="Services des transports"/>
        <s v="Parcs, immeubles et terrains"/>
        <s v="Service du parc automobile"/>
        <s v="Bibliothèque"/>
        <s v="Services de Police"/>
      </sharedItems>
    </cacheField>
    <cacheField name="Category FR" numFmtId="0">
      <sharedItems count="5">
        <s v="Renouvellement des immobilisations"/>
        <s v="Croissance"/>
        <s v="Initiatives stratégiques"/>
        <s v="Amélioration du service"/>
        <s v="Réglementé"/>
      </sharedItems>
    </cacheField>
    <cacheField name="Template Funding Type FR" numFmtId="0">
      <sharedItems count="5">
        <s v="Fonds de réserve financé par les deniers publics"/>
        <s v="Redevances d’aménagement"/>
        <s v="Dette financée par les deniers publics"/>
        <s v="Recettes"/>
        <s v="Taxe sur l’essence"/>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winder" refreshedDate="43517.542401620369" createdVersion="6" refreshedVersion="6" minRefreshableVersion="3" recordCount="1121">
  <cacheSource type="worksheet">
    <worksheetSource ref="A2:AO1123" sheet="Database-Detail" r:id="rId2"/>
  </cacheSource>
  <cacheFields count="41">
    <cacheField name="Project Number" numFmtId="0">
      <sharedItems containsSemiMixedTypes="0" containsString="0" containsNumber="1" containsInteger="1" minValue="900632" maxValue="909555"/>
    </cacheField>
    <cacheField name="Project Name" numFmtId="0">
      <sharedItems count="491">
        <s v="908684 Emergency Operations Equipment Replacemt"/>
        <s v="909105 CBRNE/USAR Equipment and Training"/>
        <s v="909106 Security Operations Equipment Replacemnt"/>
        <s v="909434 IMCMS Equipment"/>
        <s v="908031 Kanata North Fire Station"/>
        <s v="908656 Fire SCBA Replacement"/>
        <s v="908895 Fire Station Alerting &amp; Paging System Up"/>
        <s v="909324 Fire Tech. Development &amp; Equipment-2019"/>
        <s v="909325 Specialty Fire Equip. Replacement-2019"/>
        <s v="909326 Fire Equipment Replacement Prog.-2019"/>
        <s v="909327 Fire Safety Equipment Replacement-2019"/>
        <s v="909328 Fire Facility Equipment Replacement-2019"/>
        <s v="909363 2019 Buildings-Fire Services"/>
        <s v="904333 Ottawa West Fire Station Expansion"/>
        <s v="904334 Ottawa South Fire Station Expansion"/>
        <s v="904335 Ottawa East Fire Station Expansion"/>
        <s v="906832 Fire Vehicles &amp; Equipment"/>
        <s v="909130 Fire Rural Water Supply"/>
        <s v="909433 Ottawa South Fire Station"/>
        <s v="908883 Fire Back-Up Generators"/>
        <s v="909329 CBRN Grant-2019"/>
        <s v="909073 Paramedic Facilities/Post Equipment Repl"/>
        <s v="909074 Paramedic Defibrillator Replace (2020)"/>
        <s v="909075 Paramedic Mobile Data Equipment (2021)"/>
        <s v="909420 Paramedic Equipment Replacement (2019)"/>
        <s v="909421 Paramedic Technology &amp; Equipment (2019)"/>
        <s v="909505 Paramedic Power Stretcher Replacement"/>
        <s v="909076 Paramedic West End Deployment Facility"/>
        <s v="909419 Paramedic Vehicles &amp; Equipment (2019)"/>
        <s v="909118 By-law Ballistic Vest Replacement"/>
        <s v="909119 By-law Field Technology Systems"/>
        <s v="909360 2019 Buildings-By-Law Services"/>
        <s v="909436 2019 By-law Equipment Replacement"/>
        <s v="909369 2019 Buildings-Social Services"/>
        <s v="909479 2019 Accessibility - Social Services"/>
        <s v="909361 2019 Buildings-Child Care Services"/>
        <s v="909236 2019 Accessibility - Child Care Services"/>
        <s v="909048 2018 Furniture &amp; Equip. - Long Term Care"/>
        <s v="909366 2019 Buildings-Long Term Care"/>
        <s v="909545 2019 Furniture &amp; Equip. - Long Term Care"/>
        <s v="909477 2019 Accessibility - Long Term Care"/>
        <s v="904699 Brewer Park"/>
        <s v="906852 Cultural Facility West Renewal (NCAC)"/>
        <s v="907844 Park Pathway Lighting 2018"/>
        <s v="908423 Backflow Prevention Project"/>
        <s v="909104 Beach Pavillion Upgrade/Renewal"/>
        <s v="909107 Facility Minor Cap Front of House Repair"/>
        <s v="909127 Shenkman Theatre Cap Renewal Fund 2019"/>
        <s v="909362 2019 Buildings-Cultural Services"/>
        <s v="909367 2019 Buildings-Parks &amp; Rec"/>
        <s v="909372 2019 Parks - Parks &amp; Rec"/>
        <s v="909428 Infrastruct Support - Outdoor Rinks 2019"/>
        <s v="909429 New Community Buildings 2019"/>
        <s v="909440 Outdoor Pool Security Upgrades 2019"/>
        <s v="909441 Outdoor Sports Court Redevelopment 2019"/>
        <s v="909442 Minor Park Improvement 2019"/>
        <s v="909443 Park Redevelopment 2019"/>
        <s v="909444 Fitness &amp; Recreation Equip. Replace 2019"/>
        <s v="909445 Infrastructure Upgrades 2019"/>
        <s v="909448 Artifact &amp; Art Collection Restore &amp;Maint"/>
        <s v="909449 Centrepointe Theatre Cap Renew Fund 2019"/>
        <s v="909450 Cultural Building &amp; Equip 2019"/>
        <s v="909451 Museum Sustainability Plan 2019"/>
        <s v="909546 Meridian Naming Rights Enhancements"/>
        <s v="907417 Dr. Taite Linear Park"/>
        <s v="907842 Community Centre South"/>
        <s v="908530 Bayswater / Lebreton Street Park"/>
        <s v="908531 Buckles St. Neighbourhood Park"/>
        <s v="908532 Carp Airport Community Park"/>
        <s v="908533 Cedar Lakes (1566 Stagecoach Rd-Ripley)"/>
        <s v="908534 Cobble Hill Park Strandherd Meadows"/>
        <s v="908535 EUC District Park"/>
        <s v="908536 Fernbank District Park - Richcraft"/>
        <s v="908538 Humanics Linear Park"/>
        <s v="908539 Kanata West District Park"/>
        <s v="908540 Lebreton Park"/>
        <s v="908541 Manotick Estates Park"/>
        <s v="908542 Ogilvie Cummings Parkette"/>
        <s v="908543 Onessa Springs Park"/>
        <s v="908544 Place des Gouverneurs Park"/>
        <s v="908545 Quinn Farm Park: Cadieux Land &amp; Farm Sub"/>
        <s v="908546 Riverside South District Parks"/>
        <s v="908547 Riverside South North District Pk (Empl)"/>
        <s v="908548 Train Lands TOD"/>
        <s v="909102 Community Centre Upgrades"/>
        <s v="909126 Riverside South Recreation Complex Const"/>
        <s v="909490 Jockvale River District Park"/>
        <s v="909503 Spring Valley Trails Community Park"/>
        <s v="909504 Montfort Parkette"/>
        <s v="909549 Blackburn Arena Upgrades"/>
        <s v="909240 2019 Accessibility - Cultural Services"/>
        <s v="909446 Major Capital Partnerships 2019"/>
        <s v="909447 Minor Capital Partnerships 2019"/>
        <s v="909478 2019 Accessibility - Parks &amp; Rec"/>
        <s v="908580 CWWF Queensway Terrace North Sewer"/>
        <s v="908997 LRT2 SS1 Sewer Upgrades (Byron Ave)"/>
        <s v="909375 2019 Sewer Access &amp; Outfalls"/>
        <s v="909376 2019 Sewer Repairs / Improvements"/>
        <s v="909377 2019 Sewer Trenchless Rehab"/>
        <s v="909403 Chapman Blvd (Dorval-Othello)"/>
        <s v="909481 2019 Sewer CCTV Engineering"/>
        <s v="909492 LRT2 SS2 Richmond Compl Streets"/>
        <s v="907795 Business Technology Opportunities"/>
        <s v="908082 Communal Well System Rehab 2018"/>
        <s v="908621 2017 Infrastructure Master Plan (Water)"/>
        <s v="909371 2019 Buildings-Water Services"/>
        <s v="909410 Water Storage Tanks &amp; Reservoir 2019"/>
        <s v="909040 New Vehicles Drinking Water - 2018"/>
        <s v="909415 Water Facilities Roofing 2019"/>
        <s v="908432 Water Sys SCADA &amp; Instrument Rehab 2017"/>
        <s v="908633 Enhanced Corrosion Control"/>
        <s v="909411 Water Sys SCADA &amp; Instrument Rehab 2019"/>
        <s v="909412 Water Treatment Rehab 2019"/>
        <s v="909416 Water Pumping Station Facility Rehab2019"/>
        <s v="908613 Bank St (Rideau Rd-Mitch Owens)"/>
        <s v="908614 LRT2 W1 Hwy 174 - Shefford Rd"/>
        <s v="908615 Leitrim Rd (Bank-550m East)"/>
        <s v="908980 2019 Watermain Improvements"/>
        <s v="908981 Lemieux island Pipe Bridge SN 017160"/>
        <s v="909279 Watermain: Albert-Slater (Bay to Elgin)"/>
        <s v="909392 2019 WM Transmission/Distribution Rehab"/>
        <s v="907654 Ops Condition Assess-Critical Sys Links"/>
        <s v="908075 Critical Links Risk Mitigation Measures"/>
        <s v="908080 Water Distribution Sys Improvements 2019"/>
        <s v="908436 Cathodic Protection 2019"/>
        <s v="909039 Proactive Lead Service Replace Prog 2018"/>
        <s v="908076 Large Water Meters Changeout Program"/>
        <s v="908908 Small Water Meters Changeout Program"/>
        <s v="900632 Strandherd Road Watermain"/>
        <s v="901144 Glen Cairn Reservoir Expansion"/>
        <s v="902206 Ottawa South Pumping Station Upgrade"/>
        <s v="904916 DCA-Kanata West Feedermain"/>
        <s v="904918 Limebank Feedermain"/>
        <s v="904972 Glen Cairn PS Upgrade"/>
        <s v="904982 Zone 2W West march Rd 406 to 6"/>
        <s v="905992 Manotick Supply Watermain"/>
        <s v="907099 Carp Reservoir Cell"/>
        <s v="907101 River Ridge 3C Elevated Tank"/>
        <s v="907453 Britannia WPP Capacity Upgrade"/>
        <s v="907456 Manotick North Island Link"/>
        <s v="907467 SUC Greenbank"/>
        <s v="909071 2018 Off Site Reliability Links"/>
        <s v="909352 2019 Groundwater Studies"/>
        <s v="909353 2019 Rural Servicing Strategy"/>
        <s v="909354 2019 Water &amp; Wastewater EA Studies"/>
        <s v="907008 Treatment Plant Process Expansion"/>
        <s v="908434 Water Efficiency - 2017"/>
        <s v="909516 LiDAR Topography Update - CW"/>
        <s v="908250 Infrastructure Planning Information Mgmt"/>
        <s v="909393 2019 ORAP Wet Weather IMP"/>
        <s v="907675 New Vehicles Waste Water - 2016"/>
        <s v="908445 Wastewater Drainage Roofing 2019"/>
        <s v="908092 Flow Monitoring System Rehab. 2019"/>
        <s v="908446 Collection System Condition Assess."/>
        <s v="909030 SCADA Rehab &amp; Upgrades-Remote Sewer 2018"/>
        <s v="909313 Linear Sewage System Improve. Prog. 2019"/>
        <s v="909330 Sewer Lateral Repairs 2019"/>
        <s v="908029 South End Remote Facil. Corrosion/Odour"/>
        <s v="909331 Sewage Pumping Station Rehab Prog 2019"/>
        <s v="906648 ROPEC - Digester Gas Utilization"/>
        <s v="907060 ROPEC Secondary Clarifier Upgrades"/>
        <s v="907382 ROPEC Aeration Blower Expansion"/>
        <s v="907383 ROPEC Digester Flare Expansion"/>
        <s v="907384 ROPEC Sludge Thickening Centrifuge Expan"/>
        <s v="907386 ROPEC Chlorine Contact Tank Expansion"/>
        <s v="907387 ROPEC Raw Sewage Pumping Station Expan."/>
        <s v="907388 ROPEC Disinfection Expansion"/>
        <s v="908097 ROPEC - Concrete Rehab &amp; Repairs 2019"/>
        <s v="908102 Wastewater Facilities Upgrade"/>
        <s v="908451 Lab Equipment Purchase/Replacement 2018"/>
        <s v="908454 ROPEC Ops &amp; Technical Bldg Space Upgrade"/>
        <s v="908455 ROPEC Process Facil - Enviro Sys Upgrade"/>
        <s v="908659 ROPEC Amonia Removal"/>
        <s v="908683 Old Digester Decommissioning"/>
        <s v="909032 ROPEC - SCADA Rehab. &amp; Upgrades 2018"/>
        <s v="909334 ROPEC - Sewage Treatment Rehab Prog 2019"/>
        <s v="909336 Sewer Use Program Short Term Initiatives"/>
        <s v="908181 2019 Wastewater Improvements"/>
        <s v="909156 Wastewater LRFP V Recovery"/>
        <s v="909542 DCA-O/S Half Moon Bay N San Sewer"/>
        <s v="904986 Tri-Township/March Ridge Replacement"/>
        <s v="904988 March PS Conversion"/>
        <s v="907107 Acres Road PS Upgrade"/>
        <s v="907462 Pump Stations Capacity Increase"/>
        <s v="908247 Richmond PS &amp; Forcemain Expans"/>
        <s v="908555 Richmond PS &amp; Forcemain ExpPh3"/>
        <s v="908624 2017 Infrastructure Master Plan (Sewer)"/>
        <s v="909072 Leitrim Sanitary Pump Station Expansion"/>
        <s v="909357 South Nepean Collector Ph3"/>
        <s v="907390 ROPEC Primary Clarifier Expansion"/>
        <s v="909029 Protective Plumbing Program 2018"/>
        <s v="909312 Water Env Protec Short Term Initiat 2019"/>
        <s v="903324 Kennedy Burnett SW Pond"/>
        <s v="908252 Stormwater Mgmt Retrofit Master Plan"/>
        <s v="909355 2019 Flood Plain Mapping"/>
        <s v="909356 2020 Stormwater Management Retrofit"/>
        <s v="909017 LRT2 C1 Hwy 174 Culverts"/>
        <s v="909383 2019 Culverts Scoping Pre/Post Eng."/>
        <s v="909384 2019 Drainage Culverts - Site-Specific"/>
        <s v="909385 2019 Drainage Culverts - CW"/>
        <s v="909386 2019 Drainage Culverts - Other"/>
        <s v="908618 CWWF Convent Glen North Storm Sewer"/>
        <s v="909150 2019 Stormwater Improvements"/>
        <s v="902137 Stormwater Mgmt: Rehab&amp;Enviro Compliance"/>
        <s v="909540 DCA- Riverside South Pond 5 Storm Sewers"/>
        <s v="907485 2019 Stormwater Master Planning"/>
        <s v="909351 Municipal Drain Improvements - 2019"/>
        <s v="909026 ORAP-Water Environment Strategy (WES)PH2"/>
        <s v="907611 Trail Road Stormwater Ponds and Ditches"/>
        <s v="907614 Barnsdale Base Preparation"/>
        <s v="908686 Solid Waste Fleet Growth - Landfill 2019"/>
        <s v="906167 Leachate Treatment Facility"/>
        <s v="907043 Springhill Landfill"/>
        <s v="907816 Groundwater Management"/>
        <s v="909399 Trail Road Landfill Cap Repair"/>
        <s v="909430 Nepean Landfill Cap Repair"/>
        <s v="907238 Landfill Disposal Stage 2 Capping"/>
        <s v="907353 Trail Rd Gas Collection System Expansion"/>
        <s v="907799 Landfill Disposal Stage 5 Development"/>
        <s v="907815 Trail Road Landfill - Exp &amp; Development"/>
        <s v="909431 Long Term Planning"/>
        <s v="908880 Energy Evolution"/>
        <s v="909452 Energy Mgmt &amp; Investment Strategy 2019"/>
        <s v="909154 Accommodation Fit-Ups and Renovations"/>
        <s v="909473 Technology Infrastructure - 2019"/>
        <s v="909474 IT Systems Renewal"/>
        <s v="909364 2019 Buildings-General Government"/>
        <s v="909241 2019 Accessibility - General Government"/>
        <s v="907880 DC By-Law - 2019 Study Update"/>
        <s v="909486 New Official Plan"/>
        <s v="906765 BCS Land Mngmt Solution (LMS)"/>
        <s v="906565 IAH Rental Housing"/>
        <s v="907002 Bus Growth"/>
        <s v="909100 Bus Replacement Para"/>
        <s v="909518 Bus Refurbishment"/>
        <s v="909519 Bus Replacement"/>
        <s v="907300 2019 Trillium Line Structures"/>
        <s v="908990 Prince of Wales Bridge (Pier Work)"/>
        <s v="909391 2019 Trillium L STR Scoping Pre/Post Eng"/>
        <s v="908506 2019 Transit Roads"/>
        <s v="908989 2019 Transit Structures"/>
        <s v="909389 2019 Transit STR Scoping Pre/Post Eng."/>
        <s v="909390 Transit Structures - Drainage"/>
        <s v="906169 OLRT Transition"/>
        <s v="908703 Operations Support Vehicles - Growth"/>
        <s v="909087 Rail Operational Readiness"/>
        <s v="909088 LRT - Train Growth (O-Train Line 1)"/>
        <s v="909089 LRT Detour hours funding for Stage 2 LRT"/>
        <s v="909090 LRT Fare Gates for Stage 2 LRT"/>
        <s v="909370 2019 Buildings-Transit Services"/>
        <s v="909493 2019 Transit Park &amp; Ride Renewal"/>
        <s v="909513 Contractual LC Payment (O-train Line1)"/>
        <s v="909520 Bus Stops and Shelters"/>
        <s v="909524 IT - Comm and Control Sys Onboard Vehicl"/>
        <s v="909527 Station Customer Improvements"/>
        <s v="909528 Renewal of Operational Assets"/>
        <s v="909530 Transit Accessibilty Improvements"/>
        <s v="909532 Transit Priority Road and Signal Project"/>
        <s v="909533 Transit Network Yearly Rehab"/>
        <s v="909534 Tran &amp; Rail LC &amp; Modifications"/>
        <s v="909535 Unplanned Infrastructure Response"/>
        <s v="909536 Operations Support Vehical Replacement"/>
        <s v="906527 IT Maintenance Platform"/>
        <s v="909092 IT Technology Systems - Customer Service"/>
        <s v="909093 IT Technology Systems - Operational Supp"/>
        <s v="909094 IT Technology Systems - Para Transpo"/>
        <s v="909095 IT Technology Systems - Schedule&amp;Control"/>
        <s v="909511 IT - Technology Systems - Security"/>
        <s v="909523 IT - Fleet Maintenance Technology System"/>
        <s v="909521 IT- Operations Management Systems"/>
        <s v="909522 IT - Customer Services Technology System"/>
        <s v="909525 IT - Scheduling and Control Systems"/>
        <s v="909526 IT - Technology Systems â€“ Para Transpo"/>
        <s v="909529 IT - Fare Technology Systems"/>
        <s v="909531 IT - Technology Systems - Infr. LC"/>
        <s v="909435 Roads Services Vehicle &amp; Equipment (2019"/>
        <s v="909395 2019 Acces. Ped Signal/Ped Coundown Sig."/>
        <s v="909396 2019 Safer Roads Ottawa"/>
        <s v="909397 2019 Pedestrian Safety Evaluation Prog."/>
        <s v="909398 2019 Cycling Safety Program"/>
        <s v="909547 2019 Traffic &amp; Pedestrian Safety Enhance"/>
        <s v="909548 2019 Pedestrian Crossover Program"/>
        <s v="909010 2018 Ice &amp; Snow Control Technologies"/>
        <s v="909123 Parking Studies - DC"/>
        <s v="909422 2019 Life Cycle Renew - PWES Works Yard"/>
        <s v="909424 Roads Equipment Replacement 2019"/>
        <s v="909425 Ice-Snow Control and RWIS Tech 2019"/>
        <s v="906139 LCR - On/Off Street Payment Systems 2018"/>
        <s v="909121 LCR - Parking Facilities (2018)"/>
        <s v="909122 On-Street Facility Modification (2018)"/>
        <s v="909426 LCR - Parking Facilities (2019)"/>
        <s v="909427 On-Street Facility Modification (2019)"/>
        <s v="909437 LCR-Parking Facility Improvements (2019)"/>
        <s v="909319 2019 Street Lighting Marjor Replacements"/>
        <s v="909320 2019 LCR Traffic Control Signals"/>
        <s v="909321 2019 LCR Traffic Monitoring System"/>
        <s v="909025 2019 Winter Materials Storage Facility"/>
        <s v="909318 2019 Traffic Incident Management"/>
        <s v="906121 Roads Services Vehicle &amp; Equipment"/>
        <s v="909322 2019 Advanced Traffic Management Program"/>
        <s v="909055 2018 Intersection Control Measures"/>
        <s v="909316 2019 New Traffic Control Devices"/>
        <s v="909458 2019 Intersection Control Measures"/>
        <s v="909317 2019 Safety Improvement Program"/>
        <s v="908553 Albert/Slater/Mackenzie (Empress-Waller)"/>
        <s v="908919 2019 Public Realm Minor Interventions"/>
        <s v="909061 2018 Area Traffic Management"/>
        <s v="909368 2019 Buildings-Road Services"/>
        <s v="909470 2019 Area Traffic Management"/>
        <s v="909380 2019 Preservation - CW"/>
        <s v="909482 2019 Preservation - Other"/>
        <s v="909483 2019 Roadway Network Engineering"/>
        <s v="905530 Bridges &amp; Bculverts - Bulk Prjs"/>
        <s v="907324 St Patrick St Bridge [013320]"/>
        <s v="908154 2019 Structures - Site-Specific"/>
        <s v="908156 2019 Miisc Structural Renewal - CW"/>
        <s v="908583 Bank St Sawmill Crk [057470]"/>
        <s v="908584 AirportPkwy NB WalkleyRamp Twin Bculvert"/>
        <s v="908587 Bank St Canal Bridge [012010]"/>
        <s v="908589 Belfast Rd O/P VIA [055980]"/>
        <s v="908597 McKenzie King Bridge [012200-1]"/>
        <s v="908600 Old Railway RR Ped [018600]"/>
        <s v="908607 Transcanada Trail Ped [115020]"/>
        <s v="908955 Airport Parkway O/P [226010]"/>
        <s v="908956 Booth St Bridge [017030]"/>
        <s v="908957 Jockvale Bridge [113030]"/>
        <s v="908959 Pooley's Ped Bridge [017240]"/>
        <s v="908999 LRT2 S1 Hwy 174 Montreal Rd"/>
        <s v="909015 LRT2 S2 Hwy 174 Green's Creek"/>
        <s v="909016 LRT2 S3 Hwy 174 Jeanne D'Arc"/>
        <s v="909382 2019 Structures Scoping Pre/Post Eng"/>
        <s v="909438 2019 Bridge Structures - CW"/>
        <s v="909388 2019 Sidewalks &amp; Pathways - CW"/>
        <s v="909484 2019 Sidewalks &amp; Pathways - Other"/>
        <s v="909056 2018 Pedestrian Access-Intersection &amp; Ra"/>
        <s v="909465 2019 Pedestrian Access-Intersect &amp; Ramp"/>
        <s v="901121 Eagleson Rd (Cadence to Hope Side)"/>
        <s v="903159 Airport Parkway (Brookfield - Hunt Club)"/>
        <s v="903163 Bank Street (Leitrim to Findlay Creek)"/>
        <s v="904911 2020 EA Studies Arterial Rds"/>
        <s v="904995 Earl Grey/Centrum Underpass"/>
        <s v="906542 2019 Origin Destination Survey (Roads)"/>
        <s v="907339 Chapman Mills Dr (Strandherd-Longfields)"/>
        <s v="907400 Kanata Ave (Campeau-Hwy417)"/>
        <s v="907403 Mer Bleue Rd (Brian Coburn to Renaud)"/>
        <s v="907405 Strandherd Dr Ph2(Maravista to Jockvale)"/>
        <s v="907902 2018 Origin Destination (Roads)"/>
        <s v="908276 2018 Cycling Facilities Program"/>
        <s v="909042 Stittsville N/S arterial (Palladium to A"/>
        <s v="909043 Greenbank (Chapman Mills to Cambrian)"/>
        <s v="909059 2018 Development Sidewalks"/>
        <s v="909060 2018 Transportation Demand Management"/>
        <s v="909467 2019 Cycling Facilities Program"/>
        <s v="909468 2019 Development Sidewalks"/>
        <s v="909469 2019 Transportation Demand Management"/>
        <s v="908275 2018 Pedestrian Facilities Program"/>
        <s v="908559 2020 Cycling &amp; Ped Major Structures Prog"/>
        <s v="909466 2019 Pedestrian Facilities Program"/>
        <s v="909062 2018 Network Modification Program"/>
        <s v="909471 2019 Network Modification Program"/>
        <s v="907903 Rideau Street Streetscaping"/>
        <s v="908259 Palladium Realign (Campeau-N/S Arterial)"/>
        <s v="909058 Scott St Restoral (Post-LRT)"/>
        <s v="909063 2018 TMIP Richmond Rd/Westboro"/>
        <s v="909472 2019 TMIP Richmond Rd/Westboro"/>
        <s v="909057 2018 Active Transportation Missing Links"/>
        <s v="909464 2019 Active Transportation Missing Links"/>
        <s v="908137 CWWF Deerpark-Hilliard-Fisher et al."/>
        <s v="908138 CWWF Avenue N-O-P-Q-R-S-T-U"/>
        <s v="908370 Integrated Departmental Mgmt Plan"/>
        <s v="908487 2019 Integrated Scoping Pre/Post Eng"/>
        <s v="908567 Alta Vista Dr - Summit Ave"/>
        <s v="908568 Ashburn - Hogan - Wigan - Ness"/>
        <s v="908569 Borthwick-Quebec-Gardenvale"/>
        <s v="908572 Fairbairn-Bellwood-Willard-Belmont"/>
        <s v="908573 Gibson-Denver-Tampa-Orlando"/>
        <s v="908574 Grove Ave &amp; Grosvenor"/>
        <s v="908576 Larkin-Larose-Lepage"/>
        <s v="908577 Mailes Ave (Patricia-Oakdale)"/>
        <s v="908578 Ryder St - Featherston Dr"/>
        <s v="908581 Valley Dr Storm Sewer"/>
        <s v="908645 St Denis - Lavergne - Ste Monique"/>
        <s v="908646 Integrated Construction - Bulk Prjs"/>
        <s v="908726 CWWF Vanier Parkway - Presland Rd et al"/>
        <s v="908998 LRT2 R2 Hwy 174 Resurfacing EBL"/>
        <s v="909373 2019 Infrastructure Assess &amp; Data Collec"/>
        <s v="909374 2019 Road Resurfacing - CW"/>
        <s v="909394 Arch - Cantebury - Plesser"/>
        <s v="909400 Bel-Air Dr, Bedbrooke St et al"/>
        <s v="909401 Broadview Ave"/>
        <s v="909402 Caroline Ave - Huron Ave N"/>
        <s v="909404 Claymor &amp; Senio"/>
        <s v="909405 Hamlet Rd"/>
        <s v="909406 Integrated Design - Bulk Prjs"/>
        <s v="909407 Longpre - Marquette- Michel Cir"/>
        <s v="909408 Monk - Oakland -Wilton"/>
        <s v="909409 Winona Ave &amp; Wilmont Ave"/>
        <s v="909475 2019 Surveys &amp; Mapping"/>
        <s v="906735 Bank St (Riverside-Ledbury)"/>
        <s v="906882 Elgin (Lisgar - Isabella)"/>
        <s v="906900 Main Greenfield Echo Concord et al"/>
        <s v="906901 CWWF ORAP - Loretta Ave N&amp;S - Laurel St"/>
        <s v="908139 Montreal Rd (N River Rd-St Laurent Blvd)"/>
        <s v="908140 City Centre Ave &amp; Elm St"/>
        <s v="908141 ORAP Albert St-Bronson Ave-Slater St"/>
        <s v="908142 CWWF McLeod - Florence"/>
        <s v="908570 Byron-Athlone-Highcroft"/>
        <s v="908571 Catherine St (Bronson-Elgin)"/>
        <s v="908575 Isabella-Chamberlain"/>
        <s v="908582 N River Rd (Montreal-Dead EndNof Coupal)"/>
        <s v="908835 Mann-Range-Russell-Templeton"/>
        <s v="909012 Bronson Ave (Arlington-Rideau Canal)"/>
        <s v="909021 Woodroffe Ave (Saville-Richmond)"/>
        <s v="909272 Scott St. (West of Smirle Ave)"/>
        <s v="909485 Carling Ave - Churchill Ave - Kirkwood"/>
        <s v="909282 Lifecycle Renewal Fleet"/>
        <s v="909423 Municipal Fleet UpFits, Facilities&amp;Tools"/>
        <s v="909065 2018 Park and Ride Facilities"/>
        <s v="909461 2019 Park and Ride Facilities"/>
        <s v="906936 2017 to 2022 TRANS Projects"/>
        <s v="907436 Baseline Rd BRT (Baseline Stn-Heron Stn)"/>
        <s v="907438 West Tway (March to Kanata Town Centre)"/>
        <s v="908552 2019 Origin Destination Survey (Transit)"/>
        <s v="908751 2018 Transportation Master Plan"/>
        <s v="909064 2018 Transit Corridor Protection"/>
        <s v="909066 Kanata N. Transitway (Corkstown-Solandt)"/>
        <s v="909459 2019 TMP Transit Priority Network"/>
        <s v="909460 2019 Transportation Master Plan"/>
        <s v="909462 2019 Transit Corridor Protection"/>
        <s v="909067 2018 Rapid Transit EA Studies"/>
        <s v="909463 2019 Rapid Transit EA Studies"/>
        <s v="909378 2019 Guiderail Renewal"/>
        <s v="909379 2019 Rural Road Upgrades"/>
        <s v="909515 Piperville RD Bearbrook Bridge (223150)"/>
        <s v="907016 Fitzroy Harbour Brdge [433010]"/>
        <s v="908162 Rideau Rd Bridge [227670]"/>
        <s v="908163 Mitch Owens Rd [227580]"/>
        <s v="908595 Kilmaurs Road Bridge SN 337080"/>
        <s v="908604 Ritchie Side Rd [437620]"/>
        <s v="908958 Byron St Bridge [887390]"/>
        <s v="908960 Anderson Rd Bridge [227920]"/>
        <s v="902173 Community Bldg Rural East"/>
        <s v="903916 Community Bldg Rural West"/>
        <s v="905780 Technology Infrastructure Lifecycle"/>
        <s v="908253 Technology Lifecycle"/>
        <s v="909006 Alternative Services Vehicle Replacement"/>
        <s v="909069 RFID Self Checkouts - Lifecycle"/>
        <s v="909365 2019 Buildings-Library"/>
        <s v="909487 Centennial Planning"/>
        <s v="909488 Facilities &amp; Branch Improvements - 2019"/>
        <s v="909489 Lifecycle Vehicle Purchase - 2019"/>
        <s v="909495 Rosemount Revitalization"/>
        <s v="909496 Technology Replacements 2019"/>
        <s v="907059 Barrhaven - New Branch Construction"/>
        <s v="908692 North Gower Library Expansion"/>
        <s v="909497 East Urban Planning - DC"/>
        <s v="909498 Library Materials - DC - 2019"/>
        <s v="909499 Riverside South Design - DC"/>
        <s v="908221 RFID (Const &amp; Equip)"/>
        <s v="908265 Accessiblity Technology"/>
        <s v="909137 Accessiblity Technology 2018"/>
        <s v="909500 Creation and Innovation Fund - 2019"/>
        <s v="909476 2019 Accessibility - Library"/>
        <s v="909143 Telecommunications 2019"/>
        <s v="909306 Facility Life Cycle 2019"/>
        <s v="909550 Fleet Replacement Program 2019"/>
        <s v="909551 Infrastructure Support 2019"/>
        <s v="909552 Evergreening of Assets 2019"/>
        <s v="903447 South Facility"/>
        <s v="909309 South Facility Phase 2"/>
        <s v="907491 Elgin Refit - 2014"/>
        <s v="907492 Swansea Refit"/>
        <s v="908707 Queensview 2"/>
        <s v="909307 Facility Intitatives 2019"/>
        <s v="909308 Facility Security Intiatives 2019"/>
        <s v="909315 IT/Comm 2"/>
        <s v="909553 Modernization Roadmap 2019"/>
        <s v="909554 Radio Project"/>
        <s v="909555 Growth Costs 2019"/>
        <s v="903608 East Urban Facility"/>
        <s v="908717 Corporate Services - South"/>
        <s v="908605 South Mississippi Bridge Mohrs Rd 432030"/>
        <s v="908605 South Mississippi Bridge Mohrs Rd 432031"/>
        <s v="908605 South Mississippi Bridge Mohrs Rd 432032"/>
        <s v="908605 South Mississippi Bridge Mohrs Rd 432033"/>
        <s v="906642 Munster Well System Rehab"/>
        <s v="908875 Technology Infrastructure - 2018"/>
        <s v="907804 Minor Park Improvement 2015"/>
        <s v="906930 Legacy System Replacement - LMS"/>
        <s v="909099 Bus Replacement"/>
        <s v="908140 Carling (Bronson - Trillium Li"/>
      </sharedItems>
    </cacheField>
    <cacheField name="Primary Book Funding" numFmtId="0">
      <sharedItems count="5">
        <s v="Res"/>
        <s v="DC"/>
        <s v="Debt"/>
        <s v="Rev"/>
        <s v="DC Debt"/>
      </sharedItems>
    </cacheField>
    <cacheField name="Funding Source Summary" numFmtId="0">
      <sharedItems count="5">
        <s v="Capital Reserve Fund "/>
        <s v="Development Charges "/>
        <s v="Debt Funding "/>
        <s v="Revenues"/>
        <s v="Gas Tax "/>
      </sharedItems>
    </cacheField>
    <cacheField name="Funding Source Detail" numFmtId="0">
      <sharedItems count="76">
        <s v="City Wide Capital"/>
        <s v="Emergency Svcs Fire (Outside Greenb)"/>
        <s v="Tax Supported Debt"/>
        <s v="Protection Outside Greenbelt 2014"/>
        <s v="Future DC Funding"/>
        <s v="Protection Rural 2014"/>
        <s v="Provincial Revenue"/>
        <s v="Protection City Wide 2014"/>
        <s v="Cash In Lieu Parkland - City Wide"/>
        <s v="Shenkman Art Theatre Capital"/>
        <s v="Centrepointe Theatre Capital"/>
        <s v="General Revenue"/>
        <s v="Parks Development(Rural)"/>
        <s v="Recreation -OSGB"/>
        <s v="Recreation DC Debt TBA"/>
        <s v="Parks Development(InsideGreenbelt)"/>
        <s v="D/C - Parks Development Legacy"/>
        <s v="Parks Development(OutsidGreenbelt)"/>
        <s v="Recreation -ISGB"/>
        <s v="Federal Capital Revenue"/>
        <s v="Water Capital"/>
        <s v="Sewer Capital"/>
        <s v="Stormwater Reserve"/>
        <s v="Sewer Funded Debt"/>
        <s v="Stormwater Res Debt"/>
        <s v="Studies-2021-CW"/>
        <s v="Water Funded Debt"/>
        <s v="Water Services (Outside Greenbelt)"/>
        <s v="Post Period Capacity Water"/>
        <s v="Manotick Water Supply Area Specific 2014"/>
        <s v="Transit Debt"/>
        <s v="Water DC Debt TBA"/>
        <s v="Water Services (Rural)"/>
        <s v="Studies2021Rural"/>
        <s v="Water Services (City Wide)"/>
        <s v="Sanitary Wastewater (City Wide)"/>
        <s v="Post Period Capacity Sewer"/>
        <s v="San Sewer DC Debt TBA"/>
        <s v="SUC Nepean"/>
        <s v="Sanitary Wastewater (Outside Gree"/>
        <s v="Richmond Sanitary Sewer Area Specific 2014"/>
        <s v="SUC Glou Ponds"/>
        <s v="Solid Waste Compensation"/>
        <s v="Solid Waste Rate"/>
        <s v="Building Code Capital"/>
        <s v="Affordable Housing"/>
        <s v="Transit Capital"/>
        <s v="Federal Gas Tax"/>
        <s v="Provincial Gas Tax"/>
        <s v="Transit Vehicles &amp; Bldgs(Urban Area)"/>
        <s v="Roads &amp; Structures (City Wide)"/>
        <s v="Vehicles &amp; Works Yards (City Wide)"/>
        <s v="Cash-in-Lieu - Parking"/>
        <s v="Parking"/>
        <s v="RoadsRel DC Debt TBA"/>
        <s v="Post Period Capacity Roads"/>
        <s v="Roads &amp; Structures (Outside Green"/>
        <s v="Roads &amp; Structures (Rural)"/>
        <s v="Sanitary Wastewater (Inside Green"/>
        <s v="Corporate Fleet"/>
        <s v="Transitway Services (Urban Area)"/>
        <s v="Transit DC Debt TBA"/>
        <s v="Post Period Capacity Transit"/>
        <s v="Recreation -Rural"/>
        <s v="Ottawa PublicLibrary Capital"/>
        <s v="Library (Outside Greenbelt)"/>
        <s v="Library (Rural)"/>
        <s v="Library DC Debt TBA"/>
        <s v="Library (City Wide)"/>
        <s v="Police Capital"/>
        <s v="Fleet Police"/>
        <s v="Police Debt"/>
        <s v="OPS Facilities Strategic"/>
        <s v="D/R - Cash In Lieu Parkland - Ward 9" u="1"/>
        <s v="CLS Stormwater Management Ponds" u="1"/>
        <e v="#N/A" u="1"/>
      </sharedItems>
    </cacheField>
    <cacheField name="Templates Funding Type" numFmtId="0">
      <sharedItems count="9">
        <s v="Tax Supported/ Dedicated"/>
        <s v="Develop. Charges"/>
        <s v="Tax Supported/ Dedicated Debt"/>
        <s v="Revenues"/>
        <s v="Develop. Charges Debt"/>
        <s v="Rate Supported"/>
        <s v="Rate Supported Debt"/>
        <s v="Tax Supported/ Dedicated "/>
        <s v="Gas Tax"/>
      </sharedItems>
    </cacheField>
    <cacheField name="Project List Funding" numFmtId="0">
      <sharedItems count="5">
        <s v="Tax"/>
        <s v="DC"/>
        <s v="Revenues"/>
        <s v="Rate"/>
        <s v="Gas Tax "/>
      </sharedItems>
    </cacheField>
    <cacheField name="City Business Area" numFmtId="0">
      <sharedItems count="5">
        <s v="Tax"/>
        <s v="Rate"/>
        <s v="Transit"/>
        <s v="Library"/>
        <s v="Police"/>
      </sharedItems>
    </cacheField>
    <cacheField name="City Business Area Details" numFmtId="0">
      <sharedItems count="7">
        <s v="Tax"/>
        <s v="Water"/>
        <s v="Sewer"/>
        <s v="Stormwater"/>
        <s v="Transit"/>
        <s v="Library"/>
        <s v="Police"/>
      </sharedItems>
    </cacheField>
    <cacheField name="Formula Authority" numFmtId="0">
      <sharedItems count="1">
        <s v="Authority"/>
      </sharedItems>
    </cacheField>
    <cacheField name="Program" numFmtId="0">
      <sharedItems/>
    </cacheField>
    <cacheField name="Categories" numFmtId="0">
      <sharedItems count="4">
        <s v="Renewal of City Assets"/>
        <s v="Growth"/>
        <s v="Service Enhancement"/>
        <s v="Regulatory"/>
      </sharedItems>
    </cacheField>
    <cacheField name="Committee" numFmtId="0">
      <sharedItems count="10">
        <s v="Community &amp; Protective Services Committee"/>
        <s v="Standing Committee on Enviromental Protection, Water and Waste Management - Rate"/>
        <s v="Standing Committee on Enviromental Protection, Water and Waste Management - Tax"/>
        <s v="Finance &amp; Economic Development Committee"/>
        <s v="Planning Committee"/>
        <s v="Transit Commission"/>
        <s v="Transportation Committee"/>
        <s v="Agriculture &amp; Rural Affairs Committee"/>
        <s v="Ottawa Public Library Board"/>
        <s v="Ottawa Police Services Board"/>
      </sharedItems>
    </cacheField>
    <cacheField name="Department" numFmtId="0">
      <sharedItems count="9">
        <s v="Emergency &amp; Protective Services Department"/>
        <s v="Planning, Infrastructure &amp; Economic Development Department"/>
        <s v="Community and Social Services Department"/>
        <s v="Recreation, Cultural and Facility Operations Department"/>
        <s v="Public Works &amp; Environmental Services Department"/>
        <s v="Corporate Services Department"/>
        <s v="Transportation Services Department"/>
        <s v="Ottawa Public Library"/>
        <s v="Ottawa Police Services"/>
      </sharedItems>
    </cacheField>
    <cacheField name="Service Level" numFmtId="0">
      <sharedItems containsMixedTypes="1" containsNumber="1" containsInteger="1" minValue="0" maxValue="0" count="29">
        <s v="Security and Emergency Management"/>
        <s v="Security &amp; Emergency Management"/>
        <s v="Fire Services"/>
        <s v="Infrastructure Services"/>
        <s v="Paramedic Service"/>
        <s v="By-law &amp; Regulatory Services"/>
        <s v="Long Term Care"/>
        <s v="Parks &amp; Facilities Planning"/>
        <s v="Community Recreation &amp; Cultural Program"/>
        <s v="Technology, Innovation &amp; Engineering Supply"/>
        <n v="0"/>
        <s v="Water Services"/>
        <s v="Revenue Services"/>
        <s v="Planning Services"/>
        <s v="Parks, Forestry &amp; Stormwater Services"/>
        <s v="Solid Waste Services"/>
        <s v="Economic Development and Long Range Plan"/>
        <s v="Corporate Real Estate Office"/>
        <s v="Information Technology Services"/>
        <s v="Housing Services"/>
        <s v="Transit Commission"/>
        <s v="Roads Services"/>
        <s v="Traffic Services"/>
        <s v="Parking Services Branch"/>
        <s v="Transportation Planning"/>
        <s v="Right of Way, Heritage and Urban Design"/>
        <s v="Fleet Services"/>
        <s v="Ottawa Public Library"/>
        <s v="Ottawa Police Services"/>
      </sharedItems>
    </cacheField>
    <cacheField name="Service Area" numFmtId="0">
      <sharedItems count="26">
        <s v="Security &amp; Emergency Management"/>
        <s v="Fire Services"/>
        <s v="Paramedic Service"/>
        <s v="By-law &amp; Regulatory Services"/>
        <s v="Social Services"/>
        <s v="Child Care"/>
        <s v="Long Term Care"/>
        <s v="Parks, Recreation &amp; Culture"/>
        <s v="Integrated Water &amp; Wastewater"/>
        <s v="Drinking Water Services"/>
        <s v="Wastewater Services"/>
        <s v="Integrated Roads, Water &amp; Wastewater"/>
        <s v="Stormwater Services"/>
        <s v="Solid Waste"/>
        <s v="Environment"/>
        <s v="Real Estate Partnerships &amp; Development"/>
        <s v="Information Technology"/>
        <s v="General Government"/>
        <s v="Planning &amp; Development"/>
        <s v="Housing"/>
        <s v="Transit Services"/>
        <s v="Transportation Services"/>
        <s v="Parks, Buildings, &amp; Grounds"/>
        <s v="Fleet Services"/>
        <s v="Library"/>
        <s v="Police Services"/>
      </sharedItems>
    </cacheField>
    <cacheField name="Project" numFmtId="0">
      <sharedItems/>
    </cacheField>
    <cacheField name="Cost elem/Orders" numFmtId="0">
      <sharedItems/>
    </cacheField>
    <cacheField name="2019" numFmtId="0">
      <sharedItems containsSemiMixedTypes="0" containsString="0" containsNumber="1" minValue="0" maxValue="32615"/>
    </cacheField>
    <cacheField name="2020" numFmtId="0">
      <sharedItems containsSemiMixedTypes="0" containsString="0" containsNumber="1" minValue="-23800" maxValue="41484"/>
    </cacheField>
    <cacheField name="2021" numFmtId="0">
      <sharedItems containsSemiMixedTypes="0" containsString="0" containsNumber="1" minValue="0" maxValue="58852.2"/>
    </cacheField>
    <cacheField name="2022" numFmtId="0">
      <sharedItems containsSemiMixedTypes="0" containsString="0" containsNumber="1" minValue="-36600" maxValue="42351"/>
    </cacheField>
    <cacheField name="2023" numFmtId="0">
      <sharedItems containsSemiMixedTypes="0" containsString="0" containsNumber="1" minValue="0" maxValue="35417"/>
    </cacheField>
    <cacheField name="2024" numFmtId="0">
      <sharedItems containsSemiMixedTypes="0" containsString="0" containsNumber="1" minValue="0" maxValue="38301"/>
    </cacheField>
    <cacheField name="2025" numFmtId="0">
      <sharedItems containsSemiMixedTypes="0" containsString="0" containsNumber="1" minValue="0" maxValue="40906"/>
    </cacheField>
    <cacheField name="2026" numFmtId="0">
      <sharedItems containsSemiMixedTypes="0" containsString="0" containsNumber="1" minValue="0" maxValue="127820"/>
    </cacheField>
    <cacheField name="2027" numFmtId="0">
      <sharedItems containsSemiMixedTypes="0" containsString="0" containsNumber="1" minValue="0" maxValue="45733"/>
    </cacheField>
    <cacheField name="2028" numFmtId="0">
      <sharedItems containsSemiMixedTypes="0" containsString="0" containsNumber="1" minValue="0" maxValue="48792"/>
    </cacheField>
    <cacheField name="Total" numFmtId="0">
      <sharedItems containsSemiMixedTypes="0" containsString="0" containsNumber="1" minValue="-60400" maxValue="355192"/>
    </cacheField>
    <cacheField name="CE" numFmtId="0">
      <sharedItems containsSemiMixedTypes="0" containsString="0" containsNumber="1" containsInteger="1" minValue="511005" maxValue="518056"/>
    </cacheField>
    <cacheField name="2019-2022 Total" numFmtId="0">
      <sharedItems containsSemiMixedTypes="0" containsString="0" containsNumber="1" minValue="-60400" maxValue="128977"/>
    </cacheField>
    <cacheField name="Ward" numFmtId="0">
      <sharedItems containsMixedTypes="1" containsNumber="1" containsInteger="1" minValue="1" maxValue="23"/>
    </cacheField>
    <cacheField name="Completion Date" numFmtId="0">
      <sharedItems containsMixedTypes="1" containsNumber="1" containsInteger="1" minValue="2018" maxValue="2031" count="18">
        <n v="2028"/>
        <n v="2024"/>
        <n v="2022"/>
        <n v="2021"/>
        <n v="2025"/>
        <n v="2026"/>
        <n v="2030"/>
        <n v="2023"/>
        <n v="2020"/>
        <n v="2019"/>
        <n v="2027"/>
        <s v="2021"/>
        <s v="2019"/>
        <n v="2018"/>
        <s v="2022"/>
        <s v="2023"/>
        <n v="2031"/>
        <s v="2020"/>
      </sharedItems>
    </cacheField>
    <cacheField name="DC Type" numFmtId="0">
      <sharedItems/>
    </cacheField>
    <cacheField name="Project Number2" numFmtId="0">
      <sharedItems containsSemiMixedTypes="0" containsString="0" containsNumber="1" containsInteger="1" minValue="900632" maxValue="909555"/>
    </cacheField>
    <cacheField name="Project Name FR" numFmtId="0">
      <sharedItems containsMixedTypes="1" containsNumber="1" containsInteger="1" minValue="0" maxValue="0"/>
    </cacheField>
    <cacheField name="Project FR" numFmtId="0">
      <sharedItems/>
    </cacheField>
    <cacheField name="Committe FR" numFmtId="0">
      <sharedItems count="10">
        <s v="Comité des services communautaires et de protection"/>
        <s v="Comité Permanent de la Protection de L'environnement, de l'eau et de la Gestion des Déchets - services financés par les redevances"/>
        <s v="Comité Permanent de la Protection de L'environnement, de l'eau et de la Gestion des Déchets - services financés par les taxes"/>
        <s v="Comité des finances et du développement économique"/>
        <s v="Comité de l’urbanisme"/>
        <s v="Commission du transport en commun"/>
        <s v="Comité des transports"/>
        <s v="Comité de l’agriculture et des affaires rurales"/>
        <s v="C.A. de la Bibliothèque publique d’Ottawa"/>
        <s v="Commission de services policiers d’Ottawa"/>
      </sharedItems>
    </cacheField>
    <cacheField name="Service Area FR" numFmtId="0">
      <sharedItems count="26">
        <s v="Services de protection et d’urgence"/>
        <s v="Service des incendies"/>
        <s v="Service paramédic"/>
        <s v="Services des règlements municipaux"/>
        <s v="Services sociaux"/>
        <s v="Services de garde"/>
        <s v="Soins de longue durée"/>
        <s v="Service des parcs, des loisirs et de la culture"/>
        <s v="Aqueduc et égouts intégrés"/>
        <s v="Services des eaux usées"/>
        <s v="Services de gestion de l’eau potable"/>
        <s v="Réfection intégrée des routes, des réseaux d’aqueduc et d’égouts "/>
        <s v="Services des eaux pluviales"/>
        <s v="Déchets solides "/>
        <s v="Environnement"/>
        <s v="Partenariats et développement en immobilier"/>
        <s v="Technologie de l’information"/>
        <s v="Administration générale"/>
        <s v="Planification et élaboration"/>
        <s v="Logement"/>
        <s v="Services de transport en commun"/>
        <s v="Services des transports"/>
        <s v="Parcs, immeubles et terrains"/>
        <s v="Service du parc automobile"/>
        <s v="Bibliothèque"/>
        <s v="Services de Police"/>
      </sharedItems>
    </cacheField>
    <cacheField name="Category FR" numFmtId="0">
      <sharedItems count="5">
        <s v="Renouvellement des immobilisations"/>
        <s v="Croissance"/>
        <s v="Initiatives stratégiques"/>
        <s v="Amélioration du service"/>
        <s v="Réglementé"/>
      </sharedItems>
    </cacheField>
    <cacheField name="Template Funding Type FR" numFmtId="0">
      <sharedItems count="5">
        <s v="Fonds de réserve financé par les deniers publics"/>
        <s v="Redevances d’aménagement"/>
        <s v="Dette financée par les deniers publics"/>
        <s v="Recettes"/>
        <s v="Taxe sur l’essenc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1">
  <r>
    <n v="908684"/>
    <s v="908684 Emergency Operations Equipment Replacemt"/>
    <x v="0"/>
    <x v="0"/>
    <s v="City Wide Capital"/>
    <x v="0"/>
    <x v="0"/>
    <x v="0"/>
    <x v="0"/>
    <x v="0"/>
    <s v="Life Cycle Renewal - SEM"/>
    <x v="0"/>
    <x v="0"/>
    <x v="0"/>
    <x v="0"/>
    <x v="0"/>
    <x v="0"/>
    <s v="516104  City Wide Capital"/>
    <n v="100"/>
    <n v="100"/>
    <n v="104"/>
    <n v="106"/>
    <n v="108"/>
    <n v="111"/>
    <n v="113"/>
    <n v="113"/>
    <n v="115"/>
    <n v="117"/>
    <n v="1087"/>
    <n v="516104"/>
    <n v="410"/>
    <s v="CW"/>
    <x v="0"/>
    <s v="City Wide Capital"/>
    <n v="908684"/>
    <s v="Remplacement du matériel adapté aux opérations d'urgence"/>
    <s v="908684 Remplacement du matériel adapté aux opérations d'urgence"/>
    <x v="0"/>
    <x v="0"/>
    <x v="0"/>
    <x v="0"/>
  </r>
  <r>
    <n v="909105"/>
    <s v="909105 CBRNE/USAR Equipment and Training"/>
    <x v="0"/>
    <x v="0"/>
    <s v="City Wide Capital"/>
    <x v="0"/>
    <x v="0"/>
    <x v="0"/>
    <x v="0"/>
    <x v="0"/>
    <s v="Life Cycle Renewal - SEM"/>
    <x v="0"/>
    <x v="0"/>
    <x v="0"/>
    <x v="0"/>
    <x v="0"/>
    <x v="1"/>
    <s v="516104  City Wide Capital"/>
    <n v="50"/>
    <n v="50"/>
    <n v="50"/>
    <n v="250"/>
    <n v="255"/>
    <n v="260"/>
    <n v="265"/>
    <n v="264"/>
    <n v="269"/>
    <n v="274"/>
    <n v="1987"/>
    <n v="516104"/>
    <n v="400"/>
    <s v="CW"/>
    <x v="0"/>
    <s v="City Wide Capital"/>
    <n v="909105"/>
    <s v="Matériel et formation CBRNE/RSMU"/>
    <s v="909105 Matériel et formation CBRNE/RSMU"/>
    <x v="0"/>
    <x v="0"/>
    <x v="0"/>
    <x v="0"/>
  </r>
  <r>
    <n v="909106"/>
    <s v="909106 Security Operations Equipment Replacemnt"/>
    <x v="0"/>
    <x v="0"/>
    <s v="City Wide Capital"/>
    <x v="0"/>
    <x v="0"/>
    <x v="0"/>
    <x v="0"/>
    <x v="0"/>
    <s v="Life Cycle Renewal - SEM"/>
    <x v="0"/>
    <x v="0"/>
    <x v="0"/>
    <x v="0"/>
    <x v="0"/>
    <x v="2"/>
    <s v="516104  City Wide Capital"/>
    <n v="200"/>
    <n v="300"/>
    <n v="302"/>
    <n v="355"/>
    <n v="361"/>
    <n v="367"/>
    <n v="374"/>
    <n v="374"/>
    <n v="381"/>
    <n v="388"/>
    <n v="3402"/>
    <n v="516104"/>
    <n v="1157"/>
    <s v="CW"/>
    <x v="0"/>
    <s v="City Wide Capital"/>
    <n v="909106"/>
    <s v="Remplacement du matériel adapté aux opérations de sécurité"/>
    <s v="909106 Remplacement du matériel adapté aux opérations de sécurité"/>
    <x v="0"/>
    <x v="0"/>
    <x v="0"/>
    <x v="0"/>
  </r>
  <r>
    <n v="909434"/>
    <s v="909434 IMCMS Equipment"/>
    <x v="0"/>
    <x v="0"/>
    <s v="City Wide Capital"/>
    <x v="0"/>
    <x v="0"/>
    <x v="0"/>
    <x v="0"/>
    <x v="0"/>
    <s v="Life Cycle Renewal - SEM"/>
    <x v="0"/>
    <x v="0"/>
    <x v="0"/>
    <x v="1"/>
    <x v="0"/>
    <x v="3"/>
    <s v="516104  City Wide Capital"/>
    <n v="50"/>
    <n v="50"/>
    <n v="50"/>
    <n v="50"/>
    <n v="51"/>
    <n v="52"/>
    <n v="53"/>
    <n v="54"/>
    <n v="55"/>
    <n v="56"/>
    <n v="521"/>
    <n v="516104"/>
    <n v="200"/>
    <s v="CW"/>
    <x v="0"/>
    <s v="City Wide Capital"/>
    <n v="909434"/>
    <n v="0"/>
    <s v="909434 0"/>
    <x v="0"/>
    <x v="0"/>
    <x v="0"/>
    <x v="0"/>
  </r>
  <r>
    <n v="908031"/>
    <s v="908031 Kanata North Fire Station"/>
    <x v="0"/>
    <x v="0"/>
    <s v="City Wide Capital"/>
    <x v="0"/>
    <x v="0"/>
    <x v="0"/>
    <x v="0"/>
    <x v="0"/>
    <s v="Individual"/>
    <x v="1"/>
    <x v="0"/>
    <x v="0"/>
    <x v="2"/>
    <x v="1"/>
    <x v="4"/>
    <s v="516104  City Wide Capital"/>
    <n v="0"/>
    <n v="25"/>
    <n v="35"/>
    <n v="0"/>
    <n v="200"/>
    <n v="0"/>
    <n v="0"/>
    <n v="0"/>
    <n v="0"/>
    <n v="0"/>
    <n v="260"/>
    <n v="516104"/>
    <n v="60"/>
    <n v="4"/>
    <x v="1"/>
    <s v="City Wide Capital"/>
    <n v="908031"/>
    <s v="Caserne des pompiers Kanata-Nord"/>
    <s v="908031 Caserne des pompiers Kanata-Nord"/>
    <x v="0"/>
    <x v="1"/>
    <x v="1"/>
    <x v="0"/>
  </r>
  <r>
    <n v="908031"/>
    <s v="908031 Kanata North Fire Station"/>
    <x v="1"/>
    <x v="1"/>
    <s v="Emergency Svcs Fire (Outside Greenb)"/>
    <x v="1"/>
    <x v="1"/>
    <x v="0"/>
    <x v="0"/>
    <x v="0"/>
    <s v="Individual"/>
    <x v="1"/>
    <x v="0"/>
    <x v="0"/>
    <x v="2"/>
    <x v="1"/>
    <x v="4"/>
    <s v="516264  Emergency Svcs Fire (Outside Greenb)"/>
    <n v="0"/>
    <n v="675"/>
    <n v="2475"/>
    <n v="0"/>
    <n v="5400"/>
    <n v="0"/>
    <n v="0"/>
    <n v="0"/>
    <n v="0"/>
    <n v="0"/>
    <n v="8550"/>
    <n v="516264"/>
    <n v="3150"/>
    <n v="4"/>
    <x v="1"/>
    <s v="Protection Services"/>
    <n v="908031"/>
    <s v="Caserne des pompiers Kanata-Nord"/>
    <s v="908031 Caserne des pompiers Kanata-Nord"/>
    <x v="0"/>
    <x v="1"/>
    <x v="1"/>
    <x v="1"/>
  </r>
  <r>
    <n v="908031"/>
    <s v="908031 Kanata North Fire Station"/>
    <x v="2"/>
    <x v="2"/>
    <s v="Tax Supported Debt"/>
    <x v="2"/>
    <x v="0"/>
    <x v="0"/>
    <x v="0"/>
    <x v="0"/>
    <s v="Individual"/>
    <x v="1"/>
    <x v="0"/>
    <x v="0"/>
    <x v="2"/>
    <x v="1"/>
    <x v="4"/>
    <s v="518004  Tax Supported Debt"/>
    <n v="0"/>
    <n v="50"/>
    <n v="240"/>
    <n v="0"/>
    <n v="400"/>
    <n v="0"/>
    <n v="0"/>
    <n v="0"/>
    <n v="0"/>
    <n v="0"/>
    <n v="690"/>
    <n v="518004"/>
    <n v="290"/>
    <n v="4"/>
    <x v="1"/>
    <s v="Tax Supported Debt"/>
    <n v="908031"/>
    <s v="Caserne des pompiers Kanata-Nord"/>
    <s v="908031 Caserne des pompiers Kanata-Nord"/>
    <x v="0"/>
    <x v="1"/>
    <x v="1"/>
    <x v="2"/>
  </r>
  <r>
    <n v="908656"/>
    <s v="908656 Fire SCBA Replacement"/>
    <x v="0"/>
    <x v="0"/>
    <s v="City Wide Capital"/>
    <x v="0"/>
    <x v="0"/>
    <x v="0"/>
    <x v="0"/>
    <x v="0"/>
    <s v="Individual"/>
    <x v="0"/>
    <x v="0"/>
    <x v="0"/>
    <x v="2"/>
    <x v="1"/>
    <x v="5"/>
    <s v="516104  City Wide Capital"/>
    <n v="0"/>
    <n v="0"/>
    <n v="0"/>
    <n v="0"/>
    <n v="0"/>
    <n v="1500"/>
    <n v="2100"/>
    <n v="1900"/>
    <n v="0"/>
    <n v="0"/>
    <n v="5500"/>
    <n v="516104"/>
    <n v="0"/>
    <s v="CW"/>
    <x v="0"/>
    <s v="City Wide Capital"/>
    <n v="908656"/>
    <s v="Remplacement d'appareils respiratoires autonomes"/>
    <s v="908656 Remplacement d'appareils respiratoires autonomes"/>
    <x v="0"/>
    <x v="1"/>
    <x v="0"/>
    <x v="0"/>
  </r>
  <r>
    <n v="908895"/>
    <s v="908895 Fire Station Alerting &amp; Paging System Up"/>
    <x v="0"/>
    <x v="0"/>
    <s v="City Wide Capital"/>
    <x v="0"/>
    <x v="0"/>
    <x v="0"/>
    <x v="0"/>
    <x v="0"/>
    <s v="Lifecycle Renewal - Fire"/>
    <x v="0"/>
    <x v="0"/>
    <x v="0"/>
    <x v="2"/>
    <x v="1"/>
    <x v="6"/>
    <s v="516104  City Wide Capital"/>
    <n v="632"/>
    <n v="1161"/>
    <n v="0"/>
    <n v="0"/>
    <n v="0"/>
    <n v="0"/>
    <n v="0"/>
    <n v="0"/>
    <n v="0"/>
    <n v="0"/>
    <n v="1793"/>
    <n v="516104"/>
    <n v="1793"/>
    <s v="CW"/>
    <x v="2"/>
    <s v="City Wide Capital"/>
    <n v="908895"/>
    <s v="Mise à jour du système d'alerte et de radio-messagerie dans une caserne de pompiers"/>
    <s v="908895 Mise à jour du système d'alerte et de radio-messagerie dans une caserne de pompiers"/>
    <x v="0"/>
    <x v="1"/>
    <x v="0"/>
    <x v="0"/>
  </r>
  <r>
    <n v="909324"/>
    <s v="909324 Fire Tech. Development &amp; Equipment-2019"/>
    <x v="0"/>
    <x v="0"/>
    <s v="City Wide Capital"/>
    <x v="0"/>
    <x v="0"/>
    <x v="0"/>
    <x v="0"/>
    <x v="0"/>
    <s v="Lifecycle Renewal - Fire"/>
    <x v="0"/>
    <x v="0"/>
    <x v="0"/>
    <x v="2"/>
    <x v="1"/>
    <x v="7"/>
    <s v="516104  City Wide Capital"/>
    <n v="300"/>
    <n v="475"/>
    <n v="500"/>
    <n v="437"/>
    <n v="509"/>
    <n v="421"/>
    <n v="429"/>
    <n v="400"/>
    <n v="524.4"/>
    <n v="500"/>
    <n v="4495.3999999999996"/>
    <n v="516104"/>
    <n v="1712"/>
    <s v="CW"/>
    <x v="3"/>
    <s v="City Wide Capital"/>
    <n v="909324"/>
    <s v="Conception technologique et matériel de lutte contre les incendies 2019"/>
    <s v="909324 Conception technologique et matériel de lutte contre les incendies 2019"/>
    <x v="0"/>
    <x v="1"/>
    <x v="0"/>
    <x v="0"/>
  </r>
  <r>
    <n v="909325"/>
    <s v="909325 Specialty Fire Equip. Replacement-2019"/>
    <x v="0"/>
    <x v="0"/>
    <s v="City Wide Capital"/>
    <x v="0"/>
    <x v="0"/>
    <x v="0"/>
    <x v="0"/>
    <x v="0"/>
    <s v="Lifecycle Renewal - Fire"/>
    <x v="0"/>
    <x v="0"/>
    <x v="0"/>
    <x v="2"/>
    <x v="1"/>
    <x v="8"/>
    <s v="516104  City Wide Capital"/>
    <n v="300"/>
    <n v="500"/>
    <n v="500"/>
    <n v="500"/>
    <n v="509"/>
    <n v="513.5"/>
    <n v="470"/>
    <n v="380"/>
    <n v="387"/>
    <n v="461.9"/>
    <n v="4521.3999999999996"/>
    <n v="516104"/>
    <n v="1800"/>
    <s v="CW"/>
    <x v="3"/>
    <s v="City Wide Capital"/>
    <n v="909325"/>
    <s v="Remplacement de l’équipement spécialisé de lutte contre les incendies 2019"/>
    <s v="909325 Remplacement de l’équipement spécialisé de lutte contre les incendies 2019"/>
    <x v="0"/>
    <x v="1"/>
    <x v="0"/>
    <x v="0"/>
  </r>
  <r>
    <n v="909326"/>
    <s v="909326 Fire Equipment Replacement Prog.-2019"/>
    <x v="0"/>
    <x v="0"/>
    <s v="City Wide Capital"/>
    <x v="0"/>
    <x v="0"/>
    <x v="0"/>
    <x v="0"/>
    <x v="0"/>
    <s v="Lifecycle Renewal - Fire"/>
    <x v="0"/>
    <x v="0"/>
    <x v="0"/>
    <x v="2"/>
    <x v="1"/>
    <x v="9"/>
    <s v="516104  City Wide Capital"/>
    <n v="400"/>
    <n v="540"/>
    <n v="500"/>
    <n v="432.6"/>
    <n v="509"/>
    <n v="421"/>
    <n v="429"/>
    <n v="400"/>
    <n v="407"/>
    <n v="479"/>
    <n v="4517.6000000000004"/>
    <n v="516104"/>
    <n v="1872.6"/>
    <s v="CW"/>
    <x v="3"/>
    <s v="City Wide Capital"/>
    <n v="909326"/>
    <s v="Programme de remplacement de l’équipement de lutte contre les incendies 2019"/>
    <s v="909326 Programme de remplacement de l’équipement de lutte contre les incendies 2019"/>
    <x v="0"/>
    <x v="1"/>
    <x v="0"/>
    <x v="0"/>
  </r>
  <r>
    <n v="909327"/>
    <s v="909327 Fire Safety Equipment Replacement-2019"/>
    <x v="0"/>
    <x v="0"/>
    <s v="City Wide Capital"/>
    <x v="0"/>
    <x v="0"/>
    <x v="0"/>
    <x v="0"/>
    <x v="0"/>
    <s v="Lifecycle Renewal - Fire"/>
    <x v="0"/>
    <x v="0"/>
    <x v="0"/>
    <x v="2"/>
    <x v="1"/>
    <x v="10"/>
    <s v="516104  City Wide Capital"/>
    <n v="400"/>
    <n v="400"/>
    <n v="500"/>
    <n v="440"/>
    <n v="520"/>
    <n v="483"/>
    <n v="492"/>
    <n v="400"/>
    <n v="407"/>
    <n v="466"/>
    <n v="4508"/>
    <n v="516104"/>
    <n v="1740"/>
    <s v="CW"/>
    <x v="3"/>
    <s v="City Wide Capital"/>
    <n v="909327"/>
    <s v="Remplacement de l’équipement de sécurité-incendie 2019"/>
    <s v="909327 Remplacement de l’équipement de sécurité-incendie 2019"/>
    <x v="0"/>
    <x v="1"/>
    <x v="0"/>
    <x v="0"/>
  </r>
  <r>
    <n v="909328"/>
    <s v="909328 Fire Facility Equipment Replacement-2019"/>
    <x v="0"/>
    <x v="0"/>
    <s v="City Wide Capital"/>
    <x v="0"/>
    <x v="0"/>
    <x v="0"/>
    <x v="0"/>
    <x v="0"/>
    <s v="Lifecycle Renewal - Fire"/>
    <x v="0"/>
    <x v="0"/>
    <x v="0"/>
    <x v="2"/>
    <x v="1"/>
    <x v="11"/>
    <s v="516104  City Wide Capital"/>
    <n v="250"/>
    <n v="375"/>
    <n v="353"/>
    <n v="359"/>
    <n v="365"/>
    <n v="372"/>
    <n v="371.3"/>
    <n v="350"/>
    <n v="356"/>
    <n v="375"/>
    <n v="3526.3"/>
    <n v="516104"/>
    <n v="1337"/>
    <s v="CW"/>
    <x v="3"/>
    <s v="City Wide Capital"/>
    <n v="909328"/>
    <s v="Remplacement de l’équipement des casernes de pompiers 2019"/>
    <s v="909328 Remplacement de l’équipement des casernes de pompiers 2019"/>
    <x v="0"/>
    <x v="1"/>
    <x v="0"/>
    <x v="0"/>
  </r>
  <r>
    <n v="909363"/>
    <s v="909363 2019 Buildings-Fire Services"/>
    <x v="0"/>
    <x v="0"/>
    <s v="City Wide Capital"/>
    <x v="0"/>
    <x v="0"/>
    <x v="0"/>
    <x v="0"/>
    <x v="0"/>
    <s v="Buildings-Fire Services"/>
    <x v="0"/>
    <x v="0"/>
    <x v="1"/>
    <x v="3"/>
    <x v="1"/>
    <x v="12"/>
    <s v="516104  City Wide Capital"/>
    <n v="2000"/>
    <n v="500"/>
    <n v="500"/>
    <n v="500"/>
    <n v="500"/>
    <n v="500"/>
    <n v="500"/>
    <n v="500"/>
    <n v="500"/>
    <n v="500"/>
    <n v="6500"/>
    <n v="516104"/>
    <n v="3500"/>
    <s v="CW"/>
    <x v="3"/>
    <s v="City Wide Capital"/>
    <n v="909363"/>
    <s v="Bâtiments 2019 - Service des incendies"/>
    <s v="909363 Bâtiments 2019 - Service des incendies"/>
    <x v="0"/>
    <x v="1"/>
    <x v="0"/>
    <x v="0"/>
  </r>
  <r>
    <n v="904333"/>
    <s v="904333 Ottawa West Fire Station Expansion"/>
    <x v="0"/>
    <x v="0"/>
    <s v="City Wide Capital"/>
    <x v="0"/>
    <x v="0"/>
    <x v="0"/>
    <x v="0"/>
    <x v="0"/>
    <s v="Individual"/>
    <x v="1"/>
    <x v="0"/>
    <x v="0"/>
    <x v="2"/>
    <x v="1"/>
    <x v="13"/>
    <s v="516104  City Wide Capital"/>
    <n v="0"/>
    <n v="0"/>
    <n v="0"/>
    <n v="0"/>
    <n v="1000"/>
    <n v="0"/>
    <n v="0"/>
    <n v="0"/>
    <n v="0"/>
    <n v="0"/>
    <n v="1000"/>
    <n v="516104"/>
    <n v="0"/>
    <n v="21"/>
    <x v="4"/>
    <s v="City Wide Capital"/>
    <n v="904333"/>
    <s v="Agrandissement de la caserne de pompiers d’Ottawa-Ouest"/>
    <s v="904333 Agrandissement de la caserne de pompiers d’Ottawa-Ouest"/>
    <x v="0"/>
    <x v="1"/>
    <x v="1"/>
    <x v="0"/>
  </r>
  <r>
    <n v="904333"/>
    <s v="904333 Ottawa West Fire Station Expansion"/>
    <x v="2"/>
    <x v="2"/>
    <s v="Tax Supported Debt"/>
    <x v="2"/>
    <x v="0"/>
    <x v="0"/>
    <x v="0"/>
    <x v="0"/>
    <s v="Individual"/>
    <x v="1"/>
    <x v="0"/>
    <x v="0"/>
    <x v="2"/>
    <x v="1"/>
    <x v="13"/>
    <s v="518004  Tax Supported Debt"/>
    <n v="0"/>
    <n v="0"/>
    <n v="0"/>
    <n v="0"/>
    <n v="2000"/>
    <n v="0"/>
    <n v="0"/>
    <n v="0"/>
    <n v="0"/>
    <n v="0"/>
    <n v="2000"/>
    <n v="518004"/>
    <n v="0"/>
    <n v="21"/>
    <x v="4"/>
    <s v="Tax Supported Debt"/>
    <n v="904333"/>
    <s v="Agrandissement de la caserne de pompiers d’Ottawa-Ouest"/>
    <s v="904333 Agrandissement de la caserne de pompiers d’Ottawa-Ouest"/>
    <x v="0"/>
    <x v="1"/>
    <x v="1"/>
    <x v="2"/>
  </r>
  <r>
    <n v="904334"/>
    <s v="904334 Ottawa South Fire Station Expansion"/>
    <x v="0"/>
    <x v="0"/>
    <s v="City Wide Capital"/>
    <x v="0"/>
    <x v="0"/>
    <x v="0"/>
    <x v="0"/>
    <x v="0"/>
    <s v="Individual"/>
    <x v="1"/>
    <x v="0"/>
    <x v="0"/>
    <x v="2"/>
    <x v="1"/>
    <x v="14"/>
    <s v="516104  City Wide Capital"/>
    <n v="0"/>
    <n v="0"/>
    <n v="0"/>
    <n v="0"/>
    <n v="0"/>
    <n v="1000"/>
    <n v="0"/>
    <n v="0"/>
    <n v="0"/>
    <n v="0"/>
    <n v="1000"/>
    <n v="516104"/>
    <n v="0"/>
    <n v="20"/>
    <x v="5"/>
    <s v="City Wide Capital"/>
    <n v="904334"/>
    <s v="Agrandissement de la caserne de pompiers d’Ottawa-Sud"/>
    <s v="904334 Agrandissement de la caserne de pompiers d’Ottawa-Sud"/>
    <x v="0"/>
    <x v="1"/>
    <x v="1"/>
    <x v="0"/>
  </r>
  <r>
    <n v="904334"/>
    <s v="904334 Ottawa South Fire Station Expansion"/>
    <x v="2"/>
    <x v="2"/>
    <s v="Tax Supported Debt"/>
    <x v="2"/>
    <x v="0"/>
    <x v="0"/>
    <x v="0"/>
    <x v="0"/>
    <s v="Individual"/>
    <x v="1"/>
    <x v="0"/>
    <x v="0"/>
    <x v="2"/>
    <x v="1"/>
    <x v="14"/>
    <s v="518004  Tax Supported Debt"/>
    <n v="0"/>
    <n v="0"/>
    <n v="0"/>
    <n v="0"/>
    <n v="0"/>
    <n v="2000"/>
    <n v="0"/>
    <n v="0"/>
    <n v="0"/>
    <n v="0"/>
    <n v="2000"/>
    <n v="518004"/>
    <n v="0"/>
    <n v="20"/>
    <x v="5"/>
    <s v="Tax Supported Debt"/>
    <n v="904334"/>
    <s v="Agrandissement de la caserne de pompiers d’Ottawa-Sud"/>
    <s v="904334 Agrandissement de la caserne de pompiers d’Ottawa-Sud"/>
    <x v="0"/>
    <x v="1"/>
    <x v="1"/>
    <x v="2"/>
  </r>
  <r>
    <n v="904335"/>
    <s v="904335 Ottawa East Fire Station Expansion"/>
    <x v="0"/>
    <x v="0"/>
    <s v="City Wide Capital"/>
    <x v="0"/>
    <x v="0"/>
    <x v="0"/>
    <x v="0"/>
    <x v="0"/>
    <s v="Individual"/>
    <x v="1"/>
    <x v="0"/>
    <x v="0"/>
    <x v="2"/>
    <x v="1"/>
    <x v="15"/>
    <s v="516104  City Wide Capital"/>
    <n v="0"/>
    <n v="0"/>
    <n v="0"/>
    <n v="0"/>
    <n v="0"/>
    <n v="0"/>
    <n v="0"/>
    <n v="100"/>
    <n v="0"/>
    <n v="0"/>
    <n v="100"/>
    <n v="516104"/>
    <n v="0"/>
    <n v="19"/>
    <x v="0"/>
    <s v="City Wide Capital"/>
    <n v="904335"/>
    <s v="Agrandissement de la caserne de pompiers d’Ottawa-Est "/>
    <s v="904335 Agrandissement de la caserne de pompiers d’Ottawa-Est "/>
    <x v="0"/>
    <x v="1"/>
    <x v="1"/>
    <x v="0"/>
  </r>
  <r>
    <n v="904335"/>
    <s v="904335 Ottawa East Fire Station Expansion"/>
    <x v="1"/>
    <x v="1"/>
    <s v="Protection Outside Greenbelt 2014"/>
    <x v="1"/>
    <x v="1"/>
    <x v="0"/>
    <x v="0"/>
    <x v="0"/>
    <s v="Individual"/>
    <x v="1"/>
    <x v="0"/>
    <x v="0"/>
    <x v="2"/>
    <x v="1"/>
    <x v="15"/>
    <s v="516329  D/C - Protection Outside Greenbelt 2014"/>
    <n v="0"/>
    <n v="0"/>
    <n v="0"/>
    <n v="0"/>
    <n v="0"/>
    <n v="0"/>
    <n v="0"/>
    <n v="2700"/>
    <n v="0"/>
    <n v="0"/>
    <n v="2700"/>
    <n v="516329"/>
    <n v="0"/>
    <n v="19"/>
    <x v="0"/>
    <s v="Protection Services"/>
    <n v="904335"/>
    <s v="Agrandissement de la caserne de pompiers d’Ottawa-Est "/>
    <s v="904335 Agrandissement de la caserne de pompiers d’Ottawa-Est "/>
    <x v="0"/>
    <x v="1"/>
    <x v="1"/>
    <x v="1"/>
  </r>
  <r>
    <n v="904335"/>
    <s v="904335 Ottawa East Fire Station Expansion"/>
    <x v="2"/>
    <x v="2"/>
    <s v="Tax Supported Debt"/>
    <x v="2"/>
    <x v="0"/>
    <x v="0"/>
    <x v="0"/>
    <x v="0"/>
    <s v="Individual"/>
    <x v="1"/>
    <x v="0"/>
    <x v="0"/>
    <x v="2"/>
    <x v="1"/>
    <x v="15"/>
    <s v="518004  Tax Supported Debt"/>
    <n v="0"/>
    <n v="0"/>
    <n v="0"/>
    <n v="0"/>
    <n v="0"/>
    <n v="0"/>
    <n v="0"/>
    <n v="200"/>
    <n v="0"/>
    <n v="0"/>
    <n v="200"/>
    <n v="518004"/>
    <n v="0"/>
    <n v="19"/>
    <x v="0"/>
    <s v="Tax Supported Debt"/>
    <n v="904335"/>
    <s v="Agrandissement de la caserne de pompiers d’Ottawa-Est "/>
    <s v="904335 Agrandissement de la caserne de pompiers d’Ottawa-Est "/>
    <x v="0"/>
    <x v="1"/>
    <x v="1"/>
    <x v="2"/>
  </r>
  <r>
    <n v="906832"/>
    <s v="906832 Fire Vehicles &amp; Equipment"/>
    <x v="0"/>
    <x v="0"/>
    <s v="City Wide Capital"/>
    <x v="0"/>
    <x v="0"/>
    <x v="0"/>
    <x v="0"/>
    <x v="0"/>
    <s v="Individual"/>
    <x v="1"/>
    <x v="0"/>
    <x v="0"/>
    <x v="2"/>
    <x v="1"/>
    <x v="16"/>
    <s v="516104  City Wide Capital"/>
    <n v="0"/>
    <n v="0"/>
    <n v="0"/>
    <n v="500"/>
    <n v="500"/>
    <n v="500"/>
    <n v="500"/>
    <n v="500"/>
    <n v="500"/>
    <n v="500"/>
    <n v="3500"/>
    <n v="516104"/>
    <n v="500"/>
    <s v="CW"/>
    <x v="1"/>
    <s v="City Wide Capital"/>
    <n v="906832"/>
    <s v="Véhicules et équipement de lutte contre les incendies"/>
    <s v="906832 Véhicules et équipement de lutte contre les incendies"/>
    <x v="0"/>
    <x v="1"/>
    <x v="1"/>
    <x v="0"/>
  </r>
  <r>
    <n v="909130"/>
    <s v="909130 Fire Rural Water Supply"/>
    <x v="0"/>
    <x v="0"/>
    <s v="City Wide Capital"/>
    <x v="0"/>
    <x v="0"/>
    <x v="0"/>
    <x v="0"/>
    <x v="0"/>
    <s v="Individual"/>
    <x v="1"/>
    <x v="0"/>
    <x v="0"/>
    <x v="2"/>
    <x v="1"/>
    <x v="17"/>
    <s v="516104  City Wide Capital"/>
    <n v="0"/>
    <n v="60"/>
    <n v="0"/>
    <n v="0"/>
    <n v="0"/>
    <n v="0"/>
    <n v="60"/>
    <n v="0"/>
    <n v="0"/>
    <n v="0"/>
    <n v="120"/>
    <n v="516104"/>
    <n v="60"/>
    <s v="5,6,19,20,21"/>
    <x v="2"/>
    <s v="City Wide Capital"/>
    <n v="909130"/>
    <s v="Approvisionnement en eau pour les incendies dans les secteurs ruraux"/>
    <s v="909130 Approvisionnement en eau pour les incendies dans les secteurs ruraux"/>
    <x v="0"/>
    <x v="1"/>
    <x v="1"/>
    <x v="0"/>
  </r>
  <r>
    <n v="909130"/>
    <s v="909130 Fire Rural Water Supply"/>
    <x v="1"/>
    <x v="1"/>
    <s v="Future DC Funding"/>
    <x v="1"/>
    <x v="1"/>
    <x v="0"/>
    <x v="0"/>
    <x v="0"/>
    <s v="Individual"/>
    <x v="1"/>
    <x v="0"/>
    <x v="0"/>
    <x v="2"/>
    <x v="1"/>
    <x v="17"/>
    <s v="516298  Future DC Funding"/>
    <n v="0"/>
    <n v="0"/>
    <n v="0"/>
    <n v="0"/>
    <n v="0"/>
    <n v="0"/>
    <n v="105"/>
    <n v="0"/>
    <n v="0"/>
    <n v="0"/>
    <n v="105"/>
    <n v="516298"/>
    <n v="0"/>
    <s v="5,6,19,20,21"/>
    <x v="2"/>
    <s v="Check "/>
    <n v="909130"/>
    <s v="Approvisionnement en eau pour les incendies dans les secteurs ruraux"/>
    <s v="909130 Approvisionnement en eau pour les incendies dans les secteurs ruraux"/>
    <x v="0"/>
    <x v="1"/>
    <x v="1"/>
    <x v="1"/>
  </r>
  <r>
    <n v="909130"/>
    <s v="909130 Fire Rural Water Supply"/>
    <x v="1"/>
    <x v="1"/>
    <s v="Protection Rural 2014"/>
    <x v="1"/>
    <x v="1"/>
    <x v="0"/>
    <x v="0"/>
    <x v="0"/>
    <s v="Individual"/>
    <x v="1"/>
    <x v="0"/>
    <x v="0"/>
    <x v="2"/>
    <x v="1"/>
    <x v="17"/>
    <s v="516330  D/C - Protection Rural 2014"/>
    <n v="0"/>
    <n v="140"/>
    <n v="0"/>
    <n v="0"/>
    <n v="0"/>
    <n v="0"/>
    <n v="35"/>
    <n v="0"/>
    <n v="0"/>
    <n v="0"/>
    <n v="175"/>
    <n v="516330"/>
    <n v="140"/>
    <s v="5,6,19,20,21"/>
    <x v="2"/>
    <s v="Protection Services"/>
    <n v="909130"/>
    <s v="Approvisionnement en eau pour les incendies dans les secteurs ruraux"/>
    <s v="909130 Approvisionnement en eau pour les incendies dans les secteurs ruraux"/>
    <x v="0"/>
    <x v="1"/>
    <x v="1"/>
    <x v="1"/>
  </r>
  <r>
    <n v="909433"/>
    <s v="909433 Ottawa South Fire Station"/>
    <x v="0"/>
    <x v="0"/>
    <s v="City Wide Capital"/>
    <x v="0"/>
    <x v="0"/>
    <x v="0"/>
    <x v="0"/>
    <x v="0"/>
    <s v="Individual"/>
    <x v="1"/>
    <x v="0"/>
    <x v="0"/>
    <x v="2"/>
    <x v="1"/>
    <x v="18"/>
    <s v="516104  City Wide Capital"/>
    <n v="0"/>
    <n v="0"/>
    <n v="0"/>
    <n v="0"/>
    <n v="0"/>
    <n v="0"/>
    <n v="0"/>
    <n v="0"/>
    <n v="500"/>
    <n v="4000"/>
    <n v="4500"/>
    <n v="516104"/>
    <n v="0"/>
    <n v="20"/>
    <x v="6"/>
    <s v="City Wide Capital"/>
    <n v="909433"/>
    <s v="Caserne de pompiers d’Ottawa-Sud"/>
    <s v="909433 Caserne de pompiers d’Ottawa-Sud"/>
    <x v="0"/>
    <x v="1"/>
    <x v="1"/>
    <x v="0"/>
  </r>
  <r>
    <n v="909433"/>
    <s v="909433 Ottawa South Fire Station"/>
    <x v="2"/>
    <x v="2"/>
    <s v="Tax Supported Debt"/>
    <x v="2"/>
    <x v="0"/>
    <x v="0"/>
    <x v="0"/>
    <x v="0"/>
    <s v="Individual"/>
    <x v="1"/>
    <x v="0"/>
    <x v="0"/>
    <x v="2"/>
    <x v="1"/>
    <x v="18"/>
    <s v="518004  Tax Supported Debt"/>
    <n v="0"/>
    <n v="0"/>
    <n v="0"/>
    <n v="0"/>
    <n v="0"/>
    <n v="0"/>
    <n v="0"/>
    <n v="0"/>
    <n v="1000"/>
    <n v="5000"/>
    <n v="6000"/>
    <n v="518004"/>
    <n v="0"/>
    <n v="20"/>
    <x v="6"/>
    <s v="Tax Supported Debt"/>
    <n v="909433"/>
    <s v="Caserne de pompiers d’Ottawa-Sud"/>
    <s v="909433 Caserne de pompiers d’Ottawa-Sud"/>
    <x v="0"/>
    <x v="1"/>
    <x v="1"/>
    <x v="2"/>
  </r>
  <r>
    <n v="908883"/>
    <s v="908883 Fire Back-Up Generators"/>
    <x v="0"/>
    <x v="0"/>
    <s v="City Wide Capital"/>
    <x v="0"/>
    <x v="0"/>
    <x v="0"/>
    <x v="0"/>
    <x v="0"/>
    <s v="Individual"/>
    <x v="0"/>
    <x v="0"/>
    <x v="0"/>
    <x v="2"/>
    <x v="1"/>
    <x v="19"/>
    <s v="516104  City Wide Capital"/>
    <n v="0"/>
    <n v="200"/>
    <n v="200"/>
    <n v="0"/>
    <n v="0"/>
    <n v="0"/>
    <n v="0"/>
    <n v="0"/>
    <n v="0"/>
    <n v="0"/>
    <n v="400"/>
    <n v="516104"/>
    <n v="400"/>
    <s v="CW"/>
    <x v="7"/>
    <s v="City Wide Capital"/>
    <n v="908883"/>
    <s v="Génératrices auxiliaires – Incendies"/>
    <s v="908883 Génératrices auxiliaires – Incendies"/>
    <x v="0"/>
    <x v="1"/>
    <x v="0"/>
    <x v="0"/>
  </r>
  <r>
    <n v="909329"/>
    <s v="909329 CBRN Grant-2019"/>
    <x v="3"/>
    <x v="3"/>
    <s v="Provincial Revenue"/>
    <x v="3"/>
    <x v="2"/>
    <x v="0"/>
    <x v="0"/>
    <x v="0"/>
    <s v="Individual"/>
    <x v="2"/>
    <x v="0"/>
    <x v="0"/>
    <x v="2"/>
    <x v="1"/>
    <x v="20"/>
    <s v="512005  Provincial Revenue"/>
    <n v="150"/>
    <n v="150"/>
    <n v="150"/>
    <n v="150"/>
    <n v="150"/>
    <n v="150"/>
    <n v="150"/>
    <n v="150"/>
    <n v="150"/>
    <n v="150"/>
    <n v="1500"/>
    <n v="512005"/>
    <n v="600"/>
    <s v="CW"/>
    <x v="8"/>
    <s v="Provincial"/>
    <n v="909329"/>
    <s v="Subvention pour les interventions CBRN 2019"/>
    <s v="909329 Subvention pour les interventions CBRN 2019"/>
    <x v="0"/>
    <x v="1"/>
    <x v="2"/>
    <x v="3"/>
  </r>
  <r>
    <n v="909073"/>
    <s v="909073 Paramedic Facilities/Post Equipment Repl"/>
    <x v="0"/>
    <x v="0"/>
    <s v="City Wide Capital"/>
    <x v="0"/>
    <x v="0"/>
    <x v="0"/>
    <x v="0"/>
    <x v="0"/>
    <s v="Life Cycle Renewal - Paramedic"/>
    <x v="0"/>
    <x v="0"/>
    <x v="0"/>
    <x v="4"/>
    <x v="2"/>
    <x v="21"/>
    <s v="516104  City Wide Capital"/>
    <n v="300"/>
    <n v="100"/>
    <n v="102"/>
    <n v="110.1"/>
    <n v="110.3"/>
    <n v="127.4"/>
    <n v="124.3"/>
    <n v="426.5"/>
    <n v="128.80000000000001"/>
    <n v="131.19999999999999"/>
    <n v="1660.6"/>
    <n v="516104"/>
    <n v="612.1"/>
    <s v="CW"/>
    <x v="3"/>
    <s v="City Wide Capital"/>
    <n v="909073"/>
    <s v="Remplacement de l’équipement des installations et des postes du Service paramédic (2019)"/>
    <s v="909073 Remplacement de l’équipement des installations et des postes du Service paramédic (2019)"/>
    <x v="0"/>
    <x v="2"/>
    <x v="0"/>
    <x v="0"/>
  </r>
  <r>
    <n v="909074"/>
    <s v="909074 Paramedic Defibrillator Replace (2020)"/>
    <x v="0"/>
    <x v="0"/>
    <s v="City Wide Capital"/>
    <x v="0"/>
    <x v="0"/>
    <x v="0"/>
    <x v="0"/>
    <x v="0"/>
    <s v="Life Cycle Renewal - Paramedic"/>
    <x v="0"/>
    <x v="0"/>
    <x v="0"/>
    <x v="4"/>
    <x v="2"/>
    <x v="22"/>
    <s v="516104  City Wide Capital"/>
    <n v="0"/>
    <n v="550"/>
    <n v="650"/>
    <n v="2300"/>
    <n v="1300"/>
    <n v="0"/>
    <n v="0"/>
    <n v="0"/>
    <n v="550"/>
    <n v="650"/>
    <n v="6000"/>
    <n v="516104"/>
    <n v="3500"/>
    <s v="CW"/>
    <x v="4"/>
    <s v="City Wide Capital"/>
    <n v="909074"/>
    <s v="Remplacement des défibrillateurs pour le Service paramédic (2020)"/>
    <s v="909074 Remplacement des défibrillateurs pour le Service paramédic (2020)"/>
    <x v="0"/>
    <x v="2"/>
    <x v="0"/>
    <x v="0"/>
  </r>
  <r>
    <n v="909075"/>
    <s v="909075 Paramedic Mobile Data Equipment (2021)"/>
    <x v="0"/>
    <x v="0"/>
    <s v="City Wide Capital"/>
    <x v="0"/>
    <x v="0"/>
    <x v="0"/>
    <x v="0"/>
    <x v="0"/>
    <s v="Life Cycle Renewal - Paramedic"/>
    <x v="0"/>
    <x v="0"/>
    <x v="0"/>
    <x v="4"/>
    <x v="2"/>
    <x v="23"/>
    <s v="516104  City Wide Capital"/>
    <n v="0"/>
    <n v="0"/>
    <n v="300"/>
    <n v="0"/>
    <n v="0"/>
    <n v="0"/>
    <n v="0"/>
    <n v="300"/>
    <n v="0"/>
    <n v="0"/>
    <n v="600"/>
    <n v="516104"/>
    <n v="300"/>
    <s v="CW"/>
    <x v="7"/>
    <s v="City Wide Capital"/>
    <n v="909075"/>
    <s v="Équipement mobile de données du Service paramédic (2021)"/>
    <s v="909075 Équipement mobile de données du Service paramédic (2021)"/>
    <x v="0"/>
    <x v="2"/>
    <x v="0"/>
    <x v="0"/>
  </r>
  <r>
    <n v="909420"/>
    <s v="909420 Paramedic Equipment Replacement (2019)"/>
    <x v="0"/>
    <x v="0"/>
    <s v="City Wide Capital"/>
    <x v="0"/>
    <x v="0"/>
    <x v="0"/>
    <x v="0"/>
    <x v="0"/>
    <s v="Life Cycle Renewal - Paramedic"/>
    <x v="0"/>
    <x v="0"/>
    <x v="0"/>
    <x v="4"/>
    <x v="2"/>
    <x v="24"/>
    <s v="516104  City Wide Capital"/>
    <n v="350"/>
    <n v="360"/>
    <n v="250"/>
    <n v="439"/>
    <n v="440"/>
    <n v="491"/>
    <n v="403"/>
    <n v="443"/>
    <n v="451"/>
    <n v="458"/>
    <n v="4085"/>
    <n v="516104"/>
    <n v="1399"/>
    <s v="CW"/>
    <x v="3"/>
    <s v="City Wide Capital"/>
    <n v="909420"/>
    <s v="Remplacement de l’équipement des paramédics 2019"/>
    <s v="909420 Remplacement de l’équipement des paramédics 2019"/>
    <x v="0"/>
    <x v="2"/>
    <x v="0"/>
    <x v="0"/>
  </r>
  <r>
    <n v="909421"/>
    <s v="909421 Paramedic Technology &amp; Equipment (2019)"/>
    <x v="0"/>
    <x v="0"/>
    <s v="City Wide Capital"/>
    <x v="0"/>
    <x v="0"/>
    <x v="0"/>
    <x v="0"/>
    <x v="0"/>
    <s v="Life Cycle Renewal - Paramedic"/>
    <x v="0"/>
    <x v="0"/>
    <x v="0"/>
    <x v="4"/>
    <x v="2"/>
    <x v="25"/>
    <s v="516104  City Wide Capital"/>
    <n v="432"/>
    <n v="548"/>
    <n v="301"/>
    <n v="650"/>
    <n v="500"/>
    <n v="450"/>
    <n v="326.89999999999998"/>
    <n v="373.6"/>
    <n v="510.4"/>
    <n v="500"/>
    <n v="4591.8999999999996"/>
    <n v="516104"/>
    <n v="1931"/>
    <s v="CW"/>
    <x v="3"/>
    <s v="City Wide Capital"/>
    <n v="909421"/>
    <s v="Technologie et équipement des paramédics 2019"/>
    <s v="909421 Technologie et équipement des paramédics 2019"/>
    <x v="0"/>
    <x v="2"/>
    <x v="0"/>
    <x v="0"/>
  </r>
  <r>
    <n v="909505"/>
    <s v="909505 Paramedic Power Stretcher Replacement"/>
    <x v="0"/>
    <x v="0"/>
    <s v="City Wide Capital"/>
    <x v="0"/>
    <x v="0"/>
    <x v="0"/>
    <x v="0"/>
    <x v="0"/>
    <s v="Life Cycle Renewal - Paramedic"/>
    <x v="0"/>
    <x v="0"/>
    <x v="0"/>
    <x v="4"/>
    <x v="2"/>
    <x v="26"/>
    <s v="516104  City Wide Capital"/>
    <n v="0"/>
    <n v="0"/>
    <n v="0"/>
    <n v="0"/>
    <n v="0"/>
    <n v="0"/>
    <n v="0"/>
    <n v="0"/>
    <n v="1875"/>
    <n v="1166"/>
    <n v="3041"/>
    <n v="516104"/>
    <n v="0"/>
    <s v="CW"/>
    <x v="0"/>
    <s v="City Wide Capital"/>
    <n v="909505"/>
    <s v="Remplacement de la civière électrique paramédicale"/>
    <s v="909505 Remplacement de la civière électrique paramédicale"/>
    <x v="0"/>
    <x v="2"/>
    <x v="0"/>
    <x v="0"/>
  </r>
  <r>
    <n v="909076"/>
    <s v="909076 Paramedic West End Deployment Facility"/>
    <x v="0"/>
    <x v="0"/>
    <s v="City Wide Capital"/>
    <x v="0"/>
    <x v="0"/>
    <x v="0"/>
    <x v="0"/>
    <x v="0"/>
    <s v="Individual"/>
    <x v="1"/>
    <x v="0"/>
    <x v="0"/>
    <x v="4"/>
    <x v="2"/>
    <x v="27"/>
    <s v="516104  City Wide Capital"/>
    <n v="95"/>
    <n v="190"/>
    <n v="380"/>
    <n v="0"/>
    <n v="0"/>
    <n v="0"/>
    <n v="0"/>
    <n v="0"/>
    <n v="0"/>
    <n v="0"/>
    <n v="665"/>
    <n v="516104"/>
    <n v="665"/>
    <s v="CW"/>
    <x v="2"/>
    <s v="City Wide Capital"/>
    <n v="909076"/>
    <s v="Station de changement de quart de travail du Service paramédic – Ouest"/>
    <s v="909076 Station de changement de quart de travail du Service paramédic – Ouest"/>
    <x v="0"/>
    <x v="2"/>
    <x v="1"/>
    <x v="0"/>
  </r>
  <r>
    <n v="909076"/>
    <s v="909076 Paramedic West End Deployment Facility"/>
    <x v="1"/>
    <x v="1"/>
    <s v="Protection City Wide 2014"/>
    <x v="1"/>
    <x v="1"/>
    <x v="0"/>
    <x v="0"/>
    <x v="0"/>
    <s v="Individual"/>
    <x v="1"/>
    <x v="0"/>
    <x v="0"/>
    <x v="4"/>
    <x v="2"/>
    <x v="27"/>
    <s v="516328  D/C - Protection City Wide 2014"/>
    <n v="405"/>
    <n v="810"/>
    <n v="1620"/>
    <n v="0"/>
    <n v="0"/>
    <n v="0"/>
    <n v="0"/>
    <n v="0"/>
    <n v="0"/>
    <n v="0"/>
    <n v="2835"/>
    <n v="516328"/>
    <n v="2835"/>
    <s v="CW"/>
    <x v="2"/>
    <s v="Protection Services"/>
    <n v="909076"/>
    <s v="Station de changement de quart de travail du Service paramédic – Ouest"/>
    <s v="909076 Station de changement de quart de travail du Service paramédic – Ouest"/>
    <x v="0"/>
    <x v="2"/>
    <x v="1"/>
    <x v="1"/>
  </r>
  <r>
    <n v="909419"/>
    <s v="909419 Paramedic Vehicles &amp; Equipment (2019)"/>
    <x v="0"/>
    <x v="0"/>
    <s v="City Wide Capital"/>
    <x v="0"/>
    <x v="0"/>
    <x v="0"/>
    <x v="0"/>
    <x v="0"/>
    <s v="Individual"/>
    <x v="1"/>
    <x v="0"/>
    <x v="0"/>
    <x v="4"/>
    <x v="2"/>
    <x v="28"/>
    <s v="516104  City Wide Capital"/>
    <n v="71"/>
    <n v="71"/>
    <n v="72.400000000000006"/>
    <n v="74"/>
    <n v="75.2"/>
    <n v="76"/>
    <n v="77.900000000000006"/>
    <n v="79"/>
    <n v="80.8"/>
    <n v="82.2"/>
    <n v="759.5"/>
    <n v="516104"/>
    <n v="288.39999999999998"/>
    <s v="CW"/>
    <x v="3"/>
    <s v="City Wide Capital"/>
    <n v="909419"/>
    <s v="Véhicules et d'équipements paramédicaux 2019"/>
    <s v="909419 Véhicules et d'équipements paramédicaux 2019"/>
    <x v="0"/>
    <x v="2"/>
    <x v="1"/>
    <x v="0"/>
  </r>
  <r>
    <n v="909419"/>
    <s v="909419 Paramedic Vehicles &amp; Equipment (2019)"/>
    <x v="1"/>
    <x v="1"/>
    <s v="Future DC Funding"/>
    <x v="1"/>
    <x v="1"/>
    <x v="0"/>
    <x v="0"/>
    <x v="0"/>
    <s v="Individual"/>
    <x v="1"/>
    <x v="0"/>
    <x v="0"/>
    <x v="4"/>
    <x v="2"/>
    <x v="28"/>
    <s v="516298  Future DC Funding"/>
    <n v="0"/>
    <n v="0"/>
    <n v="0"/>
    <n v="0"/>
    <n v="74"/>
    <n v="452"/>
    <n v="460.1"/>
    <n v="469"/>
    <n v="477.2"/>
    <n v="485.8"/>
    <n v="2418.1"/>
    <n v="516298"/>
    <n v="0"/>
    <s v="CW"/>
    <x v="3"/>
    <s v="Check "/>
    <n v="909419"/>
    <s v="Véhicules et d'équipements paramédicaux 2019"/>
    <s v="909419 Véhicules et d'équipements paramédicaux 2019"/>
    <x v="0"/>
    <x v="2"/>
    <x v="1"/>
    <x v="1"/>
  </r>
  <r>
    <n v="909419"/>
    <s v="909419 Paramedic Vehicles &amp; Equipment (2019)"/>
    <x v="1"/>
    <x v="1"/>
    <s v="Protection City Wide 2014"/>
    <x v="1"/>
    <x v="1"/>
    <x v="0"/>
    <x v="0"/>
    <x v="0"/>
    <s v="Individual"/>
    <x v="1"/>
    <x v="0"/>
    <x v="0"/>
    <x v="4"/>
    <x v="2"/>
    <x v="28"/>
    <s v="516328  D/C - Protection City Wide 2014"/>
    <n v="419"/>
    <n v="419"/>
    <n v="427.6"/>
    <n v="436"/>
    <n v="369.8"/>
    <n v="0"/>
    <n v="0"/>
    <n v="0"/>
    <n v="0"/>
    <n v="0"/>
    <n v="2071.4"/>
    <n v="516328"/>
    <n v="1701.6"/>
    <s v="CW"/>
    <x v="3"/>
    <s v="Protection Services"/>
    <n v="909419"/>
    <s v="Véhicules et d'équipements paramédicaux 2019"/>
    <s v="909419 Véhicules et d'équipements paramédicaux 2019"/>
    <x v="0"/>
    <x v="2"/>
    <x v="1"/>
    <x v="1"/>
  </r>
  <r>
    <n v="909118"/>
    <s v="909118 By-law Ballistic Vest Replacement"/>
    <x v="0"/>
    <x v="0"/>
    <s v="City Wide Capital"/>
    <x v="0"/>
    <x v="0"/>
    <x v="0"/>
    <x v="0"/>
    <x v="0"/>
    <s v="Individual"/>
    <x v="0"/>
    <x v="0"/>
    <x v="0"/>
    <x v="5"/>
    <x v="3"/>
    <x v="29"/>
    <s v="516104  City Wide Capital"/>
    <n v="0"/>
    <n v="75"/>
    <n v="0"/>
    <n v="0"/>
    <n v="0"/>
    <n v="81"/>
    <n v="0"/>
    <n v="0"/>
    <n v="0"/>
    <n v="87"/>
    <n v="243"/>
    <n v="516104"/>
    <n v="75"/>
    <s v="CW"/>
    <x v="0"/>
    <s v="City Wide Capital"/>
    <n v="909118"/>
    <s v="Remplacement de gilets pare-balles pour les Services des règlements municipaux"/>
    <s v="909118 Remplacement de gilets pare-balles pour les Services des règlements municipaux"/>
    <x v="0"/>
    <x v="3"/>
    <x v="0"/>
    <x v="0"/>
  </r>
  <r>
    <n v="909119"/>
    <s v="909119 By-law Field Technology Systems"/>
    <x v="0"/>
    <x v="0"/>
    <s v="City Wide Capital"/>
    <x v="0"/>
    <x v="0"/>
    <x v="0"/>
    <x v="0"/>
    <x v="0"/>
    <s v="Individual"/>
    <x v="0"/>
    <x v="0"/>
    <x v="0"/>
    <x v="5"/>
    <x v="3"/>
    <x v="30"/>
    <s v="516104  City Wide Capital"/>
    <n v="0"/>
    <n v="0"/>
    <n v="300"/>
    <n v="0"/>
    <n v="0"/>
    <n v="0"/>
    <n v="322"/>
    <n v="0"/>
    <n v="0"/>
    <n v="0"/>
    <n v="622"/>
    <n v="516104"/>
    <n v="300"/>
    <s v="CW"/>
    <x v="0"/>
    <s v="City Wide Capital"/>
    <n v="909119"/>
    <s v="Systèmes de technologie de terrain pour les Services des règlements municipaux"/>
    <s v="909119 Systèmes de technologie de terrain pour les Services des règlements municipaux"/>
    <x v="0"/>
    <x v="3"/>
    <x v="0"/>
    <x v="0"/>
  </r>
  <r>
    <n v="909360"/>
    <s v="909360 2019 Buildings-By-Law Services"/>
    <x v="0"/>
    <x v="0"/>
    <s v="City Wide Capital"/>
    <x v="0"/>
    <x v="0"/>
    <x v="0"/>
    <x v="0"/>
    <x v="0"/>
    <s v="Buildings-By-Law Services"/>
    <x v="0"/>
    <x v="0"/>
    <x v="1"/>
    <x v="3"/>
    <x v="3"/>
    <x v="31"/>
    <s v="516104  City Wide Capital"/>
    <n v="155"/>
    <n v="500"/>
    <n v="500"/>
    <n v="500"/>
    <n v="500"/>
    <n v="500"/>
    <n v="500"/>
    <n v="500"/>
    <n v="500"/>
    <n v="500"/>
    <n v="4655"/>
    <n v="516104"/>
    <n v="1655"/>
    <s v="CW"/>
    <x v="3"/>
    <s v="City Wide Capital"/>
    <n v="909360"/>
    <s v="Bâtiments 2019 - Services des règlements municipaux"/>
    <s v="909360 Bâtiments 2019 - Services des règlements municipaux"/>
    <x v="0"/>
    <x v="3"/>
    <x v="0"/>
    <x v="0"/>
  </r>
  <r>
    <n v="909436"/>
    <s v="909436 2019 By-law Equipment Replacement"/>
    <x v="0"/>
    <x v="0"/>
    <s v="City Wide Capital"/>
    <x v="0"/>
    <x v="0"/>
    <x v="0"/>
    <x v="0"/>
    <x v="0"/>
    <s v="Life Cycle Renewal - By-law"/>
    <x v="0"/>
    <x v="0"/>
    <x v="0"/>
    <x v="5"/>
    <x v="3"/>
    <x v="32"/>
    <s v="516104  City Wide Capital"/>
    <n v="70"/>
    <n v="60"/>
    <n v="61"/>
    <n v="62"/>
    <n v="63"/>
    <n v="64"/>
    <n v="65"/>
    <n v="66"/>
    <n v="67"/>
    <n v="68"/>
    <n v="646"/>
    <n v="516104"/>
    <n v="253"/>
    <s v="CW"/>
    <x v="2"/>
    <s v="City Wide Capital"/>
    <n v="909436"/>
    <s v="Remplacement d’équipement pour les Services des règlements municipaux 2019"/>
    <s v="909436 Remplacement d’équipement pour les Services des règlements municipaux 2019"/>
    <x v="0"/>
    <x v="3"/>
    <x v="0"/>
    <x v="0"/>
  </r>
  <r>
    <n v="909369"/>
    <s v="909369 2019 Buildings-Social Services"/>
    <x v="0"/>
    <x v="0"/>
    <s v="City Wide Capital"/>
    <x v="0"/>
    <x v="0"/>
    <x v="0"/>
    <x v="0"/>
    <x v="0"/>
    <s v="Buildings-Social Services"/>
    <x v="0"/>
    <x v="0"/>
    <x v="1"/>
    <x v="3"/>
    <x v="4"/>
    <x v="33"/>
    <s v="516104  City Wide Capital"/>
    <n v="1230"/>
    <n v="250"/>
    <n v="250"/>
    <n v="250"/>
    <n v="250"/>
    <n v="250"/>
    <n v="250"/>
    <n v="250"/>
    <n v="250"/>
    <n v="250"/>
    <n v="3480"/>
    <n v="516104"/>
    <n v="1980"/>
    <s v="CW"/>
    <x v="3"/>
    <s v="City Wide Capital"/>
    <n v="909369"/>
    <s v="Bâtiments 2019 - Services sociaux"/>
    <s v="909369 Bâtiments 2019 - Services sociaux"/>
    <x v="0"/>
    <x v="4"/>
    <x v="0"/>
    <x v="0"/>
  </r>
  <r>
    <n v="909479"/>
    <s v="909479 2019 Accessibility - Social Services"/>
    <x v="0"/>
    <x v="0"/>
    <s v="City Wide Capital"/>
    <x v="0"/>
    <x v="0"/>
    <x v="0"/>
    <x v="0"/>
    <x v="0"/>
    <s v="Accessibility - Social Services"/>
    <x v="2"/>
    <x v="0"/>
    <x v="1"/>
    <x v="3"/>
    <x v="4"/>
    <x v="34"/>
    <s v="516104  City Wide Capital"/>
    <n v="60"/>
    <n v="60"/>
    <n v="60"/>
    <n v="60"/>
    <n v="0"/>
    <n v="0"/>
    <n v="0"/>
    <n v="0"/>
    <n v="0"/>
    <n v="0"/>
    <n v="240"/>
    <n v="516104"/>
    <n v="240"/>
    <s v="CW"/>
    <x v="3"/>
    <s v="City Wide Capital"/>
    <n v="909479"/>
    <s v="Accessibilité 2019 - Services sociaux"/>
    <s v="909479 Accessibilité 2019 - Services sociaux"/>
    <x v="0"/>
    <x v="4"/>
    <x v="3"/>
    <x v="0"/>
  </r>
  <r>
    <n v="909361"/>
    <s v="909361 2019 Buildings-Child Care Services"/>
    <x v="0"/>
    <x v="0"/>
    <s v="City Wide Capital"/>
    <x v="0"/>
    <x v="0"/>
    <x v="0"/>
    <x v="0"/>
    <x v="0"/>
    <s v="Buildings-Child Care Services"/>
    <x v="0"/>
    <x v="0"/>
    <x v="1"/>
    <x v="3"/>
    <x v="5"/>
    <x v="35"/>
    <s v="516104  City Wide Capital"/>
    <n v="370"/>
    <n v="150"/>
    <n v="150"/>
    <n v="150"/>
    <n v="150"/>
    <n v="150"/>
    <n v="150"/>
    <n v="150"/>
    <n v="150"/>
    <n v="150"/>
    <n v="1720"/>
    <n v="516104"/>
    <n v="820"/>
    <s v="CW"/>
    <x v="3"/>
    <s v="City Wide Capital"/>
    <n v="909361"/>
    <s v="Bâtiments 2019 - Services de garde"/>
    <s v="909361 Bâtiments 2019 - Services de garde"/>
    <x v="0"/>
    <x v="5"/>
    <x v="0"/>
    <x v="2"/>
  </r>
  <r>
    <n v="909236"/>
    <s v="909236 2019 Accessibility - Child Care Services"/>
    <x v="0"/>
    <x v="0"/>
    <s v="City Wide Capital"/>
    <x v="0"/>
    <x v="0"/>
    <x v="0"/>
    <x v="0"/>
    <x v="0"/>
    <s v="Accessibility - Child Care Services"/>
    <x v="2"/>
    <x v="0"/>
    <x v="1"/>
    <x v="3"/>
    <x v="5"/>
    <x v="36"/>
    <s v="516104  City Wide Capital"/>
    <n v="60"/>
    <n v="60"/>
    <n v="60"/>
    <n v="60"/>
    <n v="0"/>
    <n v="0"/>
    <n v="0"/>
    <n v="0"/>
    <n v="0"/>
    <n v="0"/>
    <n v="240"/>
    <n v="516104"/>
    <n v="240"/>
    <s v="CW"/>
    <x v="3"/>
    <s v="City Wide Capital"/>
    <n v="909236"/>
    <s v="Accessibilité 2019 - Services de garde"/>
    <s v="909236 Accessibilité 2019 - Services de garde"/>
    <x v="0"/>
    <x v="5"/>
    <x v="3"/>
    <x v="0"/>
  </r>
  <r>
    <n v="909048"/>
    <s v="909048 2018 Furniture &amp; Equip. - Long Term Care"/>
    <x v="3"/>
    <x v="3"/>
    <s v="Provincial Revenue"/>
    <x v="3"/>
    <x v="2"/>
    <x v="0"/>
    <x v="0"/>
    <x v="0"/>
    <s v="Individual"/>
    <x v="0"/>
    <x v="0"/>
    <x v="2"/>
    <x v="6"/>
    <x v="6"/>
    <x v="37"/>
    <s v="512005  Provincial Revenue"/>
    <n v="0"/>
    <n v="0"/>
    <n v="0"/>
    <n v="0"/>
    <n v="350.4"/>
    <n v="350.4"/>
    <n v="350.4"/>
    <n v="350.4"/>
    <n v="350.4"/>
    <n v="0"/>
    <n v="1752"/>
    <n v="512005"/>
    <n v="0"/>
    <s v="8,12,22"/>
    <x v="3"/>
    <s v="Provincial"/>
    <n v="909048"/>
    <s v="Mobilier et équipement 2018 – Soins de longue durée"/>
    <s v="909048 Mobilier et équipement 2018 – Soins de longue durée"/>
    <x v="0"/>
    <x v="6"/>
    <x v="0"/>
    <x v="3"/>
  </r>
  <r>
    <n v="909366"/>
    <s v="909366 2019 Buildings-Long Term Care"/>
    <x v="0"/>
    <x v="0"/>
    <s v="City Wide Capital"/>
    <x v="0"/>
    <x v="0"/>
    <x v="0"/>
    <x v="0"/>
    <x v="0"/>
    <s v="Buildings-Long Term Care"/>
    <x v="0"/>
    <x v="0"/>
    <x v="1"/>
    <x v="3"/>
    <x v="6"/>
    <x v="38"/>
    <s v="516104  City Wide Capital"/>
    <n v="645"/>
    <n v="1000"/>
    <n v="1000"/>
    <n v="1000"/>
    <n v="1000"/>
    <n v="1000"/>
    <n v="1000"/>
    <n v="1000"/>
    <n v="1000"/>
    <n v="1000"/>
    <n v="9645"/>
    <n v="516104"/>
    <n v="3645"/>
    <s v="CW"/>
    <x v="3"/>
    <s v="City Wide Capital"/>
    <n v="909366"/>
    <s v="Bâtiments 2019 - Soins de longue durée"/>
    <s v="909366 Bâtiments 2019 - Soins de longue durée"/>
    <x v="0"/>
    <x v="6"/>
    <x v="0"/>
    <x v="0"/>
  </r>
  <r>
    <n v="909545"/>
    <s v="909545 2019 Furniture &amp; Equip. - Long Term Care"/>
    <x v="3"/>
    <x v="3"/>
    <s v="Provincial Revenue"/>
    <x v="3"/>
    <x v="2"/>
    <x v="0"/>
    <x v="0"/>
    <x v="0"/>
    <s v="Individual"/>
    <x v="0"/>
    <x v="0"/>
    <x v="2"/>
    <x v="6"/>
    <x v="6"/>
    <x v="39"/>
    <s v="512005  Provincial Revenue"/>
    <n v="350"/>
    <n v="350"/>
    <n v="350"/>
    <n v="350"/>
    <n v="350"/>
    <n v="350"/>
    <n v="350"/>
    <n v="350"/>
    <n v="350"/>
    <n v="350"/>
    <n v="3500"/>
    <n v="512005"/>
    <n v="1400"/>
    <s v="12, 8, 22"/>
    <x v="8"/>
    <s v="Provincial"/>
    <n v="909545"/>
    <s v="Mobilier et équipement 2019 – Soins de longue durée_x000a_"/>
    <s v="909545 Mobilier et équipement 2019 – Soins de longue durée_x000a_"/>
    <x v="0"/>
    <x v="6"/>
    <x v="0"/>
    <x v="3"/>
  </r>
  <r>
    <n v="909545"/>
    <s v="909545 2019 Furniture &amp; Equip. - Long Term Care"/>
    <x v="0"/>
    <x v="0"/>
    <s v="City Wide Capital"/>
    <x v="0"/>
    <x v="0"/>
    <x v="0"/>
    <x v="0"/>
    <x v="0"/>
    <s v="Individual"/>
    <x v="0"/>
    <x v="0"/>
    <x v="2"/>
    <x v="6"/>
    <x v="6"/>
    <x v="39"/>
    <s v="516104  City Wide Capital"/>
    <n v="300"/>
    <n v="0"/>
    <n v="0"/>
    <n v="0"/>
    <n v="0"/>
    <n v="0"/>
    <n v="0"/>
    <n v="0"/>
    <n v="0"/>
    <n v="0"/>
    <n v="300"/>
    <n v="516104"/>
    <n v="300"/>
    <s v="12, 8, 22"/>
    <x v="8"/>
    <s v="City Wide Capital"/>
    <n v="909545"/>
    <s v="Mobilier et équipement 2019 – Soins de longue durée_x000a_"/>
    <s v="909545 Mobilier et équipement 2019 – Soins de longue durée_x000a_"/>
    <x v="0"/>
    <x v="6"/>
    <x v="0"/>
    <x v="0"/>
  </r>
  <r>
    <n v="909477"/>
    <s v="909477 2019 Accessibility - Long Term Care"/>
    <x v="0"/>
    <x v="0"/>
    <s v="City Wide Capital"/>
    <x v="0"/>
    <x v="0"/>
    <x v="0"/>
    <x v="0"/>
    <x v="0"/>
    <s v="Accessibility - Long Term Care"/>
    <x v="2"/>
    <x v="0"/>
    <x v="1"/>
    <x v="3"/>
    <x v="6"/>
    <x v="40"/>
    <s v="516104  City Wide Capital"/>
    <n v="60"/>
    <n v="60"/>
    <n v="60"/>
    <n v="60"/>
    <n v="0"/>
    <n v="0"/>
    <n v="0"/>
    <n v="0"/>
    <n v="0"/>
    <n v="0"/>
    <n v="240"/>
    <n v="516104"/>
    <n v="240"/>
    <s v="CW"/>
    <x v="3"/>
    <s v="City Wide Capital"/>
    <n v="909477"/>
    <s v="Accessibilité 2019 - Soins de longue durée"/>
    <s v="909477 Accessibilité 2019 - Soins de longue durée"/>
    <x v="0"/>
    <x v="6"/>
    <x v="3"/>
    <x v="0"/>
  </r>
  <r>
    <n v="904699"/>
    <s v="904699 Brewer Park"/>
    <x v="0"/>
    <x v="0"/>
    <s v="Cash In Lieu Parkland - City Wide"/>
    <x v="0"/>
    <x v="0"/>
    <x v="0"/>
    <x v="0"/>
    <x v="0"/>
    <s v="Individual"/>
    <x v="0"/>
    <x v="0"/>
    <x v="3"/>
    <x v="7"/>
    <x v="7"/>
    <x v="41"/>
    <s v="516129  D/R - Cash In Lieu Parkland - City Wide"/>
    <n v="0"/>
    <n v="0"/>
    <n v="0"/>
    <n v="0"/>
    <n v="0"/>
    <n v="0"/>
    <n v="0"/>
    <n v="0"/>
    <n v="3000"/>
    <n v="0"/>
    <n v="3000"/>
    <n v="516129"/>
    <n v="0"/>
    <n v="17"/>
    <x v="3"/>
    <s v="Lieu Parkland - City Wide"/>
    <n v="904699"/>
    <s v="Parc Brewer"/>
    <s v="904699 Parc Brewer"/>
    <x v="0"/>
    <x v="7"/>
    <x v="0"/>
    <x v="0"/>
  </r>
  <r>
    <n v="906852"/>
    <s v="906852 Cultural Facility West Renewal (NCAC)"/>
    <x v="0"/>
    <x v="0"/>
    <s v="City Wide Capital"/>
    <x v="0"/>
    <x v="0"/>
    <x v="0"/>
    <x v="0"/>
    <x v="0"/>
    <s v="Individual"/>
    <x v="0"/>
    <x v="0"/>
    <x v="3"/>
    <x v="7"/>
    <x v="7"/>
    <x v="42"/>
    <s v="516104  City Wide Capital"/>
    <n v="0"/>
    <n v="0"/>
    <n v="0"/>
    <n v="0"/>
    <n v="0"/>
    <n v="0"/>
    <n v="2322"/>
    <n v="2085"/>
    <n v="0"/>
    <n v="0"/>
    <n v="4407"/>
    <n v="516104"/>
    <n v="0"/>
    <s v="CW"/>
    <x v="8"/>
    <s v="City Wide Capital"/>
    <n v="906852"/>
    <s v="Renouvellement de l'installation culturelle ouest (CACN)"/>
    <s v="906852 Renouvellement de l'installation culturelle ouest (CACN)"/>
    <x v="0"/>
    <x v="7"/>
    <x v="0"/>
    <x v="0"/>
  </r>
  <r>
    <n v="907844"/>
    <s v="907844 Park Pathway Lighting 2018"/>
    <x v="0"/>
    <x v="0"/>
    <s v="City Wide Capital"/>
    <x v="0"/>
    <x v="0"/>
    <x v="0"/>
    <x v="0"/>
    <x v="0"/>
    <s v="Individual"/>
    <x v="0"/>
    <x v="0"/>
    <x v="3"/>
    <x v="7"/>
    <x v="7"/>
    <x v="43"/>
    <s v="516104  City Wide Capital"/>
    <n v="0"/>
    <n v="250"/>
    <n v="0"/>
    <n v="250"/>
    <n v="0"/>
    <n v="300"/>
    <n v="0"/>
    <n v="200"/>
    <n v="0"/>
    <n v="200"/>
    <n v="1200"/>
    <n v="516104"/>
    <n v="500"/>
    <s v="CW"/>
    <x v="8"/>
    <s v="City Wide Capital"/>
    <n v="907844"/>
    <s v="Eclairage des sentiers de parc 2018"/>
    <s v="907844 Eclairage des sentiers de parc 2018"/>
    <x v="0"/>
    <x v="7"/>
    <x v="0"/>
    <x v="0"/>
  </r>
  <r>
    <n v="908423"/>
    <s v="908423 Backflow Prevention Project"/>
    <x v="0"/>
    <x v="0"/>
    <s v="City Wide Capital"/>
    <x v="0"/>
    <x v="0"/>
    <x v="0"/>
    <x v="0"/>
    <x v="0"/>
    <s v="Individual"/>
    <x v="0"/>
    <x v="0"/>
    <x v="3"/>
    <x v="7"/>
    <x v="7"/>
    <x v="44"/>
    <s v="516104  City Wide Capital"/>
    <n v="750"/>
    <n v="0"/>
    <n v="0"/>
    <n v="0"/>
    <n v="0"/>
    <n v="0"/>
    <n v="0"/>
    <n v="0"/>
    <n v="0"/>
    <n v="0"/>
    <n v="750"/>
    <n v="516104"/>
    <n v="750"/>
    <s v="CW"/>
    <x v="8"/>
    <s v="City Wide Capital"/>
    <n v="908423"/>
    <s v="Projet de prévention des refoulements"/>
    <s v="908423 Projet de prévention des refoulements"/>
    <x v="0"/>
    <x v="7"/>
    <x v="0"/>
    <x v="0"/>
  </r>
  <r>
    <n v="909104"/>
    <s v="909104 Beach Pavillion Upgrade/Renewal"/>
    <x v="0"/>
    <x v="0"/>
    <s v="City Wide Capital"/>
    <x v="0"/>
    <x v="0"/>
    <x v="0"/>
    <x v="0"/>
    <x v="0"/>
    <s v="Individual"/>
    <x v="0"/>
    <x v="0"/>
    <x v="3"/>
    <x v="7"/>
    <x v="7"/>
    <x v="45"/>
    <s v="516104  City Wide Capital"/>
    <n v="0"/>
    <n v="0"/>
    <n v="933"/>
    <n v="921"/>
    <n v="1615"/>
    <n v="1315"/>
    <n v="0"/>
    <n v="0"/>
    <n v="0"/>
    <n v="0"/>
    <n v="4784"/>
    <n v="516104"/>
    <n v="1854"/>
    <n v="16"/>
    <x v="3"/>
    <s v="City Wide Capital"/>
    <n v="909104"/>
    <s v="Amélioration/renouvellement de pavillon de plage"/>
    <s v="909104 Amélioration/renouvellement de pavillon de plage"/>
    <x v="0"/>
    <x v="7"/>
    <x v="0"/>
    <x v="0"/>
  </r>
  <r>
    <n v="909107"/>
    <s v="909107 Facility Minor Cap Front of House Repair"/>
    <x v="0"/>
    <x v="0"/>
    <s v="City Wide Capital"/>
    <x v="0"/>
    <x v="0"/>
    <x v="0"/>
    <x v="0"/>
    <x v="0"/>
    <s v="Individual"/>
    <x v="0"/>
    <x v="0"/>
    <x v="3"/>
    <x v="7"/>
    <x v="7"/>
    <x v="46"/>
    <s v="516104  City Wide Capital"/>
    <n v="300"/>
    <n v="300"/>
    <n v="300"/>
    <n v="300"/>
    <n v="300"/>
    <n v="300"/>
    <n v="300"/>
    <n v="300"/>
    <n v="300"/>
    <n v="300"/>
    <n v="3000"/>
    <n v="516104"/>
    <n v="1200"/>
    <s v="CW"/>
    <x v="3"/>
    <s v="City Wide Capital"/>
    <n v="909107"/>
    <s v="Réparations mineures devant la maison"/>
    <s v="909107 Réparations mineures devant la maison"/>
    <x v="0"/>
    <x v="7"/>
    <x v="0"/>
    <x v="0"/>
  </r>
  <r>
    <n v="909127"/>
    <s v="909127 Shenkman Theatre Cap Renewal Fund 2019"/>
    <x v="0"/>
    <x v="0"/>
    <s v="Shenkman Art Theatre Capital"/>
    <x v="0"/>
    <x v="0"/>
    <x v="0"/>
    <x v="0"/>
    <x v="0"/>
    <s v="Individual"/>
    <x v="0"/>
    <x v="0"/>
    <x v="3"/>
    <x v="7"/>
    <x v="7"/>
    <x v="47"/>
    <s v="516179  R/F Shenkman Art Centre"/>
    <n v="40"/>
    <n v="40"/>
    <n v="40"/>
    <n v="40"/>
    <n v="40"/>
    <n v="40"/>
    <n v="40"/>
    <n v="40"/>
    <n v="40"/>
    <n v="40"/>
    <n v="400"/>
    <n v="516179"/>
    <n v="160"/>
    <n v="1"/>
    <x v="3"/>
    <s v="Shenkman Art Theatre Capital"/>
    <n v="909127"/>
    <s v="Fonds d'immobilisations pour la réfection du Théâtre Shenkman 2019"/>
    <s v="909127 Fonds d'immobilisations pour la réfection du Théâtre Shenkman 2019"/>
    <x v="0"/>
    <x v="7"/>
    <x v="0"/>
    <x v="0"/>
  </r>
  <r>
    <n v="909362"/>
    <s v="909362 2019 Buildings-Cultural Services"/>
    <x v="0"/>
    <x v="0"/>
    <s v="City Wide Capital"/>
    <x v="0"/>
    <x v="0"/>
    <x v="0"/>
    <x v="0"/>
    <x v="0"/>
    <s v="Buildings-Cultural Services"/>
    <x v="0"/>
    <x v="0"/>
    <x v="1"/>
    <x v="3"/>
    <x v="7"/>
    <x v="48"/>
    <s v="516104  City Wide Capital"/>
    <n v="905"/>
    <n v="800"/>
    <n v="800"/>
    <n v="800"/>
    <n v="800"/>
    <n v="800"/>
    <n v="800"/>
    <n v="800"/>
    <n v="800"/>
    <n v="800"/>
    <n v="8105"/>
    <n v="516104"/>
    <n v="3305"/>
    <s v="CW"/>
    <x v="3"/>
    <s v="City Wide Capital"/>
    <n v="909362"/>
    <s v="Bâtiments 2019 - Service culturels"/>
    <s v="909362 Bâtiments 2019 - Service culturels"/>
    <x v="0"/>
    <x v="7"/>
    <x v="0"/>
    <x v="0"/>
  </r>
  <r>
    <n v="909367"/>
    <s v="909367 2019 Buildings-Parks &amp; Rec"/>
    <x v="0"/>
    <x v="0"/>
    <s v="City Wide Capital"/>
    <x v="0"/>
    <x v="0"/>
    <x v="0"/>
    <x v="0"/>
    <x v="0"/>
    <s v="Buildings-Parks &amp; Recreation"/>
    <x v="0"/>
    <x v="0"/>
    <x v="1"/>
    <x v="3"/>
    <x v="7"/>
    <x v="49"/>
    <s v="516104  City Wide Capital"/>
    <n v="14659"/>
    <n v="25196"/>
    <n v="30806"/>
    <n v="32300"/>
    <n v="35417"/>
    <n v="38301"/>
    <n v="40906"/>
    <n v="43082"/>
    <n v="45733"/>
    <n v="48792"/>
    <n v="355192"/>
    <n v="516104"/>
    <n v="102961"/>
    <s v="CW"/>
    <x v="3"/>
    <s v="City Wide Capital"/>
    <n v="909367"/>
    <s v="Bâtiments 2019 - Parcs et loisirs"/>
    <s v="909367 Bâtiments 2019 - Parcs et loisirs"/>
    <x v="0"/>
    <x v="7"/>
    <x v="0"/>
    <x v="0"/>
  </r>
  <r>
    <n v="909372"/>
    <s v="909372 2019 Parks - Parks &amp; Rec"/>
    <x v="0"/>
    <x v="0"/>
    <s v="City Wide Capital"/>
    <x v="0"/>
    <x v="0"/>
    <x v="0"/>
    <x v="0"/>
    <x v="0"/>
    <s v="Parks - Parks &amp; Recreation"/>
    <x v="0"/>
    <x v="0"/>
    <x v="1"/>
    <x v="3"/>
    <x v="7"/>
    <x v="50"/>
    <s v="516104  City Wide Capital"/>
    <n v="5000"/>
    <n v="5500"/>
    <n v="6000"/>
    <n v="7000"/>
    <n v="8000"/>
    <n v="9000"/>
    <n v="10000"/>
    <n v="11000"/>
    <n v="12000"/>
    <n v="12000"/>
    <n v="85500"/>
    <n v="516104"/>
    <n v="23500"/>
    <s v="CW"/>
    <x v="3"/>
    <s v="City Wide Capital"/>
    <n v="909372"/>
    <s v="Parcs 2019 - Parcs et Loisirs"/>
    <s v="909372 Parcs 2019 - Parcs et Loisirs"/>
    <x v="0"/>
    <x v="7"/>
    <x v="0"/>
    <x v="0"/>
  </r>
  <r>
    <n v="909428"/>
    <s v="909428 Infrastruct Support - Outdoor Rinks 2019"/>
    <x v="0"/>
    <x v="0"/>
    <s v="City Wide Capital"/>
    <x v="0"/>
    <x v="0"/>
    <x v="0"/>
    <x v="0"/>
    <x v="0"/>
    <s v="Individual"/>
    <x v="0"/>
    <x v="0"/>
    <x v="3"/>
    <x v="7"/>
    <x v="7"/>
    <x v="51"/>
    <s v="516104  City Wide Capital"/>
    <n v="0"/>
    <n v="400"/>
    <n v="0"/>
    <n v="400"/>
    <n v="0"/>
    <n v="400"/>
    <n v="0"/>
    <n v="400"/>
    <n v="0"/>
    <n v="400"/>
    <n v="2000"/>
    <n v="516104"/>
    <n v="800"/>
    <s v="CW"/>
    <x v="8"/>
    <s v="City Wide Capital"/>
    <n v="909428"/>
    <s v="Soutien pour les infrastructures - patinoires extérieures 2019"/>
    <s v="909428 Soutien pour les infrastructures - patinoires extérieures 2019"/>
    <x v="0"/>
    <x v="7"/>
    <x v="0"/>
    <x v="0"/>
  </r>
  <r>
    <n v="909429"/>
    <s v="909429 New Community Buildings 2019"/>
    <x v="0"/>
    <x v="0"/>
    <s v="City Wide Capital"/>
    <x v="0"/>
    <x v="0"/>
    <x v="0"/>
    <x v="0"/>
    <x v="0"/>
    <s v="Individual"/>
    <x v="0"/>
    <x v="0"/>
    <x v="3"/>
    <x v="7"/>
    <x v="7"/>
    <x v="52"/>
    <s v="516104  City Wide Capital"/>
    <n v="0"/>
    <n v="0"/>
    <n v="0"/>
    <n v="0"/>
    <n v="0"/>
    <n v="0"/>
    <n v="0"/>
    <n v="0"/>
    <n v="0"/>
    <n v="3500"/>
    <n v="3500"/>
    <n v="516104"/>
    <n v="0"/>
    <s v="CW"/>
    <x v="3"/>
    <s v="City Wide Capital"/>
    <n v="909429"/>
    <s v="Nouvelles installations communautaires 2019"/>
    <s v="909429 Nouvelles installations communautaires 2019"/>
    <x v="0"/>
    <x v="7"/>
    <x v="0"/>
    <x v="0"/>
  </r>
  <r>
    <n v="909440"/>
    <s v="909440 Outdoor Pool Security Upgrades 2019"/>
    <x v="0"/>
    <x v="0"/>
    <s v="City Wide Capital"/>
    <x v="0"/>
    <x v="0"/>
    <x v="0"/>
    <x v="0"/>
    <x v="0"/>
    <s v="Individual"/>
    <x v="0"/>
    <x v="0"/>
    <x v="3"/>
    <x v="7"/>
    <x v="7"/>
    <x v="53"/>
    <s v="516104  City Wide Capital"/>
    <n v="100"/>
    <n v="100"/>
    <n v="100"/>
    <n v="0"/>
    <n v="0"/>
    <n v="0"/>
    <n v="0"/>
    <n v="0"/>
    <n v="0"/>
    <n v="0"/>
    <n v="300"/>
    <n v="516104"/>
    <n v="300"/>
    <s v="CW"/>
    <x v="3"/>
    <s v="City Wide Capital"/>
    <n v="909440"/>
    <s v="Amélioration de la sécurité pour les piscines extérieures 2019"/>
    <s v="909440 Amélioration de la sécurité pour les piscines extérieures 2019"/>
    <x v="0"/>
    <x v="7"/>
    <x v="0"/>
    <x v="0"/>
  </r>
  <r>
    <n v="909441"/>
    <s v="909441 Outdoor Sports Court Redevelopment 2019"/>
    <x v="0"/>
    <x v="0"/>
    <s v="City Wide Capital"/>
    <x v="0"/>
    <x v="0"/>
    <x v="0"/>
    <x v="0"/>
    <x v="0"/>
    <s v="Individual"/>
    <x v="0"/>
    <x v="0"/>
    <x v="3"/>
    <x v="7"/>
    <x v="7"/>
    <x v="54"/>
    <s v="516104  City Wide Capital"/>
    <n v="179"/>
    <n v="200"/>
    <n v="0"/>
    <n v="200"/>
    <n v="0"/>
    <n v="200"/>
    <n v="0"/>
    <n v="200"/>
    <n v="0"/>
    <n v="200"/>
    <n v="1179"/>
    <n v="516104"/>
    <n v="579"/>
    <s v="CW"/>
    <x v="3"/>
    <s v="City Wide Capital"/>
    <n v="909441"/>
    <s v="Réaménagement des terrains de sports en plein air"/>
    <s v="909441 Réaménagement des terrains de sports en plein air"/>
    <x v="0"/>
    <x v="7"/>
    <x v="0"/>
    <x v="0"/>
  </r>
  <r>
    <n v="909442"/>
    <s v="909442 Minor Park Improvement 2019"/>
    <x v="0"/>
    <x v="0"/>
    <s v="City Wide Capital"/>
    <x v="0"/>
    <x v="0"/>
    <x v="0"/>
    <x v="0"/>
    <x v="0"/>
    <s v="Individual"/>
    <x v="0"/>
    <x v="0"/>
    <x v="3"/>
    <x v="7"/>
    <x v="7"/>
    <x v="55"/>
    <s v="516104  City Wide Capital"/>
    <n v="150"/>
    <n v="250"/>
    <n v="250"/>
    <n v="250"/>
    <n v="250"/>
    <n v="250"/>
    <n v="250"/>
    <n v="300"/>
    <n v="300"/>
    <n v="325"/>
    <n v="2575"/>
    <n v="516104"/>
    <n v="900"/>
    <s v="CW"/>
    <x v="8"/>
    <s v="City Wide Capital"/>
    <n v="909442"/>
    <s v="Améliorations mineures aux parcs 2019"/>
    <s v="909442 Améliorations mineures aux parcs 2019"/>
    <x v="0"/>
    <x v="7"/>
    <x v="0"/>
    <x v="0"/>
  </r>
  <r>
    <n v="909443"/>
    <s v="909443 Park Redevelopment 2019"/>
    <x v="0"/>
    <x v="0"/>
    <s v="Cash In Lieu Parkland - City Wide"/>
    <x v="0"/>
    <x v="0"/>
    <x v="0"/>
    <x v="0"/>
    <x v="0"/>
    <s v="Individual"/>
    <x v="0"/>
    <x v="0"/>
    <x v="3"/>
    <x v="7"/>
    <x v="7"/>
    <x v="56"/>
    <s v="516129  D/R - Cash In Lieu Parkland - City Wide"/>
    <n v="300"/>
    <n v="0"/>
    <n v="500"/>
    <n v="0"/>
    <n v="500"/>
    <n v="0"/>
    <n v="500"/>
    <n v="0"/>
    <n v="500"/>
    <n v="0"/>
    <n v="2300"/>
    <n v="516129"/>
    <n v="800"/>
    <s v="CW"/>
    <x v="8"/>
    <s v="Lieu Parkland - City Wide"/>
    <n v="909443"/>
    <s v="Réaménagement de parc 2019"/>
    <s v="909443 Réaménagement de parc 2019"/>
    <x v="0"/>
    <x v="7"/>
    <x v="0"/>
    <x v="0"/>
  </r>
  <r>
    <n v="909444"/>
    <s v="909444 Fitness &amp; Recreation Equip. Replace 2019"/>
    <x v="0"/>
    <x v="0"/>
    <s v="City Wide Capital"/>
    <x v="0"/>
    <x v="0"/>
    <x v="0"/>
    <x v="0"/>
    <x v="0"/>
    <s v="Individual"/>
    <x v="0"/>
    <x v="0"/>
    <x v="3"/>
    <x v="7"/>
    <x v="7"/>
    <x v="57"/>
    <s v="516104  City Wide Capital"/>
    <n v="100"/>
    <n v="0"/>
    <n v="250"/>
    <n v="0"/>
    <n v="250"/>
    <n v="0"/>
    <n v="250"/>
    <n v="0"/>
    <n v="254"/>
    <n v="0"/>
    <n v="1104"/>
    <n v="516104"/>
    <n v="350"/>
    <s v="CW"/>
    <x v="8"/>
    <s v="City Wide Capital"/>
    <n v="909444"/>
    <s v="Remplacement du matériel de conditionnement physique et de loisirs 2019"/>
    <s v="909444 Remplacement du matériel de conditionnement physique et de loisirs 2019"/>
    <x v="0"/>
    <x v="7"/>
    <x v="0"/>
    <x v="0"/>
  </r>
  <r>
    <n v="909445"/>
    <s v="909445 Infrastructure Upgrades 2019"/>
    <x v="0"/>
    <x v="0"/>
    <s v="City Wide Capital"/>
    <x v="0"/>
    <x v="0"/>
    <x v="0"/>
    <x v="0"/>
    <x v="0"/>
    <s v="Individual"/>
    <x v="0"/>
    <x v="0"/>
    <x v="3"/>
    <x v="7"/>
    <x v="7"/>
    <x v="58"/>
    <s v="516104  City Wide Capital"/>
    <n v="578"/>
    <n v="777"/>
    <n v="798"/>
    <n v="671"/>
    <n v="944"/>
    <n v="969"/>
    <n v="994"/>
    <n v="1021"/>
    <n v="1049"/>
    <n v="384"/>
    <n v="8185"/>
    <n v="516104"/>
    <n v="2824"/>
    <s v="CW"/>
    <x v="3"/>
    <s v="City Wide Capital"/>
    <n v="909445"/>
    <s v="Modernisation des infrastructures  2019"/>
    <s v="909445 Modernisation des infrastructures  2019"/>
    <x v="0"/>
    <x v="7"/>
    <x v="0"/>
    <x v="0"/>
  </r>
  <r>
    <n v="909448"/>
    <s v="909448 Artifact &amp; Art Collection Restore &amp;Maint"/>
    <x v="0"/>
    <x v="0"/>
    <s v="City Wide Capital"/>
    <x v="0"/>
    <x v="0"/>
    <x v="0"/>
    <x v="0"/>
    <x v="0"/>
    <s v="Individual"/>
    <x v="0"/>
    <x v="0"/>
    <x v="3"/>
    <x v="7"/>
    <x v="7"/>
    <x v="59"/>
    <s v="516104  City Wide Capital"/>
    <n v="50"/>
    <n v="50"/>
    <n v="50"/>
    <n v="50"/>
    <n v="50"/>
    <n v="50"/>
    <n v="50"/>
    <n v="50"/>
    <n v="50"/>
    <n v="50"/>
    <n v="500"/>
    <n v="516104"/>
    <n v="200"/>
    <s v="CW"/>
    <x v="3"/>
    <s v="City Wide Capital"/>
    <n v="909448"/>
    <s v="Restauration et entretien de la collection d'artefacts et d'objets d'art 2019"/>
    <s v="909448 Restauration et entretien de la collection d'artefacts et d'objets d'art 2019"/>
    <x v="0"/>
    <x v="7"/>
    <x v="0"/>
    <x v="0"/>
  </r>
  <r>
    <n v="909449"/>
    <s v="909449 Centrepointe Theatre Cap Renew Fund 2019"/>
    <x v="0"/>
    <x v="0"/>
    <s v="Centrepointe Theatre Capital"/>
    <x v="0"/>
    <x v="0"/>
    <x v="0"/>
    <x v="0"/>
    <x v="0"/>
    <s v="Individual"/>
    <x v="0"/>
    <x v="0"/>
    <x v="3"/>
    <x v="7"/>
    <x v="7"/>
    <x v="60"/>
    <s v="516106  R/F -Centrepointe Theatre Capital"/>
    <n v="192"/>
    <n v="100"/>
    <n v="100"/>
    <n v="100"/>
    <n v="100"/>
    <n v="100"/>
    <n v="100"/>
    <n v="100"/>
    <n v="100"/>
    <n v="100"/>
    <n v="1092"/>
    <n v="516106"/>
    <n v="492"/>
    <n v="8"/>
    <x v="3"/>
    <s v="Centrepointe Theatre Capital"/>
    <n v="909449"/>
    <s v="Fonds d'immobilisations pour la réfection du Théâtre Centrepointe 2019"/>
    <s v="909449 Fonds d'immobilisations pour la réfection du Théâtre Centrepointe 2019"/>
    <x v="0"/>
    <x v="7"/>
    <x v="0"/>
    <x v="0"/>
  </r>
  <r>
    <n v="909450"/>
    <s v="909450 Cultural Building &amp; Equip 2019"/>
    <x v="0"/>
    <x v="0"/>
    <s v="City Wide Capital"/>
    <x v="0"/>
    <x v="0"/>
    <x v="0"/>
    <x v="0"/>
    <x v="0"/>
    <s v="Individual"/>
    <x v="0"/>
    <x v="0"/>
    <x v="3"/>
    <x v="7"/>
    <x v="7"/>
    <x v="61"/>
    <s v="516104  City Wide Capital"/>
    <n v="100"/>
    <n v="126"/>
    <n v="125"/>
    <n v="125"/>
    <n v="125"/>
    <n v="125"/>
    <n v="125"/>
    <n v="125"/>
    <n v="125"/>
    <n v="125"/>
    <n v="1226"/>
    <n v="516104"/>
    <n v="476"/>
    <s v="CW"/>
    <x v="8"/>
    <s v="City Wide Capital"/>
    <n v="909450"/>
    <s v="Édifices et équipement culturels 2019"/>
    <s v="909450 Édifices et équipement culturels 2019"/>
    <x v="0"/>
    <x v="7"/>
    <x v="0"/>
    <x v="0"/>
  </r>
  <r>
    <n v="909451"/>
    <s v="909451 Museum Sustainability Plan 2019"/>
    <x v="0"/>
    <x v="0"/>
    <s v="City Wide Capital"/>
    <x v="0"/>
    <x v="0"/>
    <x v="0"/>
    <x v="0"/>
    <x v="0"/>
    <s v="Individual"/>
    <x v="0"/>
    <x v="0"/>
    <x v="3"/>
    <x v="7"/>
    <x v="7"/>
    <x v="62"/>
    <s v="516104  City Wide Capital"/>
    <n v="0"/>
    <n v="200"/>
    <n v="200"/>
    <n v="200"/>
    <n v="200"/>
    <n v="200"/>
    <n v="200"/>
    <n v="200"/>
    <n v="200"/>
    <n v="200"/>
    <n v="1800"/>
    <n v="516104"/>
    <n v="600"/>
    <s v="CW"/>
    <x v="8"/>
    <s v="City Wide Capital"/>
    <n v="909451"/>
    <s v="Plan de durabilité des musés  2019"/>
    <s v="909451 Plan de durabilité des musés  2019"/>
    <x v="0"/>
    <x v="7"/>
    <x v="0"/>
    <x v="0"/>
  </r>
  <r>
    <n v="909546"/>
    <s v="909546 Meridian Naming Rights Enhancements"/>
    <x v="3"/>
    <x v="3"/>
    <s v="General Revenue"/>
    <x v="3"/>
    <x v="2"/>
    <x v="0"/>
    <x v="0"/>
    <x v="0"/>
    <s v="Individual"/>
    <x v="0"/>
    <x v="0"/>
    <x v="3"/>
    <x v="7"/>
    <x v="7"/>
    <x v="63"/>
    <s v="517005  General Revenue"/>
    <n v="191.1"/>
    <n v="0"/>
    <n v="0"/>
    <n v="0"/>
    <n v="0"/>
    <n v="0"/>
    <n v="0"/>
    <n v="0"/>
    <n v="0"/>
    <n v="0"/>
    <n v="191.1"/>
    <n v="517005"/>
    <n v="191.1"/>
    <n v="8"/>
    <x v="2"/>
    <s v="General"/>
    <n v="909546"/>
    <s v="Améliorations des droits de nommage Meridian"/>
    <s v="909546 Améliorations des droits de nommage Meridian"/>
    <x v="0"/>
    <x v="7"/>
    <x v="0"/>
    <x v="3"/>
  </r>
  <r>
    <n v="907417"/>
    <s v="907417 Dr. Taite Linear Park"/>
    <x v="0"/>
    <x v="0"/>
    <s v="Cash In Lieu Parkland - City Wide"/>
    <x v="0"/>
    <x v="0"/>
    <x v="0"/>
    <x v="0"/>
    <x v="0"/>
    <s v="Individual"/>
    <x v="1"/>
    <x v="0"/>
    <x v="3"/>
    <x v="8"/>
    <x v="7"/>
    <x v="64"/>
    <s v="516129  D/R - Cash In Lieu Parkland - City Wide"/>
    <n v="6"/>
    <n v="0"/>
    <n v="0"/>
    <n v="0"/>
    <n v="0"/>
    <n v="0"/>
    <n v="0"/>
    <n v="0"/>
    <n v="0"/>
    <n v="0"/>
    <n v="6"/>
    <n v="516129"/>
    <n v="6"/>
    <n v="19"/>
    <x v="9"/>
    <s v="Lieu Parkland - City Wide"/>
    <n v="907417"/>
    <s v="Parc linéaire Dr-Taite"/>
    <s v="907417 Parc linéaire Dr-Taite"/>
    <x v="0"/>
    <x v="7"/>
    <x v="1"/>
    <x v="0"/>
  </r>
  <r>
    <n v="907417"/>
    <s v="907417 Dr. Taite Linear Park"/>
    <x v="1"/>
    <x v="1"/>
    <s v="Parks Development(Rural)"/>
    <x v="1"/>
    <x v="1"/>
    <x v="0"/>
    <x v="0"/>
    <x v="0"/>
    <s v="Individual"/>
    <x v="1"/>
    <x v="0"/>
    <x v="3"/>
    <x v="8"/>
    <x v="7"/>
    <x v="64"/>
    <s v="516326  D/C - Parks Development(Rural)"/>
    <n v="58"/>
    <n v="0"/>
    <n v="0"/>
    <n v="0"/>
    <n v="0"/>
    <n v="0"/>
    <n v="0"/>
    <n v="0"/>
    <n v="0"/>
    <n v="0"/>
    <n v="58"/>
    <n v="516326"/>
    <n v="58"/>
    <n v="19"/>
    <x v="9"/>
    <s v="Parks Development"/>
    <n v="907417"/>
    <s v="Parc linéaire Dr-Taite"/>
    <s v="907417 Parc linéaire Dr-Taite"/>
    <x v="0"/>
    <x v="7"/>
    <x v="1"/>
    <x v="1"/>
  </r>
  <r>
    <n v="907842"/>
    <s v="907842 Community Centre South"/>
    <x v="3"/>
    <x v="3"/>
    <s v="General Revenue"/>
    <x v="3"/>
    <x v="2"/>
    <x v="0"/>
    <x v="0"/>
    <x v="0"/>
    <s v="Individual"/>
    <x v="1"/>
    <x v="0"/>
    <x v="3"/>
    <x v="7"/>
    <x v="7"/>
    <x v="65"/>
    <s v="517005  General Revenue"/>
    <n v="2610"/>
    <n v="0"/>
    <n v="0"/>
    <n v="0"/>
    <n v="0"/>
    <n v="0"/>
    <n v="0"/>
    <n v="0"/>
    <n v="0"/>
    <n v="0"/>
    <n v="2610"/>
    <n v="517005"/>
    <n v="2610"/>
    <n v="20"/>
    <x v="8"/>
    <s v="General"/>
    <n v="907842"/>
    <s v="Centre communautaire Sud"/>
    <s v="907842 Centre communautaire Sud"/>
    <x v="0"/>
    <x v="7"/>
    <x v="1"/>
    <x v="3"/>
  </r>
  <r>
    <n v="907842"/>
    <s v="907842 Community Centre South"/>
    <x v="1"/>
    <x v="1"/>
    <s v="Recreation -OSGB"/>
    <x v="1"/>
    <x v="1"/>
    <x v="0"/>
    <x v="0"/>
    <x v="0"/>
    <s v="Individual"/>
    <x v="1"/>
    <x v="0"/>
    <x v="3"/>
    <x v="7"/>
    <x v="7"/>
    <x v="65"/>
    <s v="516277  Recreation -OSGB"/>
    <n v="6621"/>
    <n v="0"/>
    <n v="0"/>
    <n v="0"/>
    <n v="0"/>
    <n v="0"/>
    <n v="0"/>
    <n v="0"/>
    <n v="0"/>
    <n v="0"/>
    <n v="6621"/>
    <n v="516277"/>
    <n v="6621"/>
    <n v="20"/>
    <x v="8"/>
    <s v="Recreation"/>
    <n v="907842"/>
    <s v="Centre communautaire Sud"/>
    <s v="907842 Centre communautaire Sud"/>
    <x v="0"/>
    <x v="7"/>
    <x v="1"/>
    <x v="1"/>
  </r>
  <r>
    <n v="907842"/>
    <s v="907842 Community Centre South"/>
    <x v="4"/>
    <x v="2"/>
    <s v="Recreation DC Debt TBA"/>
    <x v="4"/>
    <x v="1"/>
    <x v="0"/>
    <x v="0"/>
    <x v="0"/>
    <s v="Individual"/>
    <x v="1"/>
    <x v="0"/>
    <x v="3"/>
    <x v="7"/>
    <x v="7"/>
    <x v="65"/>
    <s v="518041  Recreation DC Debt TBA"/>
    <n v="8169"/>
    <n v="0"/>
    <n v="0"/>
    <n v="0"/>
    <n v="0"/>
    <n v="0"/>
    <n v="0"/>
    <n v="0"/>
    <n v="0"/>
    <n v="0"/>
    <n v="8169"/>
    <n v="518041"/>
    <n v="8169"/>
    <n v="20"/>
    <x v="8"/>
    <s v="Recreation DC Debt"/>
    <n v="907842"/>
    <s v="Centre communautaire Sud"/>
    <s v="907842 Centre communautaire Sud"/>
    <x v="0"/>
    <x v="7"/>
    <x v="1"/>
    <x v="2"/>
  </r>
  <r>
    <n v="908530"/>
    <s v="908530 Bayswater / Lebreton Street Park"/>
    <x v="0"/>
    <x v="0"/>
    <s v="Cash In Lieu Parkland - City Wide"/>
    <x v="0"/>
    <x v="0"/>
    <x v="0"/>
    <x v="0"/>
    <x v="0"/>
    <s v="Parks Growth"/>
    <x v="1"/>
    <x v="0"/>
    <x v="3"/>
    <x v="7"/>
    <x v="7"/>
    <x v="66"/>
    <s v="516129  D/R - Cash In Lieu Parkland - City Wide"/>
    <n v="0"/>
    <n v="0"/>
    <n v="0"/>
    <n v="0"/>
    <n v="0"/>
    <n v="89"/>
    <n v="0"/>
    <n v="0"/>
    <n v="0"/>
    <n v="0"/>
    <n v="89"/>
    <n v="516129"/>
    <n v="0"/>
    <s v="14"/>
    <x v="5"/>
    <s v="Lieu Parkland - City Wide"/>
    <n v="908530"/>
    <s v="parc des rues Bayswater et Lebreton"/>
    <s v="908530 parc des rues Bayswater et Lebreton"/>
    <x v="0"/>
    <x v="7"/>
    <x v="1"/>
    <x v="0"/>
  </r>
  <r>
    <n v="908530"/>
    <s v="908530 Bayswater / Lebreton Street Park"/>
    <x v="1"/>
    <x v="1"/>
    <s v="Parks Development(InsideGreenbelt)"/>
    <x v="1"/>
    <x v="1"/>
    <x v="0"/>
    <x v="0"/>
    <x v="0"/>
    <s v="Parks Growth"/>
    <x v="1"/>
    <x v="0"/>
    <x v="3"/>
    <x v="7"/>
    <x v="7"/>
    <x v="66"/>
    <s v="516320  D/C - Parks Development(InsideGreenbelt)"/>
    <n v="0"/>
    <n v="0"/>
    <n v="0"/>
    <n v="0"/>
    <n v="0"/>
    <n v="410"/>
    <n v="0"/>
    <n v="0"/>
    <n v="0"/>
    <n v="0"/>
    <n v="410"/>
    <n v="516320"/>
    <n v="0"/>
    <s v="14"/>
    <x v="5"/>
    <s v="Parks Development"/>
    <n v="908530"/>
    <s v="parc des rues Bayswater et Lebreton"/>
    <s v="908530 parc des rues Bayswater et Lebreton"/>
    <x v="0"/>
    <x v="7"/>
    <x v="1"/>
    <x v="1"/>
  </r>
  <r>
    <n v="908530"/>
    <s v="908530 Bayswater / Lebreton Street Park"/>
    <x v="1"/>
    <x v="1"/>
    <s v="D/C - Parks Development Legacy"/>
    <x v="1"/>
    <x v="1"/>
    <x v="0"/>
    <x v="0"/>
    <x v="0"/>
    <s v="Parks Growth"/>
    <x v="1"/>
    <x v="0"/>
    <x v="3"/>
    <x v="7"/>
    <x v="7"/>
    <x v="66"/>
    <s v="516335  D/C - Parks Development Legacy"/>
    <n v="0"/>
    <n v="0"/>
    <n v="0"/>
    <n v="0"/>
    <n v="0"/>
    <n v="110"/>
    <n v="0"/>
    <n v="0"/>
    <n v="0"/>
    <n v="0"/>
    <n v="110"/>
    <n v="516335"/>
    <n v="0"/>
    <s v="14"/>
    <x v="5"/>
    <s v="Parks Development"/>
    <n v="908530"/>
    <s v="parc des rues Bayswater et Lebreton"/>
    <s v="908530 parc des rues Bayswater et Lebreton"/>
    <x v="0"/>
    <x v="7"/>
    <x v="1"/>
    <x v="1"/>
  </r>
  <r>
    <n v="908531"/>
    <s v="908531 Buckles St. Neighbourhood Park"/>
    <x v="0"/>
    <x v="0"/>
    <s v="Cash In Lieu Parkland - City Wide"/>
    <x v="0"/>
    <x v="0"/>
    <x v="0"/>
    <x v="0"/>
    <x v="0"/>
    <s v="Parks Growth"/>
    <x v="1"/>
    <x v="0"/>
    <x v="3"/>
    <x v="7"/>
    <x v="7"/>
    <x v="67"/>
    <s v="516129  D/R - Cash In Lieu Parkland - City Wide"/>
    <n v="0"/>
    <n v="121"/>
    <n v="0"/>
    <n v="0"/>
    <n v="0"/>
    <n v="0"/>
    <n v="0"/>
    <n v="0"/>
    <n v="0"/>
    <n v="0"/>
    <n v="121"/>
    <n v="516129"/>
    <n v="121"/>
    <s v="20"/>
    <x v="7"/>
    <s v="Lieu Parkland - City Wide"/>
    <n v="908531"/>
    <s v="Parc de quartier de la rue Buckles"/>
    <s v="908531 Parc de quartier de la rue Buckles"/>
    <x v="0"/>
    <x v="7"/>
    <x v="1"/>
    <x v="0"/>
  </r>
  <r>
    <n v="908531"/>
    <s v="908531 Buckles St. Neighbourhood Park"/>
    <x v="1"/>
    <x v="1"/>
    <s v="Parks Development(Rural)"/>
    <x v="1"/>
    <x v="1"/>
    <x v="0"/>
    <x v="0"/>
    <x v="0"/>
    <s v="Parks Growth"/>
    <x v="1"/>
    <x v="0"/>
    <x v="3"/>
    <x v="7"/>
    <x v="7"/>
    <x v="67"/>
    <s v="516326  D/C - Parks Development(Rural)"/>
    <n v="0"/>
    <n v="891"/>
    <n v="0"/>
    <n v="0"/>
    <n v="0"/>
    <n v="0"/>
    <n v="0"/>
    <n v="0"/>
    <n v="0"/>
    <n v="0"/>
    <n v="891"/>
    <n v="516326"/>
    <n v="891"/>
    <s v="20"/>
    <x v="7"/>
    <s v="Parks Development"/>
    <n v="908531"/>
    <s v="Parc de quartier de la rue Buckles"/>
    <s v="908531 Parc de quartier de la rue Buckles"/>
    <x v="0"/>
    <x v="7"/>
    <x v="1"/>
    <x v="1"/>
  </r>
  <r>
    <n v="908531"/>
    <s v="908531 Buckles St. Neighbourhood Park"/>
    <x v="1"/>
    <x v="1"/>
    <s v="D/C - Parks Development Legacy"/>
    <x v="1"/>
    <x v="1"/>
    <x v="0"/>
    <x v="0"/>
    <x v="0"/>
    <s v="Parks Growth"/>
    <x v="1"/>
    <x v="0"/>
    <x v="3"/>
    <x v="7"/>
    <x v="7"/>
    <x v="67"/>
    <s v="516335  D/C - Parks Development Legacy"/>
    <n v="0"/>
    <n v="202"/>
    <n v="0"/>
    <n v="0"/>
    <n v="0"/>
    <n v="0"/>
    <n v="0"/>
    <n v="0"/>
    <n v="0"/>
    <n v="0"/>
    <n v="202"/>
    <n v="516335"/>
    <n v="202"/>
    <s v="20"/>
    <x v="7"/>
    <s v="Parks Development"/>
    <n v="908531"/>
    <s v="Parc de quartier de la rue Buckles"/>
    <s v="908531 Parc de quartier de la rue Buckles"/>
    <x v="0"/>
    <x v="7"/>
    <x v="1"/>
    <x v="1"/>
  </r>
  <r>
    <n v="908532"/>
    <s v="908532 Carp Airport Community Park"/>
    <x v="0"/>
    <x v="0"/>
    <s v="Cash In Lieu Parkland - City Wide"/>
    <x v="0"/>
    <x v="0"/>
    <x v="0"/>
    <x v="0"/>
    <x v="0"/>
    <s v="Parks Growth"/>
    <x v="1"/>
    <x v="0"/>
    <x v="3"/>
    <x v="7"/>
    <x v="7"/>
    <x v="68"/>
    <s v="516129  D/R - Cash In Lieu Parkland - City Wide"/>
    <n v="0"/>
    <n v="200"/>
    <n v="0"/>
    <n v="0"/>
    <n v="0"/>
    <n v="0"/>
    <n v="0"/>
    <n v="0"/>
    <n v="0"/>
    <n v="0"/>
    <n v="200"/>
    <n v="516129"/>
    <n v="200"/>
    <n v="5"/>
    <x v="1"/>
    <s v="Lieu Parkland - City Wide"/>
    <n v="908532"/>
    <s v="Parc communautaire de l’aéroport de Carp"/>
    <s v="908532 Parc communautaire de l’aéroport de Carp"/>
    <x v="0"/>
    <x v="7"/>
    <x v="1"/>
    <x v="0"/>
  </r>
  <r>
    <n v="908532"/>
    <s v="908532 Carp Airport Community Park"/>
    <x v="1"/>
    <x v="1"/>
    <s v="Parks Development(Rural)"/>
    <x v="1"/>
    <x v="1"/>
    <x v="0"/>
    <x v="0"/>
    <x v="0"/>
    <s v="Parks Growth"/>
    <x v="1"/>
    <x v="0"/>
    <x v="3"/>
    <x v="7"/>
    <x v="7"/>
    <x v="68"/>
    <s v="516326  D/C - Parks Development(Rural)"/>
    <n v="0"/>
    <n v="1184"/>
    <n v="0"/>
    <n v="0"/>
    <n v="0"/>
    <n v="0"/>
    <n v="0"/>
    <n v="0"/>
    <n v="0"/>
    <n v="0"/>
    <n v="1184"/>
    <n v="516326"/>
    <n v="1184"/>
    <n v="5"/>
    <x v="1"/>
    <s v="Parks Development"/>
    <n v="908532"/>
    <s v="Parc communautaire de l’aéroport de Carp"/>
    <s v="908532 Parc communautaire de l’aéroport de Carp"/>
    <x v="0"/>
    <x v="7"/>
    <x v="1"/>
    <x v="1"/>
  </r>
  <r>
    <n v="908533"/>
    <s v="908533 Cedar Lakes (1566 Stagecoach Rd-Ripley)"/>
    <x v="0"/>
    <x v="0"/>
    <s v="Cash In Lieu Parkland - City Wide"/>
    <x v="0"/>
    <x v="0"/>
    <x v="0"/>
    <x v="0"/>
    <x v="0"/>
    <s v="Parks Growth"/>
    <x v="1"/>
    <x v="0"/>
    <x v="3"/>
    <x v="7"/>
    <x v="7"/>
    <x v="69"/>
    <s v="516129  D/R - Cash In Lieu Parkland - City Wide"/>
    <n v="0"/>
    <n v="0"/>
    <n v="30"/>
    <n v="0"/>
    <n v="0"/>
    <n v="0"/>
    <n v="0"/>
    <n v="0"/>
    <n v="0"/>
    <n v="0"/>
    <n v="30"/>
    <n v="516129"/>
    <n v="30"/>
    <s v="20"/>
    <x v="7"/>
    <s v="Lieu Parkland - City Wide"/>
    <n v="908533"/>
    <s v="Parc de quartier Cedar Lakes (1566, chemin Stagecoach – terrains Ripley)"/>
    <s v="908533 Parc de quartier Cedar Lakes (1566, chemin Stagecoach – terrains Ripley)"/>
    <x v="0"/>
    <x v="7"/>
    <x v="1"/>
    <x v="0"/>
  </r>
  <r>
    <n v="908533"/>
    <s v="908533 Cedar Lakes (1566 Stagecoach Rd-Ripley)"/>
    <x v="1"/>
    <x v="1"/>
    <s v="Parks Development(Rural)"/>
    <x v="1"/>
    <x v="1"/>
    <x v="0"/>
    <x v="0"/>
    <x v="0"/>
    <s v="Parks Growth"/>
    <x v="1"/>
    <x v="0"/>
    <x v="3"/>
    <x v="7"/>
    <x v="7"/>
    <x v="69"/>
    <s v="516326  D/C - Parks Development(Rural)"/>
    <n v="0"/>
    <n v="0"/>
    <n v="275"/>
    <n v="0"/>
    <n v="0"/>
    <n v="0"/>
    <n v="0"/>
    <n v="0"/>
    <n v="0"/>
    <n v="0"/>
    <n v="275"/>
    <n v="516326"/>
    <n v="275"/>
    <s v="20"/>
    <x v="7"/>
    <s v="Parks Development"/>
    <n v="908533"/>
    <s v="Parc de quartier Cedar Lakes (1566, chemin Stagecoach – terrains Ripley)"/>
    <s v="908533 Parc de quartier Cedar Lakes (1566, chemin Stagecoach – terrains Ripley)"/>
    <x v="0"/>
    <x v="7"/>
    <x v="1"/>
    <x v="1"/>
  </r>
  <r>
    <n v="908534"/>
    <s v="908534 Cobble Hill Park Strandherd Meadows"/>
    <x v="0"/>
    <x v="0"/>
    <s v="Cash In Lieu Parkland - City Wide"/>
    <x v="0"/>
    <x v="0"/>
    <x v="0"/>
    <x v="0"/>
    <x v="0"/>
    <s v="Individual"/>
    <x v="1"/>
    <x v="0"/>
    <x v="3"/>
    <x v="7"/>
    <x v="7"/>
    <x v="70"/>
    <s v="516129  D/R - Cash In Lieu Parkland - City Wide"/>
    <n v="114"/>
    <n v="0"/>
    <n v="0"/>
    <n v="0"/>
    <n v="0"/>
    <n v="0"/>
    <n v="0"/>
    <n v="0"/>
    <n v="0"/>
    <n v="0"/>
    <n v="114"/>
    <n v="516129"/>
    <n v="114"/>
    <n v="3"/>
    <x v="2"/>
    <s v="Lieu Parkland - City Wide"/>
    <n v="908534"/>
    <s v="parc Cobble Hill, Strandherd Meadows"/>
    <s v="908534 parc Cobble Hill, Strandherd Meadows"/>
    <x v="0"/>
    <x v="7"/>
    <x v="1"/>
    <x v="0"/>
  </r>
  <r>
    <n v="908534"/>
    <s v="908534 Cobble Hill Park Strandherd Meadows"/>
    <x v="1"/>
    <x v="1"/>
    <s v="Parks Development(OutsidGreenbelt)"/>
    <x v="1"/>
    <x v="1"/>
    <x v="0"/>
    <x v="0"/>
    <x v="0"/>
    <s v="Individual"/>
    <x v="1"/>
    <x v="0"/>
    <x v="3"/>
    <x v="7"/>
    <x v="7"/>
    <x v="70"/>
    <s v="516323  D/C - Parks Development(OutsidGreenbelt)"/>
    <n v="328"/>
    <n v="0"/>
    <n v="0"/>
    <n v="0"/>
    <n v="0"/>
    <n v="0"/>
    <n v="0"/>
    <n v="0"/>
    <n v="0"/>
    <n v="0"/>
    <n v="328"/>
    <n v="516323"/>
    <n v="328"/>
    <n v="3"/>
    <x v="2"/>
    <s v="Parks Development"/>
    <n v="908534"/>
    <s v="parc Cobble Hill, Strandherd Meadows"/>
    <s v="908534 parc Cobble Hill, Strandherd Meadows"/>
    <x v="0"/>
    <x v="7"/>
    <x v="1"/>
    <x v="1"/>
  </r>
  <r>
    <n v="908534"/>
    <s v="908534 Cobble Hill Park Strandherd Meadows"/>
    <x v="1"/>
    <x v="1"/>
    <s v="D/C - Parks Development Legacy"/>
    <x v="1"/>
    <x v="1"/>
    <x v="0"/>
    <x v="0"/>
    <x v="0"/>
    <s v="Individual"/>
    <x v="1"/>
    <x v="0"/>
    <x v="3"/>
    <x v="7"/>
    <x v="7"/>
    <x v="70"/>
    <s v="516335  D/C - Parks Development Legacy"/>
    <n v="700"/>
    <n v="0"/>
    <n v="0"/>
    <n v="0"/>
    <n v="0"/>
    <n v="0"/>
    <n v="0"/>
    <n v="0"/>
    <n v="0"/>
    <n v="0"/>
    <n v="700"/>
    <n v="516335"/>
    <n v="700"/>
    <n v="3"/>
    <x v="2"/>
    <s v="Parks Development"/>
    <n v="908534"/>
    <s v="parc Cobble Hill, Strandherd Meadows"/>
    <s v="908534 parc Cobble Hill, Strandherd Meadows"/>
    <x v="0"/>
    <x v="7"/>
    <x v="1"/>
    <x v="1"/>
  </r>
  <r>
    <n v="908535"/>
    <s v="908535 EUC District Park"/>
    <x v="0"/>
    <x v="0"/>
    <s v="Cash In Lieu Parkland - City Wide"/>
    <x v="0"/>
    <x v="0"/>
    <x v="0"/>
    <x v="0"/>
    <x v="0"/>
    <s v="Parks Growth"/>
    <x v="1"/>
    <x v="0"/>
    <x v="3"/>
    <x v="7"/>
    <x v="7"/>
    <x v="71"/>
    <s v="516129  D/R - Cash In Lieu Parkland - City Wide"/>
    <n v="0"/>
    <n v="0"/>
    <n v="0"/>
    <n v="91"/>
    <n v="359"/>
    <n v="359"/>
    <n v="242"/>
    <n v="0"/>
    <n v="0"/>
    <n v="0"/>
    <n v="1051"/>
    <n v="516129"/>
    <n v="91"/>
    <s v="2"/>
    <x v="10"/>
    <s v="Lieu Parkland - City Wide"/>
    <n v="908535"/>
    <s v="parc de district de la CUE"/>
    <s v="908535 parc de district de la CUE"/>
    <x v="0"/>
    <x v="7"/>
    <x v="1"/>
    <x v="0"/>
  </r>
  <r>
    <n v="908535"/>
    <s v="908535 EUC District Park"/>
    <x v="1"/>
    <x v="1"/>
    <s v="Future DC Funding"/>
    <x v="1"/>
    <x v="1"/>
    <x v="0"/>
    <x v="0"/>
    <x v="0"/>
    <s v="Parks Growth"/>
    <x v="1"/>
    <x v="0"/>
    <x v="3"/>
    <x v="7"/>
    <x v="7"/>
    <x v="71"/>
    <s v="516298  Future DC Funding"/>
    <n v="0"/>
    <n v="0"/>
    <n v="0"/>
    <n v="0"/>
    <n v="748"/>
    <n v="1531"/>
    <n v="1033"/>
    <n v="0"/>
    <n v="0"/>
    <n v="0"/>
    <n v="3312"/>
    <n v="516298"/>
    <n v="0"/>
    <s v="2"/>
    <x v="10"/>
    <s v="Check "/>
    <n v="908535"/>
    <s v="parc de district de la CUE"/>
    <s v="908535 parc de district de la CUE"/>
    <x v="0"/>
    <x v="7"/>
    <x v="1"/>
    <x v="1"/>
  </r>
  <r>
    <n v="908535"/>
    <s v="908535 EUC District Park"/>
    <x v="1"/>
    <x v="1"/>
    <s v="Parks Development(OutsidGreenbelt)"/>
    <x v="1"/>
    <x v="1"/>
    <x v="0"/>
    <x v="0"/>
    <x v="0"/>
    <s v="Parks Growth"/>
    <x v="1"/>
    <x v="0"/>
    <x v="3"/>
    <x v="7"/>
    <x v="7"/>
    <x v="71"/>
    <s v="516323  D/C - Parks Development(OutsidGreenbelt)"/>
    <n v="0"/>
    <n v="0"/>
    <n v="0"/>
    <n v="391"/>
    <n v="784"/>
    <n v="0"/>
    <n v="0"/>
    <n v="0"/>
    <n v="0"/>
    <n v="0"/>
    <n v="1175"/>
    <n v="516323"/>
    <n v="391"/>
    <s v="2"/>
    <x v="10"/>
    <s v="Parks Development"/>
    <n v="908535"/>
    <s v="parc de district de la CUE"/>
    <s v="908535 parc de district de la CUE"/>
    <x v="0"/>
    <x v="7"/>
    <x v="1"/>
    <x v="1"/>
  </r>
  <r>
    <n v="908536"/>
    <s v="908536 Fernbank District Park - Richcraft"/>
    <x v="0"/>
    <x v="0"/>
    <s v="Cash In Lieu Parkland - City Wide"/>
    <x v="0"/>
    <x v="0"/>
    <x v="0"/>
    <x v="0"/>
    <x v="0"/>
    <s v="Parks Growth"/>
    <x v="1"/>
    <x v="0"/>
    <x v="3"/>
    <x v="7"/>
    <x v="7"/>
    <x v="72"/>
    <s v="516129  D/R - Cash In Lieu Parkland - City Wide"/>
    <n v="0"/>
    <n v="0"/>
    <n v="0"/>
    <n v="1005"/>
    <n v="0"/>
    <n v="0"/>
    <n v="0"/>
    <n v="0"/>
    <n v="0"/>
    <n v="0"/>
    <n v="1005"/>
    <n v="516129"/>
    <n v="1005"/>
    <s v="6"/>
    <x v="10"/>
    <s v="Lieu Parkland - City Wide"/>
    <n v="908536"/>
    <s v="Parc du district de Fernbank – Richcraft"/>
    <s v="908536 Parc du district de Fernbank – Richcraft"/>
    <x v="0"/>
    <x v="7"/>
    <x v="1"/>
    <x v="0"/>
  </r>
  <r>
    <n v="908536"/>
    <s v="908536 Fernbank District Park - Richcraft"/>
    <x v="1"/>
    <x v="1"/>
    <s v="Future DC Funding"/>
    <x v="1"/>
    <x v="1"/>
    <x v="0"/>
    <x v="0"/>
    <x v="0"/>
    <s v="Parks Growth"/>
    <x v="1"/>
    <x v="0"/>
    <x v="3"/>
    <x v="7"/>
    <x v="7"/>
    <x v="72"/>
    <s v="516298  Future DC Funding"/>
    <n v="0"/>
    <n v="0"/>
    <n v="0"/>
    <n v="2420"/>
    <n v="0"/>
    <n v="0"/>
    <n v="0"/>
    <n v="0"/>
    <n v="0"/>
    <n v="0"/>
    <n v="2420"/>
    <n v="516298"/>
    <n v="2420"/>
    <s v="6"/>
    <x v="10"/>
    <s v="Check "/>
    <n v="908536"/>
    <s v="Parc du district de Fernbank – Richcraft"/>
    <s v="908536 Parc du district de Fernbank – Richcraft"/>
    <x v="0"/>
    <x v="7"/>
    <x v="1"/>
    <x v="1"/>
  </r>
  <r>
    <n v="908536"/>
    <s v="908536 Fernbank District Park - Richcraft"/>
    <x v="1"/>
    <x v="1"/>
    <s v="Parks Development(OutsidGreenbelt)"/>
    <x v="1"/>
    <x v="1"/>
    <x v="0"/>
    <x v="0"/>
    <x v="0"/>
    <s v="Parks Growth"/>
    <x v="1"/>
    <x v="0"/>
    <x v="3"/>
    <x v="7"/>
    <x v="7"/>
    <x v="72"/>
    <s v="516323  D/C - Parks Development(OutsidGreenbelt)"/>
    <n v="0"/>
    <n v="0"/>
    <n v="0"/>
    <n v="1863"/>
    <n v="0"/>
    <n v="0"/>
    <n v="0"/>
    <n v="0"/>
    <n v="0"/>
    <n v="0"/>
    <n v="1863"/>
    <n v="516323"/>
    <n v="1863"/>
    <s v="6"/>
    <x v="10"/>
    <s v="Parks Development"/>
    <n v="908536"/>
    <s v="Parc du district de Fernbank – Richcraft"/>
    <s v="908536 Parc du district de Fernbank – Richcraft"/>
    <x v="0"/>
    <x v="7"/>
    <x v="1"/>
    <x v="1"/>
  </r>
  <r>
    <n v="908538"/>
    <s v="908538 Humanics Linear Park"/>
    <x v="0"/>
    <x v="0"/>
    <s v="Cash In Lieu Parkland - City Wide"/>
    <x v="0"/>
    <x v="0"/>
    <x v="0"/>
    <x v="0"/>
    <x v="0"/>
    <s v="Parks Growth"/>
    <x v="1"/>
    <x v="0"/>
    <x v="3"/>
    <x v="7"/>
    <x v="7"/>
    <x v="73"/>
    <s v="516129  D/R - Cash In Lieu Parkland - City Wide"/>
    <n v="14"/>
    <n v="0"/>
    <n v="0"/>
    <n v="0"/>
    <n v="0"/>
    <n v="0"/>
    <n v="0"/>
    <n v="0"/>
    <n v="0"/>
    <n v="0"/>
    <n v="14"/>
    <n v="516129"/>
    <n v="14"/>
    <s v="19"/>
    <x v="2"/>
    <s v="Lieu Parkland - City Wide"/>
    <n v="908538"/>
    <s v="parc linéaire Humanics"/>
    <s v="908538 parc linéaire Humanics"/>
    <x v="0"/>
    <x v="7"/>
    <x v="1"/>
    <x v="0"/>
  </r>
  <r>
    <n v="908538"/>
    <s v="908538 Humanics Linear Park"/>
    <x v="1"/>
    <x v="1"/>
    <s v="Parks Development(Rural)"/>
    <x v="1"/>
    <x v="1"/>
    <x v="0"/>
    <x v="0"/>
    <x v="0"/>
    <s v="Parks Growth"/>
    <x v="1"/>
    <x v="0"/>
    <x v="3"/>
    <x v="7"/>
    <x v="7"/>
    <x v="73"/>
    <s v="516326  D/C - Parks Development(Rural)"/>
    <n v="127"/>
    <n v="0"/>
    <n v="0"/>
    <n v="0"/>
    <n v="0"/>
    <n v="0"/>
    <n v="0"/>
    <n v="0"/>
    <n v="0"/>
    <n v="0"/>
    <n v="127"/>
    <n v="516326"/>
    <n v="127"/>
    <s v="19"/>
    <x v="2"/>
    <s v="Parks Development"/>
    <n v="908538"/>
    <s v="parc linéaire Humanics"/>
    <s v="908538 parc linéaire Humanics"/>
    <x v="0"/>
    <x v="7"/>
    <x v="1"/>
    <x v="1"/>
  </r>
  <r>
    <n v="908539"/>
    <s v="908539 Kanata West District Park"/>
    <x v="0"/>
    <x v="0"/>
    <s v="Cash In Lieu Parkland - City Wide"/>
    <x v="0"/>
    <x v="0"/>
    <x v="0"/>
    <x v="0"/>
    <x v="0"/>
    <s v="Parks Growth"/>
    <x v="1"/>
    <x v="0"/>
    <x v="3"/>
    <x v="7"/>
    <x v="7"/>
    <x v="74"/>
    <s v="516129  D/R - Cash In Lieu Parkland - City Wide"/>
    <n v="61"/>
    <n v="200"/>
    <n v="500"/>
    <n v="0"/>
    <n v="0"/>
    <n v="0"/>
    <n v="0"/>
    <n v="0"/>
    <n v="0"/>
    <n v="0"/>
    <n v="761"/>
    <n v="516129"/>
    <n v="761"/>
    <n v="6"/>
    <x v="5"/>
    <s v="Lieu Parkland - City Wide"/>
    <n v="908539"/>
    <s v="parc de district de Kanata-Ouest"/>
    <s v="908539 parc de district de Kanata-Ouest"/>
    <x v="0"/>
    <x v="7"/>
    <x v="1"/>
    <x v="0"/>
  </r>
  <r>
    <n v="908539"/>
    <s v="908539 Kanata West District Park"/>
    <x v="1"/>
    <x v="1"/>
    <s v="Future DC Funding"/>
    <x v="1"/>
    <x v="1"/>
    <x v="0"/>
    <x v="0"/>
    <x v="0"/>
    <s v="Parks Growth"/>
    <x v="1"/>
    <x v="0"/>
    <x v="3"/>
    <x v="7"/>
    <x v="7"/>
    <x v="74"/>
    <s v="516298  Future DC Funding"/>
    <n v="0"/>
    <n v="1655"/>
    <n v="4495"/>
    <n v="0"/>
    <n v="0"/>
    <n v="0"/>
    <n v="0"/>
    <n v="0"/>
    <n v="0"/>
    <n v="0"/>
    <n v="6150"/>
    <n v="516298"/>
    <n v="6150"/>
    <n v="6"/>
    <x v="5"/>
    <s v="Check "/>
    <n v="908539"/>
    <s v="parc de district de Kanata-Ouest"/>
    <s v="908539 parc de district de Kanata-Ouest"/>
    <x v="0"/>
    <x v="7"/>
    <x v="1"/>
    <x v="1"/>
  </r>
  <r>
    <n v="908539"/>
    <s v="908539 Kanata West District Park"/>
    <x v="1"/>
    <x v="1"/>
    <s v="Parks Development(OutsidGreenbelt)"/>
    <x v="1"/>
    <x v="1"/>
    <x v="0"/>
    <x v="0"/>
    <x v="0"/>
    <s v="Parks Growth"/>
    <x v="1"/>
    <x v="0"/>
    <x v="3"/>
    <x v="7"/>
    <x v="7"/>
    <x v="74"/>
    <s v="516323  D/C - Parks Development(OutsidGreenbelt)"/>
    <n v="548"/>
    <n v="145"/>
    <n v="0"/>
    <n v="0"/>
    <n v="0"/>
    <n v="0"/>
    <n v="0"/>
    <n v="0"/>
    <n v="0"/>
    <n v="0"/>
    <n v="693"/>
    <n v="516323"/>
    <n v="693"/>
    <n v="6"/>
    <x v="5"/>
    <s v="Parks Development"/>
    <n v="908539"/>
    <s v="parc de district de Kanata-Ouest"/>
    <s v="908539 parc de district de Kanata-Ouest"/>
    <x v="0"/>
    <x v="7"/>
    <x v="1"/>
    <x v="1"/>
  </r>
  <r>
    <n v="908540"/>
    <s v="908540 Lebreton Park"/>
    <x v="0"/>
    <x v="0"/>
    <s v="Cash In Lieu Parkland - City Wide"/>
    <x v="0"/>
    <x v="0"/>
    <x v="0"/>
    <x v="0"/>
    <x v="0"/>
    <s v="Parks Growth"/>
    <x v="1"/>
    <x v="0"/>
    <x v="3"/>
    <x v="7"/>
    <x v="7"/>
    <x v="75"/>
    <s v="516129  D/R - Cash In Lieu Parkland - City Wide"/>
    <n v="0"/>
    <n v="0"/>
    <n v="0"/>
    <n v="0"/>
    <n v="380"/>
    <n v="334"/>
    <n v="0"/>
    <n v="0"/>
    <n v="0"/>
    <n v="0"/>
    <n v="714"/>
    <n v="516129"/>
    <n v="0"/>
    <s v="14"/>
    <x v="0"/>
    <s v="Lieu Parkland - City Wide"/>
    <n v="908540"/>
    <s v="Parc LeBreton"/>
    <s v="908540 Parc LeBreton"/>
    <x v="0"/>
    <x v="7"/>
    <x v="1"/>
    <x v="0"/>
  </r>
  <r>
    <n v="908540"/>
    <s v="908540 Lebreton Park"/>
    <x v="1"/>
    <x v="1"/>
    <s v="Parks Development(InsideGreenbelt)"/>
    <x v="1"/>
    <x v="1"/>
    <x v="0"/>
    <x v="0"/>
    <x v="0"/>
    <s v="Parks Growth"/>
    <x v="1"/>
    <x v="0"/>
    <x v="3"/>
    <x v="7"/>
    <x v="7"/>
    <x v="75"/>
    <s v="516320  D/C - Parks Development(InsideGreenbelt)"/>
    <n v="0"/>
    <n v="0"/>
    <n v="0"/>
    <n v="0"/>
    <n v="1178"/>
    <n v="1034"/>
    <n v="0"/>
    <n v="0"/>
    <n v="0"/>
    <n v="0"/>
    <n v="2212"/>
    <n v="516320"/>
    <n v="0"/>
    <s v="14"/>
    <x v="0"/>
    <s v="Parks Development"/>
    <n v="908540"/>
    <s v="Parc LeBreton"/>
    <s v="908540 Parc LeBreton"/>
    <x v="0"/>
    <x v="7"/>
    <x v="1"/>
    <x v="1"/>
  </r>
  <r>
    <n v="908540"/>
    <s v="908540 Lebreton Park"/>
    <x v="1"/>
    <x v="1"/>
    <s v="D/C - Parks Development Legacy"/>
    <x v="1"/>
    <x v="1"/>
    <x v="0"/>
    <x v="0"/>
    <x v="0"/>
    <s v="Parks Growth"/>
    <x v="1"/>
    <x v="0"/>
    <x v="3"/>
    <x v="7"/>
    <x v="7"/>
    <x v="75"/>
    <s v="516335  D/C - Parks Development Legacy"/>
    <n v="0"/>
    <n v="0"/>
    <n v="0"/>
    <n v="0"/>
    <n v="442"/>
    <n v="388"/>
    <n v="0"/>
    <n v="0"/>
    <n v="0"/>
    <n v="0"/>
    <n v="830"/>
    <n v="516335"/>
    <n v="0"/>
    <s v="14"/>
    <x v="0"/>
    <s v="Parks Development"/>
    <n v="908540"/>
    <s v="Parc LeBreton"/>
    <s v="908540 Parc LeBreton"/>
    <x v="0"/>
    <x v="7"/>
    <x v="1"/>
    <x v="1"/>
  </r>
  <r>
    <n v="908541"/>
    <s v="908541 Manotick Estates Park"/>
    <x v="0"/>
    <x v="0"/>
    <s v="Cash In Lieu Parkland - City Wide"/>
    <x v="0"/>
    <x v="0"/>
    <x v="0"/>
    <x v="0"/>
    <x v="0"/>
    <s v="Parks Growth"/>
    <x v="1"/>
    <x v="0"/>
    <x v="3"/>
    <x v="7"/>
    <x v="7"/>
    <x v="76"/>
    <s v="516129  D/R - Cash In Lieu Parkland - City Wide"/>
    <n v="11"/>
    <n v="0"/>
    <n v="0"/>
    <n v="0"/>
    <n v="0"/>
    <n v="0"/>
    <n v="0"/>
    <n v="0"/>
    <n v="0"/>
    <n v="0"/>
    <n v="11"/>
    <n v="516129"/>
    <n v="11"/>
    <s v="21"/>
    <x v="7"/>
    <s v="Lieu Parkland - City Wide"/>
    <n v="908541"/>
    <s v="parc Manotick Estates "/>
    <s v="908541 parc Manotick Estates "/>
    <x v="0"/>
    <x v="7"/>
    <x v="1"/>
    <x v="0"/>
  </r>
  <r>
    <n v="908541"/>
    <s v="908541 Manotick Estates Park"/>
    <x v="1"/>
    <x v="1"/>
    <s v="Parks Development(Rural)"/>
    <x v="1"/>
    <x v="1"/>
    <x v="0"/>
    <x v="0"/>
    <x v="0"/>
    <s v="Parks Growth"/>
    <x v="1"/>
    <x v="0"/>
    <x v="3"/>
    <x v="7"/>
    <x v="7"/>
    <x v="76"/>
    <s v="516326  D/C - Parks Development(Rural)"/>
    <n v="95"/>
    <n v="0"/>
    <n v="0"/>
    <n v="0"/>
    <n v="0"/>
    <n v="0"/>
    <n v="0"/>
    <n v="0"/>
    <n v="0"/>
    <n v="0"/>
    <n v="95"/>
    <n v="516326"/>
    <n v="95"/>
    <s v="21"/>
    <x v="7"/>
    <s v="Parks Development"/>
    <n v="908541"/>
    <s v="parc Manotick Estates "/>
    <s v="908541 parc Manotick Estates "/>
    <x v="0"/>
    <x v="7"/>
    <x v="1"/>
    <x v="1"/>
  </r>
  <r>
    <n v="908542"/>
    <s v="908542 Ogilvie Cummings Parkette"/>
    <x v="0"/>
    <x v="0"/>
    <s v="Cash In Lieu Parkland - City Wide"/>
    <x v="0"/>
    <x v="0"/>
    <x v="0"/>
    <x v="0"/>
    <x v="0"/>
    <s v="Parks Growth"/>
    <x v="1"/>
    <x v="0"/>
    <x v="3"/>
    <x v="7"/>
    <x v="7"/>
    <x v="77"/>
    <s v="516129  D/R - Cash In Lieu Parkland - City Wide"/>
    <n v="0"/>
    <n v="0"/>
    <n v="0"/>
    <n v="46"/>
    <n v="0"/>
    <n v="0"/>
    <n v="0"/>
    <n v="0"/>
    <n v="0"/>
    <n v="0"/>
    <n v="46"/>
    <n v="516129"/>
    <n v="46"/>
    <s v="11"/>
    <x v="1"/>
    <s v="Lieu Parkland - City Wide"/>
    <n v="908542"/>
    <s v="Mini-parc Ogilvie Cummings"/>
    <s v="908542 Mini-parc Ogilvie Cummings"/>
    <x v="0"/>
    <x v="7"/>
    <x v="1"/>
    <x v="0"/>
  </r>
  <r>
    <n v="908542"/>
    <s v="908542 Ogilvie Cummings Parkette"/>
    <x v="1"/>
    <x v="1"/>
    <s v="Future DC Funding"/>
    <x v="1"/>
    <x v="1"/>
    <x v="0"/>
    <x v="0"/>
    <x v="0"/>
    <s v="Parks Growth"/>
    <x v="1"/>
    <x v="0"/>
    <x v="3"/>
    <x v="7"/>
    <x v="7"/>
    <x v="77"/>
    <s v="516298  Future DC Funding"/>
    <n v="0"/>
    <n v="0"/>
    <n v="0"/>
    <n v="45"/>
    <n v="0"/>
    <n v="0"/>
    <n v="0"/>
    <n v="0"/>
    <n v="0"/>
    <n v="0"/>
    <n v="45"/>
    <n v="516298"/>
    <n v="45"/>
    <s v="11"/>
    <x v="1"/>
    <s v="Check "/>
    <n v="908542"/>
    <s v="Mini-parc Ogilvie Cummings"/>
    <s v="908542 Mini-parc Ogilvie Cummings"/>
    <x v="0"/>
    <x v="7"/>
    <x v="1"/>
    <x v="1"/>
  </r>
  <r>
    <n v="908542"/>
    <s v="908542 Ogilvie Cummings Parkette"/>
    <x v="1"/>
    <x v="1"/>
    <s v="Parks Development(InsideGreenbelt)"/>
    <x v="1"/>
    <x v="1"/>
    <x v="0"/>
    <x v="0"/>
    <x v="0"/>
    <s v="Parks Growth"/>
    <x v="1"/>
    <x v="0"/>
    <x v="3"/>
    <x v="7"/>
    <x v="7"/>
    <x v="77"/>
    <s v="516320  D/C - Parks Development(InsideGreenbelt)"/>
    <n v="0"/>
    <n v="0"/>
    <n v="0"/>
    <n v="222"/>
    <n v="0"/>
    <n v="0"/>
    <n v="0"/>
    <n v="0"/>
    <n v="0"/>
    <n v="0"/>
    <n v="222"/>
    <n v="516320"/>
    <n v="222"/>
    <s v="11"/>
    <x v="1"/>
    <s v="Parks Development"/>
    <n v="908542"/>
    <s v="Mini-parc Ogilvie Cummings"/>
    <s v="908542 Mini-parc Ogilvie Cummings"/>
    <x v="0"/>
    <x v="7"/>
    <x v="1"/>
    <x v="1"/>
  </r>
  <r>
    <n v="908543"/>
    <s v="908543 Onessa Springs Park"/>
    <x v="0"/>
    <x v="0"/>
    <s v="Cash In Lieu Parkland - City Wide"/>
    <x v="0"/>
    <x v="0"/>
    <x v="0"/>
    <x v="0"/>
    <x v="0"/>
    <s v="Parks Growth"/>
    <x v="1"/>
    <x v="0"/>
    <x v="3"/>
    <x v="7"/>
    <x v="7"/>
    <x v="78"/>
    <s v="516129  D/R - Cash In Lieu Parkland - City Wide"/>
    <n v="0"/>
    <n v="49"/>
    <n v="0"/>
    <n v="0"/>
    <n v="0"/>
    <n v="0"/>
    <n v="0"/>
    <n v="0"/>
    <n v="0"/>
    <n v="0"/>
    <n v="49"/>
    <n v="516129"/>
    <n v="49"/>
    <n v="3"/>
    <x v="4"/>
    <s v="Lieu Parkland - City Wide"/>
    <n v="908543"/>
    <s v="parc Onessa Springs"/>
    <s v="908543 parc Onessa Springs"/>
    <x v="0"/>
    <x v="7"/>
    <x v="1"/>
    <x v="0"/>
  </r>
  <r>
    <n v="908543"/>
    <s v="908543 Onessa Springs Park"/>
    <x v="1"/>
    <x v="1"/>
    <s v="Future DC Funding"/>
    <x v="1"/>
    <x v="1"/>
    <x v="0"/>
    <x v="0"/>
    <x v="0"/>
    <s v="Parks Growth"/>
    <x v="1"/>
    <x v="0"/>
    <x v="3"/>
    <x v="7"/>
    <x v="7"/>
    <x v="78"/>
    <s v="516298  Future DC Funding"/>
    <n v="0"/>
    <n v="33"/>
    <n v="0"/>
    <n v="0"/>
    <n v="0"/>
    <n v="0"/>
    <n v="0"/>
    <n v="0"/>
    <n v="0"/>
    <n v="0"/>
    <n v="33"/>
    <n v="516298"/>
    <n v="33"/>
    <n v="3"/>
    <x v="4"/>
    <s v="Check "/>
    <n v="908543"/>
    <s v="parc Onessa Springs"/>
    <s v="908543 parc Onessa Springs"/>
    <x v="0"/>
    <x v="7"/>
    <x v="1"/>
    <x v="1"/>
  </r>
  <r>
    <n v="908543"/>
    <s v="908543 Onessa Springs Park"/>
    <x v="1"/>
    <x v="1"/>
    <s v="D/C - Parks Development Legacy"/>
    <x v="1"/>
    <x v="1"/>
    <x v="0"/>
    <x v="0"/>
    <x v="0"/>
    <s v="Parks Growth"/>
    <x v="1"/>
    <x v="0"/>
    <x v="3"/>
    <x v="7"/>
    <x v="7"/>
    <x v="78"/>
    <s v="516335  D/C - Parks Development Legacy"/>
    <n v="0"/>
    <n v="405"/>
    <n v="0"/>
    <n v="0"/>
    <n v="0"/>
    <n v="0"/>
    <n v="0"/>
    <n v="0"/>
    <n v="0"/>
    <n v="0"/>
    <n v="405"/>
    <n v="516335"/>
    <n v="405"/>
    <n v="3"/>
    <x v="4"/>
    <s v="Parks Development"/>
    <n v="908543"/>
    <s v="parc Onessa Springs"/>
    <s v="908543 parc Onessa Springs"/>
    <x v="0"/>
    <x v="7"/>
    <x v="1"/>
    <x v="1"/>
  </r>
  <r>
    <n v="908544"/>
    <s v="908544 Place des Gouverneurs Park"/>
    <x v="0"/>
    <x v="0"/>
    <s v="Cash In Lieu Parkland - City Wide"/>
    <x v="0"/>
    <x v="0"/>
    <x v="0"/>
    <x v="0"/>
    <x v="0"/>
    <s v="Parks Growth"/>
    <x v="1"/>
    <x v="0"/>
    <x v="3"/>
    <x v="7"/>
    <x v="7"/>
    <x v="79"/>
    <s v="516129  D/R - Cash In Lieu Parkland - City Wide"/>
    <n v="0"/>
    <n v="0"/>
    <n v="49"/>
    <n v="0"/>
    <n v="0"/>
    <n v="0"/>
    <n v="0"/>
    <n v="0"/>
    <n v="0"/>
    <n v="0"/>
    <n v="49"/>
    <n v="516129"/>
    <n v="49"/>
    <s v="11"/>
    <x v="5"/>
    <s v="Lieu Parkland - City Wide"/>
    <n v="908544"/>
    <s v="Parc de la Place des Gouverneurs "/>
    <s v="908544 Parc de la Place des Gouverneurs "/>
    <x v="0"/>
    <x v="7"/>
    <x v="1"/>
    <x v="0"/>
  </r>
  <r>
    <n v="908544"/>
    <s v="908544 Place des Gouverneurs Park"/>
    <x v="1"/>
    <x v="1"/>
    <s v="Parks Development(InsideGreenbelt)"/>
    <x v="1"/>
    <x v="1"/>
    <x v="0"/>
    <x v="0"/>
    <x v="0"/>
    <s v="Parks Growth"/>
    <x v="1"/>
    <x v="0"/>
    <x v="3"/>
    <x v="7"/>
    <x v="7"/>
    <x v="79"/>
    <s v="516320  D/C - Parks Development(InsideGreenbelt)"/>
    <n v="0"/>
    <n v="0"/>
    <n v="257"/>
    <n v="0"/>
    <n v="0"/>
    <n v="0"/>
    <n v="0"/>
    <n v="0"/>
    <n v="0"/>
    <n v="0"/>
    <n v="257"/>
    <n v="516320"/>
    <n v="257"/>
    <s v="11"/>
    <x v="5"/>
    <s v="Parks Development"/>
    <n v="908544"/>
    <s v="Parc de la Place des Gouverneurs "/>
    <s v="908544 Parc de la Place des Gouverneurs "/>
    <x v="0"/>
    <x v="7"/>
    <x v="1"/>
    <x v="1"/>
  </r>
  <r>
    <n v="908544"/>
    <s v="908544 Place des Gouverneurs Park"/>
    <x v="1"/>
    <x v="1"/>
    <s v="D/C - Parks Development Legacy"/>
    <x v="1"/>
    <x v="1"/>
    <x v="0"/>
    <x v="0"/>
    <x v="0"/>
    <s v="Parks Growth"/>
    <x v="1"/>
    <x v="0"/>
    <x v="3"/>
    <x v="7"/>
    <x v="7"/>
    <x v="79"/>
    <s v="516335  D/C - Parks Development Legacy"/>
    <n v="0"/>
    <n v="0"/>
    <n v="36"/>
    <n v="0"/>
    <n v="0"/>
    <n v="0"/>
    <n v="0"/>
    <n v="0"/>
    <n v="0"/>
    <n v="0"/>
    <n v="36"/>
    <n v="516335"/>
    <n v="36"/>
    <s v="11"/>
    <x v="5"/>
    <s v="Parks Development"/>
    <n v="908544"/>
    <s v="Parc de la Place des Gouverneurs "/>
    <s v="908544 Parc de la Place des Gouverneurs "/>
    <x v="0"/>
    <x v="7"/>
    <x v="1"/>
    <x v="1"/>
  </r>
  <r>
    <n v="908545"/>
    <s v="908545 Quinn Farm Park: Cadieux Land &amp; Farm Sub"/>
    <x v="0"/>
    <x v="0"/>
    <s v="Cash In Lieu Parkland - City Wide"/>
    <x v="0"/>
    <x v="0"/>
    <x v="0"/>
    <x v="0"/>
    <x v="0"/>
    <s v="Parks Growth"/>
    <x v="1"/>
    <x v="0"/>
    <x v="3"/>
    <x v="7"/>
    <x v="7"/>
    <x v="80"/>
    <s v="516129  D/R - Cash In Lieu Parkland - City Wide"/>
    <n v="0"/>
    <n v="0"/>
    <n v="0"/>
    <n v="229"/>
    <n v="0"/>
    <n v="0"/>
    <n v="0"/>
    <n v="0"/>
    <n v="0"/>
    <n v="0"/>
    <n v="229"/>
    <n v="516129"/>
    <n v="229"/>
    <s v="20"/>
    <x v="1"/>
    <s v="Lieu Parkland - City Wide"/>
    <n v="908545"/>
    <s v="Parc communautaire Quinn Farm; terrains Cadieux et lotissement Quinn Farm"/>
    <s v="908545 Parc communautaire Quinn Farm; terrains Cadieux et lotissement Quinn Farm"/>
    <x v="0"/>
    <x v="7"/>
    <x v="1"/>
    <x v="0"/>
  </r>
  <r>
    <n v="908545"/>
    <s v="908545 Quinn Farm Park: Cadieux Land &amp; Farm Sub"/>
    <x v="1"/>
    <x v="1"/>
    <s v="Parks Development(Rural)"/>
    <x v="1"/>
    <x v="1"/>
    <x v="0"/>
    <x v="0"/>
    <x v="0"/>
    <s v="Parks Growth"/>
    <x v="1"/>
    <x v="0"/>
    <x v="3"/>
    <x v="7"/>
    <x v="7"/>
    <x v="80"/>
    <s v="516326  D/C - Parks Development(Rural)"/>
    <n v="0"/>
    <n v="0"/>
    <n v="0"/>
    <n v="975"/>
    <n v="0"/>
    <n v="0"/>
    <n v="0"/>
    <n v="0"/>
    <n v="0"/>
    <n v="0"/>
    <n v="975"/>
    <n v="516326"/>
    <n v="975"/>
    <s v="20"/>
    <x v="1"/>
    <s v="Parks Development"/>
    <n v="908545"/>
    <s v="Parc communautaire Quinn Farm; terrains Cadieux et lotissement Quinn Farm"/>
    <s v="908545 Parc communautaire Quinn Farm; terrains Cadieux et lotissement Quinn Farm"/>
    <x v="0"/>
    <x v="7"/>
    <x v="1"/>
    <x v="1"/>
  </r>
  <r>
    <n v="908546"/>
    <s v="908546 Riverside South District Parks"/>
    <x v="0"/>
    <x v="0"/>
    <s v="Cash In Lieu Parkland - City Wide"/>
    <x v="0"/>
    <x v="0"/>
    <x v="0"/>
    <x v="0"/>
    <x v="0"/>
    <s v="Parks Growth"/>
    <x v="1"/>
    <x v="0"/>
    <x v="3"/>
    <x v="7"/>
    <x v="7"/>
    <x v="81"/>
    <s v="516129  D/R - Cash In Lieu Parkland - City Wide"/>
    <n v="741.5"/>
    <n v="0"/>
    <n v="0"/>
    <n v="0"/>
    <n v="0"/>
    <n v="0"/>
    <n v="0"/>
    <n v="0"/>
    <n v="0"/>
    <n v="0"/>
    <n v="741.5"/>
    <n v="516129"/>
    <n v="741.5"/>
    <s v="22"/>
    <x v="8"/>
    <s v="Lieu Parkland - City Wide"/>
    <n v="908546"/>
    <s v="Parcs du district nord de Riverside-Sud (biens-fonds destinés à l'emploi)"/>
    <s v="908546 Parcs du district nord de Riverside-Sud (biens-fonds destinés à l'emploi)"/>
    <x v="0"/>
    <x v="7"/>
    <x v="1"/>
    <x v="0"/>
  </r>
  <r>
    <n v="908546"/>
    <s v="908546 Riverside South District Parks"/>
    <x v="1"/>
    <x v="1"/>
    <s v="Future DC Funding"/>
    <x v="1"/>
    <x v="1"/>
    <x v="0"/>
    <x v="0"/>
    <x v="0"/>
    <s v="Parks Growth"/>
    <x v="1"/>
    <x v="0"/>
    <x v="3"/>
    <x v="7"/>
    <x v="7"/>
    <x v="81"/>
    <s v="516298  Future DC Funding"/>
    <n v="3163"/>
    <n v="0"/>
    <n v="0"/>
    <n v="0"/>
    <n v="0"/>
    <n v="0"/>
    <n v="0"/>
    <n v="0"/>
    <n v="0"/>
    <n v="0"/>
    <n v="3163"/>
    <n v="516298"/>
    <n v="3163"/>
    <s v="22"/>
    <x v="8"/>
    <s v="Check "/>
    <n v="908546"/>
    <s v="Parcs du district nord de Riverside-Sud (biens-fonds destinés à l'emploi)"/>
    <s v="908546 Parcs du district nord de Riverside-Sud (biens-fonds destinés à l'emploi)"/>
    <x v="0"/>
    <x v="7"/>
    <x v="1"/>
    <x v="1"/>
  </r>
  <r>
    <n v="908547"/>
    <s v="908547 Riverside South North District Pk (Empl)"/>
    <x v="0"/>
    <x v="0"/>
    <s v="Cash In Lieu Parkland - City Wide"/>
    <x v="0"/>
    <x v="0"/>
    <x v="0"/>
    <x v="0"/>
    <x v="0"/>
    <s v="Parks Growth"/>
    <x v="1"/>
    <x v="0"/>
    <x v="3"/>
    <x v="7"/>
    <x v="7"/>
    <x v="82"/>
    <s v="516129  D/R - Cash In Lieu Parkland - City Wide"/>
    <n v="0"/>
    <n v="0"/>
    <n v="0"/>
    <n v="0"/>
    <n v="0"/>
    <n v="1764"/>
    <n v="0"/>
    <n v="0"/>
    <n v="0"/>
    <n v="0"/>
    <n v="1764"/>
    <n v="516129"/>
    <n v="0"/>
    <s v="22"/>
    <x v="0"/>
    <s v="Lieu Parkland - City Wide"/>
    <n v="908547"/>
    <s v="Parc du district nord de Riverside-Sud (biens-fonds destinés à l'emploi)"/>
    <s v="908547 Parc du district nord de Riverside-Sud (biens-fonds destinés à l'emploi)"/>
    <x v="0"/>
    <x v="7"/>
    <x v="1"/>
    <x v="0"/>
  </r>
  <r>
    <n v="908547"/>
    <s v="908547 Riverside South North District Pk (Empl)"/>
    <x v="1"/>
    <x v="1"/>
    <s v="Future DC Funding"/>
    <x v="1"/>
    <x v="1"/>
    <x v="0"/>
    <x v="0"/>
    <x v="0"/>
    <s v="Parks Growth"/>
    <x v="1"/>
    <x v="0"/>
    <x v="3"/>
    <x v="7"/>
    <x v="7"/>
    <x v="82"/>
    <s v="516298  Future DC Funding"/>
    <n v="0"/>
    <n v="0"/>
    <n v="0"/>
    <n v="0"/>
    <n v="0"/>
    <n v="6409"/>
    <n v="0"/>
    <n v="0"/>
    <n v="0"/>
    <n v="0"/>
    <n v="6409"/>
    <n v="516298"/>
    <n v="0"/>
    <s v="22"/>
    <x v="0"/>
    <s v="Check "/>
    <n v="908547"/>
    <s v="Parc du district nord de Riverside-Sud (biens-fonds destinés à l'emploi)"/>
    <s v="908547 Parc du district nord de Riverside-Sud (biens-fonds destinés à l'emploi)"/>
    <x v="0"/>
    <x v="7"/>
    <x v="1"/>
    <x v="1"/>
  </r>
  <r>
    <n v="908547"/>
    <s v="908547 Riverside South North District Pk (Empl)"/>
    <x v="1"/>
    <x v="1"/>
    <s v="Parks Development(OutsidGreenbelt)"/>
    <x v="1"/>
    <x v="1"/>
    <x v="0"/>
    <x v="0"/>
    <x v="0"/>
    <s v="Parks Growth"/>
    <x v="1"/>
    <x v="0"/>
    <x v="3"/>
    <x v="7"/>
    <x v="7"/>
    <x v="82"/>
    <s v="516323  D/C - Parks Development(OutsidGreenbelt)"/>
    <n v="0"/>
    <n v="0"/>
    <n v="0"/>
    <n v="0"/>
    <n v="0"/>
    <n v="1118"/>
    <n v="0"/>
    <n v="0"/>
    <n v="0"/>
    <n v="0"/>
    <n v="1118"/>
    <n v="516323"/>
    <n v="0"/>
    <s v="22"/>
    <x v="0"/>
    <s v="Parks Development"/>
    <n v="908547"/>
    <s v="Parc du district nord de Riverside-Sud (biens-fonds destinés à l'emploi)"/>
    <s v="908547 Parc du district nord de Riverside-Sud (biens-fonds destinés à l'emploi)"/>
    <x v="0"/>
    <x v="7"/>
    <x v="1"/>
    <x v="1"/>
  </r>
  <r>
    <n v="908548"/>
    <s v="908548 Train Lands TOD"/>
    <x v="0"/>
    <x v="0"/>
    <s v="Cash In Lieu Parkland - City Wide"/>
    <x v="0"/>
    <x v="0"/>
    <x v="0"/>
    <x v="0"/>
    <x v="0"/>
    <s v="Parks Growth"/>
    <x v="1"/>
    <x v="0"/>
    <x v="3"/>
    <x v="7"/>
    <x v="7"/>
    <x v="83"/>
    <s v="516129  D/R - Cash In Lieu Parkland - City Wide"/>
    <n v="0"/>
    <n v="0"/>
    <n v="89"/>
    <n v="0"/>
    <n v="0"/>
    <n v="0"/>
    <n v="0"/>
    <n v="0"/>
    <n v="0"/>
    <n v="0"/>
    <n v="89"/>
    <n v="516129"/>
    <n v="89"/>
    <s v="18"/>
    <x v="0"/>
    <s v="Lieu Parkland - City Wide"/>
    <n v="908548"/>
    <s v="Aménagement axé sur le transport en commun sur les terrains du secteur Train"/>
    <s v="908548 Aménagement axé sur le transport en commun sur les terrains du secteur Train"/>
    <x v="0"/>
    <x v="7"/>
    <x v="1"/>
    <x v="0"/>
  </r>
  <r>
    <n v="908548"/>
    <s v="908548 Train Lands TOD"/>
    <x v="1"/>
    <x v="1"/>
    <s v="Parks Development(InsideGreenbelt)"/>
    <x v="1"/>
    <x v="1"/>
    <x v="0"/>
    <x v="0"/>
    <x v="0"/>
    <s v="Parks Growth"/>
    <x v="1"/>
    <x v="0"/>
    <x v="3"/>
    <x v="7"/>
    <x v="7"/>
    <x v="83"/>
    <s v="516320  D/C - Parks Development(InsideGreenbelt)"/>
    <n v="0"/>
    <n v="0"/>
    <n v="410"/>
    <n v="0"/>
    <n v="0"/>
    <n v="0"/>
    <n v="0"/>
    <n v="0"/>
    <n v="0"/>
    <n v="0"/>
    <n v="410"/>
    <n v="516320"/>
    <n v="410"/>
    <s v="18"/>
    <x v="0"/>
    <s v="Parks Development"/>
    <n v="908548"/>
    <s v="Aménagement axé sur le transport en commun sur les terrains du secteur Train"/>
    <s v="908548 Aménagement axé sur le transport en commun sur les terrains du secteur Train"/>
    <x v="0"/>
    <x v="7"/>
    <x v="1"/>
    <x v="1"/>
  </r>
  <r>
    <n v="908548"/>
    <s v="908548 Train Lands TOD"/>
    <x v="1"/>
    <x v="1"/>
    <s v="D/C - Parks Development Legacy"/>
    <x v="1"/>
    <x v="1"/>
    <x v="0"/>
    <x v="0"/>
    <x v="0"/>
    <s v="Parks Growth"/>
    <x v="1"/>
    <x v="0"/>
    <x v="3"/>
    <x v="7"/>
    <x v="7"/>
    <x v="83"/>
    <s v="516335  D/C - Parks Development Legacy"/>
    <n v="0"/>
    <n v="0"/>
    <n v="110"/>
    <n v="0"/>
    <n v="0"/>
    <n v="0"/>
    <n v="0"/>
    <n v="0"/>
    <n v="0"/>
    <n v="0"/>
    <n v="110"/>
    <n v="516335"/>
    <n v="110"/>
    <s v="18"/>
    <x v="0"/>
    <s v="Parks Development"/>
    <n v="908548"/>
    <s v="Aménagement axé sur le transport en commun sur les terrains du secteur Train"/>
    <s v="908548 Aménagement axé sur le transport en commun sur les terrains du secteur Train"/>
    <x v="0"/>
    <x v="7"/>
    <x v="1"/>
    <x v="1"/>
  </r>
  <r>
    <n v="909102"/>
    <s v="909102 Community Centre Upgrades"/>
    <x v="0"/>
    <x v="0"/>
    <s v="City Wide Capital"/>
    <x v="0"/>
    <x v="0"/>
    <x v="0"/>
    <x v="0"/>
    <x v="0"/>
    <s v="Individual"/>
    <x v="1"/>
    <x v="0"/>
    <x v="3"/>
    <x v="7"/>
    <x v="7"/>
    <x v="84"/>
    <s v="516104  City Wide Capital"/>
    <n v="167"/>
    <n v="0"/>
    <n v="456"/>
    <n v="220"/>
    <n v="0"/>
    <n v="0"/>
    <n v="0"/>
    <n v="0"/>
    <n v="0"/>
    <n v="0"/>
    <n v="843"/>
    <n v="516104"/>
    <n v="843"/>
    <s v="CW"/>
    <x v="1"/>
    <s v="City Wide Capital"/>
    <n v="909102"/>
    <s v="Modernisation du centre communautaire"/>
    <s v="909102 Modernisation du centre communautaire"/>
    <x v="0"/>
    <x v="7"/>
    <x v="1"/>
    <x v="0"/>
  </r>
  <r>
    <n v="909102"/>
    <s v="909102 Community Centre Upgrades"/>
    <x v="1"/>
    <x v="1"/>
    <s v="Recreation -ISGB"/>
    <x v="1"/>
    <x v="1"/>
    <x v="0"/>
    <x v="0"/>
    <x v="0"/>
    <s v="Individual"/>
    <x v="1"/>
    <x v="0"/>
    <x v="3"/>
    <x v="7"/>
    <x v="7"/>
    <x v="84"/>
    <s v="516276  Recreation -ISGB"/>
    <n v="163"/>
    <n v="0"/>
    <n v="447"/>
    <n v="215"/>
    <n v="0"/>
    <n v="0"/>
    <n v="0"/>
    <n v="0"/>
    <n v="0"/>
    <n v="0"/>
    <n v="825"/>
    <n v="516276"/>
    <n v="825"/>
    <s v="CW"/>
    <x v="1"/>
    <s v="Recreation"/>
    <n v="909102"/>
    <s v="Modernisation du centre communautaire"/>
    <s v="909102 Modernisation du centre communautaire"/>
    <x v="0"/>
    <x v="7"/>
    <x v="1"/>
    <x v="1"/>
  </r>
  <r>
    <n v="909126"/>
    <s v="909126 Riverside South Recreation Complex Const"/>
    <x v="0"/>
    <x v="0"/>
    <s v="City Wide Capital"/>
    <x v="0"/>
    <x v="0"/>
    <x v="0"/>
    <x v="0"/>
    <x v="0"/>
    <s v="Individual"/>
    <x v="1"/>
    <x v="0"/>
    <x v="3"/>
    <x v="7"/>
    <x v="7"/>
    <x v="85"/>
    <s v="516104  City Wide Capital"/>
    <n v="0"/>
    <n v="0"/>
    <n v="0"/>
    <n v="0"/>
    <n v="0"/>
    <n v="189"/>
    <n v="199"/>
    <n v="109"/>
    <n v="119"/>
    <n v="129"/>
    <n v="745"/>
    <n v="516104"/>
    <n v="0"/>
    <n v="22"/>
    <x v="0"/>
    <s v="City Wide Capital"/>
    <n v="909126"/>
    <s v="Construction du centre récréatif Riverside-Sud"/>
    <s v="909126 Construction du centre récréatif Riverside-Sud"/>
    <x v="0"/>
    <x v="7"/>
    <x v="1"/>
    <x v="0"/>
  </r>
  <r>
    <n v="909126"/>
    <s v="909126 Riverside South Recreation Complex Const"/>
    <x v="1"/>
    <x v="1"/>
    <s v="Recreation -OSGB"/>
    <x v="1"/>
    <x v="1"/>
    <x v="0"/>
    <x v="0"/>
    <x v="0"/>
    <s v="Individual"/>
    <x v="1"/>
    <x v="0"/>
    <x v="3"/>
    <x v="7"/>
    <x v="7"/>
    <x v="85"/>
    <s v="516277  Recreation -OSGB"/>
    <n v="0"/>
    <n v="0"/>
    <n v="0"/>
    <n v="0"/>
    <n v="0"/>
    <n v="2085"/>
    <n v="2127"/>
    <n v="2170"/>
    <n v="2213"/>
    <n v="2255"/>
    <n v="10850"/>
    <n v="516277"/>
    <n v="0"/>
    <n v="22"/>
    <x v="0"/>
    <s v="Recreation"/>
    <n v="909126"/>
    <s v="Construction du centre récréatif Riverside-Sud"/>
    <s v="909126 Construction du centre récréatif Riverside-Sud"/>
    <x v="0"/>
    <x v="7"/>
    <x v="1"/>
    <x v="1"/>
  </r>
  <r>
    <n v="909126"/>
    <s v="909126 Riverside South Recreation Complex Const"/>
    <x v="2"/>
    <x v="2"/>
    <s v="Tax Supported Debt"/>
    <x v="2"/>
    <x v="0"/>
    <x v="0"/>
    <x v="0"/>
    <x v="0"/>
    <s v="Individual"/>
    <x v="1"/>
    <x v="0"/>
    <x v="3"/>
    <x v="7"/>
    <x v="7"/>
    <x v="85"/>
    <s v="518004  Tax Supported Debt"/>
    <n v="0"/>
    <n v="0"/>
    <n v="0"/>
    <n v="0"/>
    <n v="0"/>
    <n v="300"/>
    <n v="300"/>
    <n v="400"/>
    <n v="400"/>
    <n v="400"/>
    <n v="1800"/>
    <n v="518004"/>
    <n v="0"/>
    <n v="22"/>
    <x v="0"/>
    <s v="Tax Supported Debt"/>
    <n v="909126"/>
    <s v="Construction du centre récréatif Riverside-Sud"/>
    <s v="909126 Construction du centre récréatif Riverside-Sud"/>
    <x v="0"/>
    <x v="7"/>
    <x v="1"/>
    <x v="2"/>
  </r>
  <r>
    <n v="909490"/>
    <s v="909490 Jockvale River District Park"/>
    <x v="0"/>
    <x v="0"/>
    <s v="Cash In Lieu Parkland - City Wide"/>
    <x v="0"/>
    <x v="0"/>
    <x v="0"/>
    <x v="0"/>
    <x v="0"/>
    <s v="Parks Growth"/>
    <x v="1"/>
    <x v="0"/>
    <x v="3"/>
    <x v="7"/>
    <x v="7"/>
    <x v="86"/>
    <s v="516129  D/R - Cash In Lieu Parkland - City Wide"/>
    <n v="0"/>
    <n v="2000"/>
    <n v="0"/>
    <n v="0"/>
    <n v="3000"/>
    <n v="0"/>
    <n v="4000"/>
    <n v="0"/>
    <n v="5474"/>
    <n v="0"/>
    <n v="14474"/>
    <n v="516129"/>
    <n v="2000"/>
    <n v="3"/>
    <x v="0"/>
    <s v="Lieu Parkland - City Wide"/>
    <n v="909490"/>
    <s v="Parc de discrict de la rivière Jockvale"/>
    <s v="909490 Parc de discrict de la rivière Jockvale"/>
    <x v="0"/>
    <x v="7"/>
    <x v="1"/>
    <x v="0"/>
  </r>
  <r>
    <n v="909503"/>
    <s v="909503 Spring Valley Trails Community Park"/>
    <x v="0"/>
    <x v="0"/>
    <s v="Cash In Lieu Parkland - City Wide"/>
    <x v="0"/>
    <x v="0"/>
    <x v="0"/>
    <x v="0"/>
    <x v="0"/>
    <s v="Parks Growth"/>
    <x v="1"/>
    <x v="0"/>
    <x v="3"/>
    <x v="7"/>
    <x v="7"/>
    <x v="87"/>
    <s v="516129  D/R - Cash In Lieu Parkland - City Wide"/>
    <n v="0"/>
    <n v="0"/>
    <n v="58"/>
    <n v="0"/>
    <n v="0"/>
    <n v="0"/>
    <n v="0"/>
    <n v="0"/>
    <n v="0"/>
    <n v="0"/>
    <n v="58"/>
    <n v="516129"/>
    <n v="58"/>
    <n v="2"/>
    <x v="1"/>
    <s v="Lieu Parkland - City Wide"/>
    <n v="909503"/>
    <s v="Parc communautaire Spring Valley Trails"/>
    <s v="909503 Parc communautaire Spring Valley Trails"/>
    <x v="0"/>
    <x v="7"/>
    <x v="1"/>
    <x v="0"/>
  </r>
  <r>
    <n v="909503"/>
    <s v="909503 Spring Valley Trails Community Park"/>
    <x v="1"/>
    <x v="1"/>
    <s v="Parks Development(OutsidGreenbelt)"/>
    <x v="1"/>
    <x v="1"/>
    <x v="0"/>
    <x v="0"/>
    <x v="0"/>
    <s v="Parks Growth"/>
    <x v="1"/>
    <x v="0"/>
    <x v="3"/>
    <x v="7"/>
    <x v="7"/>
    <x v="87"/>
    <s v="516323  D/C - Parks Development(OutsidGreenbelt)"/>
    <n v="0"/>
    <n v="0"/>
    <n v="342"/>
    <n v="0"/>
    <n v="0"/>
    <n v="0"/>
    <n v="0"/>
    <n v="0"/>
    <n v="0"/>
    <n v="0"/>
    <n v="342"/>
    <n v="516323"/>
    <n v="342"/>
    <n v="2"/>
    <x v="1"/>
    <s v="Parks Development"/>
    <n v="909503"/>
    <s v="Parc communautaire Spring Valley Trails"/>
    <s v="909503 Parc communautaire Spring Valley Trails"/>
    <x v="0"/>
    <x v="7"/>
    <x v="1"/>
    <x v="1"/>
  </r>
  <r>
    <n v="909504"/>
    <s v="909504 Montfort Parkette"/>
    <x v="1"/>
    <x v="1"/>
    <s v="Future DC Funding"/>
    <x v="1"/>
    <x v="1"/>
    <x v="0"/>
    <x v="0"/>
    <x v="0"/>
    <s v="Parks Growth"/>
    <x v="1"/>
    <x v="0"/>
    <x v="3"/>
    <x v="7"/>
    <x v="7"/>
    <x v="88"/>
    <s v="516298  Future DC Funding"/>
    <n v="0"/>
    <n v="0"/>
    <n v="0"/>
    <n v="175"/>
    <n v="0"/>
    <n v="0"/>
    <n v="0"/>
    <n v="0"/>
    <n v="0"/>
    <n v="0"/>
    <n v="175"/>
    <n v="516298"/>
    <n v="175"/>
    <n v="1"/>
    <x v="4"/>
    <s v="Check "/>
    <n v="909504"/>
    <s v="Parc Monfort "/>
    <s v="909504 Parc Monfort "/>
    <x v="0"/>
    <x v="7"/>
    <x v="1"/>
    <x v="1"/>
  </r>
  <r>
    <n v="909504"/>
    <s v="909504 Montfort Parkette"/>
    <x v="1"/>
    <x v="1"/>
    <s v="Parks Development(OutsidGreenbelt)"/>
    <x v="1"/>
    <x v="1"/>
    <x v="0"/>
    <x v="0"/>
    <x v="0"/>
    <s v="Parks Growth"/>
    <x v="1"/>
    <x v="0"/>
    <x v="3"/>
    <x v="7"/>
    <x v="7"/>
    <x v="88"/>
    <s v="516323  D/C - Parks Development(OutsidGreenbelt)"/>
    <n v="0"/>
    <n v="0"/>
    <n v="0"/>
    <n v="225"/>
    <n v="0"/>
    <n v="0"/>
    <n v="0"/>
    <n v="0"/>
    <n v="0"/>
    <n v="0"/>
    <n v="225"/>
    <n v="516323"/>
    <n v="225"/>
    <n v="1"/>
    <x v="4"/>
    <s v="Parks Development"/>
    <n v="909504"/>
    <s v="Parc Monfort "/>
    <s v="909504 Parc Monfort "/>
    <x v="0"/>
    <x v="7"/>
    <x v="1"/>
    <x v="1"/>
  </r>
  <r>
    <n v="909549"/>
    <s v="909549 Blackburn Arena Upgrades"/>
    <x v="3"/>
    <x v="3"/>
    <s v="Federal Capital Revenue"/>
    <x v="3"/>
    <x v="2"/>
    <x v="0"/>
    <x v="0"/>
    <x v="0"/>
    <s v="Individual"/>
    <x v="0"/>
    <x v="0"/>
    <x v="3"/>
    <x v="7"/>
    <x v="7"/>
    <x v="89"/>
    <s v="511005  Federal Capital Revenue"/>
    <n v="1000"/>
    <n v="0"/>
    <n v="0"/>
    <n v="0"/>
    <n v="0"/>
    <n v="0"/>
    <n v="0"/>
    <n v="0"/>
    <n v="0"/>
    <n v="0"/>
    <n v="1000"/>
    <n v="511005"/>
    <n v="1000"/>
    <s v="CW"/>
    <x v="2"/>
    <s v="Federal"/>
    <n v="909549"/>
    <s v="Améliorations de l’aréna de Blackburn "/>
    <s v="909549 Améliorations de l’aréna de Blackburn "/>
    <x v="0"/>
    <x v="7"/>
    <x v="0"/>
    <x v="3"/>
  </r>
  <r>
    <n v="909549"/>
    <s v="909549 Blackburn Arena Upgrades"/>
    <x v="3"/>
    <x v="3"/>
    <s v="Provincial Revenue"/>
    <x v="3"/>
    <x v="2"/>
    <x v="0"/>
    <x v="0"/>
    <x v="0"/>
    <s v="Individual"/>
    <x v="0"/>
    <x v="0"/>
    <x v="3"/>
    <x v="7"/>
    <x v="7"/>
    <x v="89"/>
    <s v="512005  Provincial Revenue"/>
    <n v="1000"/>
    <n v="0"/>
    <n v="0"/>
    <n v="0"/>
    <n v="0"/>
    <n v="0"/>
    <n v="0"/>
    <n v="0"/>
    <n v="0"/>
    <n v="0"/>
    <n v="1000"/>
    <n v="512005"/>
    <n v="1000"/>
    <s v="CW"/>
    <x v="2"/>
    <s v="Provincial"/>
    <n v="909549"/>
    <s v="Améliorations de l’aréna de Blackburn "/>
    <s v="909549 Améliorations de l’aréna de Blackburn "/>
    <x v="0"/>
    <x v="7"/>
    <x v="0"/>
    <x v="3"/>
  </r>
  <r>
    <n v="909549"/>
    <s v="909549 Blackburn Arena Upgrades"/>
    <x v="0"/>
    <x v="0"/>
    <s v="City Wide Capital"/>
    <x v="0"/>
    <x v="0"/>
    <x v="0"/>
    <x v="0"/>
    <x v="0"/>
    <s v="Individual"/>
    <x v="0"/>
    <x v="0"/>
    <x v="3"/>
    <x v="7"/>
    <x v="7"/>
    <x v="89"/>
    <s v="516104  City Wide Capital"/>
    <n v="2000"/>
    <n v="0"/>
    <n v="0"/>
    <n v="0"/>
    <n v="0"/>
    <n v="0"/>
    <n v="0"/>
    <n v="0"/>
    <n v="0"/>
    <n v="0"/>
    <n v="2000"/>
    <n v="516104"/>
    <n v="2000"/>
    <s v="CW"/>
    <x v="2"/>
    <s v="City Wide Capital"/>
    <n v="909549"/>
    <s v="Améliorations de l’aréna de Blackburn "/>
    <s v="909549 Améliorations de l’aréna de Blackburn "/>
    <x v="0"/>
    <x v="7"/>
    <x v="0"/>
    <x v="0"/>
  </r>
  <r>
    <n v="909240"/>
    <s v="909240 2019 Accessibility - Cultural Services"/>
    <x v="0"/>
    <x v="0"/>
    <s v="City Wide Capital"/>
    <x v="0"/>
    <x v="0"/>
    <x v="0"/>
    <x v="0"/>
    <x v="0"/>
    <s v="Accessibility - Cultural Services"/>
    <x v="2"/>
    <x v="0"/>
    <x v="1"/>
    <x v="3"/>
    <x v="7"/>
    <x v="90"/>
    <s v="516104  City Wide Capital"/>
    <n v="60"/>
    <n v="60"/>
    <n v="60"/>
    <n v="60"/>
    <n v="0"/>
    <n v="0"/>
    <n v="0"/>
    <n v="0"/>
    <n v="0"/>
    <n v="0"/>
    <n v="240"/>
    <n v="516104"/>
    <n v="240"/>
    <s v="CW"/>
    <x v="3"/>
    <s v="City Wide Capital"/>
    <n v="909240"/>
    <s v="Accessibilité 2019 - Services culturels"/>
    <s v="909240 Accessibilité 2019 - Services culturels"/>
    <x v="0"/>
    <x v="7"/>
    <x v="3"/>
    <x v="0"/>
  </r>
  <r>
    <n v="909446"/>
    <s v="909446 Major Capital Partnerships 2019"/>
    <x v="0"/>
    <x v="0"/>
    <s v="City Wide Capital"/>
    <x v="0"/>
    <x v="0"/>
    <x v="0"/>
    <x v="0"/>
    <x v="0"/>
    <s v="Individual"/>
    <x v="2"/>
    <x v="0"/>
    <x v="3"/>
    <x v="7"/>
    <x v="7"/>
    <x v="91"/>
    <s v="516104  City Wide Capital"/>
    <n v="730"/>
    <n v="730"/>
    <n v="730"/>
    <n v="730"/>
    <n v="0"/>
    <n v="0"/>
    <n v="0"/>
    <n v="0"/>
    <n v="0"/>
    <n v="0"/>
    <n v="2920"/>
    <n v="516104"/>
    <n v="2920"/>
    <s v="CW"/>
    <x v="8"/>
    <s v="City Wide Capital"/>
    <n v="909446"/>
    <s v="Partenariats communautaires pour les grands projets d'immobilisations 2019"/>
    <s v="909446 Partenariats communautaires pour les grands projets d'immobilisations 2019"/>
    <x v="0"/>
    <x v="7"/>
    <x v="3"/>
    <x v="0"/>
  </r>
  <r>
    <n v="909447"/>
    <s v="909447 Minor Capital Partnerships 2019"/>
    <x v="0"/>
    <x v="0"/>
    <s v="City Wide Capital"/>
    <x v="0"/>
    <x v="0"/>
    <x v="0"/>
    <x v="0"/>
    <x v="0"/>
    <s v="Individual"/>
    <x v="2"/>
    <x v="0"/>
    <x v="3"/>
    <x v="7"/>
    <x v="7"/>
    <x v="92"/>
    <s v="516104  City Wide Capital"/>
    <n v="300"/>
    <n v="300"/>
    <n v="300"/>
    <n v="300"/>
    <n v="0"/>
    <n v="0"/>
    <n v="0"/>
    <n v="0"/>
    <n v="0"/>
    <n v="0"/>
    <n v="1200"/>
    <n v="516104"/>
    <n v="1200"/>
    <s v="CW"/>
    <x v="8"/>
    <s v="City Wide Capital"/>
    <n v="909447"/>
    <s v="Partenariats communautaires lié aux petites immobilisations 2019"/>
    <s v="909447 Partenariats communautaires lié aux petites immobilisations 2019"/>
    <x v="0"/>
    <x v="7"/>
    <x v="3"/>
    <x v="0"/>
  </r>
  <r>
    <n v="909478"/>
    <s v="909478 2019 Accessibility - Parks &amp; Rec"/>
    <x v="0"/>
    <x v="0"/>
    <s v="City Wide Capital"/>
    <x v="0"/>
    <x v="0"/>
    <x v="0"/>
    <x v="0"/>
    <x v="0"/>
    <s v="Accessibility - Parks &amp; Recreation"/>
    <x v="2"/>
    <x v="0"/>
    <x v="1"/>
    <x v="3"/>
    <x v="7"/>
    <x v="93"/>
    <s v="516104  City Wide Capital"/>
    <n v="1395"/>
    <n v="1395"/>
    <n v="1395"/>
    <n v="1395"/>
    <n v="0"/>
    <n v="0"/>
    <n v="0"/>
    <n v="0"/>
    <n v="0"/>
    <n v="0"/>
    <n v="5580"/>
    <n v="516104"/>
    <n v="5580"/>
    <s v="CW"/>
    <x v="3"/>
    <s v="City Wide Capital"/>
    <n v="909478"/>
    <s v="Accessibilité 2019 - Parcs et Loisirs"/>
    <s v="909478 Accessibilité 2019 - Parcs et Loisirs"/>
    <x v="0"/>
    <x v="7"/>
    <x v="3"/>
    <x v="0"/>
  </r>
  <r>
    <n v="908580"/>
    <s v="908580 CWWF Queensway Terrace North Sewer"/>
    <x v="0"/>
    <x v="0"/>
    <s v="Water Capital"/>
    <x v="5"/>
    <x v="3"/>
    <x v="1"/>
    <x v="1"/>
    <x v="0"/>
    <s v="Individual"/>
    <x v="0"/>
    <x v="1"/>
    <x v="1"/>
    <x v="3"/>
    <x v="8"/>
    <x v="94"/>
    <s v="516110  Water Capital"/>
    <n v="0"/>
    <n v="0"/>
    <n v="1200"/>
    <n v="0"/>
    <n v="0"/>
    <n v="0"/>
    <n v="0"/>
    <n v="0"/>
    <n v="0"/>
    <n v="0"/>
    <n v="1200"/>
    <n v="516110"/>
    <n v="1200"/>
    <n v="7"/>
    <x v="7"/>
    <s v="Water Capital"/>
    <n v="908580"/>
    <s v="Égout du secteur Queensway Terrace Nord"/>
    <s v="908580 Égout du secteur Queensway Terrace Nord"/>
    <x v="1"/>
    <x v="8"/>
    <x v="0"/>
    <x v="0"/>
  </r>
  <r>
    <n v="908580"/>
    <s v="908580 CWWF Queensway Terrace North Sewer"/>
    <x v="0"/>
    <x v="0"/>
    <s v="Sewer Capital"/>
    <x v="5"/>
    <x v="3"/>
    <x v="1"/>
    <x v="2"/>
    <x v="0"/>
    <s v="Individual"/>
    <x v="0"/>
    <x v="1"/>
    <x v="1"/>
    <x v="3"/>
    <x v="8"/>
    <x v="94"/>
    <s v="516112  Sewer Capital"/>
    <n v="0"/>
    <n v="0"/>
    <n v="2600"/>
    <n v="0"/>
    <n v="0"/>
    <n v="0"/>
    <n v="0"/>
    <n v="0"/>
    <n v="0"/>
    <n v="0"/>
    <n v="2600"/>
    <n v="516112"/>
    <n v="2600"/>
    <n v="7"/>
    <x v="7"/>
    <s v="Sewer Capital "/>
    <n v="908580"/>
    <s v="Égout du secteur Queensway Terrace Nord"/>
    <s v="908580 Égout du secteur Queensway Terrace Nord"/>
    <x v="1"/>
    <x v="8"/>
    <x v="0"/>
    <x v="0"/>
  </r>
  <r>
    <n v="908580"/>
    <s v="908580 CWWF Queensway Terrace North Sewer"/>
    <x v="0"/>
    <x v="0"/>
    <s v="Stormwater Reserve"/>
    <x v="5"/>
    <x v="3"/>
    <x v="1"/>
    <x v="3"/>
    <x v="0"/>
    <s v="Individual"/>
    <x v="0"/>
    <x v="1"/>
    <x v="1"/>
    <x v="3"/>
    <x v="8"/>
    <x v="94"/>
    <s v="516180  Stormwater Reserve Capital"/>
    <n v="0"/>
    <n v="0"/>
    <n v="16200"/>
    <n v="0"/>
    <n v="0"/>
    <n v="0"/>
    <n v="0"/>
    <n v="0"/>
    <n v="0"/>
    <n v="0"/>
    <n v="16200"/>
    <n v="516180"/>
    <n v="16200"/>
    <n v="7"/>
    <x v="7"/>
    <s v="Stormwater"/>
    <n v="908580"/>
    <s v="Égout du secteur Queensway Terrace Nord"/>
    <s v="908580 Égout du secteur Queensway Terrace Nord"/>
    <x v="1"/>
    <x v="8"/>
    <x v="0"/>
    <x v="0"/>
  </r>
  <r>
    <n v="908997"/>
    <s v="908997 LRT2 SS1 Sewer Upgrades (Byron Ave)"/>
    <x v="0"/>
    <x v="0"/>
    <s v="Sewer Capital"/>
    <x v="5"/>
    <x v="3"/>
    <x v="1"/>
    <x v="2"/>
    <x v="0"/>
    <s v="Integrated Water &amp; Wastewater"/>
    <x v="0"/>
    <x v="1"/>
    <x v="1"/>
    <x v="3"/>
    <x v="8"/>
    <x v="95"/>
    <s v="516112  Sewer Capital"/>
    <n v="100"/>
    <n v="200"/>
    <n v="100"/>
    <n v="0"/>
    <n v="0"/>
    <n v="0"/>
    <n v="0"/>
    <n v="0"/>
    <n v="0"/>
    <n v="0"/>
    <n v="400"/>
    <n v="516112"/>
    <n v="400"/>
    <s v="CW"/>
    <x v="3"/>
    <s v="Sewer Capital "/>
    <n v="908997"/>
    <s v="TLR2 Mises à niveau des égouts zone SS1 (Avenue Byron)"/>
    <s v="908997 TLR2 Mises à niveau des égouts zone SS1 (Avenue Byron)"/>
    <x v="1"/>
    <x v="8"/>
    <x v="0"/>
    <x v="0"/>
  </r>
  <r>
    <n v="908997"/>
    <s v="908997 LRT2 SS1 Sewer Upgrades (Byron Ave)"/>
    <x v="0"/>
    <x v="0"/>
    <s v="Stormwater Reserve"/>
    <x v="5"/>
    <x v="3"/>
    <x v="1"/>
    <x v="3"/>
    <x v="0"/>
    <s v="Integrated Water &amp; Wastewater"/>
    <x v="0"/>
    <x v="1"/>
    <x v="1"/>
    <x v="3"/>
    <x v="8"/>
    <x v="95"/>
    <s v="516180  Stormwater Reserve Capital"/>
    <n v="0"/>
    <n v="0"/>
    <n v="170"/>
    <n v="0"/>
    <n v="0"/>
    <n v="0"/>
    <n v="0"/>
    <n v="0"/>
    <n v="0"/>
    <n v="0"/>
    <n v="170"/>
    <n v="516180"/>
    <n v="170"/>
    <s v="CW"/>
    <x v="3"/>
    <s v="Stormwater"/>
    <n v="908997"/>
    <s v="TLR2 Mises à niveau des égouts zone SS1 (Avenue Byron)"/>
    <s v="908997 TLR2 Mises à niveau des égouts zone SS1 (Avenue Byron)"/>
    <x v="1"/>
    <x v="8"/>
    <x v="0"/>
    <x v="0"/>
  </r>
  <r>
    <n v="908997"/>
    <s v="908997 LRT2 SS1 Sewer Upgrades (Byron Ave)"/>
    <x v="2"/>
    <x v="2"/>
    <s v="Sewer Funded Debt"/>
    <x v="6"/>
    <x v="3"/>
    <x v="1"/>
    <x v="2"/>
    <x v="0"/>
    <s v="Integrated Water &amp; Wastewater"/>
    <x v="0"/>
    <x v="1"/>
    <x v="1"/>
    <x v="3"/>
    <x v="8"/>
    <x v="95"/>
    <s v="518007  Sewer Funded Debt"/>
    <n v="70"/>
    <n v="143"/>
    <n v="70"/>
    <n v="0"/>
    <n v="0"/>
    <n v="0"/>
    <n v="0"/>
    <n v="0"/>
    <n v="0"/>
    <n v="0"/>
    <n v="283"/>
    <n v="518007"/>
    <n v="283"/>
    <s v="CW"/>
    <x v="3"/>
    <s v="Sewer Funded Debt"/>
    <n v="908997"/>
    <s v="TLR2 Mises à niveau des égouts zone SS1 (Avenue Byron)"/>
    <s v="908997 TLR2 Mises à niveau des égouts zone SS1 (Avenue Byron)"/>
    <x v="1"/>
    <x v="8"/>
    <x v="0"/>
    <x v="2"/>
  </r>
  <r>
    <n v="908997"/>
    <s v="908997 LRT2 SS1 Sewer Upgrades (Byron Ave)"/>
    <x v="2"/>
    <x v="2"/>
    <s v="Stormwater Res Debt"/>
    <x v="6"/>
    <x v="3"/>
    <x v="1"/>
    <x v="3"/>
    <x v="0"/>
    <s v="Integrated Water &amp; Wastewater"/>
    <x v="0"/>
    <x v="1"/>
    <x v="1"/>
    <x v="3"/>
    <x v="8"/>
    <x v="95"/>
    <s v="518056  Stormwater Reserve Capital Debt"/>
    <n v="170"/>
    <n v="342"/>
    <n v="0"/>
    <n v="0"/>
    <n v="0"/>
    <n v="0"/>
    <n v="0"/>
    <n v="0"/>
    <n v="0"/>
    <n v="0"/>
    <n v="512"/>
    <n v="518056"/>
    <n v="512"/>
    <s v="CW"/>
    <x v="3"/>
    <e v="#N/A"/>
    <n v="908997"/>
    <s v="TLR2 Mises à niveau des égouts zone SS1 (Avenue Byron)"/>
    <s v="908997 TLR2 Mises à niveau des égouts zone SS1 (Avenue Byron)"/>
    <x v="1"/>
    <x v="8"/>
    <x v="0"/>
    <x v="2"/>
  </r>
  <r>
    <n v="909375"/>
    <s v="909375 2019 Sewer Access &amp; Outfalls"/>
    <x v="0"/>
    <x v="0"/>
    <s v="Sewer Capital"/>
    <x v="5"/>
    <x v="3"/>
    <x v="1"/>
    <x v="2"/>
    <x v="0"/>
    <s v="Integrated Water &amp; Wastewater"/>
    <x v="0"/>
    <x v="1"/>
    <x v="1"/>
    <x v="3"/>
    <x v="8"/>
    <x v="96"/>
    <s v="516112  Sewer Capital"/>
    <n v="100"/>
    <n v="100"/>
    <n v="100"/>
    <n v="0"/>
    <n v="0"/>
    <n v="0"/>
    <n v="0"/>
    <n v="0"/>
    <n v="0"/>
    <n v="0"/>
    <n v="300"/>
    <n v="516112"/>
    <n v="300"/>
    <s v="CW"/>
    <x v="3"/>
    <s v="Sewer Capital "/>
    <n v="909375"/>
    <s v="Égouts 2019 - Points d'accès et exutoires"/>
    <s v="909375 Égouts 2019 - Points d'accès et exutoires"/>
    <x v="1"/>
    <x v="9"/>
    <x v="0"/>
    <x v="0"/>
  </r>
  <r>
    <n v="909375"/>
    <s v="909375 2019 Sewer Access &amp; Outfalls"/>
    <x v="0"/>
    <x v="0"/>
    <s v="Stormwater Reserve"/>
    <x v="5"/>
    <x v="3"/>
    <x v="1"/>
    <x v="3"/>
    <x v="0"/>
    <s v="Integrated Water &amp; Wastewater"/>
    <x v="0"/>
    <x v="1"/>
    <x v="1"/>
    <x v="3"/>
    <x v="8"/>
    <x v="96"/>
    <s v="516180  Stormwater Reserve Capital"/>
    <n v="800"/>
    <n v="0"/>
    <n v="600"/>
    <n v="600"/>
    <n v="0"/>
    <n v="0"/>
    <n v="0"/>
    <n v="0"/>
    <n v="0"/>
    <n v="0"/>
    <n v="2000"/>
    <n v="516180"/>
    <n v="2000"/>
    <s v="CW"/>
    <x v="3"/>
    <s v="Stormwater"/>
    <n v="909375"/>
    <s v="Égouts 2019 - Points d'accès et exutoires"/>
    <s v="909375 Égouts 2019 - Points d'accès et exutoires"/>
    <x v="1"/>
    <x v="9"/>
    <x v="0"/>
    <x v="0"/>
  </r>
  <r>
    <n v="909375"/>
    <s v="909375 2019 Sewer Access &amp; Outfalls"/>
    <x v="2"/>
    <x v="2"/>
    <s v="Sewer Funded Debt"/>
    <x v="6"/>
    <x v="3"/>
    <x v="1"/>
    <x v="2"/>
    <x v="0"/>
    <s v="Integrated Water &amp; Wastewater"/>
    <x v="0"/>
    <x v="1"/>
    <x v="1"/>
    <x v="3"/>
    <x v="8"/>
    <x v="96"/>
    <s v="518007  Sewer Funded Debt"/>
    <n v="100"/>
    <n v="100"/>
    <n v="100"/>
    <n v="200"/>
    <n v="0"/>
    <n v="0"/>
    <n v="0"/>
    <n v="0"/>
    <n v="0"/>
    <n v="0"/>
    <n v="500"/>
    <n v="518007"/>
    <n v="500"/>
    <s v="CW"/>
    <x v="3"/>
    <s v="Sewer Funded Debt"/>
    <n v="909375"/>
    <s v="Égouts 2019 - Points d'accès et exutoires"/>
    <s v="909375 Égouts 2019 - Points d'accès et exutoires"/>
    <x v="1"/>
    <x v="9"/>
    <x v="0"/>
    <x v="2"/>
  </r>
  <r>
    <n v="909375"/>
    <s v="909375 2019 Sewer Access &amp; Outfalls"/>
    <x v="2"/>
    <x v="2"/>
    <s v="Stormwater Res Debt"/>
    <x v="6"/>
    <x v="3"/>
    <x v="1"/>
    <x v="3"/>
    <x v="0"/>
    <s v="Integrated Water &amp; Wastewater"/>
    <x v="0"/>
    <x v="1"/>
    <x v="1"/>
    <x v="3"/>
    <x v="8"/>
    <x v="96"/>
    <s v="518056  Stormwater Reserve Capital Debt"/>
    <n v="1000"/>
    <n v="800"/>
    <n v="200"/>
    <n v="200"/>
    <n v="0"/>
    <n v="0"/>
    <n v="0"/>
    <n v="0"/>
    <n v="0"/>
    <n v="0"/>
    <n v="2200"/>
    <n v="518056"/>
    <n v="2200"/>
    <s v="CW"/>
    <x v="3"/>
    <e v="#N/A"/>
    <n v="909375"/>
    <s v="Égouts 2019 - Points d'accès et exutoires"/>
    <s v="909375 Égouts 2019 - Points d'accès et exutoires"/>
    <x v="1"/>
    <x v="9"/>
    <x v="0"/>
    <x v="2"/>
  </r>
  <r>
    <n v="909376"/>
    <s v="909376 2019 Sewer Repairs / Improvements"/>
    <x v="0"/>
    <x v="0"/>
    <s v="Sewer Capital"/>
    <x v="5"/>
    <x v="3"/>
    <x v="1"/>
    <x v="2"/>
    <x v="0"/>
    <s v="Integrated Water &amp; Wastewater"/>
    <x v="0"/>
    <x v="1"/>
    <x v="1"/>
    <x v="3"/>
    <x v="8"/>
    <x v="97"/>
    <s v="516112  Sewer Capital"/>
    <n v="1810"/>
    <n v="0"/>
    <n v="0"/>
    <n v="0"/>
    <n v="0"/>
    <n v="0"/>
    <n v="0"/>
    <n v="0"/>
    <n v="0"/>
    <n v="0"/>
    <n v="1810"/>
    <n v="516112"/>
    <n v="1810"/>
    <s v="CW"/>
    <x v="3"/>
    <s v="Sewer Capital "/>
    <n v="909376"/>
    <s v="Égouts 2019 - Réparations et améliorations"/>
    <s v="909376 Égouts 2019 - Réparations et améliorations"/>
    <x v="1"/>
    <x v="9"/>
    <x v="0"/>
    <x v="0"/>
  </r>
  <r>
    <n v="909376"/>
    <s v="909376 2019 Sewer Repairs / Improvements"/>
    <x v="0"/>
    <x v="0"/>
    <s v="Stormwater Reserve"/>
    <x v="5"/>
    <x v="3"/>
    <x v="1"/>
    <x v="3"/>
    <x v="0"/>
    <s v="Integrated Water &amp; Wastewater"/>
    <x v="0"/>
    <x v="1"/>
    <x v="1"/>
    <x v="3"/>
    <x v="8"/>
    <x v="97"/>
    <s v="516180  Stormwater Reserve Capital"/>
    <n v="5000"/>
    <n v="1000"/>
    <n v="1000"/>
    <n v="1000"/>
    <n v="0"/>
    <n v="0"/>
    <n v="0"/>
    <n v="0"/>
    <n v="0"/>
    <n v="0"/>
    <n v="8000"/>
    <n v="516180"/>
    <n v="8000"/>
    <s v="CW"/>
    <x v="3"/>
    <s v="Stormwater"/>
    <n v="909376"/>
    <s v="Égouts 2019 - Réparations et améliorations"/>
    <s v="909376 Égouts 2019 - Réparations et améliorations"/>
    <x v="1"/>
    <x v="9"/>
    <x v="0"/>
    <x v="0"/>
  </r>
  <r>
    <n v="909376"/>
    <s v="909376 2019 Sewer Repairs / Improvements"/>
    <x v="2"/>
    <x v="2"/>
    <s v="Sewer Funded Debt"/>
    <x v="6"/>
    <x v="3"/>
    <x v="1"/>
    <x v="2"/>
    <x v="0"/>
    <s v="Integrated Water &amp; Wastewater"/>
    <x v="0"/>
    <x v="1"/>
    <x v="1"/>
    <x v="3"/>
    <x v="8"/>
    <x v="97"/>
    <s v="518007  Sewer Funded Debt"/>
    <n v="135"/>
    <n v="8000"/>
    <n v="8000"/>
    <n v="8000"/>
    <n v="0"/>
    <n v="0"/>
    <n v="0"/>
    <n v="0"/>
    <n v="0"/>
    <n v="0"/>
    <n v="24135"/>
    <n v="518007"/>
    <n v="24135"/>
    <s v="CW"/>
    <x v="3"/>
    <s v="Sewer Funded Debt"/>
    <n v="909376"/>
    <s v="Égouts 2019 - Réparations et améliorations"/>
    <s v="909376 Égouts 2019 - Réparations et améliorations"/>
    <x v="1"/>
    <x v="9"/>
    <x v="0"/>
    <x v="2"/>
  </r>
  <r>
    <n v="909376"/>
    <s v="909376 2019 Sewer Repairs / Improvements"/>
    <x v="2"/>
    <x v="2"/>
    <s v="Stormwater Res Debt"/>
    <x v="6"/>
    <x v="3"/>
    <x v="1"/>
    <x v="3"/>
    <x v="0"/>
    <s v="Integrated Water &amp; Wastewater"/>
    <x v="0"/>
    <x v="1"/>
    <x v="1"/>
    <x v="3"/>
    <x v="8"/>
    <x v="97"/>
    <s v="518056  Stormwater Reserve Capital Debt"/>
    <n v="2876"/>
    <n v="1000"/>
    <n v="1000"/>
    <n v="1000"/>
    <n v="0"/>
    <n v="0"/>
    <n v="0"/>
    <n v="0"/>
    <n v="0"/>
    <n v="0"/>
    <n v="5876"/>
    <n v="518056"/>
    <n v="5876"/>
    <s v="CW"/>
    <x v="3"/>
    <e v="#N/A"/>
    <n v="909376"/>
    <s v="Égouts 2019 - Réparations et améliorations"/>
    <s v="909376 Égouts 2019 - Réparations et améliorations"/>
    <x v="1"/>
    <x v="9"/>
    <x v="0"/>
    <x v="2"/>
  </r>
  <r>
    <n v="909377"/>
    <s v="909377 2019 Sewer Trenchless Rehab"/>
    <x v="0"/>
    <x v="0"/>
    <s v="Sewer Capital"/>
    <x v="5"/>
    <x v="3"/>
    <x v="1"/>
    <x v="2"/>
    <x v="0"/>
    <s v="Integrated Water &amp; Wastewater"/>
    <x v="0"/>
    <x v="1"/>
    <x v="1"/>
    <x v="3"/>
    <x v="8"/>
    <x v="98"/>
    <s v="516112  Sewer Capital"/>
    <n v="2200"/>
    <n v="3000"/>
    <n v="3000"/>
    <n v="3000"/>
    <n v="0"/>
    <n v="0"/>
    <n v="0"/>
    <n v="0"/>
    <n v="0"/>
    <n v="0"/>
    <n v="11200"/>
    <n v="516112"/>
    <n v="11200"/>
    <s v="CW"/>
    <x v="3"/>
    <s v="Sewer Capital "/>
    <n v="909377"/>
    <s v="Égouts 2019 - Remise en état sans tranchée"/>
    <s v="909377 Égouts 2019 - Remise en état sans tranchée"/>
    <x v="1"/>
    <x v="9"/>
    <x v="0"/>
    <x v="0"/>
  </r>
  <r>
    <n v="909377"/>
    <s v="909377 2019 Sewer Trenchless Rehab"/>
    <x v="0"/>
    <x v="0"/>
    <s v="Stormwater Reserve"/>
    <x v="5"/>
    <x v="3"/>
    <x v="1"/>
    <x v="3"/>
    <x v="0"/>
    <s v="Integrated Water &amp; Wastewater"/>
    <x v="0"/>
    <x v="1"/>
    <x v="1"/>
    <x v="3"/>
    <x v="8"/>
    <x v="98"/>
    <s v="516180  Stormwater Reserve Capital"/>
    <n v="2200"/>
    <n v="2000"/>
    <n v="2000"/>
    <n v="2000"/>
    <n v="0"/>
    <n v="0"/>
    <n v="0"/>
    <n v="0"/>
    <n v="0"/>
    <n v="0"/>
    <n v="8200"/>
    <n v="516180"/>
    <n v="8200"/>
    <s v="CW"/>
    <x v="3"/>
    <s v="Stormwater"/>
    <n v="909377"/>
    <s v="Égouts 2019 - Remise en état sans tranchée"/>
    <s v="909377 Égouts 2019 - Remise en état sans tranchée"/>
    <x v="1"/>
    <x v="9"/>
    <x v="0"/>
    <x v="0"/>
  </r>
  <r>
    <n v="909403"/>
    <s v="909403 Chapman Blvd (Dorval-Othello)"/>
    <x v="0"/>
    <x v="0"/>
    <s v="Sewer Capital"/>
    <x v="5"/>
    <x v="3"/>
    <x v="1"/>
    <x v="2"/>
    <x v="0"/>
    <s v="Integrated Water &amp; Wastewater"/>
    <x v="0"/>
    <x v="1"/>
    <x v="1"/>
    <x v="3"/>
    <x v="8"/>
    <x v="99"/>
    <s v="516112  Sewer Capital"/>
    <n v="150"/>
    <n v="0"/>
    <n v="0"/>
    <n v="0"/>
    <n v="0"/>
    <n v="0"/>
    <n v="0"/>
    <n v="0"/>
    <n v="0"/>
    <n v="0"/>
    <n v="150"/>
    <n v="516112"/>
    <n v="150"/>
    <n v="18"/>
    <x v="3"/>
    <s v="Sewer Capital "/>
    <n v="909403"/>
    <s v="Boul. Chapman (Dorval-Othello)"/>
    <s v="909403 Boul. Chapman (Dorval-Othello)"/>
    <x v="1"/>
    <x v="8"/>
    <x v="0"/>
    <x v="0"/>
  </r>
  <r>
    <n v="909403"/>
    <s v="909403 Chapman Blvd (Dorval-Othello)"/>
    <x v="0"/>
    <x v="0"/>
    <s v="Stormwater Reserve"/>
    <x v="5"/>
    <x v="3"/>
    <x v="1"/>
    <x v="3"/>
    <x v="0"/>
    <s v="Integrated Water &amp; Wastewater"/>
    <x v="0"/>
    <x v="1"/>
    <x v="1"/>
    <x v="3"/>
    <x v="8"/>
    <x v="99"/>
    <s v="516180  Stormwater Reserve Capital"/>
    <n v="150"/>
    <n v="0"/>
    <n v="0"/>
    <n v="0"/>
    <n v="0"/>
    <n v="0"/>
    <n v="0"/>
    <n v="0"/>
    <n v="0"/>
    <n v="0"/>
    <n v="150"/>
    <n v="516180"/>
    <n v="150"/>
    <n v="18"/>
    <x v="3"/>
    <s v="Stormwater"/>
    <n v="909403"/>
    <s v="Boul. Chapman (Dorval-Othello)"/>
    <s v="909403 Boul. Chapman (Dorval-Othello)"/>
    <x v="1"/>
    <x v="8"/>
    <x v="0"/>
    <x v="0"/>
  </r>
  <r>
    <n v="909403"/>
    <s v="909403 Chapman Blvd (Dorval-Othello)"/>
    <x v="2"/>
    <x v="2"/>
    <s v="Sewer Funded Debt"/>
    <x v="6"/>
    <x v="3"/>
    <x v="1"/>
    <x v="2"/>
    <x v="0"/>
    <s v="Integrated Water &amp; Wastewater"/>
    <x v="0"/>
    <x v="1"/>
    <x v="1"/>
    <x v="3"/>
    <x v="8"/>
    <x v="99"/>
    <s v="518007  Sewer Funded Debt"/>
    <n v="150"/>
    <n v="0"/>
    <n v="0"/>
    <n v="0"/>
    <n v="0"/>
    <n v="0"/>
    <n v="0"/>
    <n v="0"/>
    <n v="0"/>
    <n v="0"/>
    <n v="150"/>
    <n v="518007"/>
    <n v="150"/>
    <n v="18"/>
    <x v="3"/>
    <s v="Sewer Funded Debt"/>
    <n v="909403"/>
    <s v="Boul. Chapman (Dorval-Othello)"/>
    <s v="909403 Boul. Chapman (Dorval-Othello)"/>
    <x v="1"/>
    <x v="8"/>
    <x v="0"/>
    <x v="2"/>
  </r>
  <r>
    <n v="909403"/>
    <s v="909403 Chapman Blvd (Dorval-Othello)"/>
    <x v="2"/>
    <x v="2"/>
    <s v="Stormwater Res Debt"/>
    <x v="6"/>
    <x v="3"/>
    <x v="1"/>
    <x v="3"/>
    <x v="0"/>
    <s v="Integrated Water &amp; Wastewater"/>
    <x v="0"/>
    <x v="1"/>
    <x v="1"/>
    <x v="3"/>
    <x v="8"/>
    <x v="99"/>
    <s v="518056  Stormwater Reserve Capital Debt"/>
    <n v="150"/>
    <n v="0"/>
    <n v="0"/>
    <n v="0"/>
    <n v="0"/>
    <n v="0"/>
    <n v="0"/>
    <n v="0"/>
    <n v="0"/>
    <n v="0"/>
    <n v="150"/>
    <n v="518056"/>
    <n v="150"/>
    <n v="18"/>
    <x v="3"/>
    <e v="#N/A"/>
    <n v="909403"/>
    <s v="Boul. Chapman (Dorval-Othello)"/>
    <s v="909403 Boul. Chapman (Dorval-Othello)"/>
    <x v="1"/>
    <x v="8"/>
    <x v="0"/>
    <x v="2"/>
  </r>
  <r>
    <n v="909481"/>
    <s v="909481 2019 Sewer CCTV Engineering"/>
    <x v="0"/>
    <x v="0"/>
    <s v="Sewer Capital"/>
    <x v="5"/>
    <x v="3"/>
    <x v="1"/>
    <x v="2"/>
    <x v="0"/>
    <s v="Integrated Water &amp; Wastewater"/>
    <x v="0"/>
    <x v="1"/>
    <x v="1"/>
    <x v="3"/>
    <x v="8"/>
    <x v="100"/>
    <s v="516112  Sewer Capital"/>
    <n v="500"/>
    <n v="300"/>
    <n v="300"/>
    <n v="300"/>
    <n v="0"/>
    <n v="0"/>
    <n v="0"/>
    <n v="0"/>
    <n v="0"/>
    <n v="0"/>
    <n v="1400"/>
    <n v="516112"/>
    <n v="1400"/>
    <s v="CW"/>
    <x v="3"/>
    <s v="Sewer Capital "/>
    <n v="909481"/>
    <s v="Égouts 2019  - CCTV"/>
    <s v="909481 Égouts 2019  - CCTV"/>
    <x v="1"/>
    <x v="8"/>
    <x v="0"/>
    <x v="0"/>
  </r>
  <r>
    <n v="909481"/>
    <s v="909481 2019 Sewer CCTV Engineering"/>
    <x v="0"/>
    <x v="0"/>
    <s v="Stormwater Reserve"/>
    <x v="5"/>
    <x v="3"/>
    <x v="1"/>
    <x v="3"/>
    <x v="0"/>
    <s v="Integrated Water &amp; Wastewater"/>
    <x v="0"/>
    <x v="1"/>
    <x v="1"/>
    <x v="3"/>
    <x v="8"/>
    <x v="100"/>
    <s v="516180  Stormwater Reserve Capital"/>
    <n v="500"/>
    <n v="300"/>
    <n v="300"/>
    <n v="300"/>
    <n v="0"/>
    <n v="0"/>
    <n v="0"/>
    <n v="0"/>
    <n v="0"/>
    <n v="0"/>
    <n v="1400"/>
    <n v="516180"/>
    <n v="1400"/>
    <s v="CW"/>
    <x v="3"/>
    <s v="Stormwater"/>
    <n v="909481"/>
    <s v="Égouts 2019  - CCTV"/>
    <s v="909481 Égouts 2019  - CCTV"/>
    <x v="1"/>
    <x v="8"/>
    <x v="0"/>
    <x v="0"/>
  </r>
  <r>
    <n v="909492"/>
    <s v="909492 LRT2 SS2 Richmond Compl Streets"/>
    <x v="0"/>
    <x v="0"/>
    <s v="Water Capital"/>
    <x v="5"/>
    <x v="3"/>
    <x v="1"/>
    <x v="1"/>
    <x v="0"/>
    <s v="Integrated Water &amp; Wastewater"/>
    <x v="0"/>
    <x v="1"/>
    <x v="1"/>
    <x v="3"/>
    <x v="8"/>
    <x v="101"/>
    <s v="516110  Water Capital"/>
    <n v="2000"/>
    <n v="2000"/>
    <n v="2000"/>
    <n v="0"/>
    <n v="0"/>
    <n v="0"/>
    <n v="0"/>
    <n v="0"/>
    <n v="0"/>
    <n v="0"/>
    <n v="6000"/>
    <n v="516110"/>
    <n v="6000"/>
    <n v="7"/>
    <x v="7"/>
    <s v="Water Capital"/>
    <n v="909492"/>
    <s v="Rues complètes - Richmond NA2 - TLR2"/>
    <s v="909492 Rues complètes - Richmond NA2 - TLR2"/>
    <x v="1"/>
    <x v="8"/>
    <x v="0"/>
    <x v="0"/>
  </r>
  <r>
    <n v="909492"/>
    <s v="909492 LRT2 SS2 Richmond Compl Streets"/>
    <x v="0"/>
    <x v="0"/>
    <s v="Sewer Capital"/>
    <x v="5"/>
    <x v="3"/>
    <x v="1"/>
    <x v="2"/>
    <x v="0"/>
    <s v="Integrated Water &amp; Wastewater"/>
    <x v="0"/>
    <x v="1"/>
    <x v="1"/>
    <x v="3"/>
    <x v="8"/>
    <x v="101"/>
    <s v="516112  Sewer Capital"/>
    <n v="1000"/>
    <n v="1000"/>
    <n v="1000"/>
    <n v="0"/>
    <n v="0"/>
    <n v="0"/>
    <n v="0"/>
    <n v="0"/>
    <n v="0"/>
    <n v="0"/>
    <n v="3000"/>
    <n v="516112"/>
    <n v="3000"/>
    <n v="7"/>
    <x v="7"/>
    <s v="Sewer Capital "/>
    <n v="909492"/>
    <s v="Rues complètes - Richmond NA2 - TLR2"/>
    <s v="909492 Rues complètes - Richmond NA2 - TLR2"/>
    <x v="1"/>
    <x v="8"/>
    <x v="0"/>
    <x v="0"/>
  </r>
  <r>
    <n v="907795"/>
    <s v="907795 Business Technology Opportunities"/>
    <x v="0"/>
    <x v="0"/>
    <s v="Water Capital"/>
    <x v="5"/>
    <x v="3"/>
    <x v="1"/>
    <x v="1"/>
    <x v="0"/>
    <s v="Individual"/>
    <x v="0"/>
    <x v="1"/>
    <x v="4"/>
    <x v="9"/>
    <x v="9"/>
    <x v="102"/>
    <s v="516110  Water Capital"/>
    <n v="0"/>
    <n v="1000"/>
    <n v="0"/>
    <n v="1000"/>
    <n v="1000"/>
    <n v="1000"/>
    <n v="1000"/>
    <n v="1000"/>
    <n v="1000"/>
    <n v="1000"/>
    <n v="8000"/>
    <n v="516110"/>
    <n v="2000"/>
    <s v="CW"/>
    <x v="9"/>
    <s v="Water Capital"/>
    <n v="907795"/>
    <s v="Opportunitées technologiques d’entreprise "/>
    <s v="907795 Opportunitées technologiques d’entreprise "/>
    <x v="1"/>
    <x v="10"/>
    <x v="0"/>
    <x v="0"/>
  </r>
  <r>
    <n v="908082"/>
    <s v="908082 Communal Well System Rehab 2018"/>
    <x v="0"/>
    <x v="0"/>
    <s v="Water Capital"/>
    <x v="5"/>
    <x v="3"/>
    <x v="1"/>
    <x v="1"/>
    <x v="0"/>
    <s v="Water Communal Well System"/>
    <x v="0"/>
    <x v="1"/>
    <x v="4"/>
    <x v="10"/>
    <x v="9"/>
    <x v="103"/>
    <s v="516110  Water Capital"/>
    <n v="2000"/>
    <n v="2500"/>
    <n v="2500"/>
    <n v="2590"/>
    <n v="7590"/>
    <n v="2590"/>
    <n v="2590"/>
    <n v="2590"/>
    <n v="2590"/>
    <n v="2590"/>
    <n v="30130"/>
    <n v="516110"/>
    <n v="9590"/>
    <s v="CW"/>
    <x v="7"/>
    <s v="Water Capital"/>
    <n v="908082"/>
    <s v="Remise en état du système de puits collectifs de 2019"/>
    <s v="908082 Remise en état du système de puits collectifs de 2019"/>
    <x v="1"/>
    <x v="10"/>
    <x v="0"/>
    <x v="0"/>
  </r>
  <r>
    <n v="908621"/>
    <s v="908621 2017 Infrastructure Master Plan (Water)"/>
    <x v="0"/>
    <x v="0"/>
    <s v="Water Capital"/>
    <x v="5"/>
    <x v="3"/>
    <x v="1"/>
    <x v="1"/>
    <x v="0"/>
    <s v="Individual"/>
    <x v="0"/>
    <x v="1"/>
    <x v="1"/>
    <x v="3"/>
    <x v="9"/>
    <x v="104"/>
    <s v="516110  Water Capital"/>
    <n v="0"/>
    <n v="235.85"/>
    <n v="240.3"/>
    <n v="0"/>
    <n v="0"/>
    <n v="0"/>
    <n v="0"/>
    <n v="146"/>
    <n v="149"/>
    <n v="0"/>
    <n v="771.15"/>
    <n v="516110"/>
    <n v="476.15"/>
    <s v="CW"/>
    <x v="8"/>
    <s v="Water Capital"/>
    <n v="908621"/>
    <s v="Plan directeur de l'infrastructure 2017 (eau)"/>
    <s v="908621 Plan directeur de l'infrastructure 2017 (eau)"/>
    <x v="1"/>
    <x v="10"/>
    <x v="0"/>
    <x v="0"/>
  </r>
  <r>
    <n v="908621"/>
    <s v="908621 2017 Infrastructure Master Plan (Water)"/>
    <x v="1"/>
    <x v="1"/>
    <s v="Studies-2021-CW"/>
    <x v="1"/>
    <x v="1"/>
    <x v="1"/>
    <x v="1"/>
    <x v="0"/>
    <s v="Individual"/>
    <x v="0"/>
    <x v="1"/>
    <x v="1"/>
    <x v="3"/>
    <x v="9"/>
    <x v="104"/>
    <s v="516279  D/C Studies-2021-CW"/>
    <n v="0"/>
    <n v="29.15"/>
    <n v="29.7"/>
    <n v="0"/>
    <n v="0"/>
    <n v="0"/>
    <n v="0"/>
    <n v="153"/>
    <n v="156"/>
    <n v="0"/>
    <n v="367.85"/>
    <n v="516279"/>
    <n v="58.849999999999994"/>
    <s v="CW"/>
    <x v="8"/>
    <s v="Studies"/>
    <n v="908621"/>
    <s v="Plan directeur de l'infrastructure 2017 (eau)"/>
    <s v="908621 Plan directeur de l'infrastructure 2017 (eau)"/>
    <x v="1"/>
    <x v="10"/>
    <x v="0"/>
    <x v="1"/>
  </r>
  <r>
    <n v="909371"/>
    <s v="909371 2019 Buildings-Water Services"/>
    <x v="0"/>
    <x v="0"/>
    <s v="Water Capital"/>
    <x v="5"/>
    <x v="3"/>
    <x v="1"/>
    <x v="1"/>
    <x v="0"/>
    <s v="Buildings-Water Services"/>
    <x v="0"/>
    <x v="1"/>
    <x v="1"/>
    <x v="3"/>
    <x v="9"/>
    <x v="105"/>
    <s v="516110  Water Capital"/>
    <n v="575"/>
    <n v="50"/>
    <n v="50"/>
    <n v="50"/>
    <n v="50"/>
    <n v="50"/>
    <n v="50"/>
    <n v="50"/>
    <n v="50"/>
    <n v="50"/>
    <n v="1025"/>
    <n v="516110"/>
    <n v="725"/>
    <s v="CW"/>
    <x v="3"/>
    <s v="Water Capital"/>
    <n v="909371"/>
    <s v="Bâtiments 2019 - Services d'eau"/>
    <s v="909371 Bâtiments 2019 - Services d'eau"/>
    <x v="1"/>
    <x v="10"/>
    <x v="0"/>
    <x v="0"/>
  </r>
  <r>
    <n v="909410"/>
    <s v="909410 Water Storage Tanks &amp; Reservoir 2019"/>
    <x v="0"/>
    <x v="0"/>
    <s v="Water Capital"/>
    <x v="5"/>
    <x v="3"/>
    <x v="1"/>
    <x v="1"/>
    <x v="0"/>
    <s v="Water Storage Tanks &amp; Reservoirs"/>
    <x v="0"/>
    <x v="1"/>
    <x v="4"/>
    <x v="11"/>
    <x v="9"/>
    <x v="106"/>
    <s v="516110  Water Capital"/>
    <n v="728"/>
    <n v="350"/>
    <n v="350"/>
    <n v="350"/>
    <n v="350"/>
    <n v="350"/>
    <n v="350"/>
    <n v="350"/>
    <n v="350"/>
    <n v="350"/>
    <n v="3878"/>
    <n v="516110"/>
    <n v="1778"/>
    <s v="CW"/>
    <x v="7"/>
    <s v="Water Capital"/>
    <n v="909410"/>
    <s v="Remise en état des ouvrages de retenue et des réservoirs de stockage de l’eau de 2019"/>
    <s v="909410 Remise en état des ouvrages de retenue et des réservoirs de stockage de l’eau de 2019"/>
    <x v="1"/>
    <x v="10"/>
    <x v="0"/>
    <x v="0"/>
  </r>
  <r>
    <n v="909410"/>
    <s v="909410 Water Storage Tanks &amp; Reservoir 2019"/>
    <x v="2"/>
    <x v="2"/>
    <s v="Water Funded Debt"/>
    <x v="6"/>
    <x v="3"/>
    <x v="1"/>
    <x v="1"/>
    <x v="0"/>
    <s v="Water Storage Tanks &amp; Reservoirs"/>
    <x v="0"/>
    <x v="1"/>
    <x v="4"/>
    <x v="11"/>
    <x v="9"/>
    <x v="106"/>
    <s v="518011  Water Funded Debt"/>
    <n v="1000"/>
    <n v="1000"/>
    <n v="1000"/>
    <n v="1000"/>
    <n v="1000"/>
    <n v="1000"/>
    <n v="1000"/>
    <n v="1000"/>
    <n v="1000"/>
    <n v="1000"/>
    <n v="10000"/>
    <n v="518011"/>
    <n v="4000"/>
    <s v="CW"/>
    <x v="7"/>
    <s v="Water Funded Debt"/>
    <n v="909410"/>
    <s v="Remise en état des ouvrages de retenue et des réservoirs de stockage de l’eau de 2019"/>
    <s v="909410 Remise en état des ouvrages de retenue et des réservoirs de stockage de l’eau de 2019"/>
    <x v="1"/>
    <x v="10"/>
    <x v="0"/>
    <x v="2"/>
  </r>
  <r>
    <n v="909040"/>
    <s v="909040 New Vehicles Drinking Water - 2018"/>
    <x v="0"/>
    <x v="0"/>
    <s v="Water Capital"/>
    <x v="5"/>
    <x v="3"/>
    <x v="1"/>
    <x v="1"/>
    <x v="0"/>
    <s v="Water Systems General-Renewal"/>
    <x v="0"/>
    <x v="1"/>
    <x v="4"/>
    <x v="11"/>
    <x v="9"/>
    <x v="107"/>
    <s v="516110  Water Capital"/>
    <n v="0"/>
    <n v="250"/>
    <n v="250"/>
    <n v="250"/>
    <n v="250"/>
    <n v="250"/>
    <n v="250"/>
    <n v="250"/>
    <n v="250"/>
    <n v="250"/>
    <n v="2250"/>
    <n v="516110"/>
    <n v="750"/>
    <s v="CW"/>
    <x v="8"/>
    <s v="Water Capital"/>
    <n v="909040"/>
    <s v="Véhicules neufs service de traitement d'eau potable - 2018"/>
    <s v="909040 Véhicules neufs service de traitement d'eau potable - 2018"/>
    <x v="1"/>
    <x v="10"/>
    <x v="0"/>
    <x v="0"/>
  </r>
  <r>
    <n v="909415"/>
    <s v="909415 Water Facilities Roofing 2019"/>
    <x v="0"/>
    <x v="0"/>
    <s v="Water Capital"/>
    <x v="5"/>
    <x v="3"/>
    <x v="1"/>
    <x v="1"/>
    <x v="0"/>
    <s v="Water Systems General"/>
    <x v="0"/>
    <x v="1"/>
    <x v="4"/>
    <x v="11"/>
    <x v="9"/>
    <x v="108"/>
    <s v="516110  Water Capital"/>
    <n v="293"/>
    <n v="250"/>
    <n v="240"/>
    <n v="210"/>
    <n v="200"/>
    <n v="60"/>
    <n v="50"/>
    <n v="50"/>
    <n v="50"/>
    <n v="50"/>
    <n v="1453"/>
    <n v="516110"/>
    <n v="993"/>
    <s v="CW"/>
    <x v="7"/>
    <s v="Water Capital"/>
    <n v="909415"/>
    <s v="Toiture des installations de l'eau potable – 2019"/>
    <s v="909415 Toiture des installations de l'eau potable – 2019"/>
    <x v="1"/>
    <x v="10"/>
    <x v="0"/>
    <x v="0"/>
  </r>
  <r>
    <n v="908432"/>
    <s v="908432 Water Sys SCADA &amp; Instrument Rehab 2017"/>
    <x v="0"/>
    <x v="0"/>
    <s v="Water Capital"/>
    <x v="5"/>
    <x v="3"/>
    <x v="1"/>
    <x v="1"/>
    <x v="0"/>
    <s v="Individual"/>
    <x v="0"/>
    <x v="1"/>
    <x v="4"/>
    <x v="11"/>
    <x v="9"/>
    <x v="109"/>
    <s v="516110  Water Capital"/>
    <n v="0"/>
    <n v="1113"/>
    <n v="1118"/>
    <n v="1118"/>
    <n v="1124"/>
    <n v="1124"/>
    <n v="1129"/>
    <n v="1129"/>
    <n v="1129"/>
    <n v="1129"/>
    <n v="10113"/>
    <n v="516110"/>
    <n v="3349"/>
    <s v="CW"/>
    <x v="8"/>
    <s v="Water Capital"/>
    <n v="908432"/>
    <s v="Mise à niveau des instruments et du système SCADA du service d’eau de 2017"/>
    <s v="908432 Mise à niveau des instruments et du système SCADA du service d’eau de 2017"/>
    <x v="1"/>
    <x v="10"/>
    <x v="0"/>
    <x v="0"/>
  </r>
  <r>
    <n v="908633"/>
    <s v="908633 Enhanced Corrosion Control"/>
    <x v="0"/>
    <x v="0"/>
    <s v="Water Capital"/>
    <x v="5"/>
    <x v="3"/>
    <x v="1"/>
    <x v="1"/>
    <x v="0"/>
    <s v="Water Treatment-Renewal"/>
    <x v="0"/>
    <x v="1"/>
    <x v="4"/>
    <x v="11"/>
    <x v="9"/>
    <x v="110"/>
    <s v="516110  Water Capital"/>
    <n v="500"/>
    <n v="118"/>
    <n v="0"/>
    <n v="0"/>
    <n v="0"/>
    <n v="0"/>
    <n v="0"/>
    <n v="0"/>
    <n v="0"/>
    <n v="0"/>
    <n v="618"/>
    <n v="516110"/>
    <n v="618"/>
    <s v="CW"/>
    <x v="8"/>
    <s v="Water Capital"/>
    <n v="908633"/>
    <s v="Améliorations du contrôle de la corrosion"/>
    <s v="908633 Améliorations du contrôle de la corrosion"/>
    <x v="1"/>
    <x v="10"/>
    <x v="0"/>
    <x v="0"/>
  </r>
  <r>
    <n v="908633"/>
    <s v="908633 Enhanced Corrosion Control"/>
    <x v="2"/>
    <x v="2"/>
    <s v="Water Funded Debt"/>
    <x v="6"/>
    <x v="3"/>
    <x v="1"/>
    <x v="1"/>
    <x v="0"/>
    <s v="Water Treatment-Renewal"/>
    <x v="0"/>
    <x v="1"/>
    <x v="4"/>
    <x v="11"/>
    <x v="9"/>
    <x v="110"/>
    <s v="518011  Water Funded Debt"/>
    <n v="500"/>
    <n v="5000"/>
    <n v="0"/>
    <n v="0"/>
    <n v="0"/>
    <n v="0"/>
    <n v="0"/>
    <n v="0"/>
    <n v="0"/>
    <n v="0"/>
    <n v="5500"/>
    <n v="518011"/>
    <n v="5500"/>
    <s v="CW"/>
    <x v="8"/>
    <s v="Water Funded Debt"/>
    <n v="908633"/>
    <s v="Améliorations du contrôle de la corrosion"/>
    <s v="908633 Améliorations du contrôle de la corrosion"/>
    <x v="1"/>
    <x v="10"/>
    <x v="0"/>
    <x v="2"/>
  </r>
  <r>
    <n v="909411"/>
    <s v="909411 Water Sys SCADA &amp; Instrument Rehab 2019"/>
    <x v="0"/>
    <x v="0"/>
    <s v="Water Capital"/>
    <x v="5"/>
    <x v="3"/>
    <x v="1"/>
    <x v="1"/>
    <x v="0"/>
    <s v="Water Treatment-Renewal"/>
    <x v="0"/>
    <x v="1"/>
    <x v="4"/>
    <x v="11"/>
    <x v="9"/>
    <x v="111"/>
    <s v="516110  Water Capital"/>
    <n v="1200"/>
    <n v="2400"/>
    <n v="2400"/>
    <n v="2400"/>
    <n v="2400"/>
    <n v="2400"/>
    <n v="2400"/>
    <n v="2400"/>
    <n v="2400"/>
    <n v="2400"/>
    <n v="22800"/>
    <n v="516110"/>
    <n v="8400"/>
    <s v="CW"/>
    <x v="7"/>
    <s v="Water Capital"/>
    <n v="909411"/>
    <s v="Mise à niveau des instruments et du système SCADA du service d’eau de 2019"/>
    <s v="909411 Mise à niveau des instruments et du système SCADA du service d’eau de 2019"/>
    <x v="1"/>
    <x v="10"/>
    <x v="0"/>
    <x v="0"/>
  </r>
  <r>
    <n v="909412"/>
    <s v="909412 Water Treatment Rehab 2019"/>
    <x v="0"/>
    <x v="0"/>
    <s v="Water Capital"/>
    <x v="5"/>
    <x v="3"/>
    <x v="1"/>
    <x v="1"/>
    <x v="0"/>
    <s v="Water Treatment-Renewal"/>
    <x v="0"/>
    <x v="1"/>
    <x v="4"/>
    <x v="11"/>
    <x v="9"/>
    <x v="112"/>
    <s v="516110  Water Capital"/>
    <n v="11900"/>
    <n v="5730"/>
    <n v="2430"/>
    <n v="180"/>
    <n v="2285"/>
    <n v="2285"/>
    <n v="2285"/>
    <n v="2285"/>
    <n v="2285"/>
    <n v="2285"/>
    <n v="33950"/>
    <n v="516110"/>
    <n v="20240"/>
    <s v="CW"/>
    <x v="7"/>
    <s v="Water Capital"/>
    <n v="909412"/>
    <s v="Remise en état des installations de traitement des eaux usées en 2019"/>
    <s v="909412 Remise en état des installations de traitement des eaux usées en 2019"/>
    <x v="1"/>
    <x v="10"/>
    <x v="0"/>
    <x v="0"/>
  </r>
  <r>
    <n v="909412"/>
    <s v="909412 Water Treatment Rehab 2019"/>
    <x v="2"/>
    <x v="2"/>
    <s v="Water Funded Debt"/>
    <x v="6"/>
    <x v="3"/>
    <x v="1"/>
    <x v="1"/>
    <x v="0"/>
    <s v="Water Treatment-Renewal"/>
    <x v="0"/>
    <x v="1"/>
    <x v="4"/>
    <x v="11"/>
    <x v="9"/>
    <x v="112"/>
    <s v="518011  Water Funded Debt"/>
    <n v="60"/>
    <n v="100"/>
    <n v="10000"/>
    <n v="12000"/>
    <n v="10000"/>
    <n v="10000"/>
    <n v="10000"/>
    <n v="10000"/>
    <n v="10000"/>
    <n v="10000"/>
    <n v="82160"/>
    <n v="518011"/>
    <n v="22160"/>
    <s v="CW"/>
    <x v="7"/>
    <s v="Water Funded Debt"/>
    <n v="909412"/>
    <s v="Remise en état des installations de traitement des eaux usées en 2019"/>
    <s v="909412 Remise en état des installations de traitement des eaux usées en 2019"/>
    <x v="1"/>
    <x v="10"/>
    <x v="0"/>
    <x v="2"/>
  </r>
  <r>
    <n v="909416"/>
    <s v="909416 Water Pumping Station Facility Rehab2019"/>
    <x v="0"/>
    <x v="0"/>
    <s v="Water Capital"/>
    <x v="5"/>
    <x v="3"/>
    <x v="1"/>
    <x v="1"/>
    <x v="0"/>
    <s v="Water Pumping Stations"/>
    <x v="0"/>
    <x v="1"/>
    <x v="4"/>
    <x v="11"/>
    <x v="9"/>
    <x v="113"/>
    <s v="516110  Water Capital"/>
    <n v="1261"/>
    <n v="1050"/>
    <n v="650"/>
    <n v="150"/>
    <n v="150"/>
    <n v="150"/>
    <n v="150"/>
    <n v="150"/>
    <n v="150"/>
    <n v="150"/>
    <n v="4011"/>
    <n v="516110"/>
    <n v="3111"/>
    <s v="CW"/>
    <x v="7"/>
    <s v="Water Capital"/>
    <n v="909416"/>
    <s v="Remise en état des stations de pompage d’eau en 2019"/>
    <s v="909416 Remise en état des stations de pompage d’eau en 2019"/>
    <x v="1"/>
    <x v="10"/>
    <x v="0"/>
    <x v="0"/>
  </r>
  <r>
    <n v="909416"/>
    <s v="909416 Water Pumping Station Facility Rehab2019"/>
    <x v="2"/>
    <x v="2"/>
    <s v="Water Funded Debt"/>
    <x v="6"/>
    <x v="3"/>
    <x v="1"/>
    <x v="1"/>
    <x v="0"/>
    <s v="Water Pumping Stations"/>
    <x v="0"/>
    <x v="1"/>
    <x v="4"/>
    <x v="11"/>
    <x v="9"/>
    <x v="113"/>
    <s v="518011  Water Funded Debt"/>
    <n v="1500"/>
    <n v="1100"/>
    <n v="1500"/>
    <n v="2000"/>
    <n v="2000"/>
    <n v="2000"/>
    <n v="2000"/>
    <n v="2000"/>
    <n v="2000"/>
    <n v="2000"/>
    <n v="18100"/>
    <n v="518011"/>
    <n v="6100"/>
    <s v="CW"/>
    <x v="7"/>
    <s v="Water Funded Debt"/>
    <n v="909416"/>
    <s v="Remise en état des stations de pompage d’eau en 2019"/>
    <s v="909416 Remise en état des stations de pompage d’eau en 2019"/>
    <x v="1"/>
    <x v="10"/>
    <x v="0"/>
    <x v="2"/>
  </r>
  <r>
    <n v="908613"/>
    <s v="908613 Bank St (Rideau Rd-Mitch Owens)"/>
    <x v="0"/>
    <x v="0"/>
    <s v="Water Capital"/>
    <x v="5"/>
    <x v="3"/>
    <x v="1"/>
    <x v="1"/>
    <x v="0"/>
    <s v="Water System Rehabilitation "/>
    <x v="0"/>
    <x v="1"/>
    <x v="1"/>
    <x v="3"/>
    <x v="9"/>
    <x v="114"/>
    <s v="516110  Water Capital"/>
    <n v="0"/>
    <n v="4000"/>
    <n v="0"/>
    <n v="0"/>
    <n v="0"/>
    <n v="0"/>
    <n v="0"/>
    <n v="0"/>
    <n v="0"/>
    <n v="0"/>
    <n v="4000"/>
    <n v="516110"/>
    <n v="4000"/>
    <s v="20"/>
    <x v="11"/>
    <s v="Water Capital"/>
    <n v="908613"/>
    <s v="Rue Bank (ch. Rideau-Mitch Owens)"/>
    <s v="908613 Rue Bank (ch. Rideau-Mitch Owens)"/>
    <x v="1"/>
    <x v="10"/>
    <x v="0"/>
    <x v="0"/>
  </r>
  <r>
    <n v="908613"/>
    <s v="908613 Bank St (Rideau Rd-Mitch Owens)"/>
    <x v="2"/>
    <x v="2"/>
    <s v="Water Funded Debt"/>
    <x v="6"/>
    <x v="3"/>
    <x v="1"/>
    <x v="1"/>
    <x v="0"/>
    <s v="Water System Rehabilitation "/>
    <x v="0"/>
    <x v="1"/>
    <x v="1"/>
    <x v="3"/>
    <x v="9"/>
    <x v="114"/>
    <s v="518011  Water Funded Debt"/>
    <n v="0"/>
    <n v="1900"/>
    <n v="0"/>
    <n v="0"/>
    <n v="0"/>
    <n v="0"/>
    <n v="0"/>
    <n v="0"/>
    <n v="0"/>
    <n v="0"/>
    <n v="1900"/>
    <n v="518011"/>
    <n v="1900"/>
    <s v="20"/>
    <x v="11"/>
    <s v="Water Funded Debt"/>
    <n v="908613"/>
    <s v="Rue Bank (ch. Rideau-Mitch Owens)"/>
    <s v="908613 Rue Bank (ch. Rideau-Mitch Owens)"/>
    <x v="1"/>
    <x v="10"/>
    <x v="0"/>
    <x v="2"/>
  </r>
  <r>
    <n v="908614"/>
    <s v="908614 LRT2 W1 Hwy 174 - Shefford Rd"/>
    <x v="0"/>
    <x v="0"/>
    <s v="Water Capital"/>
    <x v="5"/>
    <x v="3"/>
    <x v="1"/>
    <x v="1"/>
    <x v="0"/>
    <s v="Water System Rehabilitation "/>
    <x v="0"/>
    <x v="1"/>
    <x v="1"/>
    <x v="3"/>
    <x v="9"/>
    <x v="115"/>
    <s v="516110  Water Capital"/>
    <n v="251"/>
    <n v="602"/>
    <n v="200"/>
    <n v="0"/>
    <n v="0"/>
    <n v="0"/>
    <n v="0"/>
    <n v="0"/>
    <n v="0"/>
    <n v="0"/>
    <n v="1053"/>
    <n v="516110"/>
    <n v="1053"/>
    <s v="11"/>
    <x v="11"/>
    <s v="Water Capital"/>
    <n v="908614"/>
    <s v="TLR2 Autoroute 174 - chemin Shefford zone W1"/>
    <s v="908614 TLR2 Autoroute 174 - chemin Shefford zone W1"/>
    <x v="1"/>
    <x v="10"/>
    <x v="0"/>
    <x v="0"/>
  </r>
  <r>
    <n v="908614"/>
    <s v="908614 LRT2 W1 Hwy 174 - Shefford Rd"/>
    <x v="2"/>
    <x v="2"/>
    <s v="Water Funded Debt"/>
    <x v="6"/>
    <x v="3"/>
    <x v="1"/>
    <x v="1"/>
    <x v="0"/>
    <s v="Water System Rehabilitation "/>
    <x v="0"/>
    <x v="1"/>
    <x v="1"/>
    <x v="3"/>
    <x v="9"/>
    <x v="115"/>
    <s v="518011  Water Funded Debt"/>
    <n v="100"/>
    <n v="100"/>
    <n v="150"/>
    <n v="0"/>
    <n v="0"/>
    <n v="0"/>
    <n v="0"/>
    <n v="0"/>
    <n v="0"/>
    <n v="0"/>
    <n v="350"/>
    <n v="518011"/>
    <n v="350"/>
    <s v="11"/>
    <x v="11"/>
    <s v="Water Funded Debt"/>
    <n v="908614"/>
    <s v="TLR2 Autoroute 174 - chemin Shefford zone W1"/>
    <s v="908614 TLR2 Autoroute 174 - chemin Shefford zone W1"/>
    <x v="1"/>
    <x v="10"/>
    <x v="0"/>
    <x v="2"/>
  </r>
  <r>
    <n v="908615"/>
    <s v="908615 Leitrim Rd (Bank-550m East)"/>
    <x v="0"/>
    <x v="0"/>
    <s v="Water Capital"/>
    <x v="5"/>
    <x v="3"/>
    <x v="1"/>
    <x v="1"/>
    <x v="0"/>
    <s v="Water System Rehabilitation "/>
    <x v="0"/>
    <x v="1"/>
    <x v="1"/>
    <x v="3"/>
    <x v="9"/>
    <x v="116"/>
    <s v="516110  Water Capital"/>
    <n v="200"/>
    <n v="0"/>
    <n v="0"/>
    <n v="0"/>
    <n v="0"/>
    <n v="0"/>
    <n v="0"/>
    <n v="0"/>
    <n v="0"/>
    <n v="0"/>
    <n v="200"/>
    <n v="516110"/>
    <n v="200"/>
    <s v="10, 22"/>
    <x v="12"/>
    <s v="Water Capital"/>
    <n v="908615"/>
    <s v="Ch. Leitrim (Bank-550 m à l'est)"/>
    <s v="908615 Ch. Leitrim (Bank-550 m à l'est)"/>
    <x v="1"/>
    <x v="10"/>
    <x v="0"/>
    <x v="0"/>
  </r>
  <r>
    <n v="908615"/>
    <s v="908615 Leitrim Rd (Bank-550m East)"/>
    <x v="2"/>
    <x v="2"/>
    <s v="Water Funded Debt"/>
    <x v="6"/>
    <x v="3"/>
    <x v="1"/>
    <x v="1"/>
    <x v="0"/>
    <s v="Water System Rehabilitation "/>
    <x v="0"/>
    <x v="1"/>
    <x v="1"/>
    <x v="3"/>
    <x v="9"/>
    <x v="116"/>
    <s v="518011  Water Funded Debt"/>
    <n v="500"/>
    <n v="0"/>
    <n v="0"/>
    <n v="0"/>
    <n v="0"/>
    <n v="0"/>
    <n v="0"/>
    <n v="0"/>
    <n v="0"/>
    <n v="0"/>
    <n v="500"/>
    <n v="518011"/>
    <n v="500"/>
    <s v="10, 22"/>
    <x v="12"/>
    <s v="Water Funded Debt"/>
    <n v="908615"/>
    <s v="Ch. Leitrim (Bank-550 m à l'est)"/>
    <s v="908615 Ch. Leitrim (Bank-550 m à l'est)"/>
    <x v="1"/>
    <x v="10"/>
    <x v="0"/>
    <x v="2"/>
  </r>
  <r>
    <n v="908980"/>
    <s v="908980 2019 Watermain Improvements"/>
    <x v="0"/>
    <x v="0"/>
    <s v="Water Capital"/>
    <x v="5"/>
    <x v="3"/>
    <x v="1"/>
    <x v="1"/>
    <x v="0"/>
    <s v="Water System Rehabilitation "/>
    <x v="0"/>
    <x v="1"/>
    <x v="1"/>
    <x v="3"/>
    <x v="9"/>
    <x v="117"/>
    <s v="516110  Water Capital"/>
    <n v="3900"/>
    <n v="6900"/>
    <n v="5000"/>
    <n v="1000"/>
    <n v="4000"/>
    <n v="5500"/>
    <n v="4500"/>
    <n v="8000"/>
    <n v="6000"/>
    <n v="7500"/>
    <n v="52300"/>
    <n v="516110"/>
    <n v="16800"/>
    <s v="CW"/>
    <x v="3"/>
    <s v="Water Capital"/>
    <n v="908980"/>
    <s v="Améliorations aux conduites d’eau 2018"/>
    <s v="908980 Améliorations aux conduites d’eau 2018"/>
    <x v="1"/>
    <x v="10"/>
    <x v="0"/>
    <x v="0"/>
  </r>
  <r>
    <n v="908980"/>
    <s v="908980 2019 Watermain Improvements"/>
    <x v="2"/>
    <x v="2"/>
    <s v="Water Funded Debt"/>
    <x v="6"/>
    <x v="3"/>
    <x v="1"/>
    <x v="1"/>
    <x v="0"/>
    <s v="Water System Rehabilitation "/>
    <x v="0"/>
    <x v="1"/>
    <x v="1"/>
    <x v="3"/>
    <x v="9"/>
    <x v="117"/>
    <s v="518011  Water Funded Debt"/>
    <n v="100"/>
    <n v="100"/>
    <n v="2000"/>
    <n v="6000"/>
    <n v="4000"/>
    <n v="3000"/>
    <n v="4500"/>
    <n v="4000"/>
    <n v="7000"/>
    <n v="6200"/>
    <n v="36900"/>
    <n v="518011"/>
    <n v="8200"/>
    <s v="CW"/>
    <x v="3"/>
    <s v="Water Funded Debt"/>
    <n v="908980"/>
    <s v="Améliorations aux conduites d’eau 2018"/>
    <s v="908980 Améliorations aux conduites d’eau 2018"/>
    <x v="1"/>
    <x v="10"/>
    <x v="0"/>
    <x v="2"/>
  </r>
  <r>
    <n v="908981"/>
    <s v="908981 Lemieux island Pipe Bridge SN 017160"/>
    <x v="0"/>
    <x v="0"/>
    <s v="Water Capital"/>
    <x v="5"/>
    <x v="3"/>
    <x v="1"/>
    <x v="1"/>
    <x v="0"/>
    <s v="Water System Rehabilitation "/>
    <x v="0"/>
    <x v="1"/>
    <x v="1"/>
    <x v="3"/>
    <x v="9"/>
    <x v="118"/>
    <s v="516110  Water Capital"/>
    <n v="200"/>
    <n v="2020"/>
    <n v="1000"/>
    <n v="1200"/>
    <n v="0"/>
    <n v="0"/>
    <n v="0"/>
    <n v="0"/>
    <n v="0"/>
    <n v="0"/>
    <n v="4420"/>
    <n v="516110"/>
    <n v="4420"/>
    <n v="15"/>
    <x v="1"/>
    <s v="Water Capital"/>
    <n v="908981"/>
    <s v="Pont à conduites de l’île Lemieux NS017160"/>
    <s v="908981 Pont à conduites de l’île Lemieux NS017160"/>
    <x v="1"/>
    <x v="10"/>
    <x v="0"/>
    <x v="0"/>
  </r>
  <r>
    <n v="908981"/>
    <s v="908981 Lemieux island Pipe Bridge SN 017160"/>
    <x v="2"/>
    <x v="2"/>
    <s v="Water Funded Debt"/>
    <x v="6"/>
    <x v="3"/>
    <x v="1"/>
    <x v="1"/>
    <x v="0"/>
    <s v="Water System Rehabilitation "/>
    <x v="0"/>
    <x v="1"/>
    <x v="1"/>
    <x v="3"/>
    <x v="9"/>
    <x v="118"/>
    <s v="518011  Water Funded Debt"/>
    <n v="300"/>
    <n v="100"/>
    <n v="1160"/>
    <n v="13150"/>
    <n v="0"/>
    <n v="0"/>
    <n v="0"/>
    <n v="0"/>
    <n v="0"/>
    <n v="0"/>
    <n v="14710"/>
    <n v="518011"/>
    <n v="14710"/>
    <n v="15"/>
    <x v="1"/>
    <s v="Water Funded Debt"/>
    <n v="908981"/>
    <s v="Pont à conduites de l’île Lemieux NS017160"/>
    <s v="908981 Pont à conduites de l’île Lemieux NS017160"/>
    <x v="1"/>
    <x v="10"/>
    <x v="0"/>
    <x v="2"/>
  </r>
  <r>
    <n v="909279"/>
    <s v="909279 Watermain: Albert-Slater (Bay to Elgin)"/>
    <x v="0"/>
    <x v="0"/>
    <s v="Water Capital"/>
    <x v="5"/>
    <x v="3"/>
    <x v="1"/>
    <x v="1"/>
    <x v="0"/>
    <s v="Individual"/>
    <x v="0"/>
    <x v="1"/>
    <x v="1"/>
    <x v="3"/>
    <x v="9"/>
    <x v="119"/>
    <s v="516110  Water Capital"/>
    <n v="0"/>
    <n v="7900"/>
    <n v="0"/>
    <n v="0"/>
    <n v="0"/>
    <n v="0"/>
    <n v="0"/>
    <n v="0"/>
    <n v="0"/>
    <n v="0"/>
    <n v="7900"/>
    <n v="516110"/>
    <n v="7900"/>
    <n v="14"/>
    <x v="2"/>
    <s v="Water Capital"/>
    <n v="909279"/>
    <s v="Cond. princ.; Albert-Slater (Bay-Elgin)"/>
    <s v="909279 Cond. princ.; Albert-Slater (Bay-Elgin)"/>
    <x v="1"/>
    <x v="10"/>
    <x v="0"/>
    <x v="0"/>
  </r>
  <r>
    <n v="909279"/>
    <s v="909279 Watermain: Albert-Slater (Bay to Elgin)"/>
    <x v="2"/>
    <x v="2"/>
    <s v="Water Funded Debt"/>
    <x v="6"/>
    <x v="3"/>
    <x v="1"/>
    <x v="1"/>
    <x v="0"/>
    <s v="Individual"/>
    <x v="0"/>
    <x v="1"/>
    <x v="1"/>
    <x v="3"/>
    <x v="9"/>
    <x v="119"/>
    <s v="518011  Water Funded Debt"/>
    <n v="0"/>
    <n v="100"/>
    <n v="0"/>
    <n v="0"/>
    <n v="0"/>
    <n v="0"/>
    <n v="0"/>
    <n v="0"/>
    <n v="0"/>
    <n v="0"/>
    <n v="100"/>
    <n v="518011"/>
    <n v="100"/>
    <n v="14"/>
    <x v="2"/>
    <s v="Water Funded Debt"/>
    <n v="909279"/>
    <s v="Cond. princ.; Albert-Slater (Bay-Elgin)"/>
    <s v="909279 Cond. princ.; Albert-Slater (Bay-Elgin)"/>
    <x v="1"/>
    <x v="10"/>
    <x v="0"/>
    <x v="2"/>
  </r>
  <r>
    <n v="909392"/>
    <s v="909392 2019 WM Transmission/Distribution Rehab"/>
    <x v="0"/>
    <x v="0"/>
    <s v="Water Capital"/>
    <x v="5"/>
    <x v="3"/>
    <x v="1"/>
    <x v="1"/>
    <x v="0"/>
    <s v="Water System Rehabilitation "/>
    <x v="0"/>
    <x v="1"/>
    <x v="1"/>
    <x v="3"/>
    <x v="9"/>
    <x v="120"/>
    <s v="516110  Water Capital"/>
    <n v="259"/>
    <n v="700"/>
    <n v="700"/>
    <n v="700"/>
    <n v="751"/>
    <n v="1160"/>
    <n v="1441"/>
    <n v="2199"/>
    <n v="3714"/>
    <n v="3817"/>
    <n v="15441"/>
    <n v="516110"/>
    <n v="2359"/>
    <s v="CW"/>
    <x v="3"/>
    <s v="Water Capital"/>
    <n v="909392"/>
    <s v="Réfection des conduites d'eau principales 2019 - Transmission et distribution"/>
    <s v="909392 Réfection des conduites d'eau principales 2019 - Transmission et distribution"/>
    <x v="1"/>
    <x v="10"/>
    <x v="0"/>
    <x v="0"/>
  </r>
  <r>
    <n v="909392"/>
    <s v="909392 2019 WM Transmission/Distribution Rehab"/>
    <x v="2"/>
    <x v="2"/>
    <s v="Water Funded Debt"/>
    <x v="6"/>
    <x v="3"/>
    <x v="1"/>
    <x v="1"/>
    <x v="0"/>
    <s v="Water System Rehabilitation "/>
    <x v="0"/>
    <x v="1"/>
    <x v="1"/>
    <x v="3"/>
    <x v="9"/>
    <x v="120"/>
    <s v="518011  Water Funded Debt"/>
    <n v="1830"/>
    <n v="4000"/>
    <n v="4000"/>
    <n v="4000"/>
    <n v="7000"/>
    <n v="7000"/>
    <n v="8000"/>
    <n v="10000"/>
    <n v="10000"/>
    <n v="10000"/>
    <n v="65830"/>
    <n v="518011"/>
    <n v="13830"/>
    <s v="CW"/>
    <x v="3"/>
    <s v="Water Funded Debt"/>
    <n v="909392"/>
    <s v="Réfection des conduites d'eau principales 2019 - Transmission et distribution"/>
    <s v="909392 Réfection des conduites d'eau principales 2019 - Transmission et distribution"/>
    <x v="1"/>
    <x v="10"/>
    <x v="0"/>
    <x v="2"/>
  </r>
  <r>
    <n v="907654"/>
    <s v="907654 Ops Condition Assess-Critical Sys Links"/>
    <x v="0"/>
    <x v="0"/>
    <s v="Water Capital"/>
    <x v="5"/>
    <x v="3"/>
    <x v="1"/>
    <x v="1"/>
    <x v="0"/>
    <s v="Water Distribution Systems"/>
    <x v="0"/>
    <x v="1"/>
    <x v="4"/>
    <x v="11"/>
    <x v="9"/>
    <x v="121"/>
    <s v="516110  Water Capital"/>
    <n v="0"/>
    <n v="2500"/>
    <n v="2500"/>
    <n v="2500"/>
    <n v="2500"/>
    <n v="2500"/>
    <n v="2500"/>
    <n v="2500"/>
    <n v="2500"/>
    <n v="2500"/>
    <n v="22500"/>
    <n v="516110"/>
    <n v="7500"/>
    <s v="CW"/>
    <x v="8"/>
    <s v="Water Capital"/>
    <n v="907654"/>
    <s v="Évaluation de l’état des conduites essentielles du réseau en 2018"/>
    <s v="907654 Évaluation de l’état des conduites essentielles du réseau en 2018"/>
    <x v="1"/>
    <x v="10"/>
    <x v="0"/>
    <x v="0"/>
  </r>
  <r>
    <n v="908075"/>
    <s v="908075 Critical Links Risk Mitigation Measures"/>
    <x v="0"/>
    <x v="0"/>
    <s v="Water Capital"/>
    <x v="5"/>
    <x v="3"/>
    <x v="1"/>
    <x v="1"/>
    <x v="0"/>
    <s v="Water Distribution Systems"/>
    <x v="0"/>
    <x v="1"/>
    <x v="4"/>
    <x v="11"/>
    <x v="9"/>
    <x v="122"/>
    <s v="516110  Water Capital"/>
    <n v="0"/>
    <n v="1500"/>
    <n v="1500"/>
    <n v="1500"/>
    <n v="1500"/>
    <n v="1500"/>
    <n v="1500"/>
    <n v="1500"/>
    <n v="1500"/>
    <n v="1500"/>
    <n v="13500"/>
    <n v="516110"/>
    <n v="4500"/>
    <s v="CW"/>
    <x v="8"/>
    <s v="Water Capital"/>
    <n v="908075"/>
    <s v="Mesures d’atténuation pour les conduites essentielles du réseau en 2018"/>
    <s v="908075 Mesures d’atténuation pour les conduites essentielles du réseau en 2018"/>
    <x v="1"/>
    <x v="10"/>
    <x v="0"/>
    <x v="0"/>
  </r>
  <r>
    <n v="908080"/>
    <s v="908080 Water Distribution Sys Improvements 2019"/>
    <x v="0"/>
    <x v="0"/>
    <s v="Water Capital"/>
    <x v="5"/>
    <x v="3"/>
    <x v="1"/>
    <x v="1"/>
    <x v="0"/>
    <s v="Water Distribution Systems"/>
    <x v="0"/>
    <x v="1"/>
    <x v="4"/>
    <x v="11"/>
    <x v="9"/>
    <x v="123"/>
    <s v="516110  Water Capital"/>
    <n v="200"/>
    <n v="200"/>
    <n v="900"/>
    <n v="500"/>
    <n v="200"/>
    <n v="200"/>
    <n v="500"/>
    <n v="200"/>
    <n v="200"/>
    <n v="200"/>
    <n v="3300"/>
    <n v="516110"/>
    <n v="1800"/>
    <s v="CW"/>
    <x v="7"/>
    <s v="Water Capital"/>
    <n v="908080"/>
    <s v="Améliorations du réseau d’alimentation en eau de 2019"/>
    <s v="908080 Améliorations du réseau d’alimentation en eau de 2019"/>
    <x v="1"/>
    <x v="10"/>
    <x v="0"/>
    <x v="0"/>
  </r>
  <r>
    <n v="908080"/>
    <s v="908080 Water Distribution Sys Improvements 2019"/>
    <x v="2"/>
    <x v="2"/>
    <s v="Water Funded Debt"/>
    <x v="6"/>
    <x v="3"/>
    <x v="1"/>
    <x v="1"/>
    <x v="0"/>
    <s v="Water Distribution Systems"/>
    <x v="0"/>
    <x v="1"/>
    <x v="4"/>
    <x v="11"/>
    <x v="9"/>
    <x v="123"/>
    <s v="518011  Water Funded Debt"/>
    <n v="800"/>
    <n v="800"/>
    <n v="100"/>
    <n v="500"/>
    <n v="800"/>
    <n v="800"/>
    <n v="500"/>
    <n v="800"/>
    <n v="800"/>
    <n v="800"/>
    <n v="6700"/>
    <n v="518011"/>
    <n v="2200"/>
    <s v="CW"/>
    <x v="7"/>
    <s v="Water Funded Debt"/>
    <n v="908080"/>
    <s v="Améliorations du réseau d’alimentation en eau de 2019"/>
    <s v="908080 Améliorations du réseau d’alimentation en eau de 2019"/>
    <x v="1"/>
    <x v="10"/>
    <x v="0"/>
    <x v="2"/>
  </r>
  <r>
    <n v="908436"/>
    <s v="908436 Cathodic Protection 2019"/>
    <x v="0"/>
    <x v="0"/>
    <s v="Water Capital"/>
    <x v="5"/>
    <x v="3"/>
    <x v="1"/>
    <x v="1"/>
    <x v="0"/>
    <s v="Water Distribution Systems"/>
    <x v="0"/>
    <x v="1"/>
    <x v="4"/>
    <x v="11"/>
    <x v="9"/>
    <x v="124"/>
    <s v="516110  Water Capital"/>
    <n v="0"/>
    <n v="250"/>
    <n v="1150"/>
    <n v="250"/>
    <n v="250"/>
    <n v="250"/>
    <n v="250"/>
    <n v="250"/>
    <n v="250"/>
    <n v="250"/>
    <n v="3150"/>
    <n v="516110"/>
    <n v="1650"/>
    <s v="CW"/>
    <x v="8"/>
    <s v="Water Capital"/>
    <n v="908436"/>
    <s v="Programme de protection cathodique des conduites d’eau de 2019"/>
    <s v="908436 Programme de protection cathodique des conduites d’eau de 2019"/>
    <x v="1"/>
    <x v="10"/>
    <x v="0"/>
    <x v="0"/>
  </r>
  <r>
    <n v="908436"/>
    <s v="908436 Cathodic Protection 2019"/>
    <x v="2"/>
    <x v="2"/>
    <s v="Water Funded Debt"/>
    <x v="6"/>
    <x v="3"/>
    <x v="1"/>
    <x v="1"/>
    <x v="0"/>
    <s v="Water Distribution Systems"/>
    <x v="0"/>
    <x v="1"/>
    <x v="4"/>
    <x v="11"/>
    <x v="9"/>
    <x v="124"/>
    <s v="518011  Water Funded Debt"/>
    <n v="0"/>
    <n v="1000"/>
    <n v="100"/>
    <n v="1000"/>
    <n v="1000"/>
    <n v="1000"/>
    <n v="1000"/>
    <n v="1000"/>
    <n v="1000"/>
    <n v="1000"/>
    <n v="8100"/>
    <n v="518011"/>
    <n v="2100"/>
    <s v="CW"/>
    <x v="8"/>
    <s v="Water Funded Debt"/>
    <n v="908436"/>
    <s v="Programme de protection cathodique des conduites d’eau de 2019"/>
    <s v="908436 Programme de protection cathodique des conduites d’eau de 2019"/>
    <x v="1"/>
    <x v="10"/>
    <x v="0"/>
    <x v="2"/>
  </r>
  <r>
    <n v="909039"/>
    <s v="909039 Proactive Lead Service Replace Prog 2018"/>
    <x v="3"/>
    <x v="3"/>
    <s v="General Revenue"/>
    <x v="3"/>
    <x v="2"/>
    <x v="1"/>
    <x v="1"/>
    <x v="0"/>
    <s v="Water Distribution Systems"/>
    <x v="0"/>
    <x v="1"/>
    <x v="4"/>
    <x v="11"/>
    <x v="9"/>
    <x v="125"/>
    <s v="517005  General Revenue"/>
    <n v="0"/>
    <n v="260"/>
    <n v="270"/>
    <n v="270"/>
    <n v="270"/>
    <n v="270"/>
    <n v="270"/>
    <n v="270"/>
    <n v="270"/>
    <n v="270"/>
    <n v="2420"/>
    <n v="517005"/>
    <n v="800"/>
    <s v="CW"/>
    <x v="8"/>
    <s v="General"/>
    <n v="909039"/>
    <s v="Programme de remplacement proactif des branchements en plomb de 2018"/>
    <s v="909039 Programme de remplacement proactif des branchements en plomb de 2018"/>
    <x v="1"/>
    <x v="10"/>
    <x v="0"/>
    <x v="3"/>
  </r>
  <r>
    <n v="909039"/>
    <s v="909039 Proactive Lead Service Replace Prog 2018"/>
    <x v="0"/>
    <x v="0"/>
    <s v="Water Capital"/>
    <x v="5"/>
    <x v="3"/>
    <x v="1"/>
    <x v="1"/>
    <x v="0"/>
    <s v="Water Distribution Systems"/>
    <x v="0"/>
    <x v="1"/>
    <x v="4"/>
    <x v="11"/>
    <x v="9"/>
    <x v="125"/>
    <s v="516110  Water Capital"/>
    <n v="0"/>
    <n v="1240"/>
    <n v="1230"/>
    <n v="1230"/>
    <n v="1230"/>
    <n v="1230"/>
    <n v="1230"/>
    <n v="1230"/>
    <n v="1230"/>
    <n v="1230"/>
    <n v="11080"/>
    <n v="516110"/>
    <n v="3700"/>
    <s v="CW"/>
    <x v="8"/>
    <s v="Water Capital"/>
    <n v="909039"/>
    <s v="Programme de remplacement proactif des branchements en plomb de 2018"/>
    <s v="909039 Programme de remplacement proactif des branchements en plomb de 2018"/>
    <x v="1"/>
    <x v="10"/>
    <x v="0"/>
    <x v="0"/>
  </r>
  <r>
    <n v="908076"/>
    <s v="908076 Large Water Meters Changeout Program"/>
    <x v="0"/>
    <x v="0"/>
    <s v="Water Capital"/>
    <x v="5"/>
    <x v="3"/>
    <x v="1"/>
    <x v="1"/>
    <x v="0"/>
    <s v="Water Meter Replacement Program"/>
    <x v="0"/>
    <x v="1"/>
    <x v="5"/>
    <x v="12"/>
    <x v="9"/>
    <x v="126"/>
    <s v="516110  Water Capital"/>
    <n v="1000"/>
    <n v="1000"/>
    <n v="1000"/>
    <n v="1000"/>
    <n v="1000"/>
    <n v="1000"/>
    <n v="1000"/>
    <n v="1000"/>
    <n v="1000"/>
    <n v="0"/>
    <n v="9000"/>
    <n v="516110"/>
    <n v="4000"/>
    <s v="CW"/>
    <x v="3"/>
    <s v="Water Capital"/>
    <n v="908076"/>
    <s v="Programme de remplacement des grands compteurs d’eau"/>
    <s v="908076 Programme de remplacement des grands compteurs d’eau"/>
    <x v="1"/>
    <x v="10"/>
    <x v="0"/>
    <x v="0"/>
  </r>
  <r>
    <n v="908908"/>
    <s v="908908 Small Water Meters Changeout Program"/>
    <x v="0"/>
    <x v="0"/>
    <s v="Water Capital"/>
    <x v="5"/>
    <x v="3"/>
    <x v="1"/>
    <x v="1"/>
    <x v="0"/>
    <s v="Water Meter Replacement Program"/>
    <x v="0"/>
    <x v="1"/>
    <x v="5"/>
    <x v="12"/>
    <x v="9"/>
    <x v="127"/>
    <s v="516110  Water Capital"/>
    <n v="4325"/>
    <n v="2325"/>
    <n v="2375"/>
    <n v="2375"/>
    <n v="1400"/>
    <n v="1400"/>
    <n v="1400"/>
    <n v="1400"/>
    <n v="1400"/>
    <n v="0"/>
    <n v="18400"/>
    <n v="516110"/>
    <n v="11400"/>
    <s v="CW"/>
    <x v="3"/>
    <s v="Water Capital"/>
    <n v="908908"/>
    <s v="Programme de remplacement des petits compteurs d’eau"/>
    <s v="908908 Programme de remplacement des petits compteurs d’eau"/>
    <x v="1"/>
    <x v="10"/>
    <x v="0"/>
    <x v="0"/>
  </r>
  <r>
    <n v="900632"/>
    <s v="900632 Strandherd Road Watermain"/>
    <x v="0"/>
    <x v="0"/>
    <s v="Water Capital"/>
    <x v="5"/>
    <x v="3"/>
    <x v="1"/>
    <x v="1"/>
    <x v="0"/>
    <s v="Individual"/>
    <x v="1"/>
    <x v="1"/>
    <x v="1"/>
    <x v="3"/>
    <x v="9"/>
    <x v="128"/>
    <s v="516110  Water Capital"/>
    <n v="380"/>
    <n v="0"/>
    <n v="0"/>
    <n v="0"/>
    <n v="0"/>
    <n v="0"/>
    <n v="0"/>
    <n v="0"/>
    <n v="0"/>
    <n v="0"/>
    <n v="380"/>
    <n v="516110"/>
    <n v="380"/>
    <n v="3"/>
    <x v="8"/>
    <s v="Water Capital"/>
    <n v="900632"/>
    <s v="Conduite d’eau principale du chemin Strandherd "/>
    <s v="900632 Conduite d’eau principale du chemin Strandherd "/>
    <x v="1"/>
    <x v="10"/>
    <x v="1"/>
    <x v="0"/>
  </r>
  <r>
    <n v="900632"/>
    <s v="900632 Strandherd Road Watermain"/>
    <x v="1"/>
    <x v="1"/>
    <s v="Water Services (Outside Greenbelt)"/>
    <x v="1"/>
    <x v="1"/>
    <x v="1"/>
    <x v="1"/>
    <x v="0"/>
    <s v="Individual"/>
    <x v="1"/>
    <x v="1"/>
    <x v="1"/>
    <x v="3"/>
    <x v="9"/>
    <x v="128"/>
    <s v="516252  Water Services (Outside Greenbelt)"/>
    <n v="3382"/>
    <n v="0"/>
    <n v="0"/>
    <n v="0"/>
    <n v="0"/>
    <n v="0"/>
    <n v="0"/>
    <n v="0"/>
    <n v="0"/>
    <n v="0"/>
    <n v="3382"/>
    <n v="516252"/>
    <n v="3382"/>
    <n v="3"/>
    <x v="8"/>
    <s v="Water Services"/>
    <n v="900632"/>
    <s v="Conduite d’eau principale du chemin Strandherd "/>
    <s v="900632 Conduite d’eau principale du chemin Strandherd "/>
    <x v="1"/>
    <x v="10"/>
    <x v="1"/>
    <x v="1"/>
  </r>
  <r>
    <n v="900632"/>
    <s v="900632 Strandherd Road Watermain"/>
    <x v="1"/>
    <x v="1"/>
    <s v="Post Period Capacity Water"/>
    <x v="1"/>
    <x v="1"/>
    <x v="1"/>
    <x v="1"/>
    <x v="0"/>
    <s v="Individual"/>
    <x v="1"/>
    <x v="1"/>
    <x v="1"/>
    <x v="3"/>
    <x v="9"/>
    <x v="128"/>
    <s v="516391  Post Period Capacity Water"/>
    <n v="38"/>
    <n v="0"/>
    <n v="0"/>
    <n v="0"/>
    <n v="0"/>
    <n v="0"/>
    <n v="0"/>
    <n v="0"/>
    <n v="0"/>
    <n v="0"/>
    <n v="38"/>
    <n v="516391"/>
    <n v="38"/>
    <n v="3"/>
    <x v="8"/>
    <s v="Water Services"/>
    <n v="900632"/>
    <s v="Conduite d’eau principale du chemin Strandherd "/>
    <s v="900632 Conduite d’eau principale du chemin Strandherd "/>
    <x v="1"/>
    <x v="10"/>
    <x v="1"/>
    <x v="1"/>
  </r>
  <r>
    <n v="901144"/>
    <s v="901144 Glen Cairn Reservoir Expansion"/>
    <x v="0"/>
    <x v="0"/>
    <s v="Water Capital"/>
    <x v="5"/>
    <x v="3"/>
    <x v="1"/>
    <x v="1"/>
    <x v="0"/>
    <s v="Individual"/>
    <x v="1"/>
    <x v="1"/>
    <x v="1"/>
    <x v="3"/>
    <x v="9"/>
    <x v="129"/>
    <s v="516110  Water Capital"/>
    <n v="0"/>
    <n v="23"/>
    <n v="0"/>
    <n v="200"/>
    <n v="800"/>
    <n v="0"/>
    <n v="0"/>
    <n v="0"/>
    <n v="0"/>
    <n v="0"/>
    <n v="1023"/>
    <n v="516110"/>
    <n v="223"/>
    <n v="23"/>
    <x v="5"/>
    <s v="Water Capital"/>
    <n v="901144"/>
    <s v="Agrandissement du réservoir Glen Cairn"/>
    <s v="901144 Agrandissement du réservoir Glen Cairn"/>
    <x v="1"/>
    <x v="10"/>
    <x v="1"/>
    <x v="0"/>
  </r>
  <r>
    <n v="901144"/>
    <s v="901144 Glen Cairn Reservoir Expansion"/>
    <x v="1"/>
    <x v="1"/>
    <s v="Water Services (Outside Greenbelt)"/>
    <x v="1"/>
    <x v="1"/>
    <x v="1"/>
    <x v="1"/>
    <x v="0"/>
    <s v="Individual"/>
    <x v="1"/>
    <x v="1"/>
    <x v="1"/>
    <x v="3"/>
    <x v="9"/>
    <x v="129"/>
    <s v="516252  Water Services (Outside Greenbelt)"/>
    <n v="0"/>
    <n v="269.3"/>
    <n v="0"/>
    <n v="3008"/>
    <n v="9202"/>
    <n v="0"/>
    <n v="0"/>
    <n v="0"/>
    <n v="0"/>
    <n v="0"/>
    <n v="12479.3"/>
    <n v="516252"/>
    <n v="3277.3"/>
    <n v="23"/>
    <x v="5"/>
    <s v="Water Services"/>
    <n v="901144"/>
    <s v="Agrandissement du réservoir Glen Cairn"/>
    <s v="901144 Agrandissement du réservoir Glen Cairn"/>
    <x v="1"/>
    <x v="10"/>
    <x v="1"/>
    <x v="1"/>
  </r>
  <r>
    <n v="901144"/>
    <s v="901144 Glen Cairn Reservoir Expansion"/>
    <x v="1"/>
    <x v="1"/>
    <s v="Post Period Capacity Water"/>
    <x v="1"/>
    <x v="1"/>
    <x v="1"/>
    <x v="1"/>
    <x v="0"/>
    <s v="Individual"/>
    <x v="1"/>
    <x v="1"/>
    <x v="1"/>
    <x v="3"/>
    <x v="9"/>
    <x v="129"/>
    <s v="516391  Post Period Capacity Water"/>
    <n v="0"/>
    <n v="33"/>
    <n v="0"/>
    <n v="334"/>
    <n v="1023"/>
    <n v="0"/>
    <n v="0"/>
    <n v="0"/>
    <n v="0"/>
    <n v="0"/>
    <n v="1390"/>
    <n v="516391"/>
    <n v="367"/>
    <n v="23"/>
    <x v="5"/>
    <s v="Water Services"/>
    <n v="901144"/>
    <s v="Agrandissement du réservoir Glen Cairn"/>
    <s v="901144 Agrandissement du réservoir Glen Cairn"/>
    <x v="1"/>
    <x v="10"/>
    <x v="1"/>
    <x v="1"/>
  </r>
  <r>
    <n v="901144"/>
    <s v="901144 Glen Cairn Reservoir Expansion"/>
    <x v="2"/>
    <x v="2"/>
    <s v="Water Funded Debt"/>
    <x v="6"/>
    <x v="3"/>
    <x v="1"/>
    <x v="1"/>
    <x v="0"/>
    <s v="Individual"/>
    <x v="1"/>
    <x v="1"/>
    <x v="1"/>
    <x v="3"/>
    <x v="9"/>
    <x v="129"/>
    <s v="518011  Water Funded Debt"/>
    <n v="0"/>
    <n v="11.7"/>
    <n v="0"/>
    <n v="172"/>
    <n v="336"/>
    <n v="0"/>
    <n v="0"/>
    <n v="0"/>
    <n v="0"/>
    <n v="0"/>
    <n v="519.70000000000005"/>
    <n v="518011"/>
    <n v="183.7"/>
    <n v="23"/>
    <x v="5"/>
    <s v="Water Funded Debt"/>
    <n v="901144"/>
    <s v="Agrandissement du réservoir Glen Cairn"/>
    <s v="901144 Agrandissement du réservoir Glen Cairn"/>
    <x v="1"/>
    <x v="10"/>
    <x v="1"/>
    <x v="2"/>
  </r>
  <r>
    <n v="902206"/>
    <s v="902206 Ottawa South Pumping Station Upgrade"/>
    <x v="0"/>
    <x v="0"/>
    <s v="Water Capital"/>
    <x v="5"/>
    <x v="3"/>
    <x v="1"/>
    <x v="1"/>
    <x v="0"/>
    <s v="Individual"/>
    <x v="1"/>
    <x v="1"/>
    <x v="1"/>
    <x v="3"/>
    <x v="9"/>
    <x v="130"/>
    <s v="516110  Water Capital"/>
    <n v="0"/>
    <n v="0"/>
    <n v="0"/>
    <n v="0"/>
    <n v="0"/>
    <n v="594.9"/>
    <n v="0"/>
    <n v="0"/>
    <n v="0"/>
    <n v="0"/>
    <n v="594.9"/>
    <n v="516110"/>
    <n v="0"/>
    <n v="10"/>
    <x v="9"/>
    <s v="Water Capital"/>
    <n v="902206"/>
    <s v="Modernisation de la station de pompage d’Ottawa-Sud"/>
    <s v="902206 Modernisation de la station de pompage d’Ottawa-Sud"/>
    <x v="1"/>
    <x v="10"/>
    <x v="1"/>
    <x v="0"/>
  </r>
  <r>
    <n v="902206"/>
    <s v="902206 Ottawa South Pumping Station Upgrade"/>
    <x v="1"/>
    <x v="1"/>
    <s v="Water Services (Outside Greenbelt)"/>
    <x v="1"/>
    <x v="1"/>
    <x v="1"/>
    <x v="1"/>
    <x v="0"/>
    <s v="Individual"/>
    <x v="1"/>
    <x v="1"/>
    <x v="1"/>
    <x v="3"/>
    <x v="9"/>
    <x v="130"/>
    <s v="516252  Water Services (Outside Greenbelt)"/>
    <n v="0"/>
    <n v="0"/>
    <n v="0"/>
    <n v="0"/>
    <n v="0"/>
    <n v="557"/>
    <n v="0"/>
    <n v="0"/>
    <n v="0"/>
    <n v="0"/>
    <n v="557"/>
    <n v="516252"/>
    <n v="0"/>
    <n v="10"/>
    <x v="9"/>
    <s v="Water Services"/>
    <n v="902206"/>
    <s v="Modernisation de la station de pompage d’Ottawa-Sud"/>
    <s v="902206 Modernisation de la station de pompage d’Ottawa-Sud"/>
    <x v="1"/>
    <x v="10"/>
    <x v="1"/>
    <x v="1"/>
  </r>
  <r>
    <n v="902206"/>
    <s v="902206 Ottawa South Pumping Station Upgrade"/>
    <x v="1"/>
    <x v="1"/>
    <s v="Post Period Capacity Water"/>
    <x v="1"/>
    <x v="1"/>
    <x v="1"/>
    <x v="1"/>
    <x v="0"/>
    <s v="Individual"/>
    <x v="1"/>
    <x v="1"/>
    <x v="1"/>
    <x v="3"/>
    <x v="9"/>
    <x v="130"/>
    <s v="516391  Post Period Capacity Water"/>
    <n v="0"/>
    <n v="0"/>
    <n v="0"/>
    <n v="0"/>
    <n v="0"/>
    <n v="63"/>
    <n v="0"/>
    <n v="0"/>
    <n v="0"/>
    <n v="0"/>
    <n v="63"/>
    <n v="516391"/>
    <n v="0"/>
    <n v="10"/>
    <x v="9"/>
    <s v="Water Services"/>
    <n v="902206"/>
    <s v="Modernisation de la station de pompage d’Ottawa-Sud"/>
    <s v="902206 Modernisation de la station de pompage d’Ottawa-Sud"/>
    <x v="1"/>
    <x v="10"/>
    <x v="1"/>
    <x v="1"/>
  </r>
  <r>
    <n v="904916"/>
    <s v="904916 DCA-Kanata West Feedermain"/>
    <x v="0"/>
    <x v="0"/>
    <s v="Water Capital"/>
    <x v="5"/>
    <x v="3"/>
    <x v="1"/>
    <x v="1"/>
    <x v="0"/>
    <s v="Individual"/>
    <x v="1"/>
    <x v="1"/>
    <x v="1"/>
    <x v="3"/>
    <x v="9"/>
    <x v="131"/>
    <s v="516110  Water Capital"/>
    <n v="0"/>
    <n v="85"/>
    <n v="0"/>
    <n v="0"/>
    <n v="0"/>
    <n v="0"/>
    <n v="180"/>
    <n v="0"/>
    <n v="0"/>
    <n v="0"/>
    <n v="265"/>
    <n v="516110"/>
    <n v="85"/>
    <n v="4"/>
    <x v="13"/>
    <s v="Water Capital"/>
    <n v="904916"/>
    <s v="Entente relative aux redevances d’aménagement – Conduite principale de Kanata-Ouest"/>
    <s v="904916 Entente relative aux redevances d’aménagement – Conduite principale de Kanata-Ouest"/>
    <x v="1"/>
    <x v="10"/>
    <x v="1"/>
    <x v="0"/>
  </r>
  <r>
    <n v="904916"/>
    <s v="904916 DCA-Kanata West Feedermain"/>
    <x v="1"/>
    <x v="1"/>
    <s v="Water Services (Outside Greenbelt)"/>
    <x v="1"/>
    <x v="1"/>
    <x v="1"/>
    <x v="1"/>
    <x v="0"/>
    <s v="Individual"/>
    <x v="1"/>
    <x v="1"/>
    <x v="1"/>
    <x v="3"/>
    <x v="9"/>
    <x v="131"/>
    <s v="516252  Water Services (Outside Greenbelt)"/>
    <n v="0"/>
    <n v="909"/>
    <n v="0"/>
    <n v="0"/>
    <n v="0"/>
    <n v="0"/>
    <n v="2006"/>
    <n v="0"/>
    <n v="0"/>
    <n v="0"/>
    <n v="2915"/>
    <n v="516252"/>
    <n v="909"/>
    <n v="4"/>
    <x v="13"/>
    <s v="Water Services"/>
    <n v="904916"/>
    <s v="Entente relative aux redevances d’aménagement – Conduite principale de Kanata-Ouest"/>
    <s v="904916 Entente relative aux redevances d’aménagement – Conduite principale de Kanata-Ouest"/>
    <x v="1"/>
    <x v="10"/>
    <x v="1"/>
    <x v="1"/>
  </r>
  <r>
    <n v="904916"/>
    <s v="904916 DCA-Kanata West Feedermain"/>
    <x v="1"/>
    <x v="1"/>
    <s v="Post Period Capacity Water"/>
    <x v="1"/>
    <x v="1"/>
    <x v="1"/>
    <x v="1"/>
    <x v="0"/>
    <s v="Individual"/>
    <x v="1"/>
    <x v="1"/>
    <x v="1"/>
    <x v="3"/>
    <x v="9"/>
    <x v="131"/>
    <s v="516391  Post Period Capacity Water"/>
    <n v="0"/>
    <n v="101"/>
    <n v="0"/>
    <n v="0"/>
    <n v="0"/>
    <n v="0"/>
    <n v="223"/>
    <n v="0"/>
    <n v="0"/>
    <n v="0"/>
    <n v="324"/>
    <n v="516391"/>
    <n v="101"/>
    <n v="4"/>
    <x v="13"/>
    <s v="Water Services"/>
    <n v="904916"/>
    <s v="Entente relative aux redevances d’aménagement – Conduite principale de Kanata-Ouest"/>
    <s v="904916 Entente relative aux redevances d’aménagement – Conduite principale de Kanata-Ouest"/>
    <x v="1"/>
    <x v="10"/>
    <x v="1"/>
    <x v="1"/>
  </r>
  <r>
    <n v="904916"/>
    <s v="904916 DCA-Kanata West Feedermain"/>
    <x v="2"/>
    <x v="2"/>
    <s v="Water Funded Debt"/>
    <x v="6"/>
    <x v="3"/>
    <x v="1"/>
    <x v="1"/>
    <x v="0"/>
    <s v="Individual"/>
    <x v="1"/>
    <x v="1"/>
    <x v="1"/>
    <x v="3"/>
    <x v="9"/>
    <x v="131"/>
    <s v="518011  Water Funded Debt"/>
    <n v="0"/>
    <n v="27"/>
    <n v="0"/>
    <n v="0"/>
    <n v="0"/>
    <n v="0"/>
    <n v="68"/>
    <n v="0"/>
    <n v="0"/>
    <n v="0"/>
    <n v="95"/>
    <n v="518011"/>
    <n v="27"/>
    <n v="4"/>
    <x v="13"/>
    <s v="Water Funded Debt"/>
    <n v="904916"/>
    <s v="Entente relative aux redevances d’aménagement – Conduite principale de Kanata-Ouest"/>
    <s v="904916 Entente relative aux redevances d’aménagement – Conduite principale de Kanata-Ouest"/>
    <x v="1"/>
    <x v="10"/>
    <x v="1"/>
    <x v="2"/>
  </r>
  <r>
    <n v="904918"/>
    <s v="904918 Limebank Feedermain"/>
    <x v="0"/>
    <x v="0"/>
    <s v="Water Capital"/>
    <x v="5"/>
    <x v="3"/>
    <x v="1"/>
    <x v="1"/>
    <x v="0"/>
    <s v="Individual"/>
    <x v="1"/>
    <x v="1"/>
    <x v="1"/>
    <x v="3"/>
    <x v="9"/>
    <x v="132"/>
    <s v="516110  Water Capital"/>
    <n v="0"/>
    <n v="0"/>
    <n v="0"/>
    <n v="200"/>
    <n v="0"/>
    <n v="0"/>
    <n v="0"/>
    <n v="0"/>
    <n v="0"/>
    <n v="0"/>
    <n v="200"/>
    <n v="516110"/>
    <n v="200"/>
    <s v="20,22"/>
    <x v="8"/>
    <s v="Water Capital"/>
    <n v="904918"/>
    <s v="Conduite principale du chemin Limebank"/>
    <s v="904918 Conduite principale du chemin Limebank"/>
    <x v="1"/>
    <x v="10"/>
    <x v="1"/>
    <x v="0"/>
  </r>
  <r>
    <n v="904918"/>
    <s v="904918 Limebank Feedermain"/>
    <x v="1"/>
    <x v="1"/>
    <s v="Water Services (Outside Greenbelt)"/>
    <x v="1"/>
    <x v="1"/>
    <x v="1"/>
    <x v="1"/>
    <x v="0"/>
    <s v="Individual"/>
    <x v="1"/>
    <x v="1"/>
    <x v="1"/>
    <x v="3"/>
    <x v="9"/>
    <x v="132"/>
    <s v="516252  Water Services (Outside Greenbelt)"/>
    <n v="0"/>
    <n v="0"/>
    <n v="0"/>
    <n v="2922"/>
    <n v="0"/>
    <n v="0"/>
    <n v="0"/>
    <n v="0"/>
    <n v="0"/>
    <n v="0"/>
    <n v="2922"/>
    <n v="516252"/>
    <n v="2922"/>
    <s v="20,22"/>
    <x v="8"/>
    <s v="Water Services"/>
    <n v="904918"/>
    <s v="Conduite principale du chemin Limebank"/>
    <s v="904918 Conduite principale du chemin Limebank"/>
    <x v="1"/>
    <x v="10"/>
    <x v="1"/>
    <x v="1"/>
  </r>
  <r>
    <n v="904918"/>
    <s v="904918 Limebank Feedermain"/>
    <x v="1"/>
    <x v="1"/>
    <s v="Post Period Capacity Water"/>
    <x v="1"/>
    <x v="1"/>
    <x v="1"/>
    <x v="1"/>
    <x v="0"/>
    <s v="Individual"/>
    <x v="1"/>
    <x v="1"/>
    <x v="1"/>
    <x v="3"/>
    <x v="9"/>
    <x v="132"/>
    <s v="516391  Post Period Capacity Water"/>
    <n v="0"/>
    <n v="0"/>
    <n v="0"/>
    <n v="325"/>
    <n v="0"/>
    <n v="0"/>
    <n v="0"/>
    <n v="0"/>
    <n v="0"/>
    <n v="0"/>
    <n v="325"/>
    <n v="516391"/>
    <n v="325"/>
    <s v="20,22"/>
    <x v="8"/>
    <s v="Water Services"/>
    <n v="904918"/>
    <s v="Conduite principale du chemin Limebank"/>
    <s v="904918 Conduite principale du chemin Limebank"/>
    <x v="1"/>
    <x v="10"/>
    <x v="1"/>
    <x v="1"/>
  </r>
  <r>
    <n v="904918"/>
    <s v="904918 Limebank Feedermain"/>
    <x v="2"/>
    <x v="2"/>
    <s v="Water Funded Debt"/>
    <x v="6"/>
    <x v="3"/>
    <x v="1"/>
    <x v="1"/>
    <x v="0"/>
    <s v="Individual"/>
    <x v="1"/>
    <x v="1"/>
    <x v="1"/>
    <x v="3"/>
    <x v="9"/>
    <x v="132"/>
    <s v="518011  Water Funded Debt"/>
    <n v="0"/>
    <n v="0"/>
    <n v="0"/>
    <n v="160"/>
    <n v="0"/>
    <n v="0"/>
    <n v="0"/>
    <n v="0"/>
    <n v="0"/>
    <n v="0"/>
    <n v="160"/>
    <n v="518011"/>
    <n v="160"/>
    <s v="20,22"/>
    <x v="8"/>
    <s v="Water Funded Debt"/>
    <n v="904918"/>
    <s v="Conduite principale du chemin Limebank"/>
    <s v="904918 Conduite principale du chemin Limebank"/>
    <x v="1"/>
    <x v="10"/>
    <x v="1"/>
    <x v="2"/>
  </r>
  <r>
    <n v="904972"/>
    <s v="904972 Glen Cairn PS Upgrade"/>
    <x v="0"/>
    <x v="0"/>
    <s v="Water Capital"/>
    <x v="5"/>
    <x v="3"/>
    <x v="1"/>
    <x v="1"/>
    <x v="0"/>
    <s v="Individual"/>
    <x v="1"/>
    <x v="1"/>
    <x v="1"/>
    <x v="3"/>
    <x v="9"/>
    <x v="133"/>
    <s v="516110  Water Capital"/>
    <n v="0"/>
    <n v="0"/>
    <n v="0"/>
    <n v="0"/>
    <n v="50"/>
    <n v="180"/>
    <n v="0"/>
    <n v="0"/>
    <n v="0"/>
    <n v="0"/>
    <n v="230"/>
    <n v="516110"/>
    <n v="0"/>
    <n v="23"/>
    <x v="10"/>
    <s v="Water Capital"/>
    <n v="904972"/>
    <s v="Modernisation de la station de pompage de Glen Cairn"/>
    <s v="904972 Modernisation de la station de pompage de Glen Cairn"/>
    <x v="1"/>
    <x v="10"/>
    <x v="1"/>
    <x v="0"/>
  </r>
  <r>
    <n v="904972"/>
    <s v="904972 Glen Cairn PS Upgrade"/>
    <x v="1"/>
    <x v="1"/>
    <s v="Water Services (Outside Greenbelt)"/>
    <x v="1"/>
    <x v="1"/>
    <x v="1"/>
    <x v="1"/>
    <x v="0"/>
    <s v="Individual"/>
    <x v="1"/>
    <x v="1"/>
    <x v="1"/>
    <x v="3"/>
    <x v="9"/>
    <x v="133"/>
    <s v="516252  Water Services (Outside Greenbelt)"/>
    <n v="0"/>
    <n v="0"/>
    <n v="0"/>
    <n v="0"/>
    <n v="789"/>
    <n v="2325"/>
    <n v="0"/>
    <n v="0"/>
    <n v="0"/>
    <n v="0"/>
    <n v="3114"/>
    <n v="516252"/>
    <n v="0"/>
    <n v="23"/>
    <x v="10"/>
    <s v="Water Services"/>
    <n v="904972"/>
    <s v="Modernisation de la station de pompage de Glen Cairn"/>
    <s v="904972 Modernisation de la station de pompage de Glen Cairn"/>
    <x v="1"/>
    <x v="10"/>
    <x v="1"/>
    <x v="1"/>
  </r>
  <r>
    <n v="904972"/>
    <s v="904972 Glen Cairn PS Upgrade"/>
    <x v="1"/>
    <x v="1"/>
    <s v="Post Period Capacity Water"/>
    <x v="1"/>
    <x v="1"/>
    <x v="1"/>
    <x v="1"/>
    <x v="0"/>
    <s v="Individual"/>
    <x v="1"/>
    <x v="1"/>
    <x v="1"/>
    <x v="3"/>
    <x v="9"/>
    <x v="133"/>
    <s v="516391  Post Period Capacity Water"/>
    <n v="0"/>
    <n v="0"/>
    <n v="0"/>
    <n v="0"/>
    <n v="88"/>
    <n v="258"/>
    <n v="0"/>
    <n v="0"/>
    <n v="0"/>
    <n v="0"/>
    <n v="346"/>
    <n v="516391"/>
    <n v="0"/>
    <n v="23"/>
    <x v="10"/>
    <s v="Water Services"/>
    <n v="904972"/>
    <s v="Modernisation de la station de pompage de Glen Cairn"/>
    <s v="904972 Modernisation de la station de pompage de Glen Cairn"/>
    <x v="1"/>
    <x v="10"/>
    <x v="1"/>
    <x v="1"/>
  </r>
  <r>
    <n v="904972"/>
    <s v="904972 Glen Cairn PS Upgrade"/>
    <x v="2"/>
    <x v="2"/>
    <s v="Water Funded Debt"/>
    <x v="6"/>
    <x v="3"/>
    <x v="1"/>
    <x v="1"/>
    <x v="0"/>
    <s v="Individual"/>
    <x v="1"/>
    <x v="1"/>
    <x v="1"/>
    <x v="3"/>
    <x v="9"/>
    <x v="133"/>
    <s v="518011  Water Funded Debt"/>
    <n v="0"/>
    <n v="0"/>
    <n v="0"/>
    <n v="0"/>
    <n v="47"/>
    <n v="107"/>
    <n v="0"/>
    <n v="0"/>
    <n v="0"/>
    <n v="0"/>
    <n v="154"/>
    <n v="518011"/>
    <n v="0"/>
    <n v="23"/>
    <x v="10"/>
    <s v="Water Funded Debt"/>
    <n v="904972"/>
    <s v="Modernisation de la station de pompage de Glen Cairn"/>
    <s v="904972 Modernisation de la station de pompage de Glen Cairn"/>
    <x v="1"/>
    <x v="10"/>
    <x v="1"/>
    <x v="2"/>
  </r>
  <r>
    <n v="904982"/>
    <s v="904982 Zone 2W West march Rd 406 to 6"/>
    <x v="0"/>
    <x v="0"/>
    <s v="Water Capital"/>
    <x v="5"/>
    <x v="3"/>
    <x v="1"/>
    <x v="1"/>
    <x v="0"/>
    <s v="Individual"/>
    <x v="1"/>
    <x v="1"/>
    <x v="1"/>
    <x v="3"/>
    <x v="9"/>
    <x v="134"/>
    <s v="516110  Water Capital"/>
    <n v="0"/>
    <n v="40"/>
    <n v="100"/>
    <n v="0"/>
    <n v="0"/>
    <n v="0"/>
    <n v="0"/>
    <n v="0"/>
    <n v="0"/>
    <n v="0"/>
    <n v="140"/>
    <n v="516110"/>
    <n v="140"/>
    <n v="4"/>
    <x v="1"/>
    <s v="Water Capital"/>
    <n v="904982"/>
    <s v="Zone 2W à l’ouest du chemin March de 406 à 6"/>
    <s v="904982 Zone 2W à l’ouest du chemin March de 406 à 6"/>
    <x v="1"/>
    <x v="10"/>
    <x v="1"/>
    <x v="0"/>
  </r>
  <r>
    <n v="904982"/>
    <s v="904982 Zone 2W West march Rd 406 to 6"/>
    <x v="1"/>
    <x v="1"/>
    <s v="Water Services (Outside Greenbelt)"/>
    <x v="1"/>
    <x v="1"/>
    <x v="1"/>
    <x v="1"/>
    <x v="0"/>
    <s v="Individual"/>
    <x v="1"/>
    <x v="1"/>
    <x v="1"/>
    <x v="3"/>
    <x v="9"/>
    <x v="134"/>
    <s v="516252  Water Services (Outside Greenbelt)"/>
    <n v="0"/>
    <n v="496"/>
    <n v="1516"/>
    <n v="0"/>
    <n v="0"/>
    <n v="0"/>
    <n v="0"/>
    <n v="0"/>
    <n v="0"/>
    <n v="0"/>
    <n v="2012"/>
    <n v="516252"/>
    <n v="2012"/>
    <n v="4"/>
    <x v="1"/>
    <s v="Water Services"/>
    <n v="904982"/>
    <s v="Zone 2W à l’ouest du chemin March de 406 à 6"/>
    <s v="904982 Zone 2W à l’ouest du chemin March de 406 à 6"/>
    <x v="1"/>
    <x v="10"/>
    <x v="1"/>
    <x v="1"/>
  </r>
  <r>
    <n v="904982"/>
    <s v="904982 Zone 2W West march Rd 406 to 6"/>
    <x v="1"/>
    <x v="1"/>
    <s v="Post Period Capacity Water"/>
    <x v="1"/>
    <x v="1"/>
    <x v="1"/>
    <x v="1"/>
    <x v="0"/>
    <s v="Individual"/>
    <x v="1"/>
    <x v="1"/>
    <x v="1"/>
    <x v="3"/>
    <x v="9"/>
    <x v="134"/>
    <s v="516391  Post Period Capacity Water"/>
    <n v="0"/>
    <n v="55"/>
    <n v="169"/>
    <n v="0"/>
    <n v="0"/>
    <n v="0"/>
    <n v="0"/>
    <n v="0"/>
    <n v="0"/>
    <n v="0"/>
    <n v="224"/>
    <n v="516391"/>
    <n v="224"/>
    <n v="4"/>
    <x v="1"/>
    <s v="Water Services"/>
    <n v="904982"/>
    <s v="Zone 2W à l’ouest du chemin March de 406 à 6"/>
    <s v="904982 Zone 2W à l’ouest du chemin March de 406 à 6"/>
    <x v="1"/>
    <x v="10"/>
    <x v="1"/>
    <x v="1"/>
  </r>
  <r>
    <n v="904982"/>
    <s v="904982 Zone 2W West march Rd 406 to 6"/>
    <x v="2"/>
    <x v="2"/>
    <s v="Water Funded Debt"/>
    <x v="6"/>
    <x v="3"/>
    <x v="1"/>
    <x v="1"/>
    <x v="0"/>
    <s v="Individual"/>
    <x v="1"/>
    <x v="1"/>
    <x v="1"/>
    <x v="3"/>
    <x v="9"/>
    <x v="134"/>
    <s v="518011  Water Funded Debt"/>
    <n v="0"/>
    <n v="21"/>
    <n v="87"/>
    <n v="0"/>
    <n v="0"/>
    <n v="0"/>
    <n v="0"/>
    <n v="0"/>
    <n v="0"/>
    <n v="0"/>
    <n v="108"/>
    <n v="518011"/>
    <n v="108"/>
    <n v="4"/>
    <x v="1"/>
    <s v="Water Funded Debt"/>
    <n v="904982"/>
    <s v="Zone 2W à l’ouest du chemin March de 406 à 6"/>
    <s v="904982 Zone 2W à l’ouest du chemin March de 406 à 6"/>
    <x v="1"/>
    <x v="10"/>
    <x v="1"/>
    <x v="2"/>
  </r>
  <r>
    <n v="905992"/>
    <s v="905992 Manotick Supply Watermain"/>
    <x v="0"/>
    <x v="0"/>
    <s v="Water Capital"/>
    <x v="5"/>
    <x v="3"/>
    <x v="1"/>
    <x v="1"/>
    <x v="0"/>
    <s v="Individual"/>
    <x v="1"/>
    <x v="1"/>
    <x v="1"/>
    <x v="3"/>
    <x v="9"/>
    <x v="135"/>
    <s v="516110  Water Capital"/>
    <n v="0"/>
    <n v="600"/>
    <n v="0"/>
    <n v="800"/>
    <n v="0"/>
    <n v="0"/>
    <n v="0"/>
    <n v="0"/>
    <n v="0"/>
    <n v="0"/>
    <n v="1400"/>
    <n v="516110"/>
    <n v="1400"/>
    <n v="21"/>
    <x v="9"/>
    <s v="Water Capital"/>
    <n v="905992"/>
    <s v="Approvisionnement des conduites d’eau principales de Manotick"/>
    <s v="905992 Approvisionnement des conduites d’eau principales de Manotick"/>
    <x v="1"/>
    <x v="10"/>
    <x v="1"/>
    <x v="0"/>
  </r>
  <r>
    <n v="905992"/>
    <s v="905992 Manotick Supply Watermain"/>
    <x v="1"/>
    <x v="1"/>
    <s v="Manotick Water Supply Area Specific 2014"/>
    <x v="1"/>
    <x v="1"/>
    <x v="1"/>
    <x v="1"/>
    <x v="0"/>
    <s v="Individual"/>
    <x v="1"/>
    <x v="1"/>
    <x v="1"/>
    <x v="3"/>
    <x v="9"/>
    <x v="135"/>
    <s v="516333  D/C - Manotick Water Supply Area Specifi"/>
    <n v="0"/>
    <n v="6395"/>
    <n v="0"/>
    <n v="0"/>
    <n v="0"/>
    <n v="0"/>
    <n v="0"/>
    <n v="0"/>
    <n v="0"/>
    <n v="0"/>
    <n v="6395"/>
    <n v="516333"/>
    <n v="6395"/>
    <n v="21"/>
    <x v="9"/>
    <s v="Water Services"/>
    <n v="905992"/>
    <s v="Approvisionnement des conduites d’eau principales de Manotick"/>
    <s v="905992 Approvisionnement des conduites d’eau principales de Manotick"/>
    <x v="1"/>
    <x v="10"/>
    <x v="1"/>
    <x v="1"/>
  </r>
  <r>
    <n v="905992"/>
    <s v="905992 Manotick Supply Watermain"/>
    <x v="1"/>
    <x v="1"/>
    <s v="Post Period Capacity Water"/>
    <x v="1"/>
    <x v="1"/>
    <x v="1"/>
    <x v="1"/>
    <x v="0"/>
    <s v="Individual"/>
    <x v="1"/>
    <x v="1"/>
    <x v="1"/>
    <x v="3"/>
    <x v="9"/>
    <x v="135"/>
    <s v="516391  Post Period Capacity Water"/>
    <n v="0"/>
    <n v="689"/>
    <n v="0"/>
    <n v="0"/>
    <n v="0"/>
    <n v="0"/>
    <n v="0"/>
    <n v="0"/>
    <n v="0"/>
    <n v="0"/>
    <n v="689"/>
    <n v="516391"/>
    <n v="689"/>
    <n v="21"/>
    <x v="9"/>
    <s v="Water Services"/>
    <n v="905992"/>
    <s v="Approvisionnement des conduites d’eau principales de Manotick"/>
    <s v="905992 Approvisionnement des conduites d’eau principales de Manotick"/>
    <x v="1"/>
    <x v="10"/>
    <x v="1"/>
    <x v="1"/>
  </r>
  <r>
    <n v="905992"/>
    <s v="905992 Manotick Supply Watermain"/>
    <x v="2"/>
    <x v="2"/>
    <s v="Water Funded Debt"/>
    <x v="6"/>
    <x v="3"/>
    <x v="1"/>
    <x v="1"/>
    <x v="0"/>
    <s v="Individual"/>
    <x v="1"/>
    <x v="1"/>
    <x v="1"/>
    <x v="3"/>
    <x v="9"/>
    <x v="135"/>
    <s v="518011  Water Funded Debt"/>
    <n v="0"/>
    <n v="0"/>
    <n v="0"/>
    <n v="591"/>
    <n v="0"/>
    <n v="0"/>
    <n v="0"/>
    <n v="0"/>
    <n v="0"/>
    <n v="0"/>
    <n v="591"/>
    <n v="518011"/>
    <n v="591"/>
    <n v="21"/>
    <x v="9"/>
    <s v="Water Funded Debt"/>
    <n v="905992"/>
    <s v="Approvisionnement des conduites d’eau principales de Manotick"/>
    <s v="905992 Approvisionnement des conduites d’eau principales de Manotick"/>
    <x v="1"/>
    <x v="10"/>
    <x v="1"/>
    <x v="2"/>
  </r>
  <r>
    <n v="905992"/>
    <s v="905992 Manotick Supply Watermain"/>
    <x v="2"/>
    <x v="2"/>
    <s v="Transit Debt"/>
    <x v="2"/>
    <x v="0"/>
    <x v="1"/>
    <x v="1"/>
    <x v="0"/>
    <s v="Individual"/>
    <x v="1"/>
    <x v="1"/>
    <x v="1"/>
    <x v="3"/>
    <x v="9"/>
    <x v="135"/>
    <s v="518013  Transit Debt"/>
    <n v="0"/>
    <n v="359"/>
    <n v="0"/>
    <n v="0"/>
    <n v="0"/>
    <n v="0"/>
    <n v="0"/>
    <n v="0"/>
    <n v="0"/>
    <n v="0"/>
    <n v="359"/>
    <n v="518013"/>
    <n v="359"/>
    <n v="21"/>
    <x v="9"/>
    <s v="Transit Debt"/>
    <n v="905992"/>
    <s v="Approvisionnement des conduites d’eau principales de Manotick"/>
    <s v="905992 Approvisionnement des conduites d’eau principales de Manotick"/>
    <x v="1"/>
    <x v="10"/>
    <x v="1"/>
    <x v="2"/>
  </r>
  <r>
    <n v="905992"/>
    <s v="905992 Manotick Supply Watermain"/>
    <x v="4"/>
    <x v="2"/>
    <s v="Water DC Debt TBA"/>
    <x v="4"/>
    <x v="1"/>
    <x v="1"/>
    <x v="1"/>
    <x v="0"/>
    <s v="Individual"/>
    <x v="1"/>
    <x v="1"/>
    <x v="1"/>
    <x v="3"/>
    <x v="9"/>
    <x v="135"/>
    <s v="518038  Water DC Debt TBA"/>
    <n v="0"/>
    <n v="1545"/>
    <n v="0"/>
    <n v="5930"/>
    <n v="0"/>
    <n v="0"/>
    <n v="0"/>
    <n v="0"/>
    <n v="0"/>
    <n v="0"/>
    <n v="7475"/>
    <n v="518038"/>
    <n v="7475"/>
    <n v="21"/>
    <x v="9"/>
    <s v="Water DC Debt"/>
    <n v="905992"/>
    <s v="Approvisionnement des conduites d’eau principales de Manotick"/>
    <s v="905992 Approvisionnement des conduites d’eau principales de Manotick"/>
    <x v="1"/>
    <x v="10"/>
    <x v="1"/>
    <x v="2"/>
  </r>
  <r>
    <n v="907099"/>
    <s v="907099 Carp Reservoir Cell"/>
    <x v="0"/>
    <x v="0"/>
    <s v="Water Capital"/>
    <x v="5"/>
    <x v="3"/>
    <x v="1"/>
    <x v="1"/>
    <x v="0"/>
    <s v="Individual"/>
    <x v="1"/>
    <x v="1"/>
    <x v="1"/>
    <x v="3"/>
    <x v="9"/>
    <x v="136"/>
    <s v="516110  Water Capital"/>
    <n v="0"/>
    <n v="0"/>
    <n v="0"/>
    <n v="267"/>
    <n v="0"/>
    <n v="0"/>
    <n v="0"/>
    <n v="0"/>
    <n v="0"/>
    <n v="0"/>
    <n v="267"/>
    <n v="516110"/>
    <n v="267"/>
    <n v="5"/>
    <x v="4"/>
    <s v="Water Capital"/>
    <n v="907099"/>
    <s v="Compartiment du réservoir de Carp"/>
    <s v="907099 Compartiment du réservoir de Carp"/>
    <x v="1"/>
    <x v="10"/>
    <x v="1"/>
    <x v="0"/>
  </r>
  <r>
    <n v="907099"/>
    <s v="907099 Carp Reservoir Cell"/>
    <x v="2"/>
    <x v="2"/>
    <s v="Water Funded Debt"/>
    <x v="6"/>
    <x v="3"/>
    <x v="1"/>
    <x v="1"/>
    <x v="0"/>
    <s v="Individual"/>
    <x v="1"/>
    <x v="1"/>
    <x v="1"/>
    <x v="3"/>
    <x v="9"/>
    <x v="136"/>
    <s v="518011  Water Funded Debt"/>
    <n v="0"/>
    <n v="0"/>
    <n v="0"/>
    <n v="200"/>
    <n v="0"/>
    <n v="0"/>
    <n v="0"/>
    <n v="0"/>
    <n v="0"/>
    <n v="0"/>
    <n v="200"/>
    <n v="518011"/>
    <n v="200"/>
    <n v="5"/>
    <x v="4"/>
    <s v="Water Funded Debt"/>
    <n v="907099"/>
    <s v="Compartiment du réservoir de Carp"/>
    <s v="907099 Compartiment du réservoir de Carp"/>
    <x v="1"/>
    <x v="10"/>
    <x v="1"/>
    <x v="2"/>
  </r>
  <r>
    <n v="907101"/>
    <s v="907101 River Ridge 3C Elevated Tank"/>
    <x v="0"/>
    <x v="0"/>
    <s v="Water Capital"/>
    <x v="5"/>
    <x v="3"/>
    <x v="1"/>
    <x v="1"/>
    <x v="0"/>
    <s v="Individual"/>
    <x v="1"/>
    <x v="1"/>
    <x v="1"/>
    <x v="3"/>
    <x v="9"/>
    <x v="137"/>
    <s v="516110  Water Capital"/>
    <n v="0"/>
    <n v="0"/>
    <n v="0"/>
    <n v="250"/>
    <n v="0"/>
    <n v="0"/>
    <n v="0"/>
    <n v="0"/>
    <n v="0"/>
    <n v="0"/>
    <n v="250"/>
    <n v="516110"/>
    <n v="250"/>
    <s v="20,22"/>
    <x v="8"/>
    <s v="Water Capital"/>
    <n v="907101"/>
    <s v="Château d’eau (3C) du croissant River Ridge"/>
    <s v="907101 Château d’eau (3C) du croissant River Ridge"/>
    <x v="1"/>
    <x v="10"/>
    <x v="1"/>
    <x v="0"/>
  </r>
  <r>
    <n v="907101"/>
    <s v="907101 River Ridge 3C Elevated Tank"/>
    <x v="1"/>
    <x v="1"/>
    <s v="Water Services (Outside Greenbelt)"/>
    <x v="1"/>
    <x v="1"/>
    <x v="1"/>
    <x v="1"/>
    <x v="0"/>
    <s v="Individual"/>
    <x v="1"/>
    <x v="1"/>
    <x v="1"/>
    <x v="3"/>
    <x v="9"/>
    <x v="137"/>
    <s v="516252  Water Services (Outside Greenbelt)"/>
    <n v="0"/>
    <n v="0"/>
    <n v="0"/>
    <n v="2750"/>
    <n v="0"/>
    <n v="0"/>
    <n v="0"/>
    <n v="0"/>
    <n v="0"/>
    <n v="0"/>
    <n v="2750"/>
    <n v="516252"/>
    <n v="2750"/>
    <s v="20,22"/>
    <x v="8"/>
    <s v="Water Services"/>
    <n v="907101"/>
    <s v="Château d’eau (3C) du croissant River Ridge"/>
    <s v="907101 Château d’eau (3C) du croissant River Ridge"/>
    <x v="1"/>
    <x v="10"/>
    <x v="1"/>
    <x v="1"/>
  </r>
  <r>
    <n v="907101"/>
    <s v="907101 River Ridge 3C Elevated Tank"/>
    <x v="1"/>
    <x v="1"/>
    <s v="Post Period Capacity Water"/>
    <x v="1"/>
    <x v="1"/>
    <x v="1"/>
    <x v="1"/>
    <x v="0"/>
    <s v="Individual"/>
    <x v="1"/>
    <x v="1"/>
    <x v="1"/>
    <x v="3"/>
    <x v="9"/>
    <x v="137"/>
    <s v="516391  Post Period Capacity Water"/>
    <n v="0"/>
    <n v="0"/>
    <n v="0"/>
    <n v="306"/>
    <n v="0"/>
    <n v="0"/>
    <n v="0"/>
    <n v="0"/>
    <n v="0"/>
    <n v="0"/>
    <n v="306"/>
    <n v="516391"/>
    <n v="306"/>
    <s v="20,22"/>
    <x v="8"/>
    <s v="Water Services"/>
    <n v="907101"/>
    <s v="Château d’eau (3C) du croissant River Ridge"/>
    <s v="907101 Château d’eau (3C) du croissant River Ridge"/>
    <x v="1"/>
    <x v="10"/>
    <x v="1"/>
    <x v="1"/>
  </r>
  <r>
    <n v="907101"/>
    <s v="907101 River Ridge 3C Elevated Tank"/>
    <x v="2"/>
    <x v="2"/>
    <s v="Water Funded Debt"/>
    <x v="6"/>
    <x v="3"/>
    <x v="1"/>
    <x v="1"/>
    <x v="0"/>
    <s v="Individual"/>
    <x v="1"/>
    <x v="1"/>
    <x v="1"/>
    <x v="3"/>
    <x v="9"/>
    <x v="137"/>
    <s v="518011  Water Funded Debt"/>
    <n v="0"/>
    <n v="0"/>
    <n v="0"/>
    <n v="89"/>
    <n v="0"/>
    <n v="0"/>
    <n v="0"/>
    <n v="0"/>
    <n v="0"/>
    <n v="0"/>
    <n v="89"/>
    <n v="518011"/>
    <n v="89"/>
    <s v="20,22"/>
    <x v="8"/>
    <s v="Water Funded Debt"/>
    <n v="907101"/>
    <s v="Château d’eau (3C) du croissant River Ridge"/>
    <s v="907101 Château d’eau (3C) du croissant River Ridge"/>
    <x v="1"/>
    <x v="10"/>
    <x v="1"/>
    <x v="2"/>
  </r>
  <r>
    <n v="907453"/>
    <s v="907453 Britannia WPP Capacity Upgrade"/>
    <x v="0"/>
    <x v="0"/>
    <s v="Water Capital"/>
    <x v="5"/>
    <x v="3"/>
    <x v="1"/>
    <x v="1"/>
    <x v="0"/>
    <s v="Individual"/>
    <x v="1"/>
    <x v="1"/>
    <x v="1"/>
    <x v="3"/>
    <x v="9"/>
    <x v="138"/>
    <s v="516110  Water Capital"/>
    <n v="0"/>
    <n v="0"/>
    <n v="286"/>
    <n v="0"/>
    <n v="0"/>
    <n v="0"/>
    <n v="0"/>
    <n v="0"/>
    <n v="0"/>
    <n v="0"/>
    <n v="286"/>
    <n v="516110"/>
    <n v="286"/>
    <n v="7"/>
    <x v="7"/>
    <s v="Water Capital"/>
    <n v="907453"/>
    <s v="Augmentation de la capacité de l’usine de purification de l’eau de Britannia"/>
    <s v="907453 Augmentation de la capacité de l’usine de purification de l’eau de Britannia"/>
    <x v="1"/>
    <x v="10"/>
    <x v="1"/>
    <x v="0"/>
  </r>
  <r>
    <n v="907453"/>
    <s v="907453 Britannia WPP Capacity Upgrade"/>
    <x v="1"/>
    <x v="1"/>
    <s v="Water Services (Outside Greenbelt)"/>
    <x v="1"/>
    <x v="1"/>
    <x v="1"/>
    <x v="1"/>
    <x v="0"/>
    <s v="Individual"/>
    <x v="1"/>
    <x v="1"/>
    <x v="1"/>
    <x v="3"/>
    <x v="9"/>
    <x v="138"/>
    <s v="516252  Water Services (Outside Greenbelt)"/>
    <n v="0"/>
    <n v="0"/>
    <n v="54.1"/>
    <n v="0"/>
    <n v="0"/>
    <n v="0"/>
    <n v="0"/>
    <n v="0"/>
    <n v="0"/>
    <n v="0"/>
    <n v="54.1"/>
    <n v="516252"/>
    <n v="54.1"/>
    <n v="7"/>
    <x v="7"/>
    <s v="Water Services"/>
    <n v="907453"/>
    <s v="Augmentation de la capacité de l’usine de purification de l’eau de Britannia"/>
    <s v="907453 Augmentation de la capacité de l’usine de purification de l’eau de Britannia"/>
    <x v="1"/>
    <x v="10"/>
    <x v="1"/>
    <x v="1"/>
  </r>
  <r>
    <n v="907453"/>
    <s v="907453 Britannia WPP Capacity Upgrade"/>
    <x v="2"/>
    <x v="2"/>
    <s v="Water Funded Debt"/>
    <x v="6"/>
    <x v="3"/>
    <x v="1"/>
    <x v="1"/>
    <x v="0"/>
    <s v="Individual"/>
    <x v="1"/>
    <x v="1"/>
    <x v="1"/>
    <x v="3"/>
    <x v="9"/>
    <x v="138"/>
    <s v="518011  Water Funded Debt"/>
    <n v="0"/>
    <n v="0"/>
    <n v="200.9"/>
    <n v="0"/>
    <n v="0"/>
    <n v="0"/>
    <n v="0"/>
    <n v="0"/>
    <n v="0"/>
    <n v="0"/>
    <n v="200.9"/>
    <n v="518011"/>
    <n v="200.9"/>
    <n v="7"/>
    <x v="7"/>
    <s v="Water Funded Debt"/>
    <n v="907453"/>
    <s v="Augmentation de la capacité de l’usine de purification de l’eau de Britannia"/>
    <s v="907453 Augmentation de la capacité de l’usine de purification de l’eau de Britannia"/>
    <x v="1"/>
    <x v="10"/>
    <x v="1"/>
    <x v="2"/>
  </r>
  <r>
    <n v="907456"/>
    <s v="907456 Manotick North Island Link"/>
    <x v="0"/>
    <x v="0"/>
    <s v="Water Capital"/>
    <x v="5"/>
    <x v="3"/>
    <x v="1"/>
    <x v="1"/>
    <x v="0"/>
    <s v="Individual"/>
    <x v="1"/>
    <x v="1"/>
    <x v="1"/>
    <x v="3"/>
    <x v="9"/>
    <x v="139"/>
    <s v="516110  Water Capital"/>
    <n v="0"/>
    <n v="301.8"/>
    <n v="0"/>
    <n v="0"/>
    <n v="0"/>
    <n v="0"/>
    <n v="0"/>
    <n v="0"/>
    <n v="0"/>
    <n v="0"/>
    <n v="301.8"/>
    <n v="516110"/>
    <n v="301.8"/>
    <n v="21"/>
    <x v="3"/>
    <s v="Water Capital"/>
    <n v="907456"/>
    <s v="Raccordement North Island à Manotick"/>
    <s v="907456 Raccordement North Island à Manotick"/>
    <x v="1"/>
    <x v="10"/>
    <x v="1"/>
    <x v="0"/>
  </r>
  <r>
    <n v="907456"/>
    <s v="907456 Manotick North Island Link"/>
    <x v="1"/>
    <x v="1"/>
    <s v="Water Services (Outside Greenbelt)"/>
    <x v="1"/>
    <x v="1"/>
    <x v="1"/>
    <x v="1"/>
    <x v="0"/>
    <s v="Individual"/>
    <x v="1"/>
    <x v="1"/>
    <x v="1"/>
    <x v="3"/>
    <x v="9"/>
    <x v="139"/>
    <s v="516252  Water Services (Outside Greenbelt)"/>
    <n v="0"/>
    <n v="4874.2"/>
    <n v="0"/>
    <n v="0"/>
    <n v="0"/>
    <n v="0"/>
    <n v="0"/>
    <n v="0"/>
    <n v="0"/>
    <n v="0"/>
    <n v="4874.2"/>
    <n v="516252"/>
    <n v="4874.2"/>
    <n v="21"/>
    <x v="3"/>
    <s v="Water Services"/>
    <n v="907456"/>
    <s v="Raccordement North Island à Manotick"/>
    <s v="907456 Raccordement North Island à Manotick"/>
    <x v="1"/>
    <x v="10"/>
    <x v="1"/>
    <x v="1"/>
  </r>
  <r>
    <n v="907456"/>
    <s v="907456 Manotick North Island Link"/>
    <x v="1"/>
    <x v="1"/>
    <s v="Post Period Capacity Water"/>
    <x v="1"/>
    <x v="1"/>
    <x v="1"/>
    <x v="1"/>
    <x v="0"/>
    <s v="Individual"/>
    <x v="1"/>
    <x v="1"/>
    <x v="1"/>
    <x v="3"/>
    <x v="9"/>
    <x v="139"/>
    <s v="516391  Post Period Capacity Water"/>
    <n v="0"/>
    <n v="542"/>
    <n v="0"/>
    <n v="0"/>
    <n v="0"/>
    <n v="0"/>
    <n v="0"/>
    <n v="0"/>
    <n v="0"/>
    <n v="0"/>
    <n v="542"/>
    <n v="516391"/>
    <n v="542"/>
    <n v="21"/>
    <x v="3"/>
    <s v="Water Services"/>
    <n v="907456"/>
    <s v="Raccordement North Island à Manotick"/>
    <s v="907456 Raccordement North Island à Manotick"/>
    <x v="1"/>
    <x v="10"/>
    <x v="1"/>
    <x v="1"/>
  </r>
  <r>
    <n v="907456"/>
    <s v="907456 Manotick North Island Link"/>
    <x v="2"/>
    <x v="2"/>
    <s v="Water Funded Debt"/>
    <x v="6"/>
    <x v="3"/>
    <x v="1"/>
    <x v="1"/>
    <x v="0"/>
    <s v="Individual"/>
    <x v="1"/>
    <x v="1"/>
    <x v="1"/>
    <x v="3"/>
    <x v="9"/>
    <x v="139"/>
    <s v="518011  Water Funded Debt"/>
    <n v="0"/>
    <n v="300"/>
    <n v="0"/>
    <n v="0"/>
    <n v="0"/>
    <n v="0"/>
    <n v="0"/>
    <n v="0"/>
    <n v="0"/>
    <n v="0"/>
    <n v="300"/>
    <n v="518011"/>
    <n v="300"/>
    <n v="21"/>
    <x v="3"/>
    <s v="Water Funded Debt"/>
    <n v="907456"/>
    <s v="Raccordement North Island à Manotick"/>
    <s v="907456 Raccordement North Island à Manotick"/>
    <x v="1"/>
    <x v="10"/>
    <x v="1"/>
    <x v="2"/>
  </r>
  <r>
    <n v="907467"/>
    <s v="907467 SUC Greenbank"/>
    <x v="0"/>
    <x v="0"/>
    <s v="Water Capital"/>
    <x v="5"/>
    <x v="3"/>
    <x v="1"/>
    <x v="1"/>
    <x v="0"/>
    <s v="Individual"/>
    <x v="1"/>
    <x v="1"/>
    <x v="1"/>
    <x v="3"/>
    <x v="9"/>
    <x v="140"/>
    <s v="516110  Water Capital"/>
    <n v="380"/>
    <n v="0"/>
    <n v="0"/>
    <n v="0"/>
    <n v="0"/>
    <n v="0"/>
    <n v="0"/>
    <n v="0"/>
    <n v="0"/>
    <n v="0"/>
    <n v="380"/>
    <n v="516110"/>
    <n v="380"/>
    <n v="3"/>
    <x v="2"/>
    <s v="Water Capital"/>
    <n v="907467"/>
    <s v="Collectivité urbaine du Sud – Greenbank"/>
    <s v="907467 Collectivité urbaine du Sud – Greenbank"/>
    <x v="1"/>
    <x v="10"/>
    <x v="1"/>
    <x v="0"/>
  </r>
  <r>
    <n v="907467"/>
    <s v="907467 SUC Greenbank"/>
    <x v="1"/>
    <x v="1"/>
    <s v="Water Services (Outside Greenbelt)"/>
    <x v="1"/>
    <x v="1"/>
    <x v="1"/>
    <x v="1"/>
    <x v="0"/>
    <s v="Individual"/>
    <x v="1"/>
    <x v="1"/>
    <x v="1"/>
    <x v="3"/>
    <x v="9"/>
    <x v="140"/>
    <s v="516252  Water Services (Outside Greenbelt)"/>
    <n v="3112"/>
    <n v="0"/>
    <n v="0"/>
    <n v="0"/>
    <n v="0"/>
    <n v="0"/>
    <n v="0"/>
    <n v="0"/>
    <n v="0"/>
    <n v="0"/>
    <n v="3112"/>
    <n v="516252"/>
    <n v="3112"/>
    <n v="3"/>
    <x v="2"/>
    <s v="Water Services"/>
    <n v="907467"/>
    <s v="Collectivité urbaine du Sud – Greenbank"/>
    <s v="907467 Collectivité urbaine du Sud – Greenbank"/>
    <x v="1"/>
    <x v="10"/>
    <x v="1"/>
    <x v="1"/>
  </r>
  <r>
    <n v="907467"/>
    <s v="907467 SUC Greenbank"/>
    <x v="1"/>
    <x v="1"/>
    <s v="Post Period Capacity Water"/>
    <x v="1"/>
    <x v="1"/>
    <x v="1"/>
    <x v="1"/>
    <x v="0"/>
    <s v="Individual"/>
    <x v="1"/>
    <x v="1"/>
    <x v="1"/>
    <x v="3"/>
    <x v="9"/>
    <x v="140"/>
    <s v="516391  Post Period Capacity Water"/>
    <n v="308"/>
    <n v="0"/>
    <n v="0"/>
    <n v="0"/>
    <n v="0"/>
    <n v="0"/>
    <n v="0"/>
    <n v="0"/>
    <n v="0"/>
    <n v="0"/>
    <n v="308"/>
    <n v="516391"/>
    <n v="308"/>
    <n v="3"/>
    <x v="2"/>
    <s v="Water Services"/>
    <n v="907467"/>
    <s v="Collectivité urbaine du Sud – Greenbank"/>
    <s v="907467 Collectivité urbaine du Sud – Greenbank"/>
    <x v="1"/>
    <x v="10"/>
    <x v="1"/>
    <x v="1"/>
  </r>
  <r>
    <n v="909071"/>
    <s v="909071 2018 Off Site Reliability Links"/>
    <x v="0"/>
    <x v="0"/>
    <s v="Water Capital"/>
    <x v="5"/>
    <x v="3"/>
    <x v="1"/>
    <x v="1"/>
    <x v="0"/>
    <s v="Individual"/>
    <x v="1"/>
    <x v="1"/>
    <x v="1"/>
    <x v="13"/>
    <x v="9"/>
    <x v="141"/>
    <s v="516110  Water Capital"/>
    <n v="0"/>
    <n v="16"/>
    <n v="16"/>
    <n v="16"/>
    <n v="0"/>
    <n v="0"/>
    <n v="0"/>
    <n v="0"/>
    <n v="0"/>
    <n v="0"/>
    <n v="48"/>
    <n v="516110"/>
    <n v="48"/>
    <s v="CW"/>
    <x v="8"/>
    <s v="Water Capital"/>
    <n v="909071"/>
    <s v="Raccordements de sûreté hors chantiers 2018"/>
    <s v="909071 Raccordements de sûreté hors chantiers 2018"/>
    <x v="1"/>
    <x v="10"/>
    <x v="1"/>
    <x v="0"/>
  </r>
  <r>
    <n v="909071"/>
    <s v="909071 2018 Off Site Reliability Links"/>
    <x v="1"/>
    <x v="1"/>
    <s v="Water Services (Outside Greenbelt)"/>
    <x v="1"/>
    <x v="1"/>
    <x v="1"/>
    <x v="1"/>
    <x v="0"/>
    <s v="Individual"/>
    <x v="1"/>
    <x v="1"/>
    <x v="1"/>
    <x v="13"/>
    <x v="9"/>
    <x v="141"/>
    <s v="516252  Water Services (Outside Greenbelt)"/>
    <n v="136"/>
    <n v="126"/>
    <n v="129"/>
    <n v="131"/>
    <n v="0"/>
    <n v="0"/>
    <n v="0"/>
    <n v="0"/>
    <n v="0"/>
    <n v="0"/>
    <n v="522"/>
    <n v="516252"/>
    <n v="522"/>
    <s v="CW"/>
    <x v="8"/>
    <s v="Water Services"/>
    <n v="909071"/>
    <s v="Raccordements de sûreté hors chantiers 2018"/>
    <s v="909071 Raccordements de sûreté hors chantiers 2018"/>
    <x v="1"/>
    <x v="10"/>
    <x v="1"/>
    <x v="1"/>
  </r>
  <r>
    <n v="909071"/>
    <s v="909071 2018 Off Site Reliability Links"/>
    <x v="1"/>
    <x v="1"/>
    <s v="Post Period Capacity Water"/>
    <x v="1"/>
    <x v="1"/>
    <x v="1"/>
    <x v="1"/>
    <x v="0"/>
    <s v="Individual"/>
    <x v="1"/>
    <x v="1"/>
    <x v="1"/>
    <x v="13"/>
    <x v="9"/>
    <x v="141"/>
    <s v="516391  Post Period Capacity Water"/>
    <n v="17"/>
    <n v="14"/>
    <n v="14"/>
    <n v="15"/>
    <n v="0"/>
    <n v="0"/>
    <n v="0"/>
    <n v="0"/>
    <n v="0"/>
    <n v="0"/>
    <n v="60"/>
    <n v="516391"/>
    <n v="60"/>
    <s v="CW"/>
    <x v="8"/>
    <s v="Water Services"/>
    <n v="909071"/>
    <s v="Raccordements de sûreté hors chantiers 2018"/>
    <s v="909071 Raccordements de sûreté hors chantiers 2018"/>
    <x v="1"/>
    <x v="10"/>
    <x v="1"/>
    <x v="1"/>
  </r>
  <r>
    <n v="909352"/>
    <s v="909352 2019 Groundwater Studies"/>
    <x v="0"/>
    <x v="0"/>
    <s v="Water Capital"/>
    <x v="5"/>
    <x v="3"/>
    <x v="1"/>
    <x v="1"/>
    <x v="0"/>
    <s v="Individual"/>
    <x v="1"/>
    <x v="1"/>
    <x v="1"/>
    <x v="3"/>
    <x v="9"/>
    <x v="142"/>
    <s v="516110  Water Capital"/>
    <n v="311.5"/>
    <n v="163.315"/>
    <n v="166.43"/>
    <n v="75.650000000000006"/>
    <n v="0"/>
    <n v="0"/>
    <n v="0"/>
    <n v="0"/>
    <n v="0"/>
    <n v="0"/>
    <n v="716.89499999999998"/>
    <n v="516110"/>
    <n v="716.89499999999998"/>
    <s v="CW"/>
    <x v="3"/>
    <s v="Water Capital"/>
    <n v="909352"/>
    <s v="Études sur l'eau souterraine 2019"/>
    <s v="909352 Études sur l'eau souterraine 2019"/>
    <x v="1"/>
    <x v="10"/>
    <x v="1"/>
    <x v="0"/>
  </r>
  <r>
    <n v="909352"/>
    <s v="909352 2019 Groundwater Studies"/>
    <x v="0"/>
    <x v="0"/>
    <s v="Sewer Capital"/>
    <x v="5"/>
    <x v="3"/>
    <x v="1"/>
    <x v="1"/>
    <x v="0"/>
    <s v="Individual"/>
    <x v="1"/>
    <x v="1"/>
    <x v="1"/>
    <x v="3"/>
    <x v="9"/>
    <x v="142"/>
    <s v="516112  Sewer Capital"/>
    <n v="311.5"/>
    <n v="163.315"/>
    <n v="166.43"/>
    <n v="75.650000000000006"/>
    <n v="0"/>
    <n v="0"/>
    <n v="0"/>
    <n v="0"/>
    <n v="0"/>
    <n v="0"/>
    <n v="716.89499999999998"/>
    <n v="516112"/>
    <n v="716.89499999999998"/>
    <s v="CW"/>
    <x v="3"/>
    <s v="Sewer Capital "/>
    <n v="909352"/>
    <s v="Études sur l'eau souterraine 2019"/>
    <s v="909352 Études sur l'eau souterraine 2019"/>
    <x v="1"/>
    <x v="10"/>
    <x v="1"/>
    <x v="0"/>
  </r>
  <r>
    <n v="909352"/>
    <s v="909352 2019 Groundwater Studies"/>
    <x v="1"/>
    <x v="1"/>
    <s v="Future DC Funding"/>
    <x v="1"/>
    <x v="1"/>
    <x v="1"/>
    <x v="1"/>
    <x v="0"/>
    <s v="Individual"/>
    <x v="1"/>
    <x v="1"/>
    <x v="1"/>
    <x v="3"/>
    <x v="9"/>
    <x v="142"/>
    <s v="516298  Future DC Funding"/>
    <n v="0"/>
    <n v="0"/>
    <n v="26.14"/>
    <n v="18.7"/>
    <n v="0"/>
    <n v="0"/>
    <n v="0"/>
    <n v="0"/>
    <n v="0"/>
    <n v="0"/>
    <n v="44.84"/>
    <n v="516298"/>
    <n v="44.84"/>
    <s v="CW"/>
    <x v="3"/>
    <s v="Check "/>
    <n v="909352"/>
    <s v="Études sur l'eau souterraine 2019"/>
    <s v="909352 Études sur l'eau souterraine 2019"/>
    <x v="1"/>
    <x v="10"/>
    <x v="1"/>
    <x v="1"/>
  </r>
  <r>
    <n v="909352"/>
    <s v="909352 2019 Groundwater Studies"/>
    <x v="1"/>
    <x v="1"/>
    <s v="Water Services (Rural)"/>
    <x v="1"/>
    <x v="1"/>
    <x v="1"/>
    <x v="1"/>
    <x v="0"/>
    <s v="Individual"/>
    <x v="1"/>
    <x v="1"/>
    <x v="1"/>
    <x v="3"/>
    <x v="9"/>
    <x v="142"/>
    <s v="516324  D/C - Water Services (Rural)"/>
    <n v="77"/>
    <n v="40.369999999999997"/>
    <n v="15"/>
    <n v="0"/>
    <n v="0"/>
    <n v="0"/>
    <n v="0"/>
    <n v="0"/>
    <n v="0"/>
    <n v="0"/>
    <n v="132.37"/>
    <n v="516324"/>
    <n v="132.37"/>
    <s v="CW"/>
    <x v="3"/>
    <s v="Water Services"/>
    <n v="909352"/>
    <s v="Études sur l'eau souterraine 2019"/>
    <s v="909352 Études sur l'eau souterraine 2019"/>
    <x v="1"/>
    <x v="10"/>
    <x v="1"/>
    <x v="1"/>
  </r>
  <r>
    <n v="909353"/>
    <s v="909353 2019 Rural Servicing Strategy"/>
    <x v="0"/>
    <x v="0"/>
    <s v="Water Capital"/>
    <x v="5"/>
    <x v="3"/>
    <x v="1"/>
    <x v="1"/>
    <x v="0"/>
    <s v="Individual"/>
    <x v="1"/>
    <x v="1"/>
    <x v="1"/>
    <x v="3"/>
    <x v="9"/>
    <x v="143"/>
    <s v="516110  Water Capital"/>
    <n v="87.5"/>
    <n v="89.25"/>
    <n v="76.3"/>
    <n v="78.05"/>
    <n v="0"/>
    <n v="0"/>
    <n v="0"/>
    <n v="0"/>
    <n v="0"/>
    <n v="0"/>
    <n v="331.1"/>
    <n v="516110"/>
    <n v="331.1"/>
    <s v="CW"/>
    <x v="3"/>
    <s v="Water Capital"/>
    <n v="909353"/>
    <s v="Stratégie de viabilisation rurale 2019"/>
    <s v="909353 Stratégie de viabilisation rurale 2019"/>
    <x v="1"/>
    <x v="10"/>
    <x v="1"/>
    <x v="0"/>
  </r>
  <r>
    <n v="909353"/>
    <s v="909353 2019 Rural Servicing Strategy"/>
    <x v="0"/>
    <x v="0"/>
    <s v="Sewer Capital"/>
    <x v="5"/>
    <x v="3"/>
    <x v="1"/>
    <x v="1"/>
    <x v="0"/>
    <s v="Individual"/>
    <x v="1"/>
    <x v="1"/>
    <x v="1"/>
    <x v="3"/>
    <x v="9"/>
    <x v="143"/>
    <s v="516112  Sewer Capital"/>
    <n v="87.5"/>
    <n v="89.25"/>
    <n v="76.3"/>
    <n v="78.05"/>
    <n v="0"/>
    <n v="0"/>
    <n v="0"/>
    <n v="0"/>
    <n v="0"/>
    <n v="0"/>
    <n v="331.1"/>
    <n v="516112"/>
    <n v="331.1"/>
    <s v="CW"/>
    <x v="3"/>
    <s v="Sewer Capital "/>
    <n v="909353"/>
    <s v="Stratégie de viabilisation rurale 2019"/>
    <s v="909353 Stratégie de viabilisation rurale 2019"/>
    <x v="1"/>
    <x v="10"/>
    <x v="1"/>
    <x v="0"/>
  </r>
  <r>
    <n v="909353"/>
    <s v="909353 2019 Rural Servicing Strategy"/>
    <x v="1"/>
    <x v="1"/>
    <s v="Studies2021Rural"/>
    <x v="1"/>
    <x v="1"/>
    <x v="1"/>
    <x v="1"/>
    <x v="0"/>
    <s v="Individual"/>
    <x v="1"/>
    <x v="1"/>
    <x v="1"/>
    <x v="3"/>
    <x v="9"/>
    <x v="143"/>
    <s v="516282  D/C Studies2021Rural"/>
    <n v="75"/>
    <n v="76.5"/>
    <n v="65.400000000000006"/>
    <n v="66.900000000000006"/>
    <n v="0"/>
    <n v="0"/>
    <n v="0"/>
    <n v="0"/>
    <n v="0"/>
    <n v="0"/>
    <n v="283.8"/>
    <n v="516282"/>
    <n v="283.8"/>
    <s v="CW"/>
    <x v="3"/>
    <s v="Studies"/>
    <n v="909353"/>
    <s v="Stratégie de viabilisation rurale 2019"/>
    <s v="909353 Stratégie de viabilisation rurale 2019"/>
    <x v="1"/>
    <x v="10"/>
    <x v="1"/>
    <x v="1"/>
  </r>
  <r>
    <n v="909354"/>
    <s v="909354 2019 Water &amp; Wastewater EA Studies"/>
    <x v="0"/>
    <x v="0"/>
    <s v="Water Capital"/>
    <x v="5"/>
    <x v="3"/>
    <x v="1"/>
    <x v="1"/>
    <x v="0"/>
    <s v="Individual"/>
    <x v="1"/>
    <x v="1"/>
    <x v="1"/>
    <x v="3"/>
    <x v="9"/>
    <x v="144"/>
    <s v="516110  Water Capital"/>
    <n v="26"/>
    <n v="26.5"/>
    <n v="27"/>
    <n v="27.6"/>
    <n v="0"/>
    <n v="0"/>
    <n v="0"/>
    <n v="0"/>
    <n v="0"/>
    <n v="0"/>
    <n v="107.1"/>
    <n v="516110"/>
    <n v="107.1"/>
    <s v="CW"/>
    <x v="3"/>
    <s v="Water Capital"/>
    <n v="909354"/>
    <s v="Études d'ÉE - Eau et eaux usées 2019"/>
    <s v="909354 Études d'ÉE - Eau et eaux usées 2019"/>
    <x v="1"/>
    <x v="10"/>
    <x v="1"/>
    <x v="0"/>
  </r>
  <r>
    <n v="909354"/>
    <s v="909354 2019 Water &amp; Wastewater EA Studies"/>
    <x v="0"/>
    <x v="0"/>
    <s v="Sewer Capital"/>
    <x v="5"/>
    <x v="3"/>
    <x v="1"/>
    <x v="1"/>
    <x v="0"/>
    <s v="Individual"/>
    <x v="1"/>
    <x v="1"/>
    <x v="1"/>
    <x v="3"/>
    <x v="9"/>
    <x v="144"/>
    <s v="516112  Sewer Capital"/>
    <n v="26"/>
    <n v="26.5"/>
    <n v="27"/>
    <n v="27.6"/>
    <n v="0"/>
    <n v="0"/>
    <n v="0"/>
    <n v="0"/>
    <n v="0"/>
    <n v="0"/>
    <n v="107.1"/>
    <n v="516112"/>
    <n v="107.1"/>
    <s v="CW"/>
    <x v="3"/>
    <s v="Sewer Capital "/>
    <n v="909354"/>
    <s v="Études d'ÉE - Eau et eaux usées 2019"/>
    <s v="909354 Études d'ÉE - Eau et eaux usées 2019"/>
    <x v="1"/>
    <x v="10"/>
    <x v="1"/>
    <x v="0"/>
  </r>
  <r>
    <n v="909354"/>
    <s v="909354 2019 Water &amp; Wastewater EA Studies"/>
    <x v="1"/>
    <x v="1"/>
    <s v="Studies-2021-CW"/>
    <x v="1"/>
    <x v="1"/>
    <x v="1"/>
    <x v="1"/>
    <x v="0"/>
    <s v="Individual"/>
    <x v="1"/>
    <x v="1"/>
    <x v="1"/>
    <x v="3"/>
    <x v="9"/>
    <x v="144"/>
    <s v="516279  D/C Studies-2021-CW"/>
    <n v="208"/>
    <n v="212"/>
    <n v="216"/>
    <n v="220.8"/>
    <n v="0"/>
    <n v="0"/>
    <n v="0"/>
    <n v="0"/>
    <n v="0"/>
    <n v="0"/>
    <n v="856.8"/>
    <n v="516279"/>
    <n v="856.8"/>
    <s v="CW"/>
    <x v="3"/>
    <s v="Studies"/>
    <n v="909354"/>
    <s v="Études d'ÉE - Eau et eaux usées 2019"/>
    <s v="909354 Études d'ÉE - Eau et eaux usées 2019"/>
    <x v="1"/>
    <x v="10"/>
    <x v="1"/>
    <x v="1"/>
  </r>
  <r>
    <n v="907008"/>
    <s v="907008 Treatment Plant Process Expansion"/>
    <x v="0"/>
    <x v="0"/>
    <s v="Water Capital"/>
    <x v="5"/>
    <x v="3"/>
    <x v="1"/>
    <x v="1"/>
    <x v="0"/>
    <s v="Individual"/>
    <x v="1"/>
    <x v="1"/>
    <x v="4"/>
    <x v="11"/>
    <x v="9"/>
    <x v="145"/>
    <s v="516110  Water Capital"/>
    <n v="0"/>
    <n v="0"/>
    <n v="0"/>
    <n v="0"/>
    <n v="1243"/>
    <n v="11684"/>
    <n v="0"/>
    <n v="0"/>
    <n v="0"/>
    <n v="0"/>
    <n v="12927"/>
    <n v="516110"/>
    <n v="0"/>
    <s v="CW"/>
    <x v="2"/>
    <s v="Water Capital"/>
    <n v="907008"/>
    <s v="Croissance des processus d’usines de traitement"/>
    <s v="907008 Croissance des processus d’usines de traitement"/>
    <x v="1"/>
    <x v="10"/>
    <x v="1"/>
    <x v="0"/>
  </r>
  <r>
    <n v="907008"/>
    <s v="907008 Treatment Plant Process Expansion"/>
    <x v="1"/>
    <x v="1"/>
    <s v="Water Services (City Wide)"/>
    <x v="1"/>
    <x v="1"/>
    <x v="1"/>
    <x v="1"/>
    <x v="0"/>
    <s v="Individual"/>
    <x v="1"/>
    <x v="1"/>
    <x v="4"/>
    <x v="11"/>
    <x v="9"/>
    <x v="145"/>
    <s v="516250  Water Services (City Wide)"/>
    <n v="0"/>
    <n v="0"/>
    <n v="0"/>
    <n v="0"/>
    <n v="607"/>
    <n v="5706"/>
    <n v="0"/>
    <n v="0"/>
    <n v="0"/>
    <n v="0"/>
    <n v="6313"/>
    <n v="516250"/>
    <n v="0"/>
    <s v="CW"/>
    <x v="2"/>
    <s v="Water Services"/>
    <n v="907008"/>
    <s v="Croissance des processus d’usines de traitement"/>
    <s v="907008 Croissance des processus d’usines de traitement"/>
    <x v="1"/>
    <x v="10"/>
    <x v="1"/>
    <x v="1"/>
  </r>
  <r>
    <n v="907008"/>
    <s v="907008 Treatment Plant Process Expansion"/>
    <x v="1"/>
    <x v="1"/>
    <s v="Post Period Capacity Water"/>
    <x v="1"/>
    <x v="1"/>
    <x v="1"/>
    <x v="1"/>
    <x v="0"/>
    <s v="Individual"/>
    <x v="1"/>
    <x v="1"/>
    <x v="4"/>
    <x v="11"/>
    <x v="9"/>
    <x v="145"/>
    <s v="516391  Post Period Capacity Water"/>
    <n v="0"/>
    <n v="0"/>
    <n v="0"/>
    <n v="0"/>
    <n v="3150"/>
    <n v="29610"/>
    <n v="0"/>
    <n v="0"/>
    <n v="0"/>
    <n v="0"/>
    <n v="32760"/>
    <n v="516391"/>
    <n v="0"/>
    <s v="CW"/>
    <x v="2"/>
    <s v="Water Services"/>
    <n v="907008"/>
    <s v="Croissance des processus d’usines de traitement"/>
    <s v="907008 Croissance des processus d’usines de traitement"/>
    <x v="1"/>
    <x v="10"/>
    <x v="1"/>
    <x v="1"/>
  </r>
  <r>
    <n v="908434"/>
    <s v="908434 Water Efficiency - 2017"/>
    <x v="0"/>
    <x v="0"/>
    <s v="Water Capital"/>
    <x v="5"/>
    <x v="3"/>
    <x v="1"/>
    <x v="1"/>
    <x v="0"/>
    <s v="Water Systems General-Regulatory"/>
    <x v="3"/>
    <x v="1"/>
    <x v="4"/>
    <x v="11"/>
    <x v="9"/>
    <x v="146"/>
    <s v="516110  Water Capital"/>
    <n v="0"/>
    <n v="400"/>
    <n v="400"/>
    <n v="400"/>
    <n v="400"/>
    <n v="400"/>
    <n v="400"/>
    <n v="400"/>
    <n v="400"/>
    <n v="400"/>
    <n v="3600"/>
    <n v="516110"/>
    <n v="1200"/>
    <s v="CW"/>
    <x v="8"/>
    <s v="Water Capital"/>
    <n v="908434"/>
    <s v="Valorisation de l’eau"/>
    <s v="908434 Valorisation de l’eau"/>
    <x v="1"/>
    <x v="10"/>
    <x v="4"/>
    <x v="0"/>
  </r>
  <r>
    <n v="909516"/>
    <s v="909516 LiDAR Topography Update - CW"/>
    <x v="0"/>
    <x v="0"/>
    <s v="Sewer Capital"/>
    <x v="5"/>
    <x v="3"/>
    <x v="1"/>
    <x v="2"/>
    <x v="0"/>
    <s v="Individual"/>
    <x v="0"/>
    <x v="1"/>
    <x v="1"/>
    <x v="3"/>
    <x v="10"/>
    <x v="147"/>
    <s v="516112  Sewer Capital"/>
    <n v="300"/>
    <n v="0"/>
    <n v="0"/>
    <n v="0"/>
    <n v="0"/>
    <n v="0"/>
    <n v="0"/>
    <n v="0"/>
    <n v="0"/>
    <n v="0"/>
    <n v="300"/>
    <n v="516112"/>
    <n v="300"/>
    <s v="CW"/>
    <x v="3"/>
    <s v="Sewer Capital "/>
    <n v="909516"/>
    <s v="LiDAR - Mise à jour de la topographie - À l'échelle de la ville"/>
    <s v="909516 LiDAR - Mise à jour de la topographie - À l'échelle de la ville"/>
    <x v="1"/>
    <x v="9"/>
    <x v="0"/>
    <x v="0"/>
  </r>
  <r>
    <n v="908250"/>
    <s v="908250 Infrastructure Planning Information Mgmt"/>
    <x v="0"/>
    <x v="0"/>
    <s v="Water Capital"/>
    <x v="5"/>
    <x v="3"/>
    <x v="1"/>
    <x v="2"/>
    <x v="0"/>
    <s v="Individual"/>
    <x v="0"/>
    <x v="1"/>
    <x v="1"/>
    <x v="3"/>
    <x v="10"/>
    <x v="148"/>
    <s v="516110  Water Capital"/>
    <n v="0"/>
    <n v="51"/>
    <n v="104"/>
    <n v="106"/>
    <n v="0"/>
    <n v="0"/>
    <n v="0"/>
    <n v="0"/>
    <n v="0"/>
    <n v="0"/>
    <n v="261"/>
    <n v="516110"/>
    <n v="261"/>
    <s v="CW"/>
    <x v="8"/>
    <s v="Water Capital"/>
    <n v="908250"/>
    <s v="Gestion de l'information sur la planification des infrastructures"/>
    <s v="908250 Gestion de l'information sur la planification des infrastructures"/>
    <x v="1"/>
    <x v="9"/>
    <x v="0"/>
    <x v="0"/>
  </r>
  <r>
    <n v="908250"/>
    <s v="908250 Infrastructure Planning Information Mgmt"/>
    <x v="0"/>
    <x v="0"/>
    <s v="Sewer Capital"/>
    <x v="5"/>
    <x v="3"/>
    <x v="1"/>
    <x v="2"/>
    <x v="0"/>
    <s v="Individual"/>
    <x v="0"/>
    <x v="1"/>
    <x v="1"/>
    <x v="3"/>
    <x v="10"/>
    <x v="148"/>
    <s v="516112  Sewer Capital"/>
    <n v="0"/>
    <n v="51"/>
    <n v="104"/>
    <n v="106"/>
    <n v="0"/>
    <n v="0"/>
    <n v="0"/>
    <n v="0"/>
    <n v="0"/>
    <n v="0"/>
    <n v="261"/>
    <n v="516112"/>
    <n v="261"/>
    <s v="CW"/>
    <x v="8"/>
    <s v="Sewer Capital "/>
    <n v="908250"/>
    <s v="Gestion de l'information sur la planification des infrastructures"/>
    <s v="908250 Gestion de l'information sur la planification des infrastructures"/>
    <x v="1"/>
    <x v="9"/>
    <x v="0"/>
    <x v="0"/>
  </r>
  <r>
    <n v="908250"/>
    <s v="908250 Infrastructure Planning Information Mgmt"/>
    <x v="0"/>
    <x v="0"/>
    <s v="Stormwater Reserve"/>
    <x v="5"/>
    <x v="3"/>
    <x v="1"/>
    <x v="2"/>
    <x v="0"/>
    <s v="Individual"/>
    <x v="0"/>
    <x v="1"/>
    <x v="1"/>
    <x v="3"/>
    <x v="10"/>
    <x v="148"/>
    <s v="516180  Stormwater Reserve Capital"/>
    <n v="0"/>
    <n v="51"/>
    <n v="104"/>
    <n v="106"/>
    <n v="0"/>
    <n v="0"/>
    <n v="0"/>
    <n v="0"/>
    <n v="0"/>
    <n v="0"/>
    <n v="261"/>
    <n v="516180"/>
    <n v="261"/>
    <s v="CW"/>
    <x v="8"/>
    <s v="Stormwater"/>
    <n v="908250"/>
    <s v="Gestion de l'information sur la planification des infrastructures"/>
    <s v="908250 Gestion de l'information sur la planification des infrastructures"/>
    <x v="1"/>
    <x v="9"/>
    <x v="0"/>
    <x v="0"/>
  </r>
  <r>
    <n v="909393"/>
    <s v="909393 2019 ORAP Wet Weather IMP"/>
    <x v="0"/>
    <x v="0"/>
    <s v="Sewer Capital"/>
    <x v="5"/>
    <x v="3"/>
    <x v="1"/>
    <x v="2"/>
    <x v="0"/>
    <s v="Wet Weather Program "/>
    <x v="0"/>
    <x v="1"/>
    <x v="1"/>
    <x v="3"/>
    <x v="10"/>
    <x v="149"/>
    <s v="516112  Sewer Capital"/>
    <n v="1131"/>
    <n v="1740"/>
    <n v="1740"/>
    <n v="1740"/>
    <n v="1740"/>
    <n v="2610"/>
    <n v="2610"/>
    <n v="2610"/>
    <n v="2610"/>
    <n v="2610"/>
    <n v="21141"/>
    <n v="516112"/>
    <n v="6351"/>
    <s v="CW"/>
    <x v="3"/>
    <s v="Sewer Capital "/>
    <n v="909393"/>
    <s v="PARO 2019 - Plan de gestion des infrastructures en période de précipitation"/>
    <s v="909393 PARO 2019 - Plan de gestion des infrastructures en période de précipitation"/>
    <x v="1"/>
    <x v="9"/>
    <x v="0"/>
    <x v="0"/>
  </r>
  <r>
    <n v="909393"/>
    <s v="909393 2019 ORAP Wet Weather IMP"/>
    <x v="1"/>
    <x v="1"/>
    <s v="Sanitary Wastewater (City Wide)"/>
    <x v="1"/>
    <x v="1"/>
    <x v="1"/>
    <x v="2"/>
    <x v="0"/>
    <s v="Wet Weather Program "/>
    <x v="0"/>
    <x v="1"/>
    <x v="1"/>
    <x v="3"/>
    <x v="10"/>
    <x v="149"/>
    <s v="516231  Sanitary Wastewater (City Wide)"/>
    <n v="169"/>
    <n v="260"/>
    <n v="260"/>
    <n v="260"/>
    <n v="260"/>
    <n v="91"/>
    <n v="0"/>
    <n v="0"/>
    <n v="0"/>
    <n v="0"/>
    <n v="1300"/>
    <n v="516231"/>
    <n v="949"/>
    <s v="CW"/>
    <x v="3"/>
    <s v="Sanitary Wastewater"/>
    <n v="909393"/>
    <s v="PARO 2019 - Plan de gestion des infrastructures en période de précipitation"/>
    <s v="909393 PARO 2019 - Plan de gestion des infrastructures en période de précipitation"/>
    <x v="1"/>
    <x v="9"/>
    <x v="0"/>
    <x v="1"/>
  </r>
  <r>
    <n v="909393"/>
    <s v="909393 2019 ORAP Wet Weather IMP"/>
    <x v="1"/>
    <x v="1"/>
    <s v="Future DC Funding"/>
    <x v="1"/>
    <x v="1"/>
    <x v="1"/>
    <x v="2"/>
    <x v="0"/>
    <s v="Wet Weather Program "/>
    <x v="0"/>
    <x v="1"/>
    <x v="1"/>
    <x v="3"/>
    <x v="10"/>
    <x v="149"/>
    <s v="516298  Future DC Funding"/>
    <n v="0"/>
    <n v="0"/>
    <n v="0"/>
    <n v="0"/>
    <n v="0"/>
    <n v="299"/>
    <n v="390"/>
    <n v="390"/>
    <n v="390"/>
    <n v="390"/>
    <n v="1859"/>
    <n v="516298"/>
    <n v="0"/>
    <s v="CW"/>
    <x v="3"/>
    <s v="Check "/>
    <n v="909393"/>
    <s v="PARO 2019 - Plan de gestion des infrastructures en période de précipitation"/>
    <s v="909393 PARO 2019 - Plan de gestion des infrastructures en période de précipitation"/>
    <x v="1"/>
    <x v="9"/>
    <x v="0"/>
    <x v="1"/>
  </r>
  <r>
    <n v="907675"/>
    <s v="907675 New Vehicles Waste Water - 2016"/>
    <x v="0"/>
    <x v="0"/>
    <s v="Sewer Capital"/>
    <x v="5"/>
    <x v="3"/>
    <x v="1"/>
    <x v="2"/>
    <x v="0"/>
    <s v="Individual"/>
    <x v="0"/>
    <x v="1"/>
    <x v="4"/>
    <x v="11"/>
    <x v="10"/>
    <x v="150"/>
    <s v="516112  Sewer Capital"/>
    <n v="0"/>
    <n v="100"/>
    <n v="100"/>
    <n v="100"/>
    <n v="100"/>
    <n v="100"/>
    <n v="100"/>
    <n v="100"/>
    <n v="100"/>
    <n v="100"/>
    <n v="900"/>
    <n v="516112"/>
    <n v="300"/>
    <n v="18"/>
    <x v="8"/>
    <s v="Sewer Capital "/>
    <n v="907675"/>
    <s v="Nouveaux véhicules pour les services de gestion des eaux usées 2016"/>
    <s v="907675 Nouveaux véhicules pour les services de gestion des eaux usées 2016"/>
    <x v="1"/>
    <x v="9"/>
    <x v="0"/>
    <x v="0"/>
  </r>
  <r>
    <n v="908445"/>
    <s v="908445 Wastewater Drainage Roofing 2019"/>
    <x v="0"/>
    <x v="0"/>
    <s v="Sewer Capital"/>
    <x v="5"/>
    <x v="3"/>
    <x v="1"/>
    <x v="2"/>
    <x v="0"/>
    <s v="Wastewater Services General-Renewal"/>
    <x v="0"/>
    <x v="1"/>
    <x v="4"/>
    <x v="11"/>
    <x v="10"/>
    <x v="151"/>
    <s v="516112  Sewer Capital"/>
    <n v="180"/>
    <n v="110"/>
    <n v="80"/>
    <n v="50"/>
    <n v="80"/>
    <n v="30"/>
    <n v="35"/>
    <n v="20"/>
    <n v="80"/>
    <n v="80"/>
    <n v="745"/>
    <n v="516112"/>
    <n v="420"/>
    <s v="CW"/>
    <x v="3"/>
    <s v="Sewer Capital "/>
    <n v="908445"/>
    <s v="Toiture des installations du drainage et des eaux usées – 2019"/>
    <s v="908445 Toiture des installations du drainage et des eaux usées – 2019"/>
    <x v="1"/>
    <x v="9"/>
    <x v="0"/>
    <x v="0"/>
  </r>
  <r>
    <n v="908092"/>
    <s v="908092 Flow Monitoring System Rehab. 2019"/>
    <x v="0"/>
    <x v="0"/>
    <s v="Sewer Capital"/>
    <x v="5"/>
    <x v="3"/>
    <x v="1"/>
    <x v="2"/>
    <x v="0"/>
    <s v="Wastewater &amp; Stormwater Collection"/>
    <x v="0"/>
    <x v="1"/>
    <x v="4"/>
    <x v="11"/>
    <x v="10"/>
    <x v="152"/>
    <s v="516112  Sewer Capital"/>
    <n v="400"/>
    <n v="200"/>
    <n v="200"/>
    <n v="200"/>
    <n v="200"/>
    <n v="200"/>
    <n v="200"/>
    <n v="200"/>
    <n v="200"/>
    <n v="200"/>
    <n v="2200"/>
    <n v="516112"/>
    <n v="1000"/>
    <s v="CW"/>
    <x v="3"/>
    <s v="Sewer Capital "/>
    <n v="908092"/>
    <s v="Réfection du réseau de surveillance du débit – 2019"/>
    <s v="908092 Réfection du réseau de surveillance du débit – 2019"/>
    <x v="1"/>
    <x v="9"/>
    <x v="0"/>
    <x v="0"/>
  </r>
  <r>
    <n v="908446"/>
    <s v="908446 Collection System Condition Assess."/>
    <x v="0"/>
    <x v="0"/>
    <s v="Sewer Capital"/>
    <x v="5"/>
    <x v="3"/>
    <x v="1"/>
    <x v="2"/>
    <x v="0"/>
    <s v="Individual"/>
    <x v="0"/>
    <x v="1"/>
    <x v="4"/>
    <x v="11"/>
    <x v="10"/>
    <x v="153"/>
    <s v="516112  Sewer Capital"/>
    <n v="0"/>
    <n v="1160"/>
    <n v="1160"/>
    <n v="1160"/>
    <n v="1165"/>
    <n v="1165"/>
    <n v="1165"/>
    <n v="1170"/>
    <n v="1170"/>
    <n v="1170"/>
    <n v="10485"/>
    <n v="516112"/>
    <n v="3480"/>
    <s v="CW"/>
    <x v="9"/>
    <s v="Sewer Capital "/>
    <n v="908446"/>
    <s v="Évaluation de l’état du réseau de collecte "/>
    <s v="908446 Évaluation de l’état du réseau de collecte "/>
    <x v="1"/>
    <x v="9"/>
    <x v="0"/>
    <x v="0"/>
  </r>
  <r>
    <n v="909030"/>
    <s v="909030 SCADA Rehab &amp; Upgrades-Remote Sewer 2018"/>
    <x v="0"/>
    <x v="0"/>
    <s v="Sewer Capital"/>
    <x v="5"/>
    <x v="3"/>
    <x v="1"/>
    <x v="2"/>
    <x v="0"/>
    <s v="Individual"/>
    <x v="0"/>
    <x v="1"/>
    <x v="4"/>
    <x v="11"/>
    <x v="10"/>
    <x v="154"/>
    <s v="516112  Sewer Capital"/>
    <n v="0"/>
    <n v="1838"/>
    <n v="1559"/>
    <n v="1559"/>
    <n v="1313"/>
    <n v="1313"/>
    <n v="1313"/>
    <n v="1313"/>
    <n v="1313"/>
    <n v="1313"/>
    <n v="12834"/>
    <n v="516112"/>
    <n v="4956"/>
    <s v="CW"/>
    <x v="9"/>
    <s v="Sewer Capital "/>
    <n v="909030"/>
    <s v="Réfection et mises à jour du système SCADA – installations d’égouts satellites – 2018"/>
    <s v="909030 Réfection et mises à jour du système SCADA – installations d’égouts satellites – 2018"/>
    <x v="1"/>
    <x v="9"/>
    <x v="0"/>
    <x v="0"/>
  </r>
  <r>
    <n v="909313"/>
    <s v="909313 Linear Sewage System Improve. Prog. 2019"/>
    <x v="0"/>
    <x v="0"/>
    <s v="Sewer Capital"/>
    <x v="5"/>
    <x v="3"/>
    <x v="1"/>
    <x v="2"/>
    <x v="0"/>
    <s v="Wastewater &amp; Stormwater Collection"/>
    <x v="0"/>
    <x v="1"/>
    <x v="4"/>
    <x v="11"/>
    <x v="10"/>
    <x v="155"/>
    <s v="516112  Sewer Capital"/>
    <n v="2000"/>
    <n v="2000"/>
    <n v="2000"/>
    <n v="2000"/>
    <n v="2000"/>
    <n v="2000"/>
    <n v="2000"/>
    <n v="2000"/>
    <n v="2000"/>
    <n v="2000"/>
    <n v="20000"/>
    <n v="516112"/>
    <n v="8000"/>
    <s v="CW"/>
    <x v="3"/>
    <s v="Sewer Capital "/>
    <n v="909313"/>
    <s v="Programme d’amélioration du réseau d’égouts linéaires 2019"/>
    <s v="909313 Programme d’amélioration du réseau d’égouts linéaires 2019"/>
    <x v="1"/>
    <x v="9"/>
    <x v="0"/>
    <x v="0"/>
  </r>
  <r>
    <n v="909330"/>
    <s v="909330 Sewer Lateral Repairs 2019"/>
    <x v="0"/>
    <x v="0"/>
    <s v="Sewer Capital"/>
    <x v="5"/>
    <x v="3"/>
    <x v="1"/>
    <x v="2"/>
    <x v="0"/>
    <s v="Wastewater &amp; Stormwater Collection"/>
    <x v="0"/>
    <x v="1"/>
    <x v="4"/>
    <x v="11"/>
    <x v="10"/>
    <x v="156"/>
    <s v="516112  Sewer Capital"/>
    <n v="500"/>
    <n v="0"/>
    <n v="0"/>
    <n v="0"/>
    <n v="2000"/>
    <n v="2000"/>
    <n v="2000"/>
    <n v="2000"/>
    <n v="2000"/>
    <n v="2000"/>
    <n v="12500"/>
    <n v="516112"/>
    <n v="500"/>
    <s v="CW"/>
    <x v="3"/>
    <s v="Sewer Capital "/>
    <n v="909330"/>
    <s v="Réparations aux conduites d’égout latérales – 2019"/>
    <s v="909330 Réparations aux conduites d’égout latérales – 2019"/>
    <x v="1"/>
    <x v="9"/>
    <x v="0"/>
    <x v="0"/>
  </r>
  <r>
    <n v="909330"/>
    <s v="909330 Sewer Lateral Repairs 2019"/>
    <x v="2"/>
    <x v="2"/>
    <s v="Sewer Funded Debt"/>
    <x v="6"/>
    <x v="3"/>
    <x v="1"/>
    <x v="2"/>
    <x v="0"/>
    <s v="Wastewater &amp; Stormwater Collection"/>
    <x v="0"/>
    <x v="1"/>
    <x v="4"/>
    <x v="11"/>
    <x v="10"/>
    <x v="156"/>
    <s v="518007  Sewer Funded Debt"/>
    <n v="500"/>
    <n v="4500"/>
    <n v="4500"/>
    <n v="4500"/>
    <n v="2500"/>
    <n v="2500"/>
    <n v="2500"/>
    <n v="2500"/>
    <n v="2500"/>
    <n v="2500"/>
    <n v="29000"/>
    <n v="518007"/>
    <n v="14000"/>
    <s v="CW"/>
    <x v="3"/>
    <s v="Sewer Funded Debt"/>
    <n v="909330"/>
    <s v="Réparations aux conduites d’égout latérales – 2019"/>
    <s v="909330 Réparations aux conduites d’égout latérales – 2019"/>
    <x v="1"/>
    <x v="9"/>
    <x v="0"/>
    <x v="2"/>
  </r>
  <r>
    <n v="908029"/>
    <s v="908029 South End Remote Facil. Corrosion/Odour"/>
    <x v="0"/>
    <x v="0"/>
    <s v="Sewer Capital"/>
    <x v="5"/>
    <x v="3"/>
    <x v="1"/>
    <x v="2"/>
    <x v="0"/>
    <s v="Wastewater Collection Pumping Station Program"/>
    <x v="0"/>
    <x v="1"/>
    <x v="4"/>
    <x v="11"/>
    <x v="10"/>
    <x v="157"/>
    <s v="516112  Sewer Capital"/>
    <n v="0"/>
    <n v="2500"/>
    <n v="0"/>
    <n v="0"/>
    <n v="0"/>
    <n v="0"/>
    <n v="0"/>
    <n v="0"/>
    <n v="0"/>
    <n v="0"/>
    <n v="2500"/>
    <n v="516112"/>
    <n v="2500"/>
    <n v="18"/>
    <x v="8"/>
    <s v="Sewer Capital "/>
    <n v="908029"/>
    <s v="Installation périphérique à l'ouest d’Ottawa Corrosion/odeur"/>
    <s v="908029 Installation périphérique à l'ouest d’Ottawa Corrosion/odeur"/>
    <x v="1"/>
    <x v="9"/>
    <x v="0"/>
    <x v="0"/>
  </r>
  <r>
    <n v="909331"/>
    <s v="909331 Sewage Pumping Station Rehab Prog 2019"/>
    <x v="0"/>
    <x v="0"/>
    <s v="Sewer Capital"/>
    <x v="5"/>
    <x v="3"/>
    <x v="1"/>
    <x v="2"/>
    <x v="0"/>
    <s v="Wastewater Collection Pump Stn"/>
    <x v="0"/>
    <x v="1"/>
    <x v="4"/>
    <x v="11"/>
    <x v="10"/>
    <x v="158"/>
    <s v="516112  Sewer Capital"/>
    <n v="19100"/>
    <n v="5530"/>
    <n v="9135"/>
    <n v="9135"/>
    <n v="9135"/>
    <n v="19635"/>
    <n v="9135"/>
    <n v="9135"/>
    <n v="9135"/>
    <n v="9135"/>
    <n v="108210"/>
    <n v="516112"/>
    <n v="42900"/>
    <s v="CW"/>
    <x v="3"/>
    <s v="Sewer Capital "/>
    <n v="909331"/>
    <s v="Programme de réfection des stations de pompage d’égouts – 2019"/>
    <s v="909331 Programme de réfection des stations de pompage d’égouts – 2019"/>
    <x v="1"/>
    <x v="9"/>
    <x v="0"/>
    <x v="0"/>
  </r>
  <r>
    <n v="906648"/>
    <s v="906648 ROPEC - Digester Gas Utilization"/>
    <x v="2"/>
    <x v="2"/>
    <s v="Sewer Funded Debt"/>
    <x v="6"/>
    <x v="3"/>
    <x v="1"/>
    <x v="2"/>
    <x v="0"/>
    <s v="Wastewater Treatment-Renewal"/>
    <x v="0"/>
    <x v="1"/>
    <x v="4"/>
    <x v="11"/>
    <x v="10"/>
    <x v="159"/>
    <s v="518007  Sewer Funded Debt"/>
    <n v="7412"/>
    <n v="0"/>
    <n v="0"/>
    <n v="0"/>
    <n v="0"/>
    <n v="0"/>
    <n v="0"/>
    <n v="0"/>
    <n v="0"/>
    <n v="0"/>
    <n v="7412"/>
    <n v="518007"/>
    <n v="7412"/>
    <s v="CW"/>
    <x v="13"/>
    <s v="Sewer Funded Debt"/>
    <n v="906648"/>
    <s v="CEROP – Utilisation des gaz du digesteur"/>
    <s v="906648 CEROP – Utilisation des gaz du digesteur"/>
    <x v="1"/>
    <x v="9"/>
    <x v="0"/>
    <x v="2"/>
  </r>
  <r>
    <n v="907060"/>
    <s v="907060 ROPEC Secondary Clarifier Upgrades"/>
    <x v="2"/>
    <x v="2"/>
    <s v="Sewer Funded Debt"/>
    <x v="6"/>
    <x v="3"/>
    <x v="1"/>
    <x v="2"/>
    <x v="0"/>
    <s v="Individual"/>
    <x v="0"/>
    <x v="1"/>
    <x v="4"/>
    <x v="11"/>
    <x v="10"/>
    <x v="160"/>
    <s v="518007  Sewer Funded Debt"/>
    <n v="0"/>
    <n v="0"/>
    <n v="4054"/>
    <n v="3468"/>
    <n v="0"/>
    <n v="0"/>
    <n v="0"/>
    <n v="0"/>
    <n v="0"/>
    <n v="0"/>
    <n v="7522"/>
    <n v="518007"/>
    <n v="7522"/>
    <s v="CW"/>
    <x v="9"/>
    <s v="Sewer Funded Debt"/>
    <n v="907060"/>
    <s v="CEROP – Modernisation du décanteur secondaire"/>
    <s v="907060 CEROP – Modernisation du décanteur secondaire"/>
    <x v="1"/>
    <x v="9"/>
    <x v="0"/>
    <x v="2"/>
  </r>
  <r>
    <n v="907382"/>
    <s v="907382 ROPEC Aeration Blower Expansion"/>
    <x v="0"/>
    <x v="0"/>
    <s v="Sewer Capital"/>
    <x v="5"/>
    <x v="3"/>
    <x v="1"/>
    <x v="2"/>
    <x v="0"/>
    <s v="Individual"/>
    <x v="0"/>
    <x v="1"/>
    <x v="4"/>
    <x v="11"/>
    <x v="10"/>
    <x v="161"/>
    <s v="516112  Sewer Capital"/>
    <n v="0"/>
    <n v="0"/>
    <n v="58"/>
    <n v="67"/>
    <n v="0"/>
    <n v="0"/>
    <n v="0"/>
    <n v="0"/>
    <n v="0"/>
    <n v="0"/>
    <n v="125"/>
    <n v="516112"/>
    <n v="125"/>
    <s v="CW"/>
    <x v="13"/>
    <s v="Sewer Capital "/>
    <n v="907382"/>
    <s v="CEROP – Amélioration du ventilateur d’aération"/>
    <s v="907382 CEROP – Amélioration du ventilateur d’aération"/>
    <x v="1"/>
    <x v="9"/>
    <x v="0"/>
    <x v="0"/>
  </r>
  <r>
    <n v="907382"/>
    <s v="907382 ROPEC Aeration Blower Expansion"/>
    <x v="1"/>
    <x v="1"/>
    <s v="Sanitary Wastewater (City Wide)"/>
    <x v="1"/>
    <x v="1"/>
    <x v="1"/>
    <x v="2"/>
    <x v="0"/>
    <s v="Individual"/>
    <x v="0"/>
    <x v="1"/>
    <x v="4"/>
    <x v="11"/>
    <x v="10"/>
    <x v="161"/>
    <s v="516231  Sanitary Wastewater (City Wide)"/>
    <n v="0"/>
    <n v="1233"/>
    <n v="2766"/>
    <n v="0"/>
    <n v="0"/>
    <n v="0"/>
    <n v="0"/>
    <n v="0"/>
    <n v="0"/>
    <n v="0"/>
    <n v="3999"/>
    <n v="516231"/>
    <n v="3999"/>
    <s v="CW"/>
    <x v="13"/>
    <s v="Sanitary Wastewater"/>
    <n v="907382"/>
    <s v="CEROP – Amélioration du ventilateur d’aération"/>
    <s v="907382 CEROP – Amélioration du ventilateur d’aération"/>
    <x v="1"/>
    <x v="9"/>
    <x v="0"/>
    <x v="1"/>
  </r>
  <r>
    <n v="907382"/>
    <s v="907382 ROPEC Aeration Blower Expansion"/>
    <x v="1"/>
    <x v="1"/>
    <s v="Post Period Capacity Sewer"/>
    <x v="1"/>
    <x v="1"/>
    <x v="1"/>
    <x v="2"/>
    <x v="0"/>
    <s v="Individual"/>
    <x v="0"/>
    <x v="1"/>
    <x v="4"/>
    <x v="11"/>
    <x v="10"/>
    <x v="161"/>
    <s v="516392  Post Period Capacity Sewer"/>
    <n v="0"/>
    <n v="66"/>
    <n v="153"/>
    <n v="0"/>
    <n v="0"/>
    <n v="0"/>
    <n v="0"/>
    <n v="0"/>
    <n v="0"/>
    <n v="0"/>
    <n v="219"/>
    <n v="516392"/>
    <n v="219"/>
    <s v="CW"/>
    <x v="13"/>
    <s v="Sanitary Wastewater"/>
    <n v="907382"/>
    <s v="CEROP – Amélioration du ventilateur d’aération"/>
    <s v="907382 CEROP – Amélioration du ventilateur d’aération"/>
    <x v="1"/>
    <x v="9"/>
    <x v="0"/>
    <x v="1"/>
  </r>
  <r>
    <n v="907382"/>
    <s v="907382 ROPEC Aeration Blower Expansion"/>
    <x v="2"/>
    <x v="2"/>
    <s v="Sewer Funded Debt"/>
    <x v="6"/>
    <x v="3"/>
    <x v="1"/>
    <x v="2"/>
    <x v="0"/>
    <s v="Individual"/>
    <x v="0"/>
    <x v="1"/>
    <x v="4"/>
    <x v="11"/>
    <x v="10"/>
    <x v="161"/>
    <s v="518007  Sewer Funded Debt"/>
    <n v="0"/>
    <n v="1"/>
    <n v="100"/>
    <n v="0"/>
    <n v="0"/>
    <n v="0"/>
    <n v="0"/>
    <n v="0"/>
    <n v="0"/>
    <n v="0"/>
    <n v="101"/>
    <n v="518007"/>
    <n v="101"/>
    <s v="CW"/>
    <x v="13"/>
    <s v="Sewer Funded Debt"/>
    <n v="907382"/>
    <s v="CEROP – Amélioration du ventilateur d’aération"/>
    <s v="907382 CEROP – Amélioration du ventilateur d’aération"/>
    <x v="1"/>
    <x v="9"/>
    <x v="0"/>
    <x v="2"/>
  </r>
  <r>
    <n v="907382"/>
    <s v="907382 ROPEC Aeration Blower Expansion"/>
    <x v="4"/>
    <x v="2"/>
    <s v="San Sewer DC Debt TBA"/>
    <x v="4"/>
    <x v="1"/>
    <x v="1"/>
    <x v="2"/>
    <x v="0"/>
    <s v="Individual"/>
    <x v="0"/>
    <x v="1"/>
    <x v="4"/>
    <x v="11"/>
    <x v="10"/>
    <x v="161"/>
    <s v="518039  Sanitary Sewer DC Debt TBA"/>
    <n v="0"/>
    <n v="0"/>
    <n v="2923"/>
    <n v="1233"/>
    <n v="0"/>
    <n v="0"/>
    <n v="0"/>
    <n v="0"/>
    <n v="0"/>
    <n v="0"/>
    <n v="4156"/>
    <n v="518039"/>
    <n v="4156"/>
    <s v="CW"/>
    <x v="13"/>
    <s v="Sanitary Sewer DC Debt"/>
    <n v="907382"/>
    <s v="CEROP – Amélioration du ventilateur d’aération"/>
    <s v="907382 CEROP – Amélioration du ventilateur d’aération"/>
    <x v="1"/>
    <x v="9"/>
    <x v="0"/>
    <x v="2"/>
  </r>
  <r>
    <n v="907383"/>
    <s v="907383 ROPEC Digester Flare Expansion"/>
    <x v="0"/>
    <x v="0"/>
    <s v="Sewer Capital"/>
    <x v="5"/>
    <x v="3"/>
    <x v="1"/>
    <x v="2"/>
    <x v="0"/>
    <s v="Wastewater Treatment-Renewal"/>
    <x v="0"/>
    <x v="1"/>
    <x v="4"/>
    <x v="11"/>
    <x v="10"/>
    <x v="162"/>
    <s v="516112  Sewer Capital"/>
    <n v="6"/>
    <n v="0"/>
    <n v="0"/>
    <n v="0"/>
    <n v="0"/>
    <n v="0"/>
    <n v="0"/>
    <n v="0"/>
    <n v="0"/>
    <n v="0"/>
    <n v="6"/>
    <n v="516112"/>
    <n v="6"/>
    <s v="CW"/>
    <x v="9"/>
    <s v="Sewer Capital "/>
    <n v="907383"/>
    <s v="CEROP – Amélioration de la torche du digesteur"/>
    <s v="907383 CEROP – Amélioration de la torche du digesteur"/>
    <x v="1"/>
    <x v="9"/>
    <x v="0"/>
    <x v="0"/>
  </r>
  <r>
    <n v="907383"/>
    <s v="907383 ROPEC Digester Flare Expansion"/>
    <x v="1"/>
    <x v="1"/>
    <s v="Sanitary Wastewater (City Wide)"/>
    <x v="1"/>
    <x v="1"/>
    <x v="1"/>
    <x v="2"/>
    <x v="0"/>
    <s v="Wastewater Treatment-Renewal"/>
    <x v="0"/>
    <x v="1"/>
    <x v="4"/>
    <x v="11"/>
    <x v="10"/>
    <x v="162"/>
    <s v="516231  Sanitary Wastewater (City Wide)"/>
    <n v="56"/>
    <n v="0"/>
    <n v="0"/>
    <n v="0"/>
    <n v="0"/>
    <n v="0"/>
    <n v="0"/>
    <n v="0"/>
    <n v="0"/>
    <n v="0"/>
    <n v="56"/>
    <n v="516231"/>
    <n v="56"/>
    <s v="CW"/>
    <x v="9"/>
    <s v="Sanitary Wastewater"/>
    <n v="907383"/>
    <s v="CEROP – Amélioration de la torche du digesteur"/>
    <s v="907383 CEROP – Amélioration de la torche du digesteur"/>
    <x v="1"/>
    <x v="9"/>
    <x v="0"/>
    <x v="1"/>
  </r>
  <r>
    <n v="907383"/>
    <s v="907383 ROPEC Digester Flare Expansion"/>
    <x v="2"/>
    <x v="2"/>
    <s v="Sewer Funded Debt"/>
    <x v="6"/>
    <x v="3"/>
    <x v="1"/>
    <x v="2"/>
    <x v="0"/>
    <s v="Wastewater Treatment-Renewal"/>
    <x v="0"/>
    <x v="1"/>
    <x v="4"/>
    <x v="11"/>
    <x v="10"/>
    <x v="162"/>
    <s v="518007  Sewer Funded Debt"/>
    <n v="50"/>
    <n v="0"/>
    <n v="0"/>
    <n v="0"/>
    <n v="0"/>
    <n v="0"/>
    <n v="0"/>
    <n v="0"/>
    <n v="0"/>
    <n v="0"/>
    <n v="50"/>
    <n v="518007"/>
    <n v="50"/>
    <s v="CW"/>
    <x v="9"/>
    <s v="Sewer Funded Debt"/>
    <n v="907383"/>
    <s v="CEROP – Amélioration de la torche du digesteur"/>
    <s v="907383 CEROP – Amélioration de la torche du digesteur"/>
    <x v="1"/>
    <x v="9"/>
    <x v="0"/>
    <x v="2"/>
  </r>
  <r>
    <n v="907384"/>
    <s v="907384 ROPEC Sludge Thickening Centrifuge Expan"/>
    <x v="1"/>
    <x v="1"/>
    <s v="Sanitary Wastewater (City Wide)"/>
    <x v="1"/>
    <x v="1"/>
    <x v="1"/>
    <x v="2"/>
    <x v="0"/>
    <s v="Individual"/>
    <x v="0"/>
    <x v="1"/>
    <x v="4"/>
    <x v="11"/>
    <x v="10"/>
    <x v="163"/>
    <s v="516231  Sanitary Wastewater (City Wide)"/>
    <n v="0"/>
    <n v="0"/>
    <n v="0"/>
    <n v="1640"/>
    <n v="9792"/>
    <n v="2098"/>
    <n v="0"/>
    <n v="0"/>
    <n v="0"/>
    <n v="0"/>
    <n v="13530"/>
    <n v="516231"/>
    <n v="1640"/>
    <s v="CW"/>
    <x v="13"/>
    <s v="Sanitary Wastewater"/>
    <n v="907384"/>
    <s v="CEROP – Agrandissement de la centrifugeuse d’épaississement des boues"/>
    <s v="907384 CEROP – Agrandissement de la centrifugeuse d’épaississement des boues"/>
    <x v="1"/>
    <x v="9"/>
    <x v="0"/>
    <x v="1"/>
  </r>
  <r>
    <n v="907384"/>
    <s v="907384 ROPEC Sludge Thickening Centrifuge Expan"/>
    <x v="1"/>
    <x v="1"/>
    <s v="Post Period Capacity Sewer"/>
    <x v="1"/>
    <x v="1"/>
    <x v="1"/>
    <x v="2"/>
    <x v="0"/>
    <s v="Individual"/>
    <x v="0"/>
    <x v="1"/>
    <x v="4"/>
    <x v="11"/>
    <x v="10"/>
    <x v="163"/>
    <s v="516392  Post Period Capacity Sewer"/>
    <n v="0"/>
    <n v="0"/>
    <n v="0"/>
    <n v="148"/>
    <n v="886"/>
    <n v="190"/>
    <n v="0"/>
    <n v="0"/>
    <n v="0"/>
    <n v="0"/>
    <n v="1224"/>
    <n v="516392"/>
    <n v="148"/>
    <s v="CW"/>
    <x v="13"/>
    <s v="Sanitary Wastewater"/>
    <n v="907384"/>
    <s v="CEROP – Agrandissement de la centrifugeuse d’épaississement des boues"/>
    <s v="907384 CEROP – Agrandissement de la centrifugeuse d’épaississement des boues"/>
    <x v="1"/>
    <x v="9"/>
    <x v="0"/>
    <x v="1"/>
  </r>
  <r>
    <n v="907386"/>
    <s v="907386 ROPEC Chlorine Contact Tank Expansion"/>
    <x v="0"/>
    <x v="0"/>
    <s v="Sewer Capital"/>
    <x v="5"/>
    <x v="3"/>
    <x v="1"/>
    <x v="2"/>
    <x v="0"/>
    <s v="Individual"/>
    <x v="0"/>
    <x v="1"/>
    <x v="4"/>
    <x v="11"/>
    <x v="10"/>
    <x v="164"/>
    <s v="516112  Sewer Capital"/>
    <n v="0"/>
    <n v="0"/>
    <n v="0"/>
    <n v="0"/>
    <n v="279"/>
    <n v="639"/>
    <n v="281"/>
    <n v="0"/>
    <n v="0"/>
    <n v="0"/>
    <n v="1199"/>
    <n v="516112"/>
    <n v="0"/>
    <n v="18"/>
    <x v="4"/>
    <s v="Sewer Capital "/>
    <n v="907386"/>
    <s v="CEROP – Agrandissement des bassins de chloration "/>
    <s v="907386 CEROP – Agrandissement des bassins de chloration "/>
    <x v="1"/>
    <x v="9"/>
    <x v="0"/>
    <x v="0"/>
  </r>
  <r>
    <n v="907386"/>
    <s v="907386 ROPEC Chlorine Contact Tank Expansion"/>
    <x v="2"/>
    <x v="2"/>
    <s v="Sewer Funded Debt"/>
    <x v="6"/>
    <x v="3"/>
    <x v="1"/>
    <x v="2"/>
    <x v="0"/>
    <s v="Individual"/>
    <x v="0"/>
    <x v="1"/>
    <x v="4"/>
    <x v="11"/>
    <x v="10"/>
    <x v="164"/>
    <s v="518007  Sewer Funded Debt"/>
    <n v="0"/>
    <n v="0"/>
    <n v="0"/>
    <n v="0"/>
    <n v="2000"/>
    <n v="10000"/>
    <n v="2000"/>
    <n v="0"/>
    <n v="0"/>
    <n v="0"/>
    <n v="14000"/>
    <n v="518007"/>
    <n v="0"/>
    <n v="18"/>
    <x v="4"/>
    <s v="Sewer Funded Debt"/>
    <n v="907386"/>
    <s v="CEROP – Agrandissement des bassins de chloration "/>
    <s v="907386 CEROP – Agrandissement des bassins de chloration "/>
    <x v="1"/>
    <x v="9"/>
    <x v="0"/>
    <x v="2"/>
  </r>
  <r>
    <n v="907387"/>
    <s v="907387 ROPEC Raw Sewage Pumping Station Expan."/>
    <x v="1"/>
    <x v="1"/>
    <s v="Sanitary Wastewater (City Wide)"/>
    <x v="1"/>
    <x v="1"/>
    <x v="1"/>
    <x v="2"/>
    <x v="0"/>
    <s v="Individual"/>
    <x v="0"/>
    <x v="1"/>
    <x v="4"/>
    <x v="11"/>
    <x v="10"/>
    <x v="165"/>
    <s v="516231  Sanitary Wastewater (City Wide)"/>
    <n v="0"/>
    <n v="0"/>
    <n v="732"/>
    <n v="3660"/>
    <n v="732"/>
    <n v="0"/>
    <n v="0"/>
    <n v="0"/>
    <n v="0"/>
    <n v="0"/>
    <n v="5124"/>
    <n v="516231"/>
    <n v="4392"/>
    <n v="18"/>
    <x v="5"/>
    <s v="Sanitary Wastewater"/>
    <n v="907387"/>
    <s v="CEROP – Agrandissement de la station de pompage des eaux d’égout"/>
    <s v="907387 CEROP – Agrandissement de la station de pompage des eaux d’égout"/>
    <x v="1"/>
    <x v="9"/>
    <x v="0"/>
    <x v="1"/>
  </r>
  <r>
    <n v="907387"/>
    <s v="907387 ROPEC Raw Sewage Pumping Station Expan."/>
    <x v="1"/>
    <x v="1"/>
    <s v="Post Period Capacity Sewer"/>
    <x v="1"/>
    <x v="1"/>
    <x v="1"/>
    <x v="2"/>
    <x v="0"/>
    <s v="Individual"/>
    <x v="0"/>
    <x v="1"/>
    <x v="4"/>
    <x v="11"/>
    <x v="10"/>
    <x v="165"/>
    <s v="516392  Post Period Capacity Sewer"/>
    <n v="0"/>
    <n v="0"/>
    <n v="267"/>
    <n v="1340"/>
    <n v="268"/>
    <n v="0"/>
    <n v="0"/>
    <n v="0"/>
    <n v="0"/>
    <n v="0"/>
    <n v="1875"/>
    <n v="516392"/>
    <n v="1607"/>
    <n v="18"/>
    <x v="5"/>
    <s v="Sanitary Wastewater"/>
    <n v="907387"/>
    <s v="CEROP – Agrandissement de la station de pompage des eaux d’égout"/>
    <s v="907387 CEROP – Agrandissement de la station de pompage des eaux d’égout"/>
    <x v="1"/>
    <x v="9"/>
    <x v="0"/>
    <x v="1"/>
  </r>
  <r>
    <n v="907387"/>
    <s v="907387 ROPEC Raw Sewage Pumping Station Expan."/>
    <x v="2"/>
    <x v="2"/>
    <s v="Sewer Funded Debt"/>
    <x v="6"/>
    <x v="3"/>
    <x v="1"/>
    <x v="2"/>
    <x v="0"/>
    <s v="Individual"/>
    <x v="0"/>
    <x v="1"/>
    <x v="4"/>
    <x v="11"/>
    <x v="10"/>
    <x v="165"/>
    <s v="518007  Sewer Funded Debt"/>
    <n v="0"/>
    <n v="0"/>
    <n v="1"/>
    <n v="0"/>
    <n v="0"/>
    <n v="0"/>
    <n v="0"/>
    <n v="0"/>
    <n v="0"/>
    <n v="0"/>
    <n v="1"/>
    <n v="518007"/>
    <n v="1"/>
    <n v="18"/>
    <x v="5"/>
    <s v="Sewer Funded Debt"/>
    <n v="907387"/>
    <s v="CEROP – Agrandissement de la station de pompage des eaux d’égout"/>
    <s v="907387 CEROP – Agrandissement de la station de pompage des eaux d’égout"/>
    <x v="1"/>
    <x v="9"/>
    <x v="0"/>
    <x v="2"/>
  </r>
  <r>
    <n v="907388"/>
    <s v="907388 ROPEC Disinfection Expansion"/>
    <x v="0"/>
    <x v="0"/>
    <s v="Sewer Capital"/>
    <x v="5"/>
    <x v="3"/>
    <x v="1"/>
    <x v="2"/>
    <x v="0"/>
    <s v="Individual"/>
    <x v="0"/>
    <x v="1"/>
    <x v="4"/>
    <x v="11"/>
    <x v="10"/>
    <x v="166"/>
    <s v="516112  Sewer Capital"/>
    <n v="0"/>
    <n v="0"/>
    <n v="0"/>
    <n v="0"/>
    <n v="0"/>
    <n v="162"/>
    <n v="689"/>
    <n v="162"/>
    <n v="0"/>
    <n v="0"/>
    <n v="1013"/>
    <n v="516112"/>
    <n v="0"/>
    <n v="18"/>
    <x v="5"/>
    <s v="Sewer Capital "/>
    <n v="907388"/>
    <s v="CEROP – Amélioration de la désinfection"/>
    <s v="907388 CEROP – Amélioration de la désinfection"/>
    <x v="1"/>
    <x v="9"/>
    <x v="0"/>
    <x v="0"/>
  </r>
  <r>
    <n v="907388"/>
    <s v="907388 ROPEC Disinfection Expansion"/>
    <x v="2"/>
    <x v="2"/>
    <s v="Sewer Funded Debt"/>
    <x v="6"/>
    <x v="3"/>
    <x v="1"/>
    <x v="2"/>
    <x v="0"/>
    <s v="Individual"/>
    <x v="0"/>
    <x v="1"/>
    <x v="4"/>
    <x v="11"/>
    <x v="10"/>
    <x v="166"/>
    <s v="518007  Sewer Funded Debt"/>
    <n v="0"/>
    <n v="0"/>
    <n v="0"/>
    <n v="0"/>
    <n v="0"/>
    <n v="200"/>
    <n v="1000"/>
    <n v="200"/>
    <n v="0"/>
    <n v="0"/>
    <n v="1400"/>
    <n v="518007"/>
    <n v="0"/>
    <n v="18"/>
    <x v="5"/>
    <s v="Sewer Funded Debt"/>
    <n v="907388"/>
    <s v="CEROP – Amélioration de la désinfection"/>
    <s v="907388 CEROP – Amélioration de la désinfection"/>
    <x v="1"/>
    <x v="9"/>
    <x v="0"/>
    <x v="2"/>
  </r>
  <r>
    <n v="908097"/>
    <s v="908097 ROPEC - Concrete Rehab &amp; Repairs 2019"/>
    <x v="0"/>
    <x v="0"/>
    <s v="Sewer Capital"/>
    <x v="5"/>
    <x v="3"/>
    <x v="1"/>
    <x v="2"/>
    <x v="0"/>
    <s v="Individual"/>
    <x v="0"/>
    <x v="1"/>
    <x v="4"/>
    <x v="11"/>
    <x v="10"/>
    <x v="167"/>
    <s v="516112  Sewer Capital"/>
    <n v="0"/>
    <n v="0"/>
    <n v="0"/>
    <n v="0"/>
    <n v="200"/>
    <n v="200"/>
    <n v="200"/>
    <n v="200"/>
    <n v="200"/>
    <n v="200"/>
    <n v="1200"/>
    <n v="516112"/>
    <n v="0"/>
    <s v="CW"/>
    <x v="3"/>
    <s v="Sewer Capital "/>
    <n v="908097"/>
    <s v="CEROP – réfection et réparations du béton – 2019"/>
    <s v="908097 CEROP – réfection et réparations du béton – 2019"/>
    <x v="1"/>
    <x v="9"/>
    <x v="0"/>
    <x v="0"/>
  </r>
  <r>
    <n v="908097"/>
    <s v="908097 ROPEC - Concrete Rehab &amp; Repairs 2019"/>
    <x v="2"/>
    <x v="2"/>
    <s v="Sewer Funded Debt"/>
    <x v="6"/>
    <x v="3"/>
    <x v="1"/>
    <x v="2"/>
    <x v="0"/>
    <s v="Individual"/>
    <x v="0"/>
    <x v="1"/>
    <x v="4"/>
    <x v="11"/>
    <x v="10"/>
    <x v="167"/>
    <s v="518007  Sewer Funded Debt"/>
    <n v="0"/>
    <n v="1000"/>
    <n v="1000"/>
    <n v="1000"/>
    <n v="800"/>
    <n v="800"/>
    <n v="800"/>
    <n v="800"/>
    <n v="800"/>
    <n v="800"/>
    <n v="7800"/>
    <n v="518007"/>
    <n v="3000"/>
    <s v="CW"/>
    <x v="3"/>
    <s v="Sewer Funded Debt"/>
    <n v="908097"/>
    <s v="CEROP – réfection et réparations du béton – 2019"/>
    <s v="908097 CEROP – réfection et réparations du béton – 2019"/>
    <x v="1"/>
    <x v="9"/>
    <x v="0"/>
    <x v="2"/>
  </r>
  <r>
    <n v="908102"/>
    <s v="908102 Wastewater Facilities Upgrade"/>
    <x v="0"/>
    <x v="0"/>
    <s v="Sewer Capital"/>
    <x v="5"/>
    <x v="3"/>
    <x v="1"/>
    <x v="2"/>
    <x v="0"/>
    <s v="Individual"/>
    <x v="0"/>
    <x v="1"/>
    <x v="4"/>
    <x v="11"/>
    <x v="10"/>
    <x v="168"/>
    <s v="516112  Sewer Capital"/>
    <n v="0"/>
    <n v="505"/>
    <n v="510"/>
    <n v="510"/>
    <n v="510"/>
    <n v="515"/>
    <n v="515"/>
    <n v="515"/>
    <n v="515"/>
    <n v="515"/>
    <n v="4610"/>
    <n v="516112"/>
    <n v="1525"/>
    <n v="18"/>
    <x v="3"/>
    <s v="Sewer Capital "/>
    <n v="908102"/>
    <s v="Modernisation des installations de traitement des eaux usées"/>
    <s v="908102 Modernisation des installations de traitement des eaux usées"/>
    <x v="1"/>
    <x v="9"/>
    <x v="0"/>
    <x v="0"/>
  </r>
  <r>
    <n v="908451"/>
    <s v="908451 Lab Equipment Purchase/Replacement 2018"/>
    <x v="0"/>
    <x v="0"/>
    <s v="Sewer Capital"/>
    <x v="5"/>
    <x v="3"/>
    <x v="1"/>
    <x v="2"/>
    <x v="0"/>
    <s v="Individual"/>
    <x v="0"/>
    <x v="1"/>
    <x v="4"/>
    <x v="11"/>
    <x v="10"/>
    <x v="169"/>
    <s v="516112  Sewer Capital"/>
    <n v="0"/>
    <n v="325"/>
    <n v="325"/>
    <n v="350"/>
    <n v="350"/>
    <n v="350"/>
    <n v="350"/>
    <n v="350"/>
    <n v="350"/>
    <n v="350"/>
    <n v="3100"/>
    <n v="516112"/>
    <n v="1000"/>
    <n v="11"/>
    <x v="9"/>
    <s v="Sewer Capital "/>
    <n v="908451"/>
    <s v="Achat et remplacement de l’équipement de laboratoire – 2018"/>
    <s v="908451 Achat et remplacement de l’équipement de laboratoire – 2018"/>
    <x v="1"/>
    <x v="9"/>
    <x v="0"/>
    <x v="0"/>
  </r>
  <r>
    <n v="908454"/>
    <s v="908454 ROPEC Ops &amp; Technical Bldg Space Upgrade"/>
    <x v="0"/>
    <x v="0"/>
    <s v="Sewer Capital"/>
    <x v="5"/>
    <x v="3"/>
    <x v="1"/>
    <x v="2"/>
    <x v="0"/>
    <s v="Individual"/>
    <x v="0"/>
    <x v="1"/>
    <x v="4"/>
    <x v="11"/>
    <x v="10"/>
    <x v="170"/>
    <s v="516112  Sewer Capital"/>
    <n v="0"/>
    <n v="0"/>
    <n v="0"/>
    <n v="0"/>
    <n v="0"/>
    <n v="4000"/>
    <n v="0"/>
    <n v="0"/>
    <n v="0"/>
    <n v="0"/>
    <n v="4000"/>
    <n v="516112"/>
    <n v="0"/>
    <n v="11"/>
    <x v="9"/>
    <s v="Sewer Capital "/>
    <n v="908454"/>
    <s v="Mise à niveau des espaces dans les édifices techniques et opérationnels du CEROP – 2017"/>
    <s v="908454 Mise à niveau des espaces dans les édifices techniques et opérationnels du CEROP – 2017"/>
    <x v="1"/>
    <x v="9"/>
    <x v="0"/>
    <x v="0"/>
  </r>
  <r>
    <n v="908455"/>
    <s v="908455 ROPEC Process Facil - Enviro Sys Upgrade"/>
    <x v="0"/>
    <x v="0"/>
    <s v="Sewer Capital"/>
    <x v="5"/>
    <x v="3"/>
    <x v="1"/>
    <x v="2"/>
    <x v="0"/>
    <s v="Individual"/>
    <x v="0"/>
    <x v="1"/>
    <x v="4"/>
    <x v="11"/>
    <x v="10"/>
    <x v="171"/>
    <s v="516112  Sewer Capital"/>
    <n v="0"/>
    <n v="0"/>
    <n v="0"/>
    <n v="0"/>
    <n v="4000"/>
    <n v="0"/>
    <n v="0"/>
    <n v="0"/>
    <n v="0"/>
    <n v="0"/>
    <n v="4000"/>
    <n v="516112"/>
    <n v="0"/>
    <n v="11"/>
    <x v="9"/>
    <s v="Sewer Capital "/>
    <n v="908455"/>
    <s v="Installation de traitement du CEROP – Mise à niveau des systèmes environnementaux – 2018"/>
    <s v="908455 Installation de traitement du CEROP – Mise à niveau des systèmes environnementaux – 2018"/>
    <x v="1"/>
    <x v="9"/>
    <x v="0"/>
    <x v="0"/>
  </r>
  <r>
    <n v="908455"/>
    <s v="908455 ROPEC Process Facil - Enviro Sys Upgrade"/>
    <x v="2"/>
    <x v="2"/>
    <s v="Sewer Funded Debt"/>
    <x v="6"/>
    <x v="3"/>
    <x v="1"/>
    <x v="2"/>
    <x v="0"/>
    <s v="Individual"/>
    <x v="0"/>
    <x v="1"/>
    <x v="4"/>
    <x v="11"/>
    <x v="10"/>
    <x v="171"/>
    <s v="518007  Sewer Funded Debt"/>
    <n v="0"/>
    <n v="0"/>
    <n v="0"/>
    <n v="0"/>
    <n v="2000"/>
    <n v="0"/>
    <n v="0"/>
    <n v="0"/>
    <n v="0"/>
    <n v="0"/>
    <n v="2000"/>
    <n v="518007"/>
    <n v="0"/>
    <n v="11"/>
    <x v="9"/>
    <s v="Sewer Funded Debt"/>
    <n v="908455"/>
    <s v="Installation de traitement du CEROP – Mise à niveau des systèmes environnementaux – 2018"/>
    <s v="908455 Installation de traitement du CEROP – Mise à niveau des systèmes environnementaux – 2018"/>
    <x v="1"/>
    <x v="9"/>
    <x v="0"/>
    <x v="2"/>
  </r>
  <r>
    <n v="908659"/>
    <s v="908659 ROPEC Amonia Removal"/>
    <x v="0"/>
    <x v="0"/>
    <s v="Sewer Capital"/>
    <x v="5"/>
    <x v="3"/>
    <x v="1"/>
    <x v="2"/>
    <x v="0"/>
    <s v="Individual"/>
    <x v="0"/>
    <x v="1"/>
    <x v="4"/>
    <x v="11"/>
    <x v="10"/>
    <x v="172"/>
    <s v="516112  Sewer Capital"/>
    <n v="0"/>
    <n v="0"/>
    <n v="0"/>
    <n v="0"/>
    <n v="0"/>
    <n v="2000"/>
    <n v="11000"/>
    <n v="2000"/>
    <n v="0"/>
    <n v="0"/>
    <n v="15000"/>
    <n v="516112"/>
    <n v="0"/>
    <n v="18"/>
    <x v="1"/>
    <s v="Sewer Capital "/>
    <n v="908659"/>
    <s v="Enlèvement d’ammoniac au CEROP "/>
    <s v="908659 Enlèvement d’ammoniac au CEROP "/>
    <x v="1"/>
    <x v="9"/>
    <x v="0"/>
    <x v="0"/>
  </r>
  <r>
    <n v="908683"/>
    <s v="908683 Old Digester Decommissioning"/>
    <x v="0"/>
    <x v="0"/>
    <s v="Sewer Capital"/>
    <x v="5"/>
    <x v="3"/>
    <x v="1"/>
    <x v="2"/>
    <x v="0"/>
    <s v="Individual"/>
    <x v="0"/>
    <x v="1"/>
    <x v="4"/>
    <x v="11"/>
    <x v="10"/>
    <x v="173"/>
    <s v="516112  Sewer Capital"/>
    <n v="0"/>
    <n v="0"/>
    <n v="0"/>
    <n v="0"/>
    <n v="0"/>
    <n v="0"/>
    <n v="4200"/>
    <n v="0"/>
    <n v="0"/>
    <n v="0"/>
    <n v="4200"/>
    <n v="516112"/>
    <n v="0"/>
    <s v="18"/>
    <x v="3"/>
    <s v="Sewer Capital "/>
    <n v="908683"/>
    <s v="Déclassement du vieux digesteur au centre CEROP"/>
    <s v="908683 Déclassement du vieux digesteur au centre CEROP"/>
    <x v="1"/>
    <x v="9"/>
    <x v="0"/>
    <x v="0"/>
  </r>
  <r>
    <n v="909032"/>
    <s v="909032 ROPEC - SCADA Rehab. &amp; Upgrades 2018"/>
    <x v="0"/>
    <x v="0"/>
    <s v="Sewer Capital"/>
    <x v="5"/>
    <x v="3"/>
    <x v="1"/>
    <x v="2"/>
    <x v="0"/>
    <s v="Individual"/>
    <x v="0"/>
    <x v="1"/>
    <x v="4"/>
    <x v="11"/>
    <x v="10"/>
    <x v="174"/>
    <s v="516112  Sewer Capital"/>
    <n v="0"/>
    <n v="2100"/>
    <n v="2100"/>
    <n v="2100"/>
    <n v="1000"/>
    <n v="1000"/>
    <n v="1000"/>
    <n v="1000"/>
    <n v="1000"/>
    <n v="1000"/>
    <n v="12300"/>
    <n v="516112"/>
    <n v="6300"/>
    <s v="CW"/>
    <x v="9"/>
    <s v="Sewer Capital "/>
    <n v="909032"/>
    <s v="CEROP – réfection et mises à niveau du système SCADA 2018"/>
    <s v="909032 CEROP – réfection et mises à niveau du système SCADA 2018"/>
    <x v="1"/>
    <x v="9"/>
    <x v="0"/>
    <x v="0"/>
  </r>
  <r>
    <n v="909334"/>
    <s v="909334 ROPEC - Sewage Treatment Rehab Prog 2019"/>
    <x v="0"/>
    <x v="0"/>
    <s v="Sewer Capital"/>
    <x v="5"/>
    <x v="3"/>
    <x v="1"/>
    <x v="2"/>
    <x v="0"/>
    <s v="Wastewater Treatment-Renewal"/>
    <x v="0"/>
    <x v="1"/>
    <x v="4"/>
    <x v="11"/>
    <x v="10"/>
    <x v="175"/>
    <s v="516112  Sewer Capital"/>
    <n v="1500"/>
    <n v="0"/>
    <n v="0"/>
    <n v="0"/>
    <n v="6235"/>
    <n v="1235"/>
    <n v="1235"/>
    <n v="1235"/>
    <n v="1235"/>
    <n v="1235"/>
    <n v="13910"/>
    <n v="516112"/>
    <n v="1500"/>
    <n v="11"/>
    <x v="3"/>
    <s v="Sewer Capital "/>
    <n v="909334"/>
    <s v="CEROP – Programme de modernisation des installations du traitement des eaux usées 2019"/>
    <s v="909334 CEROP – Programme de modernisation des installations du traitement des eaux usées 2019"/>
    <x v="1"/>
    <x v="9"/>
    <x v="0"/>
    <x v="0"/>
  </r>
  <r>
    <n v="909334"/>
    <s v="909334 ROPEC - Sewage Treatment Rehab Prog 2019"/>
    <x v="2"/>
    <x v="2"/>
    <s v="Sewer Funded Debt"/>
    <x v="6"/>
    <x v="3"/>
    <x v="1"/>
    <x v="2"/>
    <x v="0"/>
    <s v="Wastewater Treatment-Renewal"/>
    <x v="0"/>
    <x v="1"/>
    <x v="4"/>
    <x v="11"/>
    <x v="10"/>
    <x v="175"/>
    <s v="518007  Sewer Funded Debt"/>
    <n v="5000"/>
    <n v="11000"/>
    <n v="17235"/>
    <n v="21235"/>
    <n v="10000"/>
    <n v="10000"/>
    <n v="10000"/>
    <n v="10000"/>
    <n v="10000"/>
    <n v="10000"/>
    <n v="114470"/>
    <n v="518007"/>
    <n v="54470"/>
    <n v="11"/>
    <x v="3"/>
    <s v="Sewer Funded Debt"/>
    <n v="909334"/>
    <s v="CEROP – Programme de modernisation des installations du traitement des eaux usées 2019"/>
    <s v="909334 CEROP – Programme de modernisation des installations du traitement des eaux usées 2019"/>
    <x v="1"/>
    <x v="9"/>
    <x v="0"/>
    <x v="2"/>
  </r>
  <r>
    <n v="909336"/>
    <s v="909336 Sewer Use Program Short Term Initiatives"/>
    <x v="0"/>
    <x v="0"/>
    <s v="Sewer Capital"/>
    <x v="5"/>
    <x v="3"/>
    <x v="1"/>
    <x v="2"/>
    <x v="0"/>
    <s v="Wastewater Treatment-Renewal"/>
    <x v="0"/>
    <x v="1"/>
    <x v="4"/>
    <x v="11"/>
    <x v="10"/>
    <x v="176"/>
    <s v="516112  Sewer Capital"/>
    <n v="50"/>
    <n v="50"/>
    <n v="50"/>
    <n v="50"/>
    <n v="50"/>
    <n v="50"/>
    <n v="50"/>
    <n v="50"/>
    <n v="50"/>
    <n v="50"/>
    <n v="500"/>
    <n v="516112"/>
    <n v="200"/>
    <s v="CW"/>
    <x v="3"/>
    <s v="Sewer Capital "/>
    <n v="909336"/>
    <s v="Utilisation de égouts : Initiatives à court terme - 2019"/>
    <s v="909336 Utilisation de égouts : Initiatives à court terme - 2019"/>
    <x v="1"/>
    <x v="9"/>
    <x v="0"/>
    <x v="0"/>
  </r>
  <r>
    <n v="908181"/>
    <s v="908181 2019 Wastewater Improvements"/>
    <x v="0"/>
    <x v="0"/>
    <s v="Sewer Capital"/>
    <x v="5"/>
    <x v="3"/>
    <x v="1"/>
    <x v="2"/>
    <x v="0"/>
    <s v="Sanitary Sewer Rehabilitation "/>
    <x v="0"/>
    <x v="1"/>
    <x v="1"/>
    <x v="3"/>
    <x v="10"/>
    <x v="177"/>
    <s v="516112  Sewer Capital"/>
    <n v="900"/>
    <n v="4000"/>
    <n v="4000"/>
    <n v="3110"/>
    <n v="5805"/>
    <n v="8230"/>
    <n v="7310"/>
    <n v="7300"/>
    <n v="7310"/>
    <n v="7721"/>
    <n v="55686"/>
    <n v="516112"/>
    <n v="12010"/>
    <s v="CW"/>
    <x v="3"/>
    <s v="Sewer Capital "/>
    <n v="908181"/>
    <s v="Activités conjointes de remise en état par les offices de protection de la nature et la Ville - 2016"/>
    <s v="908181 Activités conjointes de remise en état par les offices de protection de la nature et la Ville - 2016"/>
    <x v="1"/>
    <x v="9"/>
    <x v="0"/>
    <x v="0"/>
  </r>
  <r>
    <n v="909156"/>
    <s v="909156 Wastewater LRFP V Recovery"/>
    <x v="0"/>
    <x v="0"/>
    <s v="Sewer Capital"/>
    <x v="5"/>
    <x v="3"/>
    <x v="1"/>
    <x v="2"/>
    <x v="0"/>
    <s v="Individual"/>
    <x v="0"/>
    <x v="1"/>
    <x v="1"/>
    <x v="3"/>
    <x v="11"/>
    <x v="178"/>
    <s v="516112  Sewer Capital"/>
    <n v="0"/>
    <n v="-4100"/>
    <n v="0"/>
    <n v="0"/>
    <n v="0"/>
    <n v="0"/>
    <n v="0"/>
    <n v="0"/>
    <n v="0"/>
    <n v="0"/>
    <n v="-4100"/>
    <n v="516112"/>
    <n v="-4100"/>
    <s v="CW"/>
    <x v="3"/>
    <s v="Sewer Capital "/>
    <n v="909156"/>
    <s v="Recouvrement des services d'eaux usées - PFLT V"/>
    <s v="909156 Recouvrement des services d'eaux usées - PFLT V"/>
    <x v="1"/>
    <x v="11"/>
    <x v="0"/>
    <x v="0"/>
  </r>
  <r>
    <n v="909156"/>
    <s v="909156 Wastewater LRFP V Recovery"/>
    <x v="2"/>
    <x v="2"/>
    <s v="Sewer Funded Debt"/>
    <x v="6"/>
    <x v="3"/>
    <x v="1"/>
    <x v="2"/>
    <x v="0"/>
    <s v="Individual"/>
    <x v="0"/>
    <x v="1"/>
    <x v="1"/>
    <x v="3"/>
    <x v="11"/>
    <x v="178"/>
    <s v="518007  Sewer Funded Debt"/>
    <n v="0"/>
    <n v="-23800"/>
    <n v="0"/>
    <n v="-36600"/>
    <n v="0"/>
    <n v="0"/>
    <n v="0"/>
    <n v="0"/>
    <n v="0"/>
    <n v="0"/>
    <n v="-60400"/>
    <n v="518007"/>
    <n v="-60400"/>
    <s v="CW"/>
    <x v="3"/>
    <s v="Sewer Funded Debt"/>
    <n v="909156"/>
    <s v="Recouvrement des services d'eaux usées - PFLT V"/>
    <s v="909156 Recouvrement des services d'eaux usées - PFLT V"/>
    <x v="1"/>
    <x v="11"/>
    <x v="0"/>
    <x v="2"/>
  </r>
  <r>
    <n v="909542"/>
    <s v="909542 DCA-O/S Half Moon Bay N San Sewer"/>
    <x v="1"/>
    <x v="1"/>
    <s v="SUC Nepean"/>
    <x v="1"/>
    <x v="1"/>
    <x v="1"/>
    <x v="2"/>
    <x v="0"/>
    <s v="Individual"/>
    <x v="1"/>
    <x v="1"/>
    <x v="1"/>
    <x v="10"/>
    <x v="10"/>
    <x v="179"/>
    <s v="516285  SUC Nepean"/>
    <n v="404.488"/>
    <n v="0"/>
    <n v="0"/>
    <n v="0"/>
    <n v="0"/>
    <n v="0"/>
    <n v="0"/>
    <n v="0"/>
    <n v="0"/>
    <n v="0"/>
    <n v="404.488"/>
    <n v="516285"/>
    <n v="404.488"/>
    <n v="3"/>
    <x v="2"/>
    <s v="Stormwater Management Ponds"/>
    <n v="909542"/>
    <s v="ERA - Surdimensionnement de l'égout sanitaire de Half Moon Bay Nord"/>
    <s v="909542 ERA - Surdimensionnement de l'égout sanitaire de Half Moon Bay Nord"/>
    <x v="1"/>
    <x v="9"/>
    <x v="1"/>
    <x v="1"/>
  </r>
  <r>
    <n v="904986"/>
    <s v="904986 Tri-Township/March Ridge Replacement"/>
    <x v="1"/>
    <x v="1"/>
    <s v="Sanitary Wastewater (Outside Gree"/>
    <x v="1"/>
    <x v="1"/>
    <x v="1"/>
    <x v="2"/>
    <x v="0"/>
    <s v="Individual"/>
    <x v="1"/>
    <x v="1"/>
    <x v="1"/>
    <x v="3"/>
    <x v="10"/>
    <x v="180"/>
    <s v="516233  Sanitary Wastewater (Outside Gree"/>
    <n v="1303"/>
    <n v="0"/>
    <n v="0"/>
    <n v="0"/>
    <n v="0"/>
    <n v="0"/>
    <n v="0"/>
    <n v="0"/>
    <n v="0"/>
    <n v="0"/>
    <n v="1303"/>
    <n v="516233"/>
    <n v="1303"/>
    <n v="7"/>
    <x v="9"/>
    <s v="Sanitary Wastewater"/>
    <n v="904986"/>
    <s v="Remplacement du collecteur Trois cantons / March Ridge"/>
    <s v="904986 Remplacement du collecteur Trois cantons / March Ridge"/>
    <x v="1"/>
    <x v="9"/>
    <x v="1"/>
    <x v="1"/>
  </r>
  <r>
    <n v="904986"/>
    <s v="904986 Tri-Township/March Ridge Replacement"/>
    <x v="2"/>
    <x v="2"/>
    <s v="Sewer Funded Debt"/>
    <x v="6"/>
    <x v="3"/>
    <x v="1"/>
    <x v="2"/>
    <x v="0"/>
    <s v="Individual"/>
    <x v="1"/>
    <x v="1"/>
    <x v="1"/>
    <x v="3"/>
    <x v="10"/>
    <x v="180"/>
    <s v="518007  Sewer Funded Debt"/>
    <n v="8024"/>
    <n v="0"/>
    <n v="0"/>
    <n v="0"/>
    <n v="0"/>
    <n v="0"/>
    <n v="0"/>
    <n v="0"/>
    <n v="0"/>
    <n v="0"/>
    <n v="8024"/>
    <n v="518007"/>
    <n v="8024"/>
    <n v="7"/>
    <x v="9"/>
    <s v="Sewer Funded Debt"/>
    <n v="904986"/>
    <s v="Remplacement du collecteur Trois cantons / March Ridge"/>
    <s v="904986 Remplacement du collecteur Trois cantons / March Ridge"/>
    <x v="1"/>
    <x v="9"/>
    <x v="1"/>
    <x v="2"/>
  </r>
  <r>
    <n v="904986"/>
    <s v="904986 Tri-Township/March Ridge Replacement"/>
    <x v="4"/>
    <x v="2"/>
    <s v="San Sewer DC Debt TBA"/>
    <x v="4"/>
    <x v="1"/>
    <x v="1"/>
    <x v="2"/>
    <x v="0"/>
    <s v="Individual"/>
    <x v="1"/>
    <x v="1"/>
    <x v="1"/>
    <x v="3"/>
    <x v="10"/>
    <x v="180"/>
    <s v="518039  Sanitary Sewer DC Debt TBA"/>
    <n v="4273"/>
    <n v="0"/>
    <n v="0"/>
    <n v="0"/>
    <n v="0"/>
    <n v="0"/>
    <n v="0"/>
    <n v="0"/>
    <n v="0"/>
    <n v="0"/>
    <n v="4273"/>
    <n v="518039"/>
    <n v="4273"/>
    <n v="7"/>
    <x v="9"/>
    <s v="Sanitary Sewer DC Debt"/>
    <n v="904986"/>
    <s v="Remplacement du collecteur Trois cantons / March Ridge"/>
    <s v="904986 Remplacement du collecteur Trois cantons / March Ridge"/>
    <x v="1"/>
    <x v="9"/>
    <x v="1"/>
    <x v="2"/>
  </r>
  <r>
    <n v="904988"/>
    <s v="904988 March PS Conversion"/>
    <x v="0"/>
    <x v="0"/>
    <s v="Sewer Capital"/>
    <x v="5"/>
    <x v="3"/>
    <x v="1"/>
    <x v="2"/>
    <x v="0"/>
    <s v="Individual"/>
    <x v="1"/>
    <x v="1"/>
    <x v="1"/>
    <x v="3"/>
    <x v="10"/>
    <x v="181"/>
    <s v="516112  Sewer Capital"/>
    <n v="5936"/>
    <n v="0"/>
    <n v="0"/>
    <n v="0"/>
    <n v="0"/>
    <n v="0"/>
    <n v="0"/>
    <n v="0"/>
    <n v="0"/>
    <n v="0"/>
    <n v="5936"/>
    <n v="516112"/>
    <n v="5936"/>
    <n v="4"/>
    <x v="3"/>
    <s v="Sewer Capital "/>
    <n v="904988"/>
    <s v="Conversion de la station de pompage du chemin March"/>
    <s v="904988 Conversion de la station de pompage du chemin March"/>
    <x v="1"/>
    <x v="9"/>
    <x v="1"/>
    <x v="0"/>
  </r>
  <r>
    <n v="904988"/>
    <s v="904988 March PS Conversion"/>
    <x v="1"/>
    <x v="1"/>
    <s v="Sanitary Wastewater (Outside Gree"/>
    <x v="1"/>
    <x v="1"/>
    <x v="1"/>
    <x v="2"/>
    <x v="0"/>
    <s v="Individual"/>
    <x v="1"/>
    <x v="1"/>
    <x v="1"/>
    <x v="3"/>
    <x v="10"/>
    <x v="181"/>
    <s v="516233  Sanitary Wastewater (Outside Gree"/>
    <n v="1392"/>
    <n v="0"/>
    <n v="0"/>
    <n v="0"/>
    <n v="0"/>
    <n v="0"/>
    <n v="0"/>
    <n v="0"/>
    <n v="0"/>
    <n v="0"/>
    <n v="1392"/>
    <n v="516233"/>
    <n v="1392"/>
    <n v="4"/>
    <x v="3"/>
    <s v="Sanitary Wastewater"/>
    <n v="904988"/>
    <s v="Conversion de la station de pompage du chemin March"/>
    <s v="904988 Conversion de la station de pompage du chemin March"/>
    <x v="1"/>
    <x v="9"/>
    <x v="1"/>
    <x v="1"/>
  </r>
  <r>
    <n v="904988"/>
    <s v="904988 March PS Conversion"/>
    <x v="4"/>
    <x v="2"/>
    <s v="San Sewer DC Debt TBA"/>
    <x v="4"/>
    <x v="1"/>
    <x v="1"/>
    <x v="2"/>
    <x v="0"/>
    <s v="Individual"/>
    <x v="1"/>
    <x v="1"/>
    <x v="1"/>
    <x v="3"/>
    <x v="10"/>
    <x v="181"/>
    <s v="518039  Sanitary Sewer DC Debt TBA"/>
    <n v="3872"/>
    <n v="0"/>
    <n v="0"/>
    <n v="0"/>
    <n v="0"/>
    <n v="0"/>
    <n v="0"/>
    <n v="0"/>
    <n v="0"/>
    <n v="0"/>
    <n v="3872"/>
    <n v="518039"/>
    <n v="3872"/>
    <n v="4"/>
    <x v="3"/>
    <s v="Sanitary Sewer DC Debt"/>
    <n v="904988"/>
    <s v="Conversion de la station de pompage du chemin March"/>
    <s v="904988 Conversion de la station de pompage du chemin March"/>
    <x v="1"/>
    <x v="9"/>
    <x v="1"/>
    <x v="2"/>
  </r>
  <r>
    <n v="907107"/>
    <s v="907107 Acres Road PS Upgrade"/>
    <x v="1"/>
    <x v="1"/>
    <s v="Sanitary Wastewater (Outside Gree"/>
    <x v="1"/>
    <x v="1"/>
    <x v="1"/>
    <x v="2"/>
    <x v="0"/>
    <s v="Individual"/>
    <x v="1"/>
    <x v="1"/>
    <x v="1"/>
    <x v="3"/>
    <x v="10"/>
    <x v="182"/>
    <s v="516233  Sanitary Wastewater (Outside Gree"/>
    <n v="700"/>
    <n v="3570"/>
    <n v="0"/>
    <n v="0"/>
    <n v="0"/>
    <n v="0"/>
    <n v="0"/>
    <n v="0"/>
    <n v="0"/>
    <n v="0"/>
    <n v="4270"/>
    <n v="516233"/>
    <n v="4270"/>
    <n v="7"/>
    <x v="3"/>
    <s v="Sanitary Wastewater"/>
    <n v="907107"/>
    <s v="Modernisation de la station de pompage du chemin Acres"/>
    <s v="907107 Modernisation de la station de pompage du chemin Acres"/>
    <x v="1"/>
    <x v="9"/>
    <x v="1"/>
    <x v="1"/>
  </r>
  <r>
    <n v="907462"/>
    <s v="907462 Pump Stations Capacity Increase"/>
    <x v="1"/>
    <x v="1"/>
    <s v="Sanitary Wastewater (Outside Gree"/>
    <x v="1"/>
    <x v="1"/>
    <x v="1"/>
    <x v="2"/>
    <x v="0"/>
    <s v="Individual"/>
    <x v="1"/>
    <x v="1"/>
    <x v="1"/>
    <x v="3"/>
    <x v="10"/>
    <x v="183"/>
    <s v="516233  Sanitary Wastewater (Outside Gree"/>
    <n v="300"/>
    <n v="337"/>
    <n v="468"/>
    <n v="395"/>
    <n v="0"/>
    <n v="0"/>
    <n v="0"/>
    <n v="0"/>
    <n v="0"/>
    <n v="0"/>
    <n v="1500"/>
    <n v="516233"/>
    <n v="1500"/>
    <s v="2,4,19,21"/>
    <x v="0"/>
    <s v="Sanitary Wastewater"/>
    <n v="907462"/>
    <s v="Augmentation de la capacité des stations de pompage"/>
    <s v="907462 Augmentation de la capacité des stations de pompage"/>
    <x v="1"/>
    <x v="9"/>
    <x v="1"/>
    <x v="1"/>
  </r>
  <r>
    <n v="907462"/>
    <s v="907462 Pump Stations Capacity Increase"/>
    <x v="4"/>
    <x v="2"/>
    <s v="San Sewer DC Debt TBA"/>
    <x v="4"/>
    <x v="1"/>
    <x v="1"/>
    <x v="2"/>
    <x v="0"/>
    <s v="Individual"/>
    <x v="1"/>
    <x v="1"/>
    <x v="1"/>
    <x v="3"/>
    <x v="10"/>
    <x v="183"/>
    <s v="518039  Sanitary Sewer DC Debt TBA"/>
    <n v="0"/>
    <n v="0"/>
    <n v="0"/>
    <n v="82"/>
    <n v="0"/>
    <n v="0"/>
    <n v="0"/>
    <n v="0"/>
    <n v="0"/>
    <n v="0"/>
    <n v="82"/>
    <n v="518039"/>
    <n v="82"/>
    <s v="2,4,19,21"/>
    <x v="0"/>
    <s v="Sanitary Sewer DC Debt"/>
    <n v="907462"/>
    <s v="Augmentation de la capacité des stations de pompage"/>
    <s v="907462 Augmentation de la capacité des stations de pompage"/>
    <x v="1"/>
    <x v="9"/>
    <x v="1"/>
    <x v="2"/>
  </r>
  <r>
    <n v="908247"/>
    <s v="908247 Richmond PS &amp; Forcemain Expans"/>
    <x v="0"/>
    <x v="0"/>
    <s v="Sewer Capital"/>
    <x v="5"/>
    <x v="3"/>
    <x v="1"/>
    <x v="2"/>
    <x v="0"/>
    <s v="Individual"/>
    <x v="1"/>
    <x v="1"/>
    <x v="1"/>
    <x v="3"/>
    <x v="10"/>
    <x v="184"/>
    <s v="516112  Sewer Capital"/>
    <n v="250"/>
    <n v="2167.5"/>
    <n v="0"/>
    <n v="0"/>
    <n v="0"/>
    <n v="0"/>
    <n v="0"/>
    <n v="0"/>
    <n v="0"/>
    <n v="0"/>
    <n v="2417.5"/>
    <n v="516112"/>
    <n v="2417.5"/>
    <n v="21"/>
    <x v="7"/>
    <s v="Sewer Capital "/>
    <n v="908247"/>
    <s v="Agrandissement de la station de pompage et de la conduite de refoulement de Richmond"/>
    <s v="908247 Agrandissement de la station de pompage et de la conduite de refoulement de Richmond"/>
    <x v="1"/>
    <x v="9"/>
    <x v="1"/>
    <x v="0"/>
  </r>
  <r>
    <n v="908247"/>
    <s v="908247 Richmond PS &amp; Forcemain Expans"/>
    <x v="1"/>
    <x v="1"/>
    <s v="Richmond Sanitary Sewer Area Specific 2014"/>
    <x v="1"/>
    <x v="1"/>
    <x v="1"/>
    <x v="2"/>
    <x v="0"/>
    <s v="Individual"/>
    <x v="1"/>
    <x v="1"/>
    <x v="1"/>
    <x v="3"/>
    <x v="10"/>
    <x v="184"/>
    <s v="516332  D/C - Richmond Sanitary Sewer Area Speci"/>
    <n v="750"/>
    <n v="6502.5"/>
    <n v="0"/>
    <n v="0"/>
    <n v="0"/>
    <n v="0"/>
    <n v="0"/>
    <n v="0"/>
    <n v="0"/>
    <n v="0"/>
    <n v="7252.5"/>
    <n v="516332"/>
    <n v="7252.5"/>
    <n v="21"/>
    <x v="7"/>
    <s v="Sanitary Wastewater Services"/>
    <n v="908247"/>
    <s v="Agrandissement de la station de pompage et de la conduite de refoulement de Richmond"/>
    <s v="908247 Agrandissement de la station de pompage et de la conduite de refoulement de Richmond"/>
    <x v="1"/>
    <x v="9"/>
    <x v="1"/>
    <x v="1"/>
  </r>
  <r>
    <n v="908555"/>
    <s v="908555 Richmond PS &amp; Forcemain ExpPh3"/>
    <x v="0"/>
    <x v="0"/>
    <s v="Sewer Capital"/>
    <x v="5"/>
    <x v="3"/>
    <x v="1"/>
    <x v="2"/>
    <x v="0"/>
    <s v="Individual"/>
    <x v="1"/>
    <x v="1"/>
    <x v="1"/>
    <x v="3"/>
    <x v="10"/>
    <x v="185"/>
    <s v="516112  Sewer Capital"/>
    <n v="0"/>
    <n v="0"/>
    <n v="0"/>
    <n v="641.85"/>
    <n v="0"/>
    <n v="0"/>
    <n v="0"/>
    <n v="0"/>
    <n v="0"/>
    <n v="0"/>
    <n v="641.85"/>
    <n v="516112"/>
    <n v="641.85"/>
    <n v="21"/>
    <x v="5"/>
    <s v="Sewer Capital "/>
    <n v="908555"/>
    <s v="Agrandissement de la station de pompage et de la conduite de refoulement de Richmond"/>
    <s v="908555 Agrandissement de la station de pompage et de la conduite de refoulement de Richmond"/>
    <x v="1"/>
    <x v="9"/>
    <x v="1"/>
    <x v="0"/>
  </r>
  <r>
    <n v="908555"/>
    <s v="908555 Richmond PS &amp; Forcemain ExpPh3"/>
    <x v="1"/>
    <x v="1"/>
    <s v="Richmond Sanitary Sewer Area Specific 2014"/>
    <x v="1"/>
    <x v="1"/>
    <x v="1"/>
    <x v="2"/>
    <x v="0"/>
    <s v="Individual"/>
    <x v="1"/>
    <x v="1"/>
    <x v="1"/>
    <x v="3"/>
    <x v="10"/>
    <x v="185"/>
    <s v="516332  D/C - Richmond Sanitary Sewer Area Speci"/>
    <n v="0"/>
    <n v="0"/>
    <n v="0"/>
    <n v="525.15"/>
    <n v="0"/>
    <n v="0"/>
    <n v="0"/>
    <n v="0"/>
    <n v="0"/>
    <n v="0"/>
    <n v="525.15"/>
    <n v="516332"/>
    <n v="525.15"/>
    <n v="21"/>
    <x v="5"/>
    <s v="Sanitary Wastewater Services"/>
    <n v="908555"/>
    <s v="Agrandissement de la station de pompage et de la conduite de refoulement de Richmond"/>
    <s v="908555 Agrandissement de la station de pompage et de la conduite de refoulement de Richmond"/>
    <x v="1"/>
    <x v="9"/>
    <x v="1"/>
    <x v="1"/>
  </r>
  <r>
    <n v="908624"/>
    <s v="908624 2017 Infrastructure Master Plan (Sewer)"/>
    <x v="0"/>
    <x v="0"/>
    <s v="Sewer Capital"/>
    <x v="5"/>
    <x v="3"/>
    <x v="1"/>
    <x v="2"/>
    <x v="0"/>
    <s v="Individual"/>
    <x v="1"/>
    <x v="1"/>
    <x v="1"/>
    <x v="3"/>
    <x v="10"/>
    <x v="186"/>
    <s v="516112  Sewer Capital"/>
    <n v="0"/>
    <n v="235.85"/>
    <n v="240.3"/>
    <n v="0"/>
    <n v="0"/>
    <n v="0"/>
    <n v="0"/>
    <n v="0"/>
    <n v="0"/>
    <n v="0"/>
    <n v="476.15"/>
    <n v="516112"/>
    <n v="476.15"/>
    <s v="CW"/>
    <x v="8"/>
    <s v="Sewer Capital "/>
    <n v="908624"/>
    <s v="Plan directeur de l'infrastructure 2017 (égout)"/>
    <s v="908624 Plan directeur de l'infrastructure 2017 (égout)"/>
    <x v="1"/>
    <x v="9"/>
    <x v="1"/>
    <x v="0"/>
  </r>
  <r>
    <n v="908624"/>
    <s v="908624 2017 Infrastructure Master Plan (Sewer)"/>
    <x v="1"/>
    <x v="1"/>
    <s v="Studies-2021-CW"/>
    <x v="1"/>
    <x v="1"/>
    <x v="1"/>
    <x v="2"/>
    <x v="0"/>
    <s v="Individual"/>
    <x v="1"/>
    <x v="1"/>
    <x v="1"/>
    <x v="3"/>
    <x v="10"/>
    <x v="186"/>
    <s v="516279  D/C Studies-2021-CW"/>
    <n v="0"/>
    <n v="29.15"/>
    <n v="29.7"/>
    <n v="0"/>
    <n v="0"/>
    <n v="0"/>
    <n v="0"/>
    <n v="0"/>
    <n v="0"/>
    <n v="0"/>
    <n v="58.849999999999994"/>
    <n v="516279"/>
    <n v="58.849999999999994"/>
    <s v="CW"/>
    <x v="8"/>
    <s v="Studies"/>
    <n v="908624"/>
    <s v="Plan directeur de l'infrastructure 2017 (égout)"/>
    <s v="908624 Plan directeur de l'infrastructure 2017 (égout)"/>
    <x v="1"/>
    <x v="9"/>
    <x v="1"/>
    <x v="1"/>
  </r>
  <r>
    <n v="909072"/>
    <s v="909072 Leitrim Sanitary Pump Station Expansion"/>
    <x v="1"/>
    <x v="1"/>
    <s v="Sanitary Wastewater (Outside Gree"/>
    <x v="1"/>
    <x v="1"/>
    <x v="1"/>
    <x v="2"/>
    <x v="0"/>
    <s v="Individual"/>
    <x v="1"/>
    <x v="1"/>
    <x v="1"/>
    <x v="13"/>
    <x v="10"/>
    <x v="187"/>
    <s v="516233  Sanitary Wastewater (Outside Gree"/>
    <n v="0"/>
    <n v="184"/>
    <n v="0"/>
    <n v="0"/>
    <n v="0"/>
    <n v="0"/>
    <n v="0"/>
    <n v="0"/>
    <n v="0"/>
    <n v="0"/>
    <n v="184"/>
    <n v="516233"/>
    <n v="184"/>
    <n v="22"/>
    <x v="2"/>
    <s v="Sanitary Wastewater"/>
    <n v="909072"/>
    <s v="Agrandissement de la station de pompage sanitaire du chemin Leitrim"/>
    <s v="909072 Agrandissement de la station de pompage sanitaire du chemin Leitrim"/>
    <x v="1"/>
    <x v="9"/>
    <x v="1"/>
    <x v="1"/>
  </r>
  <r>
    <n v="909357"/>
    <s v="909357 South Nepean Collector Ph3"/>
    <x v="1"/>
    <x v="1"/>
    <s v="Sanitary Wastewater (Outside Gree"/>
    <x v="1"/>
    <x v="1"/>
    <x v="1"/>
    <x v="2"/>
    <x v="0"/>
    <s v="Individual"/>
    <x v="1"/>
    <x v="1"/>
    <x v="1"/>
    <x v="3"/>
    <x v="10"/>
    <x v="188"/>
    <s v="516233  Sanitary Wastewater (Outside Gree"/>
    <n v="7502"/>
    <n v="0"/>
    <n v="0"/>
    <n v="0"/>
    <n v="0"/>
    <n v="0"/>
    <n v="0"/>
    <n v="0"/>
    <n v="0"/>
    <n v="0"/>
    <n v="7502"/>
    <n v="516233"/>
    <n v="7502"/>
    <n v="3"/>
    <x v="7"/>
    <s v="Sanitary Wastewater"/>
    <n v="909357"/>
    <s v="Égout collecteur de Nepean-Sud - Étape 3"/>
    <s v="909357 Égout collecteur de Nepean-Sud - Étape 3"/>
    <x v="1"/>
    <x v="9"/>
    <x v="1"/>
    <x v="1"/>
  </r>
  <r>
    <n v="909357"/>
    <s v="909357 South Nepean Collector Ph3"/>
    <x v="4"/>
    <x v="2"/>
    <s v="San Sewer DC Debt TBA"/>
    <x v="4"/>
    <x v="1"/>
    <x v="1"/>
    <x v="2"/>
    <x v="0"/>
    <s v="Individual"/>
    <x v="1"/>
    <x v="1"/>
    <x v="1"/>
    <x v="3"/>
    <x v="10"/>
    <x v="188"/>
    <s v="518039  Sanitary Sewer DC Debt TBA"/>
    <n v="698"/>
    <n v="0"/>
    <n v="0"/>
    <n v="0"/>
    <n v="0"/>
    <n v="0"/>
    <n v="0"/>
    <n v="0"/>
    <n v="0"/>
    <n v="0"/>
    <n v="698"/>
    <n v="518039"/>
    <n v="698"/>
    <n v="3"/>
    <x v="7"/>
    <s v="Sanitary Sewer DC Debt"/>
    <n v="909357"/>
    <s v="Égout collecteur de Nepean-Sud - Étape 3"/>
    <s v="909357 Égout collecteur de Nepean-Sud - Étape 3"/>
    <x v="1"/>
    <x v="9"/>
    <x v="1"/>
    <x v="2"/>
  </r>
  <r>
    <n v="907390"/>
    <s v="907390 ROPEC Primary Clarifier Expansion"/>
    <x v="0"/>
    <x v="0"/>
    <s v="Sewer Capital"/>
    <x v="5"/>
    <x v="3"/>
    <x v="1"/>
    <x v="2"/>
    <x v="0"/>
    <s v="Wastewater Treatment-Growth"/>
    <x v="1"/>
    <x v="1"/>
    <x v="4"/>
    <x v="11"/>
    <x v="10"/>
    <x v="189"/>
    <s v="516112  Sewer Capital"/>
    <n v="0"/>
    <n v="0"/>
    <n v="0"/>
    <n v="0"/>
    <n v="0"/>
    <n v="16"/>
    <n v="0"/>
    <n v="0"/>
    <n v="0"/>
    <n v="0"/>
    <n v="16"/>
    <n v="516112"/>
    <n v="0"/>
    <n v="18"/>
    <x v="1"/>
    <s v="Sewer Capital "/>
    <n v="907390"/>
    <s v="CEROP – Agrandissement du décanteur primaire"/>
    <s v="907390 CEROP – Agrandissement du décanteur primaire"/>
    <x v="1"/>
    <x v="9"/>
    <x v="1"/>
    <x v="0"/>
  </r>
  <r>
    <n v="907390"/>
    <s v="907390 ROPEC Primary Clarifier Expansion"/>
    <x v="1"/>
    <x v="1"/>
    <s v="Sanitary Wastewater (City Wide)"/>
    <x v="1"/>
    <x v="1"/>
    <x v="1"/>
    <x v="2"/>
    <x v="0"/>
    <s v="Wastewater Treatment-Growth"/>
    <x v="1"/>
    <x v="1"/>
    <x v="4"/>
    <x v="11"/>
    <x v="10"/>
    <x v="189"/>
    <s v="516231  Sanitary Wastewater (City Wide)"/>
    <n v="0"/>
    <n v="0"/>
    <n v="0"/>
    <n v="7459"/>
    <n v="34840"/>
    <n v="6926"/>
    <n v="0"/>
    <n v="0"/>
    <n v="0"/>
    <n v="0"/>
    <n v="49225"/>
    <n v="516231"/>
    <n v="7459"/>
    <n v="18"/>
    <x v="1"/>
    <s v="Sanitary Wastewater"/>
    <n v="907390"/>
    <s v="CEROP – Agrandissement du décanteur primaire"/>
    <s v="907390 CEROP – Agrandissement du décanteur primaire"/>
    <x v="1"/>
    <x v="9"/>
    <x v="1"/>
    <x v="1"/>
  </r>
  <r>
    <n v="907390"/>
    <s v="907390 ROPEC Primary Clarifier Expansion"/>
    <x v="1"/>
    <x v="1"/>
    <s v="Post Period Capacity Sewer"/>
    <x v="1"/>
    <x v="1"/>
    <x v="1"/>
    <x v="2"/>
    <x v="0"/>
    <s v="Wastewater Treatment-Growth"/>
    <x v="1"/>
    <x v="1"/>
    <x v="4"/>
    <x v="11"/>
    <x v="10"/>
    <x v="189"/>
    <s v="516392  Post Period Capacity Sewer"/>
    <n v="0"/>
    <n v="0"/>
    <n v="0"/>
    <n v="1203"/>
    <n v="5625"/>
    <n v="1118"/>
    <n v="0"/>
    <n v="0"/>
    <n v="0"/>
    <n v="0"/>
    <n v="7946"/>
    <n v="516392"/>
    <n v="1203"/>
    <n v="18"/>
    <x v="1"/>
    <s v="Sanitary Wastewater"/>
    <n v="907390"/>
    <s v="CEROP – Agrandissement du décanteur primaire"/>
    <s v="907390 CEROP – Agrandissement du décanteur primaire"/>
    <x v="1"/>
    <x v="9"/>
    <x v="1"/>
    <x v="1"/>
  </r>
  <r>
    <n v="907390"/>
    <s v="907390 ROPEC Primary Clarifier Expansion"/>
    <x v="2"/>
    <x v="2"/>
    <s v="Sewer Funded Debt"/>
    <x v="6"/>
    <x v="3"/>
    <x v="1"/>
    <x v="2"/>
    <x v="0"/>
    <s v="Wastewater Treatment-Growth"/>
    <x v="1"/>
    <x v="1"/>
    <x v="4"/>
    <x v="11"/>
    <x v="10"/>
    <x v="189"/>
    <s v="518007  Sewer Funded Debt"/>
    <n v="0"/>
    <n v="0"/>
    <n v="0"/>
    <n v="1"/>
    <n v="0"/>
    <n v="75"/>
    <n v="0"/>
    <n v="0"/>
    <n v="0"/>
    <n v="0"/>
    <n v="76"/>
    <n v="518007"/>
    <n v="1"/>
    <n v="18"/>
    <x v="1"/>
    <s v="Sewer Funded Debt"/>
    <n v="907390"/>
    <s v="CEROP – Agrandissement du décanteur primaire"/>
    <s v="907390 CEROP – Agrandissement du décanteur primaire"/>
    <x v="1"/>
    <x v="9"/>
    <x v="1"/>
    <x v="2"/>
  </r>
  <r>
    <n v="907390"/>
    <s v="907390 ROPEC Primary Clarifier Expansion"/>
    <x v="4"/>
    <x v="2"/>
    <s v="San Sewer DC Debt TBA"/>
    <x v="4"/>
    <x v="1"/>
    <x v="1"/>
    <x v="2"/>
    <x v="0"/>
    <s v="Wastewater Treatment-Growth"/>
    <x v="1"/>
    <x v="1"/>
    <x v="4"/>
    <x v="11"/>
    <x v="10"/>
    <x v="189"/>
    <s v="518039  Sanitary Sewer DC Debt TBA"/>
    <n v="0"/>
    <n v="0"/>
    <n v="0"/>
    <n v="0"/>
    <n v="0"/>
    <n v="539"/>
    <n v="0"/>
    <n v="0"/>
    <n v="0"/>
    <n v="0"/>
    <n v="539"/>
    <n v="518039"/>
    <n v="0"/>
    <n v="18"/>
    <x v="1"/>
    <s v="Sanitary Sewer DC Debt"/>
    <n v="907390"/>
    <s v="CEROP – Agrandissement du décanteur primaire"/>
    <s v="907390 CEROP – Agrandissement du décanteur primaire"/>
    <x v="1"/>
    <x v="9"/>
    <x v="1"/>
    <x v="2"/>
  </r>
  <r>
    <n v="909029"/>
    <s v="909029 Protective Plumbing Program 2018"/>
    <x v="0"/>
    <x v="0"/>
    <s v="Sewer Capital"/>
    <x v="5"/>
    <x v="3"/>
    <x v="1"/>
    <x v="2"/>
    <x v="0"/>
    <s v="Wastewater Services General-Regulatory"/>
    <x v="2"/>
    <x v="1"/>
    <x v="4"/>
    <x v="11"/>
    <x v="10"/>
    <x v="190"/>
    <s v="516112  Sewer Capital"/>
    <n v="0"/>
    <n v="1000"/>
    <n v="1000"/>
    <n v="1000"/>
    <n v="1000"/>
    <n v="1000"/>
    <n v="1000"/>
    <n v="1000"/>
    <n v="1000"/>
    <n v="1000"/>
    <n v="9000"/>
    <n v="516112"/>
    <n v="3000"/>
    <s v="CW"/>
    <x v="9"/>
    <s v="Sewer Capital "/>
    <n v="909029"/>
    <s v="Programme d’installation de dispositifs protecteurs sanitaires – 2018"/>
    <s v="909029 Programme d’installation de dispositifs protecteurs sanitaires – 2018"/>
    <x v="1"/>
    <x v="9"/>
    <x v="2"/>
    <x v="0"/>
  </r>
  <r>
    <n v="909312"/>
    <s v="909312 Water Env Protec Short Term Initiat 2019"/>
    <x v="0"/>
    <x v="0"/>
    <s v="Sewer Capital"/>
    <x v="5"/>
    <x v="3"/>
    <x v="1"/>
    <x v="2"/>
    <x v="0"/>
    <s v="Wastewater Services General-Renewal"/>
    <x v="0"/>
    <x v="1"/>
    <x v="4"/>
    <x v="11"/>
    <x v="10"/>
    <x v="191"/>
    <s v="516112  Sewer Capital"/>
    <n v="150"/>
    <n v="150"/>
    <n v="150"/>
    <n v="150"/>
    <n v="150"/>
    <n v="150"/>
    <n v="150"/>
    <n v="150"/>
    <n v="150"/>
    <n v="150"/>
    <n v="1500"/>
    <n v="516112"/>
    <n v="600"/>
    <n v="11"/>
    <x v="3"/>
    <s v="Sewer Capital "/>
    <n v="909312"/>
    <s v="Protection de l’environnement l’eau : Initiatives à court terme - 2019"/>
    <s v="909312 Protection de l’environnement l’eau : Initiatives à court terme - 2019"/>
    <x v="1"/>
    <x v="9"/>
    <x v="0"/>
    <x v="0"/>
  </r>
  <r>
    <n v="903324"/>
    <s v="903324 Kennedy Burnett SW Pond"/>
    <x v="0"/>
    <x v="0"/>
    <s v="Stormwater Reserve"/>
    <x v="5"/>
    <x v="3"/>
    <x v="1"/>
    <x v="3"/>
    <x v="0"/>
    <s v="Individual"/>
    <x v="0"/>
    <x v="1"/>
    <x v="1"/>
    <x v="3"/>
    <x v="12"/>
    <x v="192"/>
    <s v="516180  Stormwater Reserve Capital"/>
    <n v="7875"/>
    <n v="0"/>
    <n v="0"/>
    <n v="0"/>
    <n v="0"/>
    <n v="0"/>
    <n v="0"/>
    <n v="0"/>
    <n v="0"/>
    <n v="0"/>
    <n v="7875"/>
    <n v="516180"/>
    <n v="7875"/>
    <n v="3"/>
    <x v="9"/>
    <s v="Stormwater"/>
    <n v="903324"/>
    <s v="Bassin de rétention des eaux pluviales Kennedy-Burnett "/>
    <s v="903324 Bassin de rétention des eaux pluviales Kennedy-Burnett "/>
    <x v="1"/>
    <x v="12"/>
    <x v="0"/>
    <x v="0"/>
  </r>
  <r>
    <n v="903324"/>
    <s v="903324 Kennedy Burnett SW Pond"/>
    <x v="1"/>
    <x v="1"/>
    <s v="SUC Nepean"/>
    <x v="1"/>
    <x v="1"/>
    <x v="1"/>
    <x v="3"/>
    <x v="0"/>
    <s v="Individual"/>
    <x v="0"/>
    <x v="1"/>
    <x v="1"/>
    <x v="3"/>
    <x v="12"/>
    <x v="192"/>
    <s v="516285 SUC Nepean"/>
    <n v="4625"/>
    <n v="0"/>
    <n v="0"/>
    <n v="0"/>
    <n v="0"/>
    <n v="0"/>
    <n v="0"/>
    <n v="0"/>
    <n v="0"/>
    <n v="0"/>
    <n v="4625"/>
    <n v="516285"/>
    <n v="4625"/>
    <n v="3"/>
    <x v="9"/>
    <s v="Stormwater Management Ponds"/>
    <n v="903324"/>
    <s v="Bassin de rétention des eaux pluviales Kennedy-Burnett "/>
    <s v="903324 Bassin de rétention des eaux pluviales Kennedy-Burnett "/>
    <x v="1"/>
    <x v="12"/>
    <x v="0"/>
    <x v="1"/>
  </r>
  <r>
    <n v="908252"/>
    <s v="908252 Stormwater Mgmt Retrofit Master Plan"/>
    <x v="0"/>
    <x v="0"/>
    <s v="Stormwater Reserve"/>
    <x v="5"/>
    <x v="3"/>
    <x v="1"/>
    <x v="3"/>
    <x v="0"/>
    <s v="Individual"/>
    <x v="0"/>
    <x v="1"/>
    <x v="1"/>
    <x v="3"/>
    <x v="12"/>
    <x v="193"/>
    <s v="516180  Stormwater Reserve Capital"/>
    <n v="100"/>
    <n v="510"/>
    <n v="0"/>
    <n v="0"/>
    <n v="0"/>
    <n v="0"/>
    <n v="0"/>
    <n v="0"/>
    <n v="0"/>
    <n v="0"/>
    <n v="610"/>
    <n v="516180"/>
    <n v="610"/>
    <s v="CW"/>
    <x v="8"/>
    <s v="Stormwater"/>
    <n v="908252"/>
    <s v="Plan directeur de modernisation du système de gestion des eaux pluviales"/>
    <s v="908252 Plan directeur de modernisation du système de gestion des eaux pluviales"/>
    <x v="1"/>
    <x v="12"/>
    <x v="0"/>
    <x v="0"/>
  </r>
  <r>
    <n v="909355"/>
    <s v="909355 2019 Flood Plain Mapping"/>
    <x v="0"/>
    <x v="0"/>
    <s v="Stormwater Reserve"/>
    <x v="5"/>
    <x v="3"/>
    <x v="1"/>
    <x v="3"/>
    <x v="0"/>
    <s v="Individual"/>
    <x v="0"/>
    <x v="1"/>
    <x v="1"/>
    <x v="3"/>
    <x v="12"/>
    <x v="194"/>
    <s v="516180  Stormwater Reserve Capital"/>
    <n v="175"/>
    <n v="255"/>
    <n v="208"/>
    <n v="133"/>
    <n v="0"/>
    <n v="0"/>
    <n v="0"/>
    <n v="0"/>
    <n v="0"/>
    <n v="0"/>
    <n v="771"/>
    <n v="516180"/>
    <n v="771"/>
    <s v="CW"/>
    <x v="3"/>
    <s v="Stormwater"/>
    <n v="909355"/>
    <s v="Cartographie des plaines inondables 2019"/>
    <s v="909355 Cartographie des plaines inondables 2019"/>
    <x v="1"/>
    <x v="12"/>
    <x v="0"/>
    <x v="0"/>
  </r>
  <r>
    <n v="909356"/>
    <s v="909356 2020 Stormwater Management Retrofit"/>
    <x v="0"/>
    <x v="0"/>
    <s v="Stormwater Reserve"/>
    <x v="5"/>
    <x v="3"/>
    <x v="1"/>
    <x v="3"/>
    <x v="0"/>
    <s v="Individual"/>
    <x v="0"/>
    <x v="1"/>
    <x v="1"/>
    <x v="3"/>
    <x v="12"/>
    <x v="195"/>
    <s v="516180  Stormwater Reserve Capital"/>
    <n v="0"/>
    <n v="0"/>
    <n v="1500"/>
    <n v="2500"/>
    <n v="0"/>
    <n v="0"/>
    <n v="0"/>
    <n v="0"/>
    <n v="0"/>
    <n v="0"/>
    <n v="4000"/>
    <n v="516180"/>
    <n v="4000"/>
    <s v="CW"/>
    <x v="3"/>
    <s v="Stormwater"/>
    <n v="909356"/>
    <s v="Modernisation de la gestion des eaux pluviales 2020"/>
    <s v="909356 Modernisation de la gestion des eaux pluviales 2020"/>
    <x v="1"/>
    <x v="12"/>
    <x v="0"/>
    <x v="0"/>
  </r>
  <r>
    <n v="909356"/>
    <s v="909356 2020 Stormwater Management Retrofit"/>
    <x v="2"/>
    <x v="2"/>
    <s v="Stormwater Res Debt"/>
    <x v="6"/>
    <x v="3"/>
    <x v="1"/>
    <x v="3"/>
    <x v="0"/>
    <s v="Individual"/>
    <x v="0"/>
    <x v="1"/>
    <x v="1"/>
    <x v="3"/>
    <x v="12"/>
    <x v="195"/>
    <s v="518056  Stormwater Reserve Capital Debt"/>
    <n v="0"/>
    <n v="2040"/>
    <n v="580"/>
    <n v="683"/>
    <n v="0"/>
    <n v="0"/>
    <n v="0"/>
    <n v="0"/>
    <n v="0"/>
    <n v="0"/>
    <n v="3303"/>
    <n v="518056"/>
    <n v="3303"/>
    <s v="CW"/>
    <x v="3"/>
    <e v="#N/A"/>
    <n v="909356"/>
    <s v="Modernisation de la gestion des eaux pluviales 2020"/>
    <s v="909356 Modernisation de la gestion des eaux pluviales 2020"/>
    <x v="1"/>
    <x v="12"/>
    <x v="0"/>
    <x v="2"/>
  </r>
  <r>
    <n v="909017"/>
    <s v="909017 LRT2 C1 Hwy 174 Culverts"/>
    <x v="0"/>
    <x v="0"/>
    <s v="Stormwater Reserve"/>
    <x v="5"/>
    <x v="3"/>
    <x v="1"/>
    <x v="3"/>
    <x v="0"/>
    <s v="Structures-Stormwater"/>
    <x v="0"/>
    <x v="1"/>
    <x v="1"/>
    <x v="3"/>
    <x v="12"/>
    <x v="196"/>
    <s v="516180  Stormwater Reserve Capital"/>
    <n v="510"/>
    <n v="0"/>
    <n v="1010"/>
    <n v="0"/>
    <n v="0"/>
    <n v="0"/>
    <n v="0"/>
    <n v="0"/>
    <n v="0"/>
    <n v="0"/>
    <n v="1520"/>
    <n v="516180"/>
    <n v="1520"/>
    <s v="CW"/>
    <x v="3"/>
    <s v="Stormwater"/>
    <n v="909017"/>
    <s v="TLR2 Ponceaux de l’autoroute 174 zone C1"/>
    <s v="909017 TLR2 Ponceaux de l’autoroute 174 zone C1"/>
    <x v="1"/>
    <x v="12"/>
    <x v="0"/>
    <x v="0"/>
  </r>
  <r>
    <n v="909017"/>
    <s v="909017 LRT2 C1 Hwy 174 Culverts"/>
    <x v="2"/>
    <x v="2"/>
    <s v="Stormwater Res Debt"/>
    <x v="6"/>
    <x v="3"/>
    <x v="1"/>
    <x v="3"/>
    <x v="0"/>
    <s v="Structures-Stormwater"/>
    <x v="0"/>
    <x v="1"/>
    <x v="1"/>
    <x v="3"/>
    <x v="12"/>
    <x v="196"/>
    <s v="518056  Stormwater Reserve Capital Debt"/>
    <n v="1500"/>
    <n v="4019"/>
    <n v="1000"/>
    <n v="0"/>
    <n v="0"/>
    <n v="0"/>
    <n v="0"/>
    <n v="0"/>
    <n v="0"/>
    <n v="0"/>
    <n v="6519"/>
    <n v="518056"/>
    <n v="6519"/>
    <s v="CW"/>
    <x v="3"/>
    <e v="#N/A"/>
    <n v="909017"/>
    <s v="TLR2 Ponceaux de l’autoroute 174 zone C1"/>
    <s v="909017 TLR2 Ponceaux de l’autoroute 174 zone C1"/>
    <x v="1"/>
    <x v="12"/>
    <x v="0"/>
    <x v="2"/>
  </r>
  <r>
    <n v="909383"/>
    <s v="909383 2019 Culverts Scoping Pre/Post Eng."/>
    <x v="0"/>
    <x v="0"/>
    <s v="Sewer Capital"/>
    <x v="5"/>
    <x v="3"/>
    <x v="1"/>
    <x v="3"/>
    <x v="0"/>
    <s v="Structures-Stormwater"/>
    <x v="0"/>
    <x v="1"/>
    <x v="1"/>
    <x v="3"/>
    <x v="12"/>
    <x v="197"/>
    <s v="516112  Sewer Capital"/>
    <n v="0"/>
    <n v="0"/>
    <n v="0"/>
    <n v="0"/>
    <n v="1000"/>
    <n v="1000"/>
    <n v="1000"/>
    <n v="1000"/>
    <n v="1000"/>
    <n v="1000"/>
    <n v="6000"/>
    <n v="516112"/>
    <n v="0"/>
    <s v="CW"/>
    <x v="3"/>
    <s v="Sewer Capital "/>
    <n v="909383"/>
    <s v="Délimitations préalable et subséquente des travaux d'ingénierie des ponceaux 2019"/>
    <s v="909383 Délimitations préalable et subséquente des travaux d'ingénierie des ponceaux 2019"/>
    <x v="1"/>
    <x v="12"/>
    <x v="0"/>
    <x v="0"/>
  </r>
  <r>
    <n v="909383"/>
    <s v="909383 2019 Culverts Scoping Pre/Post Eng."/>
    <x v="0"/>
    <x v="0"/>
    <s v="Stormwater Reserve"/>
    <x v="5"/>
    <x v="3"/>
    <x v="1"/>
    <x v="3"/>
    <x v="0"/>
    <s v="Structures-Stormwater"/>
    <x v="0"/>
    <x v="1"/>
    <x v="1"/>
    <x v="3"/>
    <x v="12"/>
    <x v="197"/>
    <s v="516180  Stormwater Reserve Capital"/>
    <n v="510"/>
    <n v="600"/>
    <n v="600"/>
    <n v="600"/>
    <n v="0"/>
    <n v="0"/>
    <n v="0"/>
    <n v="0"/>
    <n v="0"/>
    <n v="0"/>
    <n v="2310"/>
    <n v="516180"/>
    <n v="2310"/>
    <s v="CW"/>
    <x v="3"/>
    <s v="Stormwater"/>
    <n v="909383"/>
    <s v="Délimitations préalable et subséquente des travaux d'ingénierie des ponceaux 2019"/>
    <s v="909383 Délimitations préalable et subséquente des travaux d'ingénierie des ponceaux 2019"/>
    <x v="1"/>
    <x v="12"/>
    <x v="0"/>
    <x v="0"/>
  </r>
  <r>
    <n v="909384"/>
    <s v="909384 2019 Drainage Culverts - Site-Specific"/>
    <x v="0"/>
    <x v="0"/>
    <s v="Sewer Capital"/>
    <x v="5"/>
    <x v="3"/>
    <x v="1"/>
    <x v="3"/>
    <x v="0"/>
    <s v="Structures-Stormwater"/>
    <x v="0"/>
    <x v="1"/>
    <x v="1"/>
    <x v="3"/>
    <x v="12"/>
    <x v="198"/>
    <s v="516112  Sewer Capital"/>
    <n v="0"/>
    <n v="0"/>
    <n v="0"/>
    <n v="0"/>
    <n v="500"/>
    <n v="500"/>
    <n v="500"/>
    <n v="500"/>
    <n v="500"/>
    <n v="500"/>
    <n v="3000"/>
    <n v="516112"/>
    <n v="0"/>
    <s v="CW"/>
    <x v="3"/>
    <s v="Sewer Capital "/>
    <n v="909384"/>
    <s v="Ponceaux de drainage 2019 - Propres à un emplacement"/>
    <s v="909384 Ponceaux de drainage 2019 - Propres à un emplacement"/>
    <x v="1"/>
    <x v="12"/>
    <x v="0"/>
    <x v="0"/>
  </r>
  <r>
    <n v="909384"/>
    <s v="909384 2019 Drainage Culverts - Site-Specific"/>
    <x v="0"/>
    <x v="0"/>
    <s v="Stormwater Reserve"/>
    <x v="5"/>
    <x v="3"/>
    <x v="1"/>
    <x v="3"/>
    <x v="0"/>
    <s v="Structures-Stormwater"/>
    <x v="0"/>
    <x v="1"/>
    <x v="1"/>
    <x v="3"/>
    <x v="12"/>
    <x v="198"/>
    <s v="516180  Stormwater Reserve Capital"/>
    <n v="300"/>
    <n v="600"/>
    <n v="1300"/>
    <n v="1100"/>
    <n v="0"/>
    <n v="0"/>
    <n v="0"/>
    <n v="0"/>
    <n v="0"/>
    <n v="0"/>
    <n v="3300"/>
    <n v="516180"/>
    <n v="3300"/>
    <s v="CW"/>
    <x v="3"/>
    <s v="Stormwater"/>
    <n v="909384"/>
    <s v="Ponceaux de drainage 2019 - Propres à un emplacement"/>
    <s v="909384 Ponceaux de drainage 2019 - Propres à un emplacement"/>
    <x v="1"/>
    <x v="12"/>
    <x v="0"/>
    <x v="0"/>
  </r>
  <r>
    <n v="909384"/>
    <s v="909384 2019 Drainage Culverts - Site-Specific"/>
    <x v="2"/>
    <x v="2"/>
    <s v="Sewer Funded Debt"/>
    <x v="6"/>
    <x v="3"/>
    <x v="1"/>
    <x v="3"/>
    <x v="0"/>
    <s v="Structures-Stormwater"/>
    <x v="0"/>
    <x v="1"/>
    <x v="1"/>
    <x v="3"/>
    <x v="12"/>
    <x v="198"/>
    <s v="518007  Sewer Funded Debt"/>
    <n v="0"/>
    <n v="0"/>
    <n v="0"/>
    <n v="0"/>
    <n v="500"/>
    <n v="500"/>
    <n v="500"/>
    <n v="500"/>
    <n v="500"/>
    <n v="500"/>
    <n v="3000"/>
    <n v="518007"/>
    <n v="0"/>
    <s v="CW"/>
    <x v="3"/>
    <s v="Sewer Funded Debt"/>
    <n v="909384"/>
    <s v="Ponceaux de drainage 2019 - Propres à un emplacement"/>
    <s v="909384 Ponceaux de drainage 2019 - Propres à un emplacement"/>
    <x v="1"/>
    <x v="12"/>
    <x v="0"/>
    <x v="2"/>
  </r>
  <r>
    <n v="909384"/>
    <s v="909384 2019 Drainage Culverts - Site-Specific"/>
    <x v="2"/>
    <x v="2"/>
    <s v="Stormwater Res Debt"/>
    <x v="6"/>
    <x v="3"/>
    <x v="1"/>
    <x v="3"/>
    <x v="0"/>
    <s v="Structures-Stormwater"/>
    <x v="0"/>
    <x v="1"/>
    <x v="1"/>
    <x v="3"/>
    <x v="12"/>
    <x v="198"/>
    <s v="518056  Stormwater Reserve Capital Debt"/>
    <n v="400"/>
    <n v="1900"/>
    <n v="1000"/>
    <n v="1200"/>
    <n v="0"/>
    <n v="0"/>
    <n v="0"/>
    <n v="0"/>
    <n v="0"/>
    <n v="0"/>
    <n v="4500"/>
    <n v="518056"/>
    <n v="4500"/>
    <s v="CW"/>
    <x v="3"/>
    <e v="#N/A"/>
    <n v="909384"/>
    <s v="Ponceaux de drainage 2019 - Propres à un emplacement"/>
    <s v="909384 Ponceaux de drainage 2019 - Propres à un emplacement"/>
    <x v="1"/>
    <x v="12"/>
    <x v="0"/>
    <x v="2"/>
  </r>
  <r>
    <n v="909385"/>
    <s v="909385 2019 Drainage Culverts - CW"/>
    <x v="0"/>
    <x v="0"/>
    <s v="Sewer Capital"/>
    <x v="5"/>
    <x v="3"/>
    <x v="1"/>
    <x v="3"/>
    <x v="0"/>
    <s v="Structures-Stormwater"/>
    <x v="0"/>
    <x v="1"/>
    <x v="1"/>
    <x v="3"/>
    <x v="12"/>
    <x v="199"/>
    <s v="516112  Sewer Capital"/>
    <n v="0"/>
    <n v="0"/>
    <n v="0"/>
    <n v="0"/>
    <n v="10000"/>
    <n v="6000"/>
    <n v="7000"/>
    <n v="7000"/>
    <n v="7000"/>
    <n v="7000"/>
    <n v="44000"/>
    <n v="516112"/>
    <n v="0"/>
    <s v="CW"/>
    <x v="3"/>
    <s v="Sewer Capital "/>
    <n v="909385"/>
    <s v="Ponceaux de drainage 2019 - À l'échelle de la Ville"/>
    <s v="909385 Ponceaux de drainage 2019 - À l'échelle de la Ville"/>
    <x v="1"/>
    <x v="12"/>
    <x v="0"/>
    <x v="0"/>
  </r>
  <r>
    <n v="909385"/>
    <s v="909385 2019 Drainage Culverts - CW"/>
    <x v="0"/>
    <x v="0"/>
    <s v="Stormwater Reserve"/>
    <x v="5"/>
    <x v="3"/>
    <x v="1"/>
    <x v="3"/>
    <x v="0"/>
    <s v="Structures-Stormwater"/>
    <x v="0"/>
    <x v="1"/>
    <x v="1"/>
    <x v="3"/>
    <x v="12"/>
    <x v="199"/>
    <s v="516180  Stormwater Reserve Capital"/>
    <n v="775"/>
    <n v="2800"/>
    <n v="5500"/>
    <n v="6050"/>
    <n v="0"/>
    <n v="0"/>
    <n v="0"/>
    <n v="0"/>
    <n v="0"/>
    <n v="0"/>
    <n v="15125"/>
    <n v="516180"/>
    <n v="15125"/>
    <s v="CW"/>
    <x v="3"/>
    <s v="Stormwater"/>
    <n v="909385"/>
    <s v="Ponceaux de drainage 2019 - À l'échelle de la Ville"/>
    <s v="909385 Ponceaux de drainage 2019 - À l'échelle de la Ville"/>
    <x v="1"/>
    <x v="12"/>
    <x v="0"/>
    <x v="0"/>
  </r>
  <r>
    <n v="909385"/>
    <s v="909385 2019 Drainage Culverts - CW"/>
    <x v="2"/>
    <x v="2"/>
    <s v="Sewer Funded Debt"/>
    <x v="6"/>
    <x v="3"/>
    <x v="1"/>
    <x v="3"/>
    <x v="0"/>
    <s v="Structures-Stormwater"/>
    <x v="0"/>
    <x v="1"/>
    <x v="1"/>
    <x v="3"/>
    <x v="12"/>
    <x v="199"/>
    <s v="518007  Sewer Funded Debt"/>
    <n v="0"/>
    <n v="0"/>
    <n v="0"/>
    <n v="0"/>
    <n v="5000"/>
    <n v="6000"/>
    <n v="7000"/>
    <n v="7000"/>
    <n v="7000"/>
    <n v="7000"/>
    <n v="39000"/>
    <n v="518007"/>
    <n v="0"/>
    <s v="CW"/>
    <x v="3"/>
    <s v="Sewer Funded Debt"/>
    <n v="909385"/>
    <s v="Ponceaux de drainage 2019 - À l'échelle de la Ville"/>
    <s v="909385 Ponceaux de drainage 2019 - À l'échelle de la Ville"/>
    <x v="1"/>
    <x v="12"/>
    <x v="0"/>
    <x v="2"/>
  </r>
  <r>
    <n v="909385"/>
    <s v="909385 2019 Drainage Culverts - CW"/>
    <x v="2"/>
    <x v="2"/>
    <s v="Stormwater Res Debt"/>
    <x v="6"/>
    <x v="3"/>
    <x v="1"/>
    <x v="3"/>
    <x v="0"/>
    <s v="Structures-Stormwater"/>
    <x v="0"/>
    <x v="1"/>
    <x v="1"/>
    <x v="3"/>
    <x v="12"/>
    <x v="199"/>
    <s v="518056  Stormwater Reserve Capital Debt"/>
    <n v="12000"/>
    <n v="10000"/>
    <n v="6000"/>
    <n v="6000"/>
    <n v="0"/>
    <n v="0"/>
    <n v="0"/>
    <n v="0"/>
    <n v="0"/>
    <n v="0"/>
    <n v="34000"/>
    <n v="518056"/>
    <n v="34000"/>
    <s v="CW"/>
    <x v="3"/>
    <e v="#N/A"/>
    <n v="909385"/>
    <s v="Ponceaux de drainage 2019 - À l'échelle de la Ville"/>
    <s v="909385 Ponceaux de drainage 2019 - À l'échelle de la Ville"/>
    <x v="1"/>
    <x v="12"/>
    <x v="0"/>
    <x v="2"/>
  </r>
  <r>
    <n v="909386"/>
    <s v="909386 2019 Drainage Culverts - Other"/>
    <x v="0"/>
    <x v="0"/>
    <s v="Stormwater Reserve"/>
    <x v="5"/>
    <x v="3"/>
    <x v="1"/>
    <x v="3"/>
    <x v="0"/>
    <s v="Structures-Stormwater"/>
    <x v="0"/>
    <x v="1"/>
    <x v="1"/>
    <x v="3"/>
    <x v="12"/>
    <x v="200"/>
    <s v="516180  Stormwater Reserve Capital"/>
    <n v="325"/>
    <n v="0"/>
    <n v="0"/>
    <n v="0"/>
    <n v="0"/>
    <n v="0"/>
    <n v="0"/>
    <n v="0"/>
    <n v="0"/>
    <n v="0"/>
    <n v="325"/>
    <n v="516180"/>
    <n v="325"/>
    <s v="CW"/>
    <x v="3"/>
    <s v="Stormwater"/>
    <n v="909386"/>
    <s v="Ponceaux de drainage 2019 - Autres"/>
    <s v="909386 Ponceaux de drainage 2019 - Autres"/>
    <x v="1"/>
    <x v="12"/>
    <x v="0"/>
    <x v="0"/>
  </r>
  <r>
    <n v="909386"/>
    <s v="909386 2019 Drainage Culverts - Other"/>
    <x v="2"/>
    <x v="2"/>
    <s v="Stormwater Res Debt"/>
    <x v="6"/>
    <x v="3"/>
    <x v="1"/>
    <x v="3"/>
    <x v="0"/>
    <s v="Structures-Stormwater"/>
    <x v="0"/>
    <x v="1"/>
    <x v="1"/>
    <x v="3"/>
    <x v="12"/>
    <x v="200"/>
    <s v="518056  Stormwater Reserve Capital Debt"/>
    <n v="300"/>
    <n v="0"/>
    <n v="0"/>
    <n v="0"/>
    <n v="0"/>
    <n v="0"/>
    <n v="0"/>
    <n v="0"/>
    <n v="0"/>
    <n v="0"/>
    <n v="300"/>
    <n v="518056"/>
    <n v="300"/>
    <s v="CW"/>
    <x v="3"/>
    <e v="#N/A"/>
    <n v="909386"/>
    <s v="Ponceaux de drainage 2019 - Autres"/>
    <s v="909386 Ponceaux de drainage 2019 - Autres"/>
    <x v="1"/>
    <x v="12"/>
    <x v="0"/>
    <x v="2"/>
  </r>
  <r>
    <n v="908618"/>
    <s v="908618 CWWF Convent Glen North Storm Sewer"/>
    <x v="0"/>
    <x v="0"/>
    <s v="Stormwater Reserve"/>
    <x v="5"/>
    <x v="3"/>
    <x v="1"/>
    <x v="3"/>
    <x v="0"/>
    <s v="Individual"/>
    <x v="0"/>
    <x v="1"/>
    <x v="1"/>
    <x v="3"/>
    <x v="12"/>
    <x v="201"/>
    <s v="516180  Stormwater Reserve Capital"/>
    <n v="0"/>
    <n v="0"/>
    <n v="0"/>
    <n v="20600"/>
    <n v="0"/>
    <n v="0"/>
    <n v="0"/>
    <n v="0"/>
    <n v="0"/>
    <n v="0"/>
    <n v="20600"/>
    <n v="516180"/>
    <n v="20600"/>
    <n v="1"/>
    <x v="5"/>
    <s v="Stormwater"/>
    <n v="908618"/>
    <s v="Égout pluvial collecteur de Bilberry Ouest"/>
    <s v="908618 Égout pluvial collecteur de Bilberry Ouest"/>
    <x v="1"/>
    <x v="12"/>
    <x v="0"/>
    <x v="0"/>
  </r>
  <r>
    <n v="909150"/>
    <s v="909150 2019 Stormwater Improvements"/>
    <x v="0"/>
    <x v="0"/>
    <s v="Stormwater Reserve"/>
    <x v="5"/>
    <x v="3"/>
    <x v="1"/>
    <x v="3"/>
    <x v="0"/>
    <s v="Stormwater Collection Rehabilitation"/>
    <x v="0"/>
    <x v="1"/>
    <x v="1"/>
    <x v="3"/>
    <x v="12"/>
    <x v="202"/>
    <s v="516180  Stormwater Reserve Capital"/>
    <n v="500"/>
    <n v="1000"/>
    <n v="1000"/>
    <n v="1140"/>
    <n v="4305"/>
    <n v="9215"/>
    <n v="7310"/>
    <n v="8300"/>
    <n v="9310"/>
    <n v="9650"/>
    <n v="51730"/>
    <n v="516180"/>
    <n v="3640"/>
    <s v="CW"/>
    <x v="3"/>
    <s v="Stormwater"/>
    <n v="909150"/>
    <s v="Modernisation de l’infrastructure de gestion des eaux pluviales – 2018"/>
    <s v="909150 Modernisation de l’infrastructure de gestion des eaux pluviales – 2018"/>
    <x v="1"/>
    <x v="12"/>
    <x v="0"/>
    <x v="0"/>
  </r>
  <r>
    <n v="902137"/>
    <s v="902137 Stormwater Mgmt: Rehab&amp;Enviro Compliance"/>
    <x v="0"/>
    <x v="0"/>
    <s v="Sewer Capital"/>
    <x v="5"/>
    <x v="3"/>
    <x v="1"/>
    <x v="3"/>
    <x v="0"/>
    <s v="Stormwater Management Facilities"/>
    <x v="0"/>
    <x v="1"/>
    <x v="4"/>
    <x v="14"/>
    <x v="12"/>
    <x v="203"/>
    <s v="516112  Sewer Capital"/>
    <n v="1620"/>
    <n v="1450"/>
    <n v="706"/>
    <n v="712"/>
    <n v="743"/>
    <n v="775"/>
    <n v="808"/>
    <n v="870"/>
    <n v="870"/>
    <n v="870"/>
    <n v="9424"/>
    <n v="516112"/>
    <n v="4488"/>
    <s v="CW"/>
    <x v="8"/>
    <s v="Sewer Capital "/>
    <n v="902137"/>
    <s v="Gestion des eaux pluviales : divers travaux de réfection et de conformité environnementale – 2019"/>
    <s v="902137 Gestion des eaux pluviales : divers travaux de réfection et de conformité environnementale – 2019"/>
    <x v="1"/>
    <x v="12"/>
    <x v="0"/>
    <x v="0"/>
  </r>
  <r>
    <n v="909540"/>
    <s v="909540 DCA- Riverside South Pond 5 Storm Sewers"/>
    <x v="1"/>
    <x v="1"/>
    <s v="SUC Glou Ponds"/>
    <x v="1"/>
    <x v="1"/>
    <x v="1"/>
    <x v="3"/>
    <x v="0"/>
    <s v="Individual"/>
    <x v="1"/>
    <x v="1"/>
    <x v="1"/>
    <x v="10"/>
    <x v="12"/>
    <x v="204"/>
    <s v="516283  SUC Glou Ponds"/>
    <n v="6500.826"/>
    <n v="0"/>
    <n v="0"/>
    <n v="0"/>
    <n v="0"/>
    <n v="0"/>
    <n v="0"/>
    <n v="0"/>
    <n v="0"/>
    <n v="0"/>
    <n v="6500.826"/>
    <n v="516283"/>
    <n v="6500.826"/>
    <n v="22"/>
    <x v="2"/>
    <s v="Stormwater Management Ponds"/>
    <n v="909540"/>
    <s v="ERA - Égouts pluviaux du bassin de rétention 5 Riverside-Sud"/>
    <s v="909540 ERA - Égouts pluviaux du bassin de rétention 5 Riverside-Sud"/>
    <x v="1"/>
    <x v="12"/>
    <x v="1"/>
    <x v="1"/>
  </r>
  <r>
    <n v="907485"/>
    <s v="907485 2019 Stormwater Master Planning"/>
    <x v="0"/>
    <x v="0"/>
    <s v="Stormwater Reserve"/>
    <x v="5"/>
    <x v="3"/>
    <x v="1"/>
    <x v="3"/>
    <x v="0"/>
    <s v="Individual"/>
    <x v="1"/>
    <x v="1"/>
    <x v="1"/>
    <x v="3"/>
    <x v="12"/>
    <x v="205"/>
    <s v="516180  Stormwater Reserve Capital"/>
    <n v="197.5"/>
    <n v="201.45"/>
    <n v="0"/>
    <n v="0"/>
    <n v="0"/>
    <n v="0"/>
    <n v="0"/>
    <n v="0"/>
    <n v="0"/>
    <n v="0"/>
    <n v="398.95"/>
    <n v="516180"/>
    <n v="398.95"/>
    <s v="CW"/>
    <x v="4"/>
    <s v="Stormwater"/>
    <n v="907485"/>
    <s v="Plan directeur de modernisation de la gestion des eaux pluviales 2019"/>
    <s v="907485 Plan directeur de modernisation de la gestion des eaux pluviales 2019"/>
    <x v="1"/>
    <x v="12"/>
    <x v="1"/>
    <x v="0"/>
  </r>
  <r>
    <n v="907485"/>
    <s v="907485 2019 Stormwater Master Planning"/>
    <x v="1"/>
    <x v="1"/>
    <s v="Studies-2021-CW"/>
    <x v="1"/>
    <x v="1"/>
    <x v="1"/>
    <x v="3"/>
    <x v="0"/>
    <s v="Individual"/>
    <x v="1"/>
    <x v="1"/>
    <x v="1"/>
    <x v="3"/>
    <x v="12"/>
    <x v="205"/>
    <s v="516279  D/C Studies-2021-CW"/>
    <n v="52.5"/>
    <n v="53.55"/>
    <n v="0"/>
    <n v="0"/>
    <n v="0"/>
    <n v="0"/>
    <n v="0"/>
    <n v="0"/>
    <n v="0"/>
    <n v="0"/>
    <n v="106.05"/>
    <n v="516279"/>
    <n v="106.05"/>
    <s v="CW"/>
    <x v="4"/>
    <s v="Studies"/>
    <n v="907485"/>
    <s v="Plan directeur de modernisation de la gestion des eaux pluviales 2019"/>
    <s v="907485 Plan directeur de modernisation de la gestion des eaux pluviales 2019"/>
    <x v="1"/>
    <x v="12"/>
    <x v="1"/>
    <x v="1"/>
  </r>
  <r>
    <n v="909351"/>
    <s v="909351 Municipal Drain Improvements - 2019"/>
    <x v="3"/>
    <x v="3"/>
    <s v="General Revenue"/>
    <x v="3"/>
    <x v="2"/>
    <x v="1"/>
    <x v="3"/>
    <x v="0"/>
    <s v="Municipal Drains"/>
    <x v="3"/>
    <x v="1"/>
    <x v="4"/>
    <x v="14"/>
    <x v="12"/>
    <x v="206"/>
    <s v="517005  General Revenue"/>
    <n v="432"/>
    <n v="450"/>
    <n v="450"/>
    <n v="450"/>
    <n v="450"/>
    <n v="450"/>
    <n v="450"/>
    <n v="450"/>
    <n v="450"/>
    <n v="450"/>
    <n v="4482"/>
    <n v="517005"/>
    <n v="1782"/>
    <n v="21"/>
    <x v="3"/>
    <s v="General"/>
    <n v="909351"/>
    <s v="Améliorations de drain municipal - 2019"/>
    <s v="909351 Améliorations de drain municipal - 2019"/>
    <x v="1"/>
    <x v="12"/>
    <x v="4"/>
    <x v="3"/>
  </r>
  <r>
    <n v="909351"/>
    <s v="909351 Municipal Drain Improvements - 2019"/>
    <x v="0"/>
    <x v="0"/>
    <s v="Sewer Capital"/>
    <x v="5"/>
    <x v="3"/>
    <x v="1"/>
    <x v="3"/>
    <x v="0"/>
    <s v="Municipal Drains"/>
    <x v="3"/>
    <x v="1"/>
    <x v="4"/>
    <x v="14"/>
    <x v="12"/>
    <x v="206"/>
    <s v="516112  Sewer Capital"/>
    <n v="48"/>
    <n v="50"/>
    <n v="50"/>
    <n v="50"/>
    <n v="0"/>
    <n v="0"/>
    <n v="0"/>
    <n v="0"/>
    <n v="0"/>
    <n v="0"/>
    <n v="198"/>
    <n v="516112"/>
    <n v="198"/>
    <n v="21"/>
    <x v="3"/>
    <s v="Sewer Capital "/>
    <n v="909351"/>
    <s v="Améliorations de drain municipal - 2019"/>
    <s v="909351 Améliorations de drain municipal - 2019"/>
    <x v="1"/>
    <x v="12"/>
    <x v="4"/>
    <x v="0"/>
  </r>
  <r>
    <n v="909026"/>
    <s v="909026 ORAP-Water Environment Strategy (WES)PH2"/>
    <x v="0"/>
    <x v="0"/>
    <s v="Sewer Capital"/>
    <x v="5"/>
    <x v="3"/>
    <x v="1"/>
    <x v="3"/>
    <x v="0"/>
    <s v="Ottawa River Fund-Strategic"/>
    <x v="2"/>
    <x v="1"/>
    <x v="4"/>
    <x v="14"/>
    <x v="12"/>
    <x v="207"/>
    <s v="516112  Sewer Capital"/>
    <n v="0"/>
    <n v="1000"/>
    <n v="1000"/>
    <n v="1000"/>
    <n v="1000"/>
    <n v="1000"/>
    <n v="1000"/>
    <n v="1000"/>
    <n v="1000"/>
    <n v="1000"/>
    <n v="9000"/>
    <n v="516112"/>
    <n v="3000"/>
    <s v="CW"/>
    <x v="9"/>
    <s v="Sewer Capital "/>
    <n v="909026"/>
    <s v="PARO – Stratégie sur le milieu aquatique (SMA) Phase 2 – 2018"/>
    <s v="909026 PARO – Stratégie sur le milieu aquatique (SMA) Phase 2 – 2018"/>
    <x v="1"/>
    <x v="12"/>
    <x v="2"/>
    <x v="0"/>
  </r>
  <r>
    <n v="907611"/>
    <s v="907611 Trail Road Stormwater Ponds and Ditches"/>
    <x v="0"/>
    <x v="0"/>
    <s v="Solid Waste Compensation"/>
    <x v="0"/>
    <x v="0"/>
    <x v="0"/>
    <x v="0"/>
    <x v="0"/>
    <s v="Individual"/>
    <x v="0"/>
    <x v="2"/>
    <x v="4"/>
    <x v="15"/>
    <x v="13"/>
    <x v="208"/>
    <s v="516120  Solid Waste Compensation"/>
    <n v="0"/>
    <n v="50"/>
    <n v="0"/>
    <n v="0"/>
    <n v="0"/>
    <n v="0"/>
    <n v="0"/>
    <n v="0"/>
    <n v="0"/>
    <n v="0"/>
    <n v="50"/>
    <n v="516120"/>
    <n v="50"/>
    <n v="21"/>
    <x v="8"/>
    <s v="Solid Waste Compensation"/>
    <n v="907611"/>
    <s v="Bassins et fossés d’eaux pluviales du chemin Trail"/>
    <s v="907611 Bassins et fossés d’eaux pluviales du chemin Trail"/>
    <x v="2"/>
    <x v="13"/>
    <x v="0"/>
    <x v="0"/>
  </r>
  <r>
    <n v="907611"/>
    <s v="907611 Trail Road Stormwater Ponds and Ditches"/>
    <x v="0"/>
    <x v="0"/>
    <s v="Solid Waste Rate"/>
    <x v="0"/>
    <x v="0"/>
    <x v="0"/>
    <x v="0"/>
    <x v="0"/>
    <s v="Individual"/>
    <x v="0"/>
    <x v="2"/>
    <x v="4"/>
    <x v="15"/>
    <x v="13"/>
    <x v="208"/>
    <s v="516127  Solid Waste Rate"/>
    <n v="0"/>
    <n v="200"/>
    <n v="0"/>
    <n v="0"/>
    <n v="0"/>
    <n v="0"/>
    <n v="0"/>
    <n v="0"/>
    <n v="0"/>
    <n v="0"/>
    <n v="200"/>
    <n v="516127"/>
    <n v="200"/>
    <n v="21"/>
    <x v="8"/>
    <s v="Solid Waste Rate"/>
    <n v="907611"/>
    <s v="Bassins et fossés d’eaux pluviales du chemin Trail"/>
    <s v="907611 Bassins et fossés d’eaux pluviales du chemin Trail"/>
    <x v="2"/>
    <x v="13"/>
    <x v="0"/>
    <x v="0"/>
  </r>
  <r>
    <n v="907614"/>
    <s v="907614 Barnsdale Base Preparation"/>
    <x v="0"/>
    <x v="0"/>
    <s v="Solid Waste Compensation"/>
    <x v="0"/>
    <x v="0"/>
    <x v="0"/>
    <x v="0"/>
    <x v="0"/>
    <s v="Individual"/>
    <x v="0"/>
    <x v="2"/>
    <x v="4"/>
    <x v="15"/>
    <x v="13"/>
    <x v="209"/>
    <s v="516120  Solid Waste Compensation"/>
    <n v="0"/>
    <n v="600"/>
    <n v="600"/>
    <n v="600"/>
    <n v="0"/>
    <n v="0"/>
    <n v="0"/>
    <n v="0"/>
    <n v="0"/>
    <n v="0"/>
    <n v="1800"/>
    <n v="516120"/>
    <n v="1800"/>
    <n v="21"/>
    <x v="8"/>
    <s v="Solid Waste Compensation"/>
    <n v="907614"/>
    <s v="Préparation de la base du chemin Barnsdale "/>
    <s v="907614 Préparation de la base du chemin Barnsdale "/>
    <x v="2"/>
    <x v="13"/>
    <x v="0"/>
    <x v="0"/>
  </r>
  <r>
    <n v="908686"/>
    <s v="908686 Solid Waste Fleet Growth - Landfill 2019"/>
    <x v="0"/>
    <x v="0"/>
    <s v="Solid Waste Rate"/>
    <x v="0"/>
    <x v="0"/>
    <x v="0"/>
    <x v="0"/>
    <x v="0"/>
    <s v="Solid Waste Fleet"/>
    <x v="1"/>
    <x v="2"/>
    <x v="4"/>
    <x v="15"/>
    <x v="13"/>
    <x v="210"/>
    <s v="516127  Solid Waste Rate"/>
    <n v="450"/>
    <n v="0"/>
    <n v="0"/>
    <n v="0"/>
    <n v="0"/>
    <n v="0"/>
    <n v="0"/>
    <n v="0"/>
    <n v="0"/>
    <n v="0"/>
    <n v="450"/>
    <n v="516127"/>
    <n v="450"/>
    <n v="21"/>
    <x v="2"/>
    <s v="Solid Waste Rate"/>
    <n v="908686"/>
    <s v="Croissance du parc de vehicules, Dechets solides - Decharge 2019"/>
    <s v="908686 Croissance du parc de vehicules, Dechets solides - Decharge 2019"/>
    <x v="2"/>
    <x v="13"/>
    <x v="1"/>
    <x v="0"/>
  </r>
  <r>
    <n v="906167"/>
    <s v="906167 Leachate Treatment Facility"/>
    <x v="0"/>
    <x v="0"/>
    <s v="Solid Waste Rate"/>
    <x v="0"/>
    <x v="0"/>
    <x v="0"/>
    <x v="0"/>
    <x v="0"/>
    <s v="Individual"/>
    <x v="2"/>
    <x v="2"/>
    <x v="4"/>
    <x v="15"/>
    <x v="13"/>
    <x v="211"/>
    <s v="516127  Solid Waste Rate"/>
    <n v="0"/>
    <n v="12450"/>
    <n v="0"/>
    <n v="0"/>
    <n v="0"/>
    <n v="0"/>
    <n v="0"/>
    <n v="0"/>
    <n v="0"/>
    <n v="0"/>
    <n v="12450"/>
    <n v="516127"/>
    <n v="12450"/>
    <s v="CW"/>
    <x v="13"/>
    <s v="Solid Waste Rate"/>
    <n v="906167"/>
    <s v="Installation de traitement du lixiviat"/>
    <s v="906167 Installation de traitement du lixiviat"/>
    <x v="2"/>
    <x v="13"/>
    <x v="2"/>
    <x v="0"/>
  </r>
  <r>
    <n v="907043"/>
    <s v="907043 Springhill Landfill"/>
    <x v="3"/>
    <x v="3"/>
    <s v="General Revenue"/>
    <x v="3"/>
    <x v="2"/>
    <x v="0"/>
    <x v="0"/>
    <x v="0"/>
    <s v="Solid Waste Landfill Management"/>
    <x v="3"/>
    <x v="2"/>
    <x v="4"/>
    <x v="15"/>
    <x v="13"/>
    <x v="212"/>
    <s v="517005  General Revenue"/>
    <n v="2000"/>
    <n v="0"/>
    <n v="0"/>
    <n v="0"/>
    <n v="0"/>
    <n v="0"/>
    <n v="0"/>
    <n v="0"/>
    <n v="0"/>
    <n v="0"/>
    <n v="2000"/>
    <n v="517005"/>
    <n v="2000"/>
    <s v="CW"/>
    <x v="3"/>
    <s v="General"/>
    <n v="907043"/>
    <s v="Décharge Springhill"/>
    <s v="907043 Décharge Springhill"/>
    <x v="2"/>
    <x v="13"/>
    <x v="4"/>
    <x v="3"/>
  </r>
  <r>
    <n v="907816"/>
    <s v="907816 Groundwater Management"/>
    <x v="0"/>
    <x v="0"/>
    <s v="Solid Waste Rate"/>
    <x v="0"/>
    <x v="0"/>
    <x v="0"/>
    <x v="0"/>
    <x v="0"/>
    <s v="Solid Waste Landfill Management"/>
    <x v="3"/>
    <x v="2"/>
    <x v="4"/>
    <x v="15"/>
    <x v="13"/>
    <x v="213"/>
    <s v="516127  Solid Waste Rate"/>
    <n v="300"/>
    <n v="0"/>
    <n v="0"/>
    <n v="0"/>
    <n v="0"/>
    <n v="0"/>
    <n v="0"/>
    <n v="0"/>
    <n v="0"/>
    <n v="0"/>
    <n v="300"/>
    <n v="516127"/>
    <n v="300"/>
    <s v="CW"/>
    <x v="9"/>
    <s v="Solid Waste Rate"/>
    <n v="907816"/>
    <s v="Gestion des eaux souterraines  "/>
    <s v="907816 Gestion des eaux souterraines  "/>
    <x v="2"/>
    <x v="13"/>
    <x v="4"/>
    <x v="0"/>
  </r>
  <r>
    <n v="909399"/>
    <s v="909399 Trail Road Landfill Cap Repair"/>
    <x v="0"/>
    <x v="0"/>
    <s v="Solid Waste Compensation"/>
    <x v="0"/>
    <x v="0"/>
    <x v="0"/>
    <x v="0"/>
    <x v="0"/>
    <s v="individual"/>
    <x v="3"/>
    <x v="2"/>
    <x v="4"/>
    <x v="15"/>
    <x v="13"/>
    <x v="214"/>
    <s v="516120  Solid Waste Compensation"/>
    <n v="0"/>
    <n v="1000"/>
    <n v="0"/>
    <n v="0"/>
    <n v="0"/>
    <n v="0"/>
    <n v="0"/>
    <n v="0"/>
    <n v="0"/>
    <n v="0"/>
    <n v="1000"/>
    <n v="516120"/>
    <n v="1000"/>
    <n v="21"/>
    <x v="7"/>
    <s v="Solid Waste Compensation"/>
    <n v="909399"/>
    <s v="Réparation du recouvrement au site d’enfouissement du chemin Trail"/>
    <s v="909399 Réparation du recouvrement au site d’enfouissement du chemin Trail"/>
    <x v="2"/>
    <x v="13"/>
    <x v="4"/>
    <x v="0"/>
  </r>
  <r>
    <n v="909430"/>
    <s v="909430 Nepean Landfill Cap Repair"/>
    <x v="0"/>
    <x v="0"/>
    <s v="Solid Waste Rate"/>
    <x v="0"/>
    <x v="0"/>
    <x v="0"/>
    <x v="0"/>
    <x v="0"/>
    <s v="Solid Waste Facilities "/>
    <x v="3"/>
    <x v="2"/>
    <x v="4"/>
    <x v="15"/>
    <x v="13"/>
    <x v="215"/>
    <s v="516127  Solid Waste Rate"/>
    <n v="550"/>
    <n v="0"/>
    <n v="0"/>
    <n v="0"/>
    <n v="0"/>
    <n v="0"/>
    <n v="0"/>
    <n v="0"/>
    <n v="0"/>
    <n v="0"/>
    <n v="550"/>
    <n v="516127"/>
    <n v="550"/>
    <n v="21"/>
    <x v="7"/>
    <s v="Solid Waste Rate"/>
    <n v="909430"/>
    <s v="Réparation du recouvrement au site d’enfouissement Nepean"/>
    <s v="909430 Réparation du recouvrement au site d’enfouissement Nepean"/>
    <x v="2"/>
    <x v="13"/>
    <x v="4"/>
    <x v="0"/>
  </r>
  <r>
    <n v="907238"/>
    <s v="907238 Landfill Disposal Stage 2 Capping"/>
    <x v="0"/>
    <x v="0"/>
    <s v="Solid Waste Rate"/>
    <x v="0"/>
    <x v="0"/>
    <x v="0"/>
    <x v="0"/>
    <x v="0"/>
    <s v="Solid Waste Landfill Management"/>
    <x v="3"/>
    <x v="2"/>
    <x v="4"/>
    <x v="15"/>
    <x v="13"/>
    <x v="216"/>
    <s v="516127  Solid Waste Rate"/>
    <n v="7579"/>
    <n v="0"/>
    <n v="0"/>
    <n v="0"/>
    <n v="0"/>
    <n v="0"/>
    <n v="0"/>
    <n v="0"/>
    <n v="0"/>
    <n v="0"/>
    <n v="7579"/>
    <n v="516127"/>
    <n v="7579"/>
    <s v="CW"/>
    <x v="8"/>
    <s v="Solid Waste Rate"/>
    <n v="907238"/>
    <s v="Couche de couverture pour la décharge – Étape 2"/>
    <s v="907238 Couche de couverture pour la décharge – Étape 2"/>
    <x v="2"/>
    <x v="13"/>
    <x v="4"/>
    <x v="0"/>
  </r>
  <r>
    <n v="907353"/>
    <s v="907353 Trail Rd Gas Collection System Expansion"/>
    <x v="0"/>
    <x v="0"/>
    <s v="Solid Waste Rate"/>
    <x v="0"/>
    <x v="0"/>
    <x v="0"/>
    <x v="0"/>
    <x v="0"/>
    <s v="Solid Waste Landfill Management"/>
    <x v="3"/>
    <x v="2"/>
    <x v="4"/>
    <x v="15"/>
    <x v="13"/>
    <x v="217"/>
    <s v="516127  Solid Waste Rate"/>
    <n v="1500"/>
    <n v="500"/>
    <n v="500"/>
    <n v="500"/>
    <n v="1500"/>
    <n v="500"/>
    <n v="500"/>
    <n v="500"/>
    <n v="500"/>
    <n v="500"/>
    <n v="7000"/>
    <n v="516127"/>
    <n v="3000"/>
    <n v="21"/>
    <x v="9"/>
    <s v="Solid Waste Rate"/>
    <n v="907353"/>
    <s v="Expansion du système de captage des gaz du chemin Trail"/>
    <s v="907353 Expansion du système de captage des gaz du chemin Trail"/>
    <x v="2"/>
    <x v="13"/>
    <x v="4"/>
    <x v="0"/>
  </r>
  <r>
    <n v="907799"/>
    <s v="907799 Landfill Disposal Stage 5 Development"/>
    <x v="0"/>
    <x v="0"/>
    <s v="Solid Waste Rate"/>
    <x v="0"/>
    <x v="0"/>
    <x v="0"/>
    <x v="0"/>
    <x v="0"/>
    <s v="Solid Waste Landfill Management"/>
    <x v="3"/>
    <x v="2"/>
    <x v="4"/>
    <x v="15"/>
    <x v="13"/>
    <x v="218"/>
    <s v="516127  Solid Waste Rate"/>
    <n v="1011"/>
    <n v="3034"/>
    <n v="16188"/>
    <n v="0"/>
    <n v="0"/>
    <n v="0"/>
    <n v="0"/>
    <n v="0"/>
    <n v="0"/>
    <n v="0"/>
    <n v="20233"/>
    <n v="516127"/>
    <n v="20233"/>
    <n v="21"/>
    <x v="1"/>
    <s v="Solid Waste Rate"/>
    <n v="907799"/>
    <s v="Aménagement du secteur 5 du site d'enfouissement"/>
    <s v="907799 Aménagement du secteur 5 du site d'enfouissement"/>
    <x v="2"/>
    <x v="13"/>
    <x v="4"/>
    <x v="0"/>
  </r>
  <r>
    <n v="907815"/>
    <s v="907815 Trail Road Landfill - Exp &amp; Development"/>
    <x v="0"/>
    <x v="0"/>
    <s v="Solid Waste Rate"/>
    <x v="0"/>
    <x v="0"/>
    <x v="0"/>
    <x v="0"/>
    <x v="0"/>
    <s v="Solid Waste Landfill Management"/>
    <x v="3"/>
    <x v="2"/>
    <x v="4"/>
    <x v="15"/>
    <x v="13"/>
    <x v="219"/>
    <s v="516127  Solid Waste Rate"/>
    <n v="750"/>
    <n v="250"/>
    <n v="250"/>
    <n v="250"/>
    <n v="350"/>
    <n v="350"/>
    <n v="350"/>
    <n v="350"/>
    <n v="350"/>
    <n v="350"/>
    <n v="3600"/>
    <n v="516127"/>
    <n v="1500"/>
    <n v="21"/>
    <x v="1"/>
    <s v="Solid Waste Rate"/>
    <n v="907815"/>
    <s v="Décharge du chemin Trail - expérience et développement"/>
    <s v="907815 Décharge du chemin Trail - expérience et développement"/>
    <x v="2"/>
    <x v="13"/>
    <x v="4"/>
    <x v="0"/>
  </r>
  <r>
    <n v="909431"/>
    <s v="909431 Long Term Planning"/>
    <x v="0"/>
    <x v="0"/>
    <s v="Solid Waste Compensation"/>
    <x v="0"/>
    <x v="0"/>
    <x v="0"/>
    <x v="0"/>
    <x v="0"/>
    <s v="solid Waste Studies-Strategic"/>
    <x v="2"/>
    <x v="2"/>
    <x v="4"/>
    <x v="15"/>
    <x v="13"/>
    <x v="220"/>
    <s v="516120  Solid Waste Compensation"/>
    <n v="900"/>
    <n v="0"/>
    <n v="0"/>
    <n v="0"/>
    <n v="0"/>
    <n v="0"/>
    <n v="0"/>
    <n v="0"/>
    <n v="0"/>
    <n v="0"/>
    <n v="900"/>
    <n v="516120"/>
    <n v="900"/>
    <n v="21"/>
    <x v="7"/>
    <s v="Solid Waste Compensation"/>
    <n v="909431"/>
    <s v="Planification à long terme"/>
    <s v="909431 Planification à long terme"/>
    <x v="2"/>
    <x v="13"/>
    <x v="2"/>
    <x v="0"/>
  </r>
  <r>
    <n v="908880"/>
    <s v="908880 Energy Evolution"/>
    <x v="0"/>
    <x v="0"/>
    <s v="City Wide Capital"/>
    <x v="0"/>
    <x v="0"/>
    <x v="0"/>
    <x v="0"/>
    <x v="0"/>
    <s v="Individual"/>
    <x v="0"/>
    <x v="2"/>
    <x v="1"/>
    <x v="16"/>
    <x v="14"/>
    <x v="221"/>
    <s v="516104  City Wide Capital"/>
    <n v="150"/>
    <n v="0"/>
    <n v="0"/>
    <n v="0"/>
    <n v="0"/>
    <n v="0"/>
    <n v="0"/>
    <n v="0"/>
    <n v="0"/>
    <n v="0"/>
    <n v="150"/>
    <n v="516104"/>
    <n v="150"/>
    <s v="CW"/>
    <x v="9"/>
    <s v="City Wide Capital"/>
    <n v="908880"/>
    <s v="Évolution énergétique"/>
    <s v="908880 Évolution énergétique"/>
    <x v="2"/>
    <x v="14"/>
    <x v="0"/>
    <x v="0"/>
  </r>
  <r>
    <n v="909452"/>
    <s v="909452 Energy Mgmt &amp; Investment Strategy 2019"/>
    <x v="0"/>
    <x v="0"/>
    <s v="City Wide Capital"/>
    <x v="0"/>
    <x v="0"/>
    <x v="0"/>
    <x v="0"/>
    <x v="0"/>
    <s v="Individual"/>
    <x v="2"/>
    <x v="2"/>
    <x v="3"/>
    <x v="7"/>
    <x v="14"/>
    <x v="222"/>
    <s v="516104  City Wide Capital"/>
    <n v="3000"/>
    <n v="3000"/>
    <n v="3000"/>
    <n v="3000"/>
    <n v="0"/>
    <n v="0"/>
    <n v="0"/>
    <n v="0"/>
    <n v="0"/>
    <n v="0"/>
    <n v="12000"/>
    <n v="516104"/>
    <n v="12000"/>
    <s v="CW"/>
    <x v="2"/>
    <s v="City Wide Capital"/>
    <n v="909452"/>
    <s v="Énergie : gestion et investissement 2019"/>
    <s v="909452 Énergie : gestion et investissement 2019"/>
    <x v="2"/>
    <x v="14"/>
    <x v="3"/>
    <x v="0"/>
  </r>
  <r>
    <n v="909154"/>
    <s v="909154 Accommodation Fit-Ups and Renovations"/>
    <x v="0"/>
    <x v="0"/>
    <s v="City Wide Capital"/>
    <x v="0"/>
    <x v="0"/>
    <x v="0"/>
    <x v="0"/>
    <x v="0"/>
    <s v="Individual"/>
    <x v="2"/>
    <x v="3"/>
    <x v="5"/>
    <x v="17"/>
    <x v="15"/>
    <x v="223"/>
    <s v="516104  City Wide Capital"/>
    <n v="500"/>
    <n v="500"/>
    <n v="500"/>
    <n v="500"/>
    <n v="0"/>
    <n v="0"/>
    <n v="0"/>
    <n v="0"/>
    <n v="0"/>
    <n v="0"/>
    <n v="2000"/>
    <n v="516104"/>
    <n v="2000"/>
    <s v="CW"/>
    <x v="8"/>
    <s v="City Wide Capital"/>
    <n v="909154"/>
    <s v="Aménagements et Rénovations pour l'accessibilité"/>
    <s v="909154 Aménagements et Rénovations pour l'accessibilité"/>
    <x v="3"/>
    <x v="15"/>
    <x v="2"/>
    <x v="0"/>
  </r>
  <r>
    <n v="909473"/>
    <s v="909473 Technology Infrastructure - 2019"/>
    <x v="0"/>
    <x v="0"/>
    <s v="City Wide Capital"/>
    <x v="0"/>
    <x v="0"/>
    <x v="0"/>
    <x v="0"/>
    <x v="0"/>
    <s v="Individual"/>
    <x v="0"/>
    <x v="3"/>
    <x v="5"/>
    <x v="18"/>
    <x v="16"/>
    <x v="224"/>
    <s v="516104  City Wide Capital"/>
    <n v="4700"/>
    <n v="4914"/>
    <n v="4734"/>
    <n v="4139"/>
    <n v="4214"/>
    <n v="4289"/>
    <n v="4367"/>
    <n v="4445"/>
    <n v="4525"/>
    <n v="4606"/>
    <n v="44933"/>
    <n v="516104"/>
    <n v="18487"/>
    <s v="CW"/>
    <x v="2"/>
    <s v="City Wide Capital"/>
    <n v="909473"/>
    <s v="Infrastructure Technologique des TI 2019"/>
    <s v="909473 Infrastructure Technologique des TI 2019"/>
    <x v="3"/>
    <x v="16"/>
    <x v="0"/>
    <x v="0"/>
  </r>
  <r>
    <n v="909474"/>
    <s v="909474 IT Systems Renewal"/>
    <x v="0"/>
    <x v="0"/>
    <s v="City Wide Capital"/>
    <x v="0"/>
    <x v="0"/>
    <x v="0"/>
    <x v="0"/>
    <x v="0"/>
    <s v="Individual"/>
    <x v="0"/>
    <x v="3"/>
    <x v="5"/>
    <x v="18"/>
    <x v="16"/>
    <x v="225"/>
    <s v="516104  City Wide Capital"/>
    <n v="3855"/>
    <n v="7200"/>
    <n v="6200"/>
    <n v="3600"/>
    <n v="0"/>
    <n v="0"/>
    <n v="0"/>
    <n v="0"/>
    <n v="0"/>
    <n v="0"/>
    <n v="20855"/>
    <n v="516104"/>
    <n v="20855"/>
    <s v="CW"/>
    <x v="2"/>
    <s v="City Wide Capital"/>
    <n v="909474"/>
    <s v="Renouvellement des systèmes informatiques"/>
    <s v="909474 Renouvellement des systèmes informatiques"/>
    <x v="3"/>
    <x v="16"/>
    <x v="0"/>
    <x v="0"/>
  </r>
  <r>
    <n v="909364"/>
    <s v="909364 2019 Buildings-General Government"/>
    <x v="0"/>
    <x v="0"/>
    <s v="City Wide Capital"/>
    <x v="0"/>
    <x v="0"/>
    <x v="0"/>
    <x v="0"/>
    <x v="0"/>
    <s v="Buildings-General Government"/>
    <x v="0"/>
    <x v="3"/>
    <x v="1"/>
    <x v="3"/>
    <x v="17"/>
    <x v="226"/>
    <s v="516104  City Wide Capital"/>
    <n v="6125"/>
    <n v="1000"/>
    <n v="1000"/>
    <n v="1000"/>
    <n v="1000"/>
    <n v="1000"/>
    <n v="1000"/>
    <n v="1000"/>
    <n v="1000"/>
    <n v="1000"/>
    <n v="15125"/>
    <n v="516104"/>
    <n v="9125"/>
    <s v="CW"/>
    <x v="3"/>
    <s v="City Wide Capital"/>
    <n v="909364"/>
    <s v="Bâtiments 2019 - Administration générale"/>
    <s v="909364 Bâtiments 2019 - Administration générale"/>
    <x v="3"/>
    <x v="17"/>
    <x v="0"/>
    <x v="0"/>
  </r>
  <r>
    <n v="909241"/>
    <s v="909241 2019 Accessibility - General Government"/>
    <x v="0"/>
    <x v="0"/>
    <s v="City Wide Capital"/>
    <x v="0"/>
    <x v="0"/>
    <x v="0"/>
    <x v="0"/>
    <x v="0"/>
    <s v="Accessibility - General Government"/>
    <x v="2"/>
    <x v="3"/>
    <x v="1"/>
    <x v="3"/>
    <x v="17"/>
    <x v="227"/>
    <s v="516104  City Wide Capital"/>
    <n v="725"/>
    <n v="725"/>
    <n v="725"/>
    <n v="725"/>
    <n v="0"/>
    <n v="0"/>
    <n v="0"/>
    <n v="0"/>
    <n v="0"/>
    <n v="0"/>
    <n v="2900"/>
    <n v="516104"/>
    <n v="2900"/>
    <s v="CW"/>
    <x v="3"/>
    <s v="City Wide Capital"/>
    <n v="909241"/>
    <s v="Accessibilité 2019 - Administration générale"/>
    <s v="909241 Accessibilité 2019 - Administration générale"/>
    <x v="3"/>
    <x v="17"/>
    <x v="3"/>
    <x v="0"/>
  </r>
  <r>
    <n v="907880"/>
    <s v="907880 DC By-Law - 2019 Study Update"/>
    <x v="1"/>
    <x v="1"/>
    <s v="Studies-2021-CW"/>
    <x v="1"/>
    <x v="1"/>
    <x v="0"/>
    <x v="0"/>
    <x v="0"/>
    <s v="Individual"/>
    <x v="1"/>
    <x v="4"/>
    <x v="1"/>
    <x v="16"/>
    <x v="18"/>
    <x v="228"/>
    <s v="516279  D/C Studies-2021-CW"/>
    <n v="200"/>
    <n v="150"/>
    <n v="150"/>
    <n v="150"/>
    <n v="0"/>
    <n v="0"/>
    <n v="0"/>
    <n v="0"/>
    <n v="0"/>
    <n v="0"/>
    <n v="650"/>
    <n v="516279"/>
    <n v="650"/>
    <s v="CW"/>
    <x v="2"/>
    <s v="Studies"/>
    <n v="907880"/>
    <s v="Règlement municipal sur les redevances d’aménagement - Mise à jour sur l'étude 2019 "/>
    <s v="907880 Règlement municipal sur les redevances d’aménagement - Mise à jour sur l'étude 2019 "/>
    <x v="4"/>
    <x v="18"/>
    <x v="1"/>
    <x v="1"/>
  </r>
  <r>
    <n v="907880"/>
    <s v="907880 DC By-Law - 2019 Study Update"/>
    <x v="1"/>
    <x v="1"/>
    <s v="Future DC Funding"/>
    <x v="1"/>
    <x v="1"/>
    <x v="0"/>
    <x v="0"/>
    <x v="0"/>
    <s v="Individual"/>
    <x v="1"/>
    <x v="4"/>
    <x v="1"/>
    <x v="16"/>
    <x v="18"/>
    <x v="228"/>
    <s v="516298  Future DC Funding"/>
    <n v="0"/>
    <n v="0"/>
    <n v="0"/>
    <n v="0"/>
    <n v="300"/>
    <n v="200"/>
    <n v="150"/>
    <n v="150"/>
    <n v="150"/>
    <n v="200"/>
    <n v="1150"/>
    <n v="516298"/>
    <n v="0"/>
    <s v="CW"/>
    <x v="2"/>
    <s v="Check "/>
    <n v="907880"/>
    <s v="Règlement municipal sur les redevances d’aménagement - Mise à jour sur l'étude 2019 "/>
    <s v="907880 Règlement municipal sur les redevances d’aménagement - Mise à jour sur l'étude 2019 "/>
    <x v="4"/>
    <x v="18"/>
    <x v="1"/>
    <x v="1"/>
  </r>
  <r>
    <n v="909486"/>
    <s v="909486 New Official Plan"/>
    <x v="0"/>
    <x v="0"/>
    <s v="City Wide Capital"/>
    <x v="0"/>
    <x v="0"/>
    <x v="0"/>
    <x v="0"/>
    <x v="0"/>
    <s v="Individual"/>
    <x v="2"/>
    <x v="4"/>
    <x v="1"/>
    <x v="16"/>
    <x v="18"/>
    <x v="229"/>
    <s v="516104  City Wide Capital"/>
    <n v="500"/>
    <n v="500"/>
    <n v="500"/>
    <n v="500"/>
    <n v="0"/>
    <n v="0"/>
    <n v="0"/>
    <n v="0"/>
    <n v="0"/>
    <n v="0"/>
    <n v="2000"/>
    <n v="516104"/>
    <n v="2000"/>
    <s v="CW"/>
    <x v="1"/>
    <s v="City Wide Capital"/>
    <n v="909486"/>
    <s v="Nouveau Plan officiel"/>
    <s v="909486 Nouveau Plan officiel"/>
    <x v="4"/>
    <x v="18"/>
    <x v="3"/>
    <x v="0"/>
  </r>
  <r>
    <n v="906765"/>
    <s v="906765 BCS Land Mngmt Solution (LMS)"/>
    <x v="0"/>
    <x v="0"/>
    <s v="Building Code Capital"/>
    <x v="7"/>
    <x v="0"/>
    <x v="0"/>
    <x v="0"/>
    <x v="0"/>
    <s v="Individual"/>
    <x v="2"/>
    <x v="4"/>
    <x v="1"/>
    <x v="13"/>
    <x v="18"/>
    <x v="230"/>
    <s v="517993  D/R - Building Code Capital"/>
    <n v="6320"/>
    <n v="0"/>
    <n v="0"/>
    <n v="0"/>
    <n v="0"/>
    <n v="0"/>
    <n v="0"/>
    <n v="0"/>
    <n v="0"/>
    <n v="0"/>
    <n v="6320"/>
    <n v="517993"/>
    <n v="6320"/>
    <s v="CW"/>
    <x v="8"/>
    <s v="General"/>
    <n v="906765"/>
    <s v="solution de gestion foncière (SGF) des Services du Code du bâtiment"/>
    <s v="906765 solution de gestion foncière (SGF) des Services du Code du bâtiment"/>
    <x v="4"/>
    <x v="18"/>
    <x v="2"/>
    <x v="0"/>
  </r>
  <r>
    <n v="906565"/>
    <s v="906565 IAH Rental Housing"/>
    <x v="3"/>
    <x v="3"/>
    <s v="Provincial Revenue"/>
    <x v="3"/>
    <x v="2"/>
    <x v="0"/>
    <x v="0"/>
    <x v="0"/>
    <s v="Individual"/>
    <x v="2"/>
    <x v="4"/>
    <x v="2"/>
    <x v="19"/>
    <x v="19"/>
    <x v="231"/>
    <s v="512005  Provincial Revenue"/>
    <n v="4601"/>
    <n v="0"/>
    <n v="0"/>
    <n v="0"/>
    <n v="0"/>
    <n v="0"/>
    <n v="0"/>
    <n v="0"/>
    <n v="0"/>
    <n v="0"/>
    <n v="4601"/>
    <n v="512005"/>
    <n v="4601"/>
    <s v="CW"/>
    <x v="3"/>
    <s v="Provincial"/>
    <n v="906565"/>
    <s v="Logement locatif dans le cadre d’Investissement dans le logement abordable (IDLA)"/>
    <s v="906565 Logement locatif dans le cadre d’Investissement dans le logement abordable (IDLA)"/>
    <x v="4"/>
    <x v="19"/>
    <x v="2"/>
    <x v="3"/>
  </r>
  <r>
    <n v="906565"/>
    <s v="906565 IAH Rental Housing"/>
    <x v="0"/>
    <x v="0"/>
    <s v="Affordable Housing"/>
    <x v="0"/>
    <x v="0"/>
    <x v="0"/>
    <x v="0"/>
    <x v="0"/>
    <s v="Individual"/>
    <x v="2"/>
    <x v="4"/>
    <x v="2"/>
    <x v="19"/>
    <x v="19"/>
    <x v="231"/>
    <s v="516176  R/F Affordable Housing"/>
    <n v="225"/>
    <n v="0"/>
    <n v="0"/>
    <n v="0"/>
    <n v="0"/>
    <n v="0"/>
    <n v="0"/>
    <n v="0"/>
    <n v="0"/>
    <n v="0"/>
    <n v="225"/>
    <n v="516176"/>
    <n v="225"/>
    <s v="CW"/>
    <x v="3"/>
    <s v="Affordable Housing"/>
    <n v="906565"/>
    <s v="Logement locatif dans le cadre d’Investissement dans le logement abordable (IDLA)"/>
    <s v="906565 Logement locatif dans le cadre d’Investissement dans le logement abordable (IDLA)"/>
    <x v="4"/>
    <x v="19"/>
    <x v="2"/>
    <x v="0"/>
  </r>
  <r>
    <n v="907002"/>
    <s v="907002 Bus Growth"/>
    <x v="0"/>
    <x v="0"/>
    <s v="Transit Capital"/>
    <x v="0"/>
    <x v="0"/>
    <x v="2"/>
    <x v="4"/>
    <x v="0"/>
    <s v="Individual"/>
    <x v="1"/>
    <x v="5"/>
    <x v="6"/>
    <x v="20"/>
    <x v="20"/>
    <x v="232"/>
    <s v="516115  Transit Capital"/>
    <n v="0"/>
    <n v="0"/>
    <n v="0"/>
    <n v="0"/>
    <n v="0"/>
    <n v="0"/>
    <n v="72"/>
    <n v="54"/>
    <n v="75"/>
    <n v="0"/>
    <n v="201"/>
    <n v="516115"/>
    <n v="0"/>
    <s v="CW"/>
    <x v="2"/>
    <s v="Transit Capital"/>
    <n v="907002"/>
    <s v=" Croissance de la flotte d'autobu"/>
    <s v="907002  Croissance de la flotte d'autobu"/>
    <x v="5"/>
    <x v="20"/>
    <x v="1"/>
    <x v="0"/>
  </r>
  <r>
    <n v="907002"/>
    <s v="907002 Bus Growth"/>
    <x v="0"/>
    <x v="4"/>
    <s v="Federal Gas Tax"/>
    <x v="8"/>
    <x v="4"/>
    <x v="2"/>
    <x v="4"/>
    <x v="0"/>
    <s v="Individual"/>
    <x v="1"/>
    <x v="5"/>
    <x v="6"/>
    <x v="20"/>
    <x v="20"/>
    <x v="232"/>
    <s v="516174  Federal Gas Tax"/>
    <n v="2942"/>
    <n v="0"/>
    <n v="0"/>
    <n v="0"/>
    <n v="0"/>
    <n v="0"/>
    <n v="13500"/>
    <n v="10000"/>
    <n v="6300"/>
    <n v="0"/>
    <n v="32742"/>
    <n v="516174"/>
    <n v="2942"/>
    <s v="CW"/>
    <x v="2"/>
    <s v="Federal Gas Tax"/>
    <n v="907002"/>
    <s v=" Croissance de la flotte d'autobu"/>
    <s v="907002  Croissance de la flotte d'autobu"/>
    <x v="5"/>
    <x v="20"/>
    <x v="1"/>
    <x v="4"/>
  </r>
  <r>
    <n v="907002"/>
    <s v="907002 Bus Growth"/>
    <x v="0"/>
    <x v="4"/>
    <s v="Provincial Gas Tax"/>
    <x v="8"/>
    <x v="4"/>
    <x v="2"/>
    <x v="4"/>
    <x v="0"/>
    <s v="Individual"/>
    <x v="1"/>
    <x v="5"/>
    <x v="6"/>
    <x v="20"/>
    <x v="20"/>
    <x v="232"/>
    <s v="516175  Provincial Gas Tax"/>
    <n v="100"/>
    <n v="0"/>
    <n v="0"/>
    <n v="0"/>
    <n v="0"/>
    <n v="0"/>
    <n v="7500"/>
    <n v="1500"/>
    <n v="5500"/>
    <n v="0"/>
    <n v="14600"/>
    <n v="516175"/>
    <n v="100"/>
    <s v="CW"/>
    <x v="2"/>
    <s v="Provincial Gas Tax"/>
    <n v="907002"/>
    <s v=" Croissance de la flotte d'autobu"/>
    <s v="907002  Croissance de la flotte d'autobu"/>
    <x v="5"/>
    <x v="20"/>
    <x v="1"/>
    <x v="4"/>
  </r>
  <r>
    <n v="907002"/>
    <s v="907002 Bus Growth"/>
    <x v="1"/>
    <x v="1"/>
    <s v="Transit Vehicles &amp; Bldgs(Urban Area)"/>
    <x v="1"/>
    <x v="1"/>
    <x v="2"/>
    <x v="4"/>
    <x v="0"/>
    <s v="Individual"/>
    <x v="1"/>
    <x v="5"/>
    <x v="6"/>
    <x v="20"/>
    <x v="20"/>
    <x v="232"/>
    <s v="516273  Transit Vehicles &amp; Bldgs(Urban Area)"/>
    <n v="4758"/>
    <n v="0"/>
    <n v="0"/>
    <n v="0"/>
    <n v="0"/>
    <n v="0"/>
    <n v="0"/>
    <n v="0"/>
    <n v="0"/>
    <n v="0"/>
    <n v="4758"/>
    <n v="516273"/>
    <n v="4758"/>
    <s v="CW"/>
    <x v="2"/>
    <s v="Public Transit"/>
    <n v="907002"/>
    <s v=" Croissance de la flotte d'autobu"/>
    <s v="907002  Croissance de la flotte d'autobu"/>
    <x v="5"/>
    <x v="20"/>
    <x v="1"/>
    <x v="1"/>
  </r>
  <r>
    <n v="907002"/>
    <s v="907002 Bus Growth"/>
    <x v="2"/>
    <x v="2"/>
    <s v="Transit Debt"/>
    <x v="2"/>
    <x v="0"/>
    <x v="2"/>
    <x v="4"/>
    <x v="0"/>
    <s v="Individual"/>
    <x v="1"/>
    <x v="5"/>
    <x v="6"/>
    <x v="20"/>
    <x v="20"/>
    <x v="232"/>
    <s v="518013  Transit Debt"/>
    <n v="0"/>
    <n v="0"/>
    <n v="0"/>
    <n v="0"/>
    <n v="0"/>
    <n v="0"/>
    <n v="6800"/>
    <n v="9200"/>
    <n v="100"/>
    <n v="0"/>
    <n v="16100"/>
    <n v="518013"/>
    <n v="0"/>
    <s v="CW"/>
    <x v="2"/>
    <s v="Transit Debt"/>
    <n v="907002"/>
    <s v=" Croissance de la flotte d'autobu"/>
    <s v="907002  Croissance de la flotte d'autobu"/>
    <x v="5"/>
    <x v="20"/>
    <x v="1"/>
    <x v="2"/>
  </r>
  <r>
    <n v="909100"/>
    <s v="909100 Bus Replacement Para"/>
    <x v="0"/>
    <x v="0"/>
    <s v="Transit Capital"/>
    <x v="0"/>
    <x v="0"/>
    <x v="2"/>
    <x v="4"/>
    <x v="0"/>
    <s v="Individual"/>
    <x v="0"/>
    <x v="5"/>
    <x v="6"/>
    <x v="20"/>
    <x v="20"/>
    <x v="233"/>
    <s v="516115  Transit Capital"/>
    <n v="0"/>
    <n v="0"/>
    <n v="0"/>
    <n v="62"/>
    <n v="0"/>
    <n v="0"/>
    <n v="0"/>
    <n v="0"/>
    <n v="0"/>
    <n v="0"/>
    <n v="62"/>
    <n v="516115"/>
    <n v="62"/>
    <s v="CW"/>
    <x v="2"/>
    <s v="Transit Capital"/>
    <n v="909100"/>
    <s v="Remplacement d'autobus (Para)"/>
    <s v="909100 Remplacement d'autobus (Para)"/>
    <x v="5"/>
    <x v="20"/>
    <x v="0"/>
    <x v="0"/>
  </r>
  <r>
    <n v="909100"/>
    <s v="909100 Bus Replacement Para"/>
    <x v="0"/>
    <x v="4"/>
    <s v="Federal Gas Tax"/>
    <x v="8"/>
    <x v="4"/>
    <x v="2"/>
    <x v="4"/>
    <x v="0"/>
    <s v="Individual"/>
    <x v="0"/>
    <x v="5"/>
    <x v="6"/>
    <x v="20"/>
    <x v="20"/>
    <x v="233"/>
    <s v="516174  Federal Gas Tax"/>
    <n v="0"/>
    <n v="0"/>
    <n v="0"/>
    <n v="8731"/>
    <n v="0"/>
    <n v="0"/>
    <n v="0"/>
    <n v="0"/>
    <n v="0"/>
    <n v="0"/>
    <n v="8731"/>
    <n v="516174"/>
    <n v="8731"/>
    <s v="CW"/>
    <x v="2"/>
    <s v="Federal Gas Tax"/>
    <n v="909100"/>
    <s v="Remplacement d'autobus (Para)"/>
    <s v="909100 Remplacement d'autobus (Para)"/>
    <x v="5"/>
    <x v="20"/>
    <x v="0"/>
    <x v="4"/>
  </r>
  <r>
    <n v="909100"/>
    <s v="909100 Bus Replacement Para"/>
    <x v="0"/>
    <x v="4"/>
    <s v="Provincial Gas Tax"/>
    <x v="8"/>
    <x v="4"/>
    <x v="2"/>
    <x v="4"/>
    <x v="0"/>
    <s v="Individual"/>
    <x v="0"/>
    <x v="5"/>
    <x v="6"/>
    <x v="20"/>
    <x v="20"/>
    <x v="233"/>
    <s v="516175  Provincial Gas Tax"/>
    <n v="0"/>
    <n v="0"/>
    <n v="0"/>
    <n v="5000"/>
    <n v="0"/>
    <n v="0"/>
    <n v="0"/>
    <n v="0"/>
    <n v="0"/>
    <n v="0"/>
    <n v="5000"/>
    <n v="516175"/>
    <n v="5000"/>
    <s v="CW"/>
    <x v="2"/>
    <s v="Provincial Gas Tax"/>
    <n v="909100"/>
    <s v="Remplacement d'autobus (Para)"/>
    <s v="909100 Remplacement d'autobus (Para)"/>
    <x v="5"/>
    <x v="20"/>
    <x v="0"/>
    <x v="4"/>
  </r>
  <r>
    <n v="909518"/>
    <s v="909518 Bus Refurbishment"/>
    <x v="0"/>
    <x v="0"/>
    <s v="Transit Capital"/>
    <x v="0"/>
    <x v="0"/>
    <x v="2"/>
    <x v="4"/>
    <x v="0"/>
    <s v="Individual"/>
    <x v="0"/>
    <x v="5"/>
    <x v="6"/>
    <x v="20"/>
    <x v="20"/>
    <x v="234"/>
    <s v="516115  Transit Capital"/>
    <n v="22350"/>
    <n v="39449"/>
    <n v="32344"/>
    <n v="32361"/>
    <n v="0"/>
    <n v="0"/>
    <n v="0"/>
    <n v="0"/>
    <n v="0"/>
    <n v="0"/>
    <n v="126504"/>
    <n v="516115"/>
    <n v="126504"/>
    <s v="CW"/>
    <x v="2"/>
    <s v="Transit Capital"/>
    <n v="909518"/>
    <s v="Remise à neuf d'autobus"/>
    <s v="909518 Remise à neuf d'autobus"/>
    <x v="5"/>
    <x v="20"/>
    <x v="0"/>
    <x v="0"/>
  </r>
  <r>
    <n v="909519"/>
    <s v="909519 Bus Replacement"/>
    <x v="0"/>
    <x v="0"/>
    <s v="Transit Capital"/>
    <x v="0"/>
    <x v="0"/>
    <x v="2"/>
    <x v="4"/>
    <x v="0"/>
    <s v="Individual"/>
    <x v="0"/>
    <x v="5"/>
    <x v="6"/>
    <x v="20"/>
    <x v="20"/>
    <x v="235"/>
    <s v="516115  Transit Capital"/>
    <n v="100"/>
    <n v="100"/>
    <n v="1024"/>
    <n v="0"/>
    <n v="0"/>
    <n v="0"/>
    <n v="0"/>
    <n v="0"/>
    <n v="0"/>
    <n v="0"/>
    <n v="1224"/>
    <n v="516115"/>
    <n v="1224"/>
    <s v="CW"/>
    <x v="2"/>
    <s v="Transit Capital"/>
    <n v="909519"/>
    <s v="Remplacement d'autobus"/>
    <s v="909519 Remplacement d'autobus"/>
    <x v="5"/>
    <x v="20"/>
    <x v="0"/>
    <x v="0"/>
  </r>
  <r>
    <n v="909519"/>
    <s v="909519 Bus Replacement"/>
    <x v="0"/>
    <x v="4"/>
    <s v="Federal Gas Tax"/>
    <x v="8"/>
    <x v="4"/>
    <x v="2"/>
    <x v="4"/>
    <x v="0"/>
    <s v="Individual"/>
    <x v="0"/>
    <x v="5"/>
    <x v="6"/>
    <x v="20"/>
    <x v="20"/>
    <x v="235"/>
    <s v="516174  Federal Gas Tax"/>
    <n v="26000"/>
    <n v="22900"/>
    <n v="24000"/>
    <n v="0"/>
    <n v="0"/>
    <n v="0"/>
    <n v="0"/>
    <n v="0"/>
    <n v="0"/>
    <n v="0"/>
    <n v="72900"/>
    <n v="516174"/>
    <n v="72900"/>
    <s v="CW"/>
    <x v="2"/>
    <s v="Federal Gas Tax"/>
    <n v="909519"/>
    <s v="Remplacement d'autobus"/>
    <s v="909519 Remplacement d'autobus"/>
    <x v="5"/>
    <x v="20"/>
    <x v="0"/>
    <x v="4"/>
  </r>
  <r>
    <n v="909519"/>
    <s v="909519 Bus Replacement"/>
    <x v="0"/>
    <x v="4"/>
    <s v="Provincial Gas Tax"/>
    <x v="8"/>
    <x v="4"/>
    <x v="2"/>
    <x v="4"/>
    <x v="0"/>
    <s v="Individual"/>
    <x v="0"/>
    <x v="5"/>
    <x v="6"/>
    <x v="20"/>
    <x v="20"/>
    <x v="235"/>
    <s v="516175  Provincial Gas Tax"/>
    <n v="4900"/>
    <n v="4500"/>
    <n v="15000"/>
    <n v="0"/>
    <n v="0"/>
    <n v="0"/>
    <n v="0"/>
    <n v="0"/>
    <n v="0"/>
    <n v="0"/>
    <n v="24400"/>
    <n v="516175"/>
    <n v="24400"/>
    <s v="CW"/>
    <x v="2"/>
    <s v="Provincial Gas Tax"/>
    <n v="909519"/>
    <s v="Remplacement d'autobus"/>
    <s v="909519 Remplacement d'autobus"/>
    <x v="5"/>
    <x v="20"/>
    <x v="0"/>
    <x v="4"/>
  </r>
  <r>
    <n v="909519"/>
    <s v="909519 Bus Replacement"/>
    <x v="2"/>
    <x v="2"/>
    <s v="Transit Debt"/>
    <x v="2"/>
    <x v="0"/>
    <x v="2"/>
    <x v="4"/>
    <x v="0"/>
    <s v="Individual"/>
    <x v="0"/>
    <x v="5"/>
    <x v="6"/>
    <x v="20"/>
    <x v="20"/>
    <x v="235"/>
    <s v="518013  Transit Debt"/>
    <n v="24235"/>
    <n v="14269"/>
    <n v="10000"/>
    <n v="0"/>
    <n v="0"/>
    <n v="0"/>
    <n v="0"/>
    <n v="0"/>
    <n v="0"/>
    <n v="0"/>
    <n v="48504"/>
    <n v="518013"/>
    <n v="48504"/>
    <s v="CW"/>
    <x v="2"/>
    <s v="Transit Debt"/>
    <n v="909519"/>
    <s v="Remplacement d'autobus"/>
    <s v="909519 Remplacement d'autobus"/>
    <x v="5"/>
    <x v="20"/>
    <x v="0"/>
    <x v="2"/>
  </r>
  <r>
    <n v="907300"/>
    <s v="907300 2019 Trillium Line Structures"/>
    <x v="0"/>
    <x v="0"/>
    <s v="Transit Capital"/>
    <x v="0"/>
    <x v="0"/>
    <x v="2"/>
    <x v="4"/>
    <x v="0"/>
    <s v="Transit Rail Structures"/>
    <x v="0"/>
    <x v="5"/>
    <x v="1"/>
    <x v="3"/>
    <x v="20"/>
    <x v="236"/>
    <s v="516115  Transit Capital"/>
    <n v="0"/>
    <n v="0"/>
    <n v="0"/>
    <n v="600"/>
    <n v="200"/>
    <n v="200"/>
    <n v="200"/>
    <n v="200"/>
    <n v="200"/>
    <n v="200"/>
    <n v="1800"/>
    <n v="516115"/>
    <n v="600"/>
    <s v="CW"/>
    <x v="3"/>
    <s v="Transit Capital"/>
    <n v="907300"/>
    <s v="Structures de la ligne Trillium - 2018"/>
    <s v="907300 Structures de la ligne Trillium - 2018"/>
    <x v="5"/>
    <x v="20"/>
    <x v="0"/>
    <x v="0"/>
  </r>
  <r>
    <n v="907300"/>
    <s v="907300 2019 Trillium Line Structures"/>
    <x v="2"/>
    <x v="2"/>
    <s v="Transit Debt"/>
    <x v="2"/>
    <x v="0"/>
    <x v="2"/>
    <x v="4"/>
    <x v="0"/>
    <s v="Transit Rail Structures"/>
    <x v="0"/>
    <x v="5"/>
    <x v="1"/>
    <x v="3"/>
    <x v="20"/>
    <x v="236"/>
    <s v="518013  Transit Debt"/>
    <n v="1200"/>
    <n v="7600"/>
    <n v="350"/>
    <n v="300"/>
    <n v="150"/>
    <n v="150"/>
    <n v="150"/>
    <n v="150"/>
    <n v="150"/>
    <n v="150"/>
    <n v="10350"/>
    <n v="518013"/>
    <n v="9450"/>
    <s v="CW"/>
    <x v="3"/>
    <s v="Transit Debt"/>
    <n v="907300"/>
    <s v="Structures de la ligne Trillium - 2018"/>
    <s v="907300 Structures de la ligne Trillium - 2018"/>
    <x v="5"/>
    <x v="20"/>
    <x v="0"/>
    <x v="2"/>
  </r>
  <r>
    <n v="908990"/>
    <s v="908990 Prince of Wales Bridge (Pier Work)"/>
    <x v="0"/>
    <x v="4"/>
    <s v="Federal Gas Tax"/>
    <x v="8"/>
    <x v="4"/>
    <x v="2"/>
    <x v="4"/>
    <x v="0"/>
    <s v="Transit Rail Structures"/>
    <x v="0"/>
    <x v="5"/>
    <x v="1"/>
    <x v="3"/>
    <x v="20"/>
    <x v="237"/>
    <s v="516174  Federal Gas Tax"/>
    <n v="1170"/>
    <n v="0"/>
    <n v="0"/>
    <n v="0"/>
    <n v="0"/>
    <n v="0"/>
    <n v="0"/>
    <n v="0"/>
    <n v="0"/>
    <n v="0"/>
    <n v="1170"/>
    <n v="516174"/>
    <n v="1170"/>
    <s v="14, 15"/>
    <x v="3"/>
    <s v="Federal Gas Tax"/>
    <n v="908990"/>
    <s v="Pont de la promenade Prince of Wales (Travaux sur les piles de pont)"/>
    <s v="908990 Pont de la promenade Prince of Wales (Travaux sur les piles de pont)"/>
    <x v="5"/>
    <x v="20"/>
    <x v="0"/>
    <x v="4"/>
  </r>
  <r>
    <n v="908990"/>
    <s v="908990 Prince of Wales Bridge (Pier Work)"/>
    <x v="2"/>
    <x v="2"/>
    <s v="Transit Debt"/>
    <x v="2"/>
    <x v="0"/>
    <x v="2"/>
    <x v="4"/>
    <x v="0"/>
    <s v="Transit Rail Structures"/>
    <x v="0"/>
    <x v="5"/>
    <x v="1"/>
    <x v="3"/>
    <x v="20"/>
    <x v="237"/>
    <s v="518013  Transit Debt"/>
    <n v="202"/>
    <n v="0"/>
    <n v="0"/>
    <n v="0"/>
    <n v="0"/>
    <n v="0"/>
    <n v="0"/>
    <n v="0"/>
    <n v="0"/>
    <n v="0"/>
    <n v="202"/>
    <n v="518013"/>
    <n v="202"/>
    <s v="14, 15"/>
    <x v="3"/>
    <s v="Transit Debt"/>
    <n v="908990"/>
    <s v="Pont de la promenade Prince of Wales (Travaux sur les piles de pont)"/>
    <s v="908990 Pont de la promenade Prince of Wales (Travaux sur les piles de pont)"/>
    <x v="5"/>
    <x v="20"/>
    <x v="0"/>
    <x v="2"/>
  </r>
  <r>
    <n v="909391"/>
    <s v="909391 2019 Trillium L STR Scoping Pre/Post Eng"/>
    <x v="0"/>
    <x v="0"/>
    <s v="Transit Capital"/>
    <x v="0"/>
    <x v="0"/>
    <x v="2"/>
    <x v="4"/>
    <x v="0"/>
    <s v="Transit Rail Structures"/>
    <x v="0"/>
    <x v="5"/>
    <x v="1"/>
    <x v="3"/>
    <x v="20"/>
    <x v="238"/>
    <s v="516115  Transit Capital"/>
    <n v="150"/>
    <n v="150"/>
    <n v="150"/>
    <n v="150"/>
    <n v="150"/>
    <n v="150"/>
    <n v="150"/>
    <n v="150"/>
    <n v="150"/>
    <n v="150"/>
    <n v="1500"/>
    <n v="516115"/>
    <n v="600"/>
    <s v="CW"/>
    <x v="3"/>
    <s v="Transit Capital"/>
    <n v="909391"/>
    <s v="Délimitations préalable et subséquente des travaux d'ingénierie des structures de la Ligne Trillium 2019"/>
    <s v="909391 Délimitations préalable et subséquente des travaux d'ingénierie des structures de la Ligne Trillium 2019"/>
    <x v="5"/>
    <x v="20"/>
    <x v="0"/>
    <x v="0"/>
  </r>
  <r>
    <n v="908506"/>
    <s v="908506 2019 Transit Roads"/>
    <x v="0"/>
    <x v="0"/>
    <s v="Transit Capital"/>
    <x v="0"/>
    <x v="0"/>
    <x v="2"/>
    <x v="4"/>
    <x v="0"/>
    <s v="Transit Roads &amp; Structures (Non Rail)"/>
    <x v="0"/>
    <x v="5"/>
    <x v="1"/>
    <x v="3"/>
    <x v="20"/>
    <x v="239"/>
    <s v="516115  Transit Capital"/>
    <n v="10"/>
    <n v="0"/>
    <n v="0"/>
    <n v="0"/>
    <n v="400"/>
    <n v="400"/>
    <n v="400"/>
    <n v="560"/>
    <n v="400"/>
    <n v="400"/>
    <n v="2570"/>
    <n v="516115"/>
    <n v="10"/>
    <s v="CW"/>
    <x v="3"/>
    <s v="Transit Capital"/>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0"/>
  </r>
  <r>
    <n v="908506"/>
    <s v="908506 2019 Transit Roads"/>
    <x v="0"/>
    <x v="4"/>
    <s v="Federal Gas Tax"/>
    <x v="8"/>
    <x v="4"/>
    <x v="2"/>
    <x v="4"/>
    <x v="0"/>
    <s v="Transit Roads &amp; Structures (Non Rail)"/>
    <x v="0"/>
    <x v="5"/>
    <x v="1"/>
    <x v="3"/>
    <x v="20"/>
    <x v="239"/>
    <s v="516174  Federal Gas Tax"/>
    <n v="110"/>
    <n v="1000"/>
    <n v="2000"/>
    <n v="1200"/>
    <n v="1000"/>
    <n v="1000"/>
    <n v="1000"/>
    <n v="2000"/>
    <n v="1000"/>
    <n v="1000"/>
    <n v="11310"/>
    <n v="516174"/>
    <n v="4310"/>
    <s v="CW"/>
    <x v="3"/>
    <s v="Federal Gas Tax"/>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4"/>
  </r>
  <r>
    <n v="908506"/>
    <s v="908506 2019 Transit Roads"/>
    <x v="2"/>
    <x v="2"/>
    <s v="Transit Debt"/>
    <x v="2"/>
    <x v="0"/>
    <x v="2"/>
    <x v="4"/>
    <x v="0"/>
    <s v="Transit Roads &amp; Structures (Non Rail)"/>
    <x v="0"/>
    <x v="5"/>
    <x v="1"/>
    <x v="3"/>
    <x v="20"/>
    <x v="239"/>
    <s v="518013  Transit Debt"/>
    <n v="40"/>
    <n v="1000"/>
    <n v="1410"/>
    <n v="660"/>
    <n v="710"/>
    <n v="710"/>
    <n v="710"/>
    <n v="800"/>
    <n v="710"/>
    <n v="710"/>
    <n v="7460"/>
    <n v="518013"/>
    <n v="3110"/>
    <s v="CW"/>
    <x v="3"/>
    <s v="Transit Debt"/>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2"/>
  </r>
  <r>
    <n v="908989"/>
    <s v="908989 2019 Transit Structures"/>
    <x v="0"/>
    <x v="0"/>
    <s v="Transit Capital"/>
    <x v="0"/>
    <x v="0"/>
    <x v="2"/>
    <x v="4"/>
    <x v="0"/>
    <s v="Transit Roads &amp; Structures (Non Rail)"/>
    <x v="0"/>
    <x v="5"/>
    <x v="1"/>
    <x v="3"/>
    <x v="20"/>
    <x v="240"/>
    <s v="516115  Transit Capital"/>
    <n v="0"/>
    <n v="0"/>
    <n v="0"/>
    <n v="750"/>
    <n v="1000"/>
    <n v="1000"/>
    <n v="1000"/>
    <n v="1000"/>
    <n v="1000"/>
    <n v="1000"/>
    <n v="6750"/>
    <n v="516115"/>
    <n v="750"/>
    <s v="CW"/>
    <x v="3"/>
    <s v="Transit Capital"/>
    <n v="908989"/>
    <s v="Structures du Transitway – Propres aux chantiers 2018"/>
    <s v="908989 Structures du Transitway – Propres aux chantiers 2018"/>
    <x v="5"/>
    <x v="20"/>
    <x v="0"/>
    <x v="0"/>
  </r>
  <r>
    <n v="908989"/>
    <s v="908989 2019 Transit Structures"/>
    <x v="2"/>
    <x v="2"/>
    <s v="Transit Debt"/>
    <x v="2"/>
    <x v="0"/>
    <x v="2"/>
    <x v="4"/>
    <x v="0"/>
    <s v="Transit Roads &amp; Structures (Non Rail)"/>
    <x v="0"/>
    <x v="5"/>
    <x v="1"/>
    <x v="3"/>
    <x v="20"/>
    <x v="240"/>
    <s v="518013  Transit Debt"/>
    <n v="680"/>
    <n v="2160"/>
    <n v="2250"/>
    <n v="250"/>
    <n v="300"/>
    <n v="300"/>
    <n v="300"/>
    <n v="300"/>
    <n v="300"/>
    <n v="300"/>
    <n v="7140"/>
    <n v="518013"/>
    <n v="5340"/>
    <s v="CW"/>
    <x v="3"/>
    <s v="Transit Debt"/>
    <n v="908989"/>
    <s v="Structures du Transitway – Propres aux chantiers 2018"/>
    <s v="908989 Structures du Transitway – Propres aux chantiers 2018"/>
    <x v="5"/>
    <x v="20"/>
    <x v="0"/>
    <x v="2"/>
  </r>
  <r>
    <n v="909389"/>
    <s v="909389 2019 Transit STR Scoping Pre/Post Eng."/>
    <x v="0"/>
    <x v="0"/>
    <s v="Transit Capital"/>
    <x v="0"/>
    <x v="0"/>
    <x v="2"/>
    <x v="4"/>
    <x v="0"/>
    <s v="Transit Roads &amp; Structures (Non Rail)"/>
    <x v="0"/>
    <x v="5"/>
    <x v="1"/>
    <x v="3"/>
    <x v="20"/>
    <x v="241"/>
    <s v="516115  Transit Capital"/>
    <n v="200"/>
    <n v="200"/>
    <n v="200"/>
    <n v="200"/>
    <n v="200"/>
    <n v="200"/>
    <n v="200"/>
    <n v="200"/>
    <n v="200"/>
    <n v="200"/>
    <n v="2000"/>
    <n v="516115"/>
    <n v="800"/>
    <s v="CW"/>
    <x v="3"/>
    <s v="Transit Capital"/>
    <n v="909389"/>
    <s v="Délimitations préalable et subséquente des travaux d'ingénierie des structures de transport en commun 2019"/>
    <s v="909389 Délimitations préalable et subséquente des travaux d'ingénierie des structures de transport en commun 2019"/>
    <x v="5"/>
    <x v="20"/>
    <x v="0"/>
    <x v="0"/>
  </r>
  <r>
    <n v="909390"/>
    <s v="909390 Transit Structures - Drainage"/>
    <x v="0"/>
    <x v="0"/>
    <s v="Transit Capital"/>
    <x v="0"/>
    <x v="0"/>
    <x v="2"/>
    <x v="4"/>
    <x v="0"/>
    <s v="Transit Roads &amp; Structures (Non Rail)"/>
    <x v="0"/>
    <x v="5"/>
    <x v="1"/>
    <x v="3"/>
    <x v="20"/>
    <x v="242"/>
    <s v="516115  Transit Capital"/>
    <n v="0"/>
    <n v="0"/>
    <n v="250"/>
    <n v="250"/>
    <n v="250"/>
    <n v="250"/>
    <n v="250"/>
    <n v="250"/>
    <n v="250"/>
    <n v="250"/>
    <n v="2000"/>
    <n v="516115"/>
    <n v="500"/>
    <s v="CW"/>
    <x v="3"/>
    <s v="Transit Capital"/>
    <n v="909390"/>
    <s v="Structures de transport en commun - Drainage"/>
    <s v="909390 Structures de transport en commun - Drainage"/>
    <x v="5"/>
    <x v="20"/>
    <x v="0"/>
    <x v="0"/>
  </r>
  <r>
    <n v="906169"/>
    <s v="906169 OLRT Transition"/>
    <x v="0"/>
    <x v="0"/>
    <s v="Transit Capital"/>
    <x v="0"/>
    <x v="0"/>
    <x v="2"/>
    <x v="4"/>
    <x v="0"/>
    <s v="Individual"/>
    <x v="1"/>
    <x v="5"/>
    <x v="6"/>
    <x v="20"/>
    <x v="20"/>
    <x v="243"/>
    <s v="516115  Transit Capital"/>
    <n v="9392.42"/>
    <n v="0"/>
    <n v="0"/>
    <n v="0"/>
    <n v="0"/>
    <n v="0"/>
    <n v="0"/>
    <n v="0"/>
    <n v="0"/>
    <n v="0"/>
    <n v="9392.42"/>
    <n v="516115"/>
    <n v="9392.42"/>
    <s v="CW"/>
    <x v="13"/>
    <s v="Transit Capital"/>
    <n v="906169"/>
    <s v="Transition du train léger d’Ottawa"/>
    <s v="906169 Transition du train léger d’Ottawa"/>
    <x v="5"/>
    <x v="20"/>
    <x v="1"/>
    <x v="0"/>
  </r>
  <r>
    <n v="906169"/>
    <s v="906169 OLRT Transition"/>
    <x v="0"/>
    <x v="4"/>
    <s v="Federal Gas Tax"/>
    <x v="8"/>
    <x v="4"/>
    <x v="2"/>
    <x v="4"/>
    <x v="0"/>
    <s v="Individual"/>
    <x v="1"/>
    <x v="5"/>
    <x v="6"/>
    <x v="20"/>
    <x v="20"/>
    <x v="243"/>
    <s v="516174  Federal Gas Tax"/>
    <n v="1658"/>
    <n v="0"/>
    <n v="0"/>
    <n v="0"/>
    <n v="0"/>
    <n v="0"/>
    <n v="0"/>
    <n v="0"/>
    <n v="0"/>
    <n v="0"/>
    <n v="1658"/>
    <n v="516174"/>
    <n v="1658"/>
    <s v="CW"/>
    <x v="13"/>
    <s v="Federal Gas Tax"/>
    <n v="906169"/>
    <s v="Transition du train léger d’Ottawa"/>
    <s v="906169 Transition du train léger d’Ottawa"/>
    <x v="5"/>
    <x v="20"/>
    <x v="1"/>
    <x v="4"/>
  </r>
  <r>
    <n v="908703"/>
    <s v="908703 Operations Support Vehicles - Growth"/>
    <x v="0"/>
    <x v="0"/>
    <s v="Transit Capital"/>
    <x v="0"/>
    <x v="0"/>
    <x v="2"/>
    <x v="4"/>
    <x v="0"/>
    <s v="Individual"/>
    <x v="1"/>
    <x v="5"/>
    <x v="6"/>
    <x v="20"/>
    <x v="20"/>
    <x v="244"/>
    <s v="516115  Transit Capital"/>
    <n v="210"/>
    <n v="0"/>
    <n v="0"/>
    <n v="0"/>
    <n v="0"/>
    <n v="1113"/>
    <n v="0"/>
    <n v="0"/>
    <n v="0"/>
    <n v="0"/>
    <n v="1323"/>
    <n v="516115"/>
    <n v="210"/>
    <s v="CW"/>
    <x v="7"/>
    <s v="Transit Capital"/>
    <n v="908703"/>
    <s v="Véhicules de soutien aux opérations – Croissance"/>
    <s v="908703 Véhicules de soutien aux opérations – Croissance"/>
    <x v="5"/>
    <x v="20"/>
    <x v="1"/>
    <x v="0"/>
  </r>
  <r>
    <n v="909087"/>
    <s v="909087 Rail Operational Readiness"/>
    <x v="0"/>
    <x v="0"/>
    <s v="Transit Capital"/>
    <x v="0"/>
    <x v="0"/>
    <x v="2"/>
    <x v="4"/>
    <x v="0"/>
    <s v="Individual"/>
    <x v="0"/>
    <x v="5"/>
    <x v="6"/>
    <x v="20"/>
    <x v="20"/>
    <x v="245"/>
    <s v="516115  Transit Capital"/>
    <n v="2300"/>
    <n v="3468"/>
    <n v="6760"/>
    <n v="5517"/>
    <n v="5626"/>
    <n v="994"/>
    <n v="0"/>
    <n v="0"/>
    <n v="0"/>
    <n v="0"/>
    <n v="24665"/>
    <n v="516115"/>
    <n v="18045"/>
    <s v="CW"/>
    <x v="7"/>
    <s v="Transit Capital"/>
    <n v="909087"/>
    <s v="État de préparation opérationnelle du rail"/>
    <s v="909087 État de préparation opérationnelle du rail"/>
    <x v="5"/>
    <x v="20"/>
    <x v="0"/>
    <x v="0"/>
  </r>
  <r>
    <n v="909088"/>
    <s v="909088 LRT - Train Growth (O-Train Line 1)"/>
    <x v="0"/>
    <x v="0"/>
    <s v="Transit Capital"/>
    <x v="0"/>
    <x v="0"/>
    <x v="2"/>
    <x v="4"/>
    <x v="0"/>
    <s v="Individual"/>
    <x v="1"/>
    <x v="5"/>
    <x v="6"/>
    <x v="20"/>
    <x v="20"/>
    <x v="246"/>
    <s v="516115  Transit Capital"/>
    <n v="0"/>
    <n v="0"/>
    <n v="0"/>
    <n v="0"/>
    <n v="0"/>
    <n v="0"/>
    <n v="0"/>
    <n v="60"/>
    <n v="0"/>
    <n v="0"/>
    <n v="60"/>
    <n v="516115"/>
    <n v="0"/>
    <s v="CW"/>
    <x v="0"/>
    <s v="Transit Capital"/>
    <n v="909088"/>
    <s v="Croissance du train (Ligne 1 de l'O-Train)"/>
    <s v="909088 Croissance du train (Ligne 1 de l'O-Train)"/>
    <x v="5"/>
    <x v="20"/>
    <x v="1"/>
    <x v="0"/>
  </r>
  <r>
    <n v="909088"/>
    <s v="909088 LRT - Train Growth (O-Train Line 1)"/>
    <x v="0"/>
    <x v="4"/>
    <s v="Federal Gas Tax"/>
    <x v="8"/>
    <x v="4"/>
    <x v="2"/>
    <x v="4"/>
    <x v="0"/>
    <s v="Individual"/>
    <x v="1"/>
    <x v="5"/>
    <x v="6"/>
    <x v="20"/>
    <x v="20"/>
    <x v="246"/>
    <s v="516174  Federal Gas Tax"/>
    <n v="0"/>
    <n v="0"/>
    <n v="0"/>
    <n v="0"/>
    <n v="0"/>
    <n v="0"/>
    <n v="0"/>
    <n v="5000"/>
    <n v="0"/>
    <n v="0"/>
    <n v="5000"/>
    <n v="516174"/>
    <n v="0"/>
    <s v="CW"/>
    <x v="0"/>
    <s v="Federal Gas Tax"/>
    <n v="909088"/>
    <s v="Croissance du train (Ligne 1 de l'O-Train)"/>
    <s v="909088 Croissance du train (Ligne 1 de l'O-Train)"/>
    <x v="5"/>
    <x v="20"/>
    <x v="1"/>
    <x v="4"/>
  </r>
  <r>
    <n v="909088"/>
    <s v="909088 LRT - Train Growth (O-Train Line 1)"/>
    <x v="0"/>
    <x v="4"/>
    <s v="Provincial Gas Tax"/>
    <x v="8"/>
    <x v="4"/>
    <x v="2"/>
    <x v="4"/>
    <x v="0"/>
    <s v="Individual"/>
    <x v="1"/>
    <x v="5"/>
    <x v="6"/>
    <x v="20"/>
    <x v="20"/>
    <x v="246"/>
    <s v="516175  Provincial Gas Tax"/>
    <n v="0"/>
    <n v="0"/>
    <n v="0"/>
    <n v="0"/>
    <n v="0"/>
    <n v="0"/>
    <n v="0"/>
    <n v="5000"/>
    <n v="0"/>
    <n v="0"/>
    <n v="5000"/>
    <n v="516175"/>
    <n v="0"/>
    <s v="CW"/>
    <x v="0"/>
    <s v="Provincial Gas Tax"/>
    <n v="909088"/>
    <s v="Croissance du train (Ligne 1 de l'O-Train)"/>
    <s v="909088 Croissance du train (Ligne 1 de l'O-Train)"/>
    <x v="5"/>
    <x v="20"/>
    <x v="1"/>
    <x v="4"/>
  </r>
  <r>
    <n v="909088"/>
    <s v="909088 LRT - Train Growth (O-Train Line 1)"/>
    <x v="2"/>
    <x v="2"/>
    <s v="Transit Debt"/>
    <x v="2"/>
    <x v="0"/>
    <x v="2"/>
    <x v="4"/>
    <x v="0"/>
    <s v="Individual"/>
    <x v="1"/>
    <x v="5"/>
    <x v="6"/>
    <x v="20"/>
    <x v="20"/>
    <x v="246"/>
    <s v="518013  Transit Debt"/>
    <n v="0"/>
    <n v="0"/>
    <n v="0"/>
    <n v="0"/>
    <n v="0"/>
    <n v="0"/>
    <n v="0"/>
    <n v="127820"/>
    <n v="0"/>
    <n v="0"/>
    <n v="127820"/>
    <n v="518013"/>
    <n v="0"/>
    <s v="CW"/>
    <x v="0"/>
    <s v="Transit Debt"/>
    <n v="909088"/>
    <s v="Croissance du train (Ligne 1 de l'O-Train)"/>
    <s v="909088 Croissance du train (Ligne 1 de l'O-Train)"/>
    <x v="5"/>
    <x v="20"/>
    <x v="1"/>
    <x v="2"/>
  </r>
  <r>
    <n v="909089"/>
    <s v="909089 LRT Detour hours funding for Stage 2 LRT"/>
    <x v="0"/>
    <x v="4"/>
    <s v="Federal Gas Tax"/>
    <x v="8"/>
    <x v="4"/>
    <x v="2"/>
    <x v="4"/>
    <x v="0"/>
    <s v="Individual"/>
    <x v="0"/>
    <x v="5"/>
    <x v="6"/>
    <x v="20"/>
    <x v="20"/>
    <x v="247"/>
    <s v="516174  Federal Gas Tax"/>
    <n v="0"/>
    <n v="30600"/>
    <n v="0"/>
    <n v="0"/>
    <n v="0"/>
    <n v="0"/>
    <n v="0"/>
    <n v="0"/>
    <n v="0"/>
    <n v="0"/>
    <n v="30600"/>
    <n v="516174"/>
    <n v="30600"/>
    <s v="CW"/>
    <x v="7"/>
    <s v="Federal Gas Tax"/>
    <n v="909089"/>
    <s v="Financement des heures liées au détour pour l’Étape 2 du train léger"/>
    <s v="909089 Financement des heures liées au détour pour l’Étape 2 du train léger"/>
    <x v="5"/>
    <x v="20"/>
    <x v="0"/>
    <x v="4"/>
  </r>
  <r>
    <n v="909090"/>
    <s v="909090 LRT Fare Gates for Stage 2 LRT"/>
    <x v="0"/>
    <x v="0"/>
    <s v="Transit Capital"/>
    <x v="0"/>
    <x v="0"/>
    <x v="2"/>
    <x v="4"/>
    <x v="0"/>
    <s v="Individual"/>
    <x v="0"/>
    <x v="5"/>
    <x v="6"/>
    <x v="20"/>
    <x v="20"/>
    <x v="248"/>
    <s v="516115  Transit Capital"/>
    <n v="0"/>
    <n v="0"/>
    <n v="100"/>
    <n v="0"/>
    <n v="0"/>
    <n v="0"/>
    <n v="0"/>
    <n v="0"/>
    <n v="0"/>
    <n v="0"/>
    <n v="100"/>
    <n v="516115"/>
    <n v="100"/>
    <s v="CW"/>
    <x v="7"/>
    <s v="Transit Capital"/>
    <n v="909090"/>
    <s v="Portillons d’accès pour l’Étape 2 du train léger"/>
    <s v="909090 Portillons d’accès pour l’Étape 2 du train léger"/>
    <x v="5"/>
    <x v="20"/>
    <x v="0"/>
    <x v="0"/>
  </r>
  <r>
    <n v="909090"/>
    <s v="909090 LRT Fare Gates for Stage 2 LRT"/>
    <x v="2"/>
    <x v="2"/>
    <s v="Transit Debt"/>
    <x v="2"/>
    <x v="0"/>
    <x v="2"/>
    <x v="4"/>
    <x v="0"/>
    <s v="Individual"/>
    <x v="0"/>
    <x v="5"/>
    <x v="6"/>
    <x v="20"/>
    <x v="20"/>
    <x v="248"/>
    <s v="518013  Transit Debt"/>
    <n v="0"/>
    <n v="0"/>
    <n v="34220"/>
    <n v="0"/>
    <n v="0"/>
    <n v="0"/>
    <n v="0"/>
    <n v="0"/>
    <n v="0"/>
    <n v="0"/>
    <n v="34220"/>
    <n v="518013"/>
    <n v="34220"/>
    <s v="CW"/>
    <x v="7"/>
    <s v="Transit Debt"/>
    <n v="909090"/>
    <s v="Portillons d’accès pour l’Étape 2 du train léger"/>
    <s v="909090 Portillons d’accès pour l’Étape 2 du train léger"/>
    <x v="5"/>
    <x v="20"/>
    <x v="0"/>
    <x v="2"/>
  </r>
  <r>
    <n v="909370"/>
    <s v="909370 2019 Buildings-Transit Services"/>
    <x v="0"/>
    <x v="0"/>
    <s v="Transit Capital"/>
    <x v="0"/>
    <x v="0"/>
    <x v="2"/>
    <x v="4"/>
    <x v="0"/>
    <s v="Buildings-Transit"/>
    <x v="0"/>
    <x v="5"/>
    <x v="1"/>
    <x v="3"/>
    <x v="20"/>
    <x v="249"/>
    <s v="516115  Transit Capital"/>
    <n v="3600"/>
    <n v="0"/>
    <n v="3600"/>
    <n v="3600"/>
    <n v="3600"/>
    <n v="3600"/>
    <n v="3600"/>
    <n v="3600"/>
    <n v="5200"/>
    <n v="5200"/>
    <n v="35600"/>
    <n v="516115"/>
    <n v="10800"/>
    <s v="CW"/>
    <x v="3"/>
    <s v="Transit Capital"/>
    <n v="909370"/>
    <s v="Bâtiments 2019 - Transport en commun"/>
    <s v="909370 Bâtiments 2019 - Transport en commun"/>
    <x v="5"/>
    <x v="20"/>
    <x v="0"/>
    <x v="0"/>
  </r>
  <r>
    <n v="909370"/>
    <s v="909370 2019 Buildings-Transit Services"/>
    <x v="0"/>
    <x v="4"/>
    <s v="Federal Gas Tax"/>
    <x v="8"/>
    <x v="4"/>
    <x v="2"/>
    <x v="4"/>
    <x v="0"/>
    <s v="Buildings-Transit"/>
    <x v="0"/>
    <x v="5"/>
    <x v="1"/>
    <x v="3"/>
    <x v="20"/>
    <x v="249"/>
    <s v="516174  Federal Gas Tax"/>
    <n v="0"/>
    <n v="3600"/>
    <n v="0"/>
    <n v="0"/>
    <n v="0"/>
    <n v="0"/>
    <n v="0"/>
    <n v="0"/>
    <n v="0"/>
    <n v="0"/>
    <n v="3600"/>
    <n v="516174"/>
    <n v="3600"/>
    <s v="CW"/>
    <x v="3"/>
    <s v="Federal Gas Tax"/>
    <n v="909370"/>
    <s v="Bâtiments 2019 - Transport en commun"/>
    <s v="909370 Bâtiments 2019 - Transport en commun"/>
    <x v="5"/>
    <x v="20"/>
    <x v="0"/>
    <x v="4"/>
  </r>
  <r>
    <n v="909493"/>
    <s v="909493 2019 Transit Park &amp; Ride Renewal"/>
    <x v="0"/>
    <x v="0"/>
    <s v="Transit Capital"/>
    <x v="0"/>
    <x v="0"/>
    <x v="2"/>
    <x v="4"/>
    <x v="0"/>
    <s v="Transit Roads &amp; Structures (Non Rail)"/>
    <x v="0"/>
    <x v="5"/>
    <x v="1"/>
    <x v="3"/>
    <x v="20"/>
    <x v="250"/>
    <s v="516115  Transit Capital"/>
    <n v="700"/>
    <n v="0"/>
    <n v="750"/>
    <n v="750"/>
    <n v="750"/>
    <n v="750"/>
    <n v="750"/>
    <n v="750"/>
    <n v="750"/>
    <n v="750"/>
    <n v="6700"/>
    <n v="516115"/>
    <n v="2200"/>
    <s v="CW"/>
    <x v="3"/>
    <s v="Transit Capital"/>
    <n v="909493"/>
    <s v="Remise en état des parcs-o-bus 2019"/>
    <s v="909493 Remise en état des parcs-o-bus 2019"/>
    <x v="5"/>
    <x v="20"/>
    <x v="0"/>
    <x v="0"/>
  </r>
  <r>
    <n v="909513"/>
    <s v="909513 Contractual LC Payment (O-train Line1)"/>
    <x v="0"/>
    <x v="0"/>
    <s v="Transit Capital"/>
    <x v="0"/>
    <x v="0"/>
    <x v="2"/>
    <x v="4"/>
    <x v="0"/>
    <s v="Individual"/>
    <x v="0"/>
    <x v="5"/>
    <x v="6"/>
    <x v="20"/>
    <x v="20"/>
    <x v="251"/>
    <s v="516115  Transit Capital"/>
    <n v="0"/>
    <n v="300"/>
    <n v="0"/>
    <n v="600"/>
    <n v="0"/>
    <n v="0"/>
    <n v="0"/>
    <n v="0"/>
    <n v="0"/>
    <n v="0"/>
    <n v="900"/>
    <n v="516115"/>
    <n v="900"/>
    <s v="CW"/>
    <x v="0"/>
    <s v="Transit Capital"/>
    <n v="909513"/>
    <s v="Cycle de vie des trains et des rails (Ligne 1 de l'O-Train)"/>
    <s v="909513 Cycle de vie des trains et des rails (Ligne 1 de l'O-Train)"/>
    <x v="5"/>
    <x v="20"/>
    <x v="0"/>
    <x v="0"/>
  </r>
  <r>
    <n v="909513"/>
    <s v="909513 Contractual LC Payment (O-train Line1)"/>
    <x v="2"/>
    <x v="2"/>
    <s v="Transit Debt"/>
    <x v="2"/>
    <x v="0"/>
    <x v="2"/>
    <x v="4"/>
    <x v="0"/>
    <s v="Individual"/>
    <x v="0"/>
    <x v="5"/>
    <x v="6"/>
    <x v="20"/>
    <x v="20"/>
    <x v="251"/>
    <s v="518013  Transit Debt"/>
    <n v="320"/>
    <n v="122"/>
    <n v="375"/>
    <n v="303"/>
    <n v="0"/>
    <n v="0"/>
    <n v="0"/>
    <n v="0"/>
    <n v="0"/>
    <n v="0"/>
    <n v="1120"/>
    <n v="518013"/>
    <n v="1120"/>
    <s v="CW"/>
    <x v="0"/>
    <s v="Transit Debt"/>
    <n v="909513"/>
    <s v="Cycle de vie des trains et des rails (Ligne 1 de l'O-Train)"/>
    <s v="909513 Cycle de vie des trains et des rails (Ligne 1 de l'O-Train)"/>
    <x v="5"/>
    <x v="20"/>
    <x v="0"/>
    <x v="2"/>
  </r>
  <r>
    <n v="909520"/>
    <s v="909520 Bus Stops and Shelters"/>
    <x v="0"/>
    <x v="0"/>
    <s v="Transit Capital"/>
    <x v="0"/>
    <x v="0"/>
    <x v="2"/>
    <x v="4"/>
    <x v="0"/>
    <s v="Individual"/>
    <x v="0"/>
    <x v="5"/>
    <x v="6"/>
    <x v="20"/>
    <x v="20"/>
    <x v="252"/>
    <s v="516115  Transit Capital"/>
    <n v="0"/>
    <n v="0"/>
    <n v="0"/>
    <n v="600"/>
    <n v="0"/>
    <n v="0"/>
    <n v="0"/>
    <n v="0"/>
    <n v="0"/>
    <n v="0"/>
    <n v="600"/>
    <n v="516115"/>
    <n v="600"/>
    <s v="CW"/>
    <x v="7"/>
    <s v="Transit Capital"/>
    <n v="909520"/>
    <s v="Arrêts d'autobus et abribus"/>
    <s v="909520 Arrêts d'autobus et abribus"/>
    <x v="5"/>
    <x v="20"/>
    <x v="0"/>
    <x v="0"/>
  </r>
  <r>
    <n v="909520"/>
    <s v="909520 Bus Stops and Shelters"/>
    <x v="2"/>
    <x v="2"/>
    <s v="Transit Debt"/>
    <x v="2"/>
    <x v="0"/>
    <x v="2"/>
    <x v="4"/>
    <x v="0"/>
    <s v="Individual"/>
    <x v="0"/>
    <x v="5"/>
    <x v="6"/>
    <x v="20"/>
    <x v="20"/>
    <x v="252"/>
    <s v="518013  Transit Debt"/>
    <n v="900"/>
    <n v="918"/>
    <n v="936"/>
    <n v="355"/>
    <n v="0"/>
    <n v="0"/>
    <n v="0"/>
    <n v="0"/>
    <n v="0"/>
    <n v="0"/>
    <n v="3109"/>
    <n v="518013"/>
    <n v="3109"/>
    <s v="CW"/>
    <x v="7"/>
    <s v="Transit Debt"/>
    <n v="909520"/>
    <s v="Arrêts d'autobus et abribus"/>
    <s v="909520 Arrêts d'autobus et abribus"/>
    <x v="5"/>
    <x v="20"/>
    <x v="0"/>
    <x v="2"/>
  </r>
  <r>
    <n v="909524"/>
    <s v="909524 IT - Comm and Control Sys Onboard Vehicl"/>
    <x v="0"/>
    <x v="0"/>
    <s v="Transit Capital"/>
    <x v="0"/>
    <x v="0"/>
    <x v="2"/>
    <x v="4"/>
    <x v="0"/>
    <s v="Individual"/>
    <x v="0"/>
    <x v="5"/>
    <x v="6"/>
    <x v="20"/>
    <x v="20"/>
    <x v="253"/>
    <s v="516115  Transit Capital"/>
    <n v="2000"/>
    <n v="8670"/>
    <n v="0"/>
    <n v="0"/>
    <n v="0"/>
    <n v="0"/>
    <n v="0"/>
    <n v="0"/>
    <n v="0"/>
    <n v="0"/>
    <n v="10670"/>
    <n v="516115"/>
    <n v="10670"/>
    <s v="CW"/>
    <x v="7"/>
    <s v="Transit Capital"/>
    <n v="909524"/>
    <s v="Systèmes de communications et de contrôle à l'intérieur des véhicules"/>
    <s v="909524 Systèmes de communications et de contrôle à l'intérieur des véhicules"/>
    <x v="5"/>
    <x v="20"/>
    <x v="0"/>
    <x v="0"/>
  </r>
  <r>
    <n v="909527"/>
    <s v="909527 Station Customer Improvements"/>
    <x v="0"/>
    <x v="0"/>
    <s v="Transit Capital"/>
    <x v="0"/>
    <x v="0"/>
    <x v="2"/>
    <x v="4"/>
    <x v="0"/>
    <s v="Individual"/>
    <x v="0"/>
    <x v="5"/>
    <x v="6"/>
    <x v="20"/>
    <x v="20"/>
    <x v="254"/>
    <s v="516115  Transit Capital"/>
    <n v="1600"/>
    <n v="2907"/>
    <n v="6235"/>
    <n v="1698"/>
    <n v="0"/>
    <n v="0"/>
    <n v="0"/>
    <n v="0"/>
    <n v="0"/>
    <n v="0"/>
    <n v="12440"/>
    <n v="516115"/>
    <n v="12440"/>
    <s v="CW"/>
    <x v="7"/>
    <s v="Transit Capital"/>
    <n v="909527"/>
    <s v=" Améliorations apportées aux stations en réponse aux commentaires des usagers"/>
    <s v="909527  Améliorations apportées aux stations en réponse aux commentaires des usagers"/>
    <x v="5"/>
    <x v="20"/>
    <x v="0"/>
    <x v="0"/>
  </r>
  <r>
    <n v="909528"/>
    <s v="909528 Renewal of Operational Assets"/>
    <x v="0"/>
    <x v="0"/>
    <s v="Transit Capital"/>
    <x v="0"/>
    <x v="0"/>
    <x v="2"/>
    <x v="4"/>
    <x v="0"/>
    <s v="Individual"/>
    <x v="0"/>
    <x v="5"/>
    <x v="6"/>
    <x v="20"/>
    <x v="20"/>
    <x v="255"/>
    <s v="516115  Transit Capital"/>
    <n v="4000"/>
    <n v="3060"/>
    <n v="3120"/>
    <n v="3183"/>
    <n v="0"/>
    <n v="0"/>
    <n v="0"/>
    <n v="0"/>
    <n v="0"/>
    <n v="0"/>
    <n v="13363"/>
    <n v="516115"/>
    <n v="13363"/>
    <s v="CW"/>
    <x v="7"/>
    <s v="Transit Capital"/>
    <n v="909528"/>
    <s v="Renouvellement des actifs opérationnels"/>
    <s v="909528 Renouvellement des actifs opérationnels"/>
    <x v="5"/>
    <x v="20"/>
    <x v="0"/>
    <x v="0"/>
  </r>
  <r>
    <n v="909530"/>
    <s v="909530 Transit Accessibilty Improvements"/>
    <x v="0"/>
    <x v="0"/>
    <s v="Transit Capital"/>
    <x v="0"/>
    <x v="0"/>
    <x v="2"/>
    <x v="4"/>
    <x v="0"/>
    <s v="Individual"/>
    <x v="0"/>
    <x v="5"/>
    <x v="6"/>
    <x v="20"/>
    <x v="20"/>
    <x v="256"/>
    <s v="516115  Transit Capital"/>
    <n v="600"/>
    <n v="510"/>
    <n v="520"/>
    <n v="530"/>
    <n v="0"/>
    <n v="0"/>
    <n v="0"/>
    <n v="0"/>
    <n v="0"/>
    <n v="0"/>
    <n v="2160"/>
    <n v="516115"/>
    <n v="2160"/>
    <s v="CW"/>
    <x v="7"/>
    <s v="Transit Capital"/>
    <n v="909530"/>
    <s v="Améliorations de l'accessibilité au transport en commun "/>
    <s v="909530 Améliorations de l'accessibilité au transport en commun "/>
    <x v="5"/>
    <x v="20"/>
    <x v="0"/>
    <x v="0"/>
  </r>
  <r>
    <n v="909532"/>
    <s v="909532 Transit Priority Road and Signal Project"/>
    <x v="1"/>
    <x v="1"/>
    <s v="Roads &amp; Structures (City Wide)"/>
    <x v="1"/>
    <x v="1"/>
    <x v="2"/>
    <x v="4"/>
    <x v="0"/>
    <s v="Individual"/>
    <x v="1"/>
    <x v="5"/>
    <x v="6"/>
    <x v="20"/>
    <x v="20"/>
    <x v="257"/>
    <s v="516224  D/C  - Roads &amp; Structures (City Wide)"/>
    <n v="2856"/>
    <n v="2497"/>
    <n v="2546"/>
    <n v="2598"/>
    <n v="0"/>
    <n v="0"/>
    <n v="0"/>
    <n v="0"/>
    <n v="0"/>
    <n v="0"/>
    <n v="10497"/>
    <n v="516224"/>
    <n v="10497"/>
    <s v="CW"/>
    <x v="7"/>
    <s v="Roads &amp; Structures"/>
    <n v="909532"/>
    <s v="Projets de routes et de signalisation de priorité pour le transport en commun"/>
    <s v="909532 Projets de routes et de signalisation de priorité pour le transport en commun"/>
    <x v="5"/>
    <x v="20"/>
    <x v="1"/>
    <x v="1"/>
  </r>
  <r>
    <n v="909532"/>
    <s v="909532 Transit Priority Road and Signal Project"/>
    <x v="2"/>
    <x v="2"/>
    <s v="Tax Supported Debt"/>
    <x v="2"/>
    <x v="0"/>
    <x v="2"/>
    <x v="4"/>
    <x v="0"/>
    <s v="Individual"/>
    <x v="1"/>
    <x v="5"/>
    <x v="6"/>
    <x v="20"/>
    <x v="20"/>
    <x v="257"/>
    <s v="518004  Tax Supported Debt"/>
    <n v="1344"/>
    <n v="1175"/>
    <n v="1198"/>
    <n v="1222"/>
    <n v="0"/>
    <n v="0"/>
    <n v="0"/>
    <n v="0"/>
    <n v="0"/>
    <n v="0"/>
    <n v="4939"/>
    <n v="518004"/>
    <n v="4939"/>
    <s v="CW"/>
    <x v="7"/>
    <s v="Tax Supported Debt"/>
    <n v="909532"/>
    <s v="Projets de routes et de signalisation de priorité pour le transport en commun"/>
    <s v="909532 Projets de routes et de signalisation de priorité pour le transport en commun"/>
    <x v="5"/>
    <x v="20"/>
    <x v="1"/>
    <x v="2"/>
  </r>
  <r>
    <n v="909533"/>
    <s v="909533 Transit Network Yearly Rehab"/>
    <x v="0"/>
    <x v="0"/>
    <s v="Transit Capital"/>
    <x v="0"/>
    <x v="0"/>
    <x v="2"/>
    <x v="4"/>
    <x v="0"/>
    <s v="Individual"/>
    <x v="0"/>
    <x v="5"/>
    <x v="6"/>
    <x v="20"/>
    <x v="20"/>
    <x v="258"/>
    <s v="516115  Transit Capital"/>
    <n v="1800"/>
    <n v="1836"/>
    <n v="1872"/>
    <n v="1910"/>
    <n v="0"/>
    <n v="0"/>
    <n v="0"/>
    <n v="0"/>
    <n v="0"/>
    <n v="0"/>
    <n v="7418"/>
    <n v="516115"/>
    <n v="7418"/>
    <s v="CW"/>
    <x v="7"/>
    <s v="Transit Capital"/>
    <n v="909533"/>
    <s v="Remise en état annuelle du réseau de transport en commun"/>
    <s v="909533 Remise en état annuelle du réseau de transport en commun"/>
    <x v="5"/>
    <x v="20"/>
    <x v="0"/>
    <x v="0"/>
  </r>
  <r>
    <n v="909534"/>
    <s v="909534 Tran &amp; Rail LC &amp; Modifications"/>
    <x v="0"/>
    <x v="0"/>
    <s v="Transit Capital"/>
    <x v="0"/>
    <x v="0"/>
    <x v="2"/>
    <x v="4"/>
    <x v="0"/>
    <s v="Individual"/>
    <x v="0"/>
    <x v="5"/>
    <x v="6"/>
    <x v="20"/>
    <x v="20"/>
    <x v="259"/>
    <s v="516115  Transit Capital"/>
    <n v="1750"/>
    <n v="765"/>
    <n v="1300"/>
    <n v="1326"/>
    <n v="0"/>
    <n v="0"/>
    <n v="0"/>
    <n v="0"/>
    <n v="0"/>
    <n v="0"/>
    <n v="5141"/>
    <n v="516115"/>
    <n v="5141"/>
    <s v="CW"/>
    <x v="7"/>
    <s v="Transit Capital"/>
    <n v="909534"/>
    <s v="Cycle de vie des trains et des rails et modifications "/>
    <s v="909534 Cycle de vie des trains et des rails et modifications "/>
    <x v="5"/>
    <x v="20"/>
    <x v="0"/>
    <x v="0"/>
  </r>
  <r>
    <n v="909535"/>
    <s v="909535 Unplanned Infrastructure Response"/>
    <x v="0"/>
    <x v="0"/>
    <s v="Transit Capital"/>
    <x v="0"/>
    <x v="0"/>
    <x v="2"/>
    <x v="4"/>
    <x v="0"/>
    <s v="Individual"/>
    <x v="0"/>
    <x v="5"/>
    <x v="6"/>
    <x v="20"/>
    <x v="20"/>
    <x v="260"/>
    <s v="516115  Transit Capital"/>
    <n v="1000"/>
    <n v="1020"/>
    <n v="1040"/>
    <n v="1061"/>
    <n v="0"/>
    <n v="0"/>
    <n v="0"/>
    <n v="0"/>
    <n v="0"/>
    <n v="0"/>
    <n v="4121"/>
    <n v="516115"/>
    <n v="4121"/>
    <s v="CW"/>
    <x v="7"/>
    <s v="Transit Capital"/>
    <n v="909535"/>
    <s v="Interventions imprévues en matière d'infrastructure"/>
    <s v="909535 Interventions imprévues en matière d'infrastructure"/>
    <x v="5"/>
    <x v="20"/>
    <x v="0"/>
    <x v="0"/>
  </r>
  <r>
    <n v="909536"/>
    <s v="909536 Operations Support Vehical Replacement"/>
    <x v="0"/>
    <x v="0"/>
    <s v="Transit Capital"/>
    <x v="0"/>
    <x v="0"/>
    <x v="2"/>
    <x v="4"/>
    <x v="0"/>
    <s v="Individual"/>
    <x v="0"/>
    <x v="5"/>
    <x v="6"/>
    <x v="20"/>
    <x v="20"/>
    <x v="261"/>
    <s v="516115  Transit Capital"/>
    <n v="1700"/>
    <n v="1836"/>
    <n v="1872"/>
    <n v="1910"/>
    <n v="0"/>
    <n v="0"/>
    <n v="0"/>
    <n v="0"/>
    <n v="0"/>
    <n v="0"/>
    <n v="7318"/>
    <n v="516115"/>
    <n v="7318"/>
    <s v="CW"/>
    <x v="7"/>
    <s v="Transit Capital"/>
    <n v="909536"/>
    <s v="Véhicules de soutien aux opérations - Remplacement"/>
    <s v="909536 Véhicules de soutien aux opérations - Remplacement"/>
    <x v="5"/>
    <x v="20"/>
    <x v="0"/>
    <x v="0"/>
  </r>
  <r>
    <n v="906527"/>
    <s v="906527 IT Maintenance Platform"/>
    <x v="0"/>
    <x v="0"/>
    <s v="Transit Capital"/>
    <x v="0"/>
    <x v="0"/>
    <x v="2"/>
    <x v="4"/>
    <x v="0"/>
    <s v="Individual"/>
    <x v="2"/>
    <x v="5"/>
    <x v="6"/>
    <x v="20"/>
    <x v="20"/>
    <x v="262"/>
    <s v="516115  Transit Capital"/>
    <n v="0"/>
    <n v="0"/>
    <n v="0"/>
    <n v="0"/>
    <n v="0"/>
    <n v="0"/>
    <n v="1133"/>
    <n v="0"/>
    <n v="0"/>
    <n v="0"/>
    <n v="1133"/>
    <n v="516115"/>
    <n v="0"/>
    <s v="CW"/>
    <x v="13"/>
    <s v="Transit Capital"/>
    <n v="906527"/>
    <s v="Plate-forme d'entretien de la TI"/>
    <s v="906527 Plate-forme d'entretien de la TI"/>
    <x v="5"/>
    <x v="20"/>
    <x v="2"/>
    <x v="0"/>
  </r>
  <r>
    <n v="909092"/>
    <s v="909092 IT Technology Systems - Customer Service"/>
    <x v="0"/>
    <x v="0"/>
    <s v="Transit Capital"/>
    <x v="0"/>
    <x v="0"/>
    <x v="2"/>
    <x v="4"/>
    <x v="0"/>
    <s v="Individual"/>
    <x v="2"/>
    <x v="5"/>
    <x v="6"/>
    <x v="20"/>
    <x v="20"/>
    <x v="263"/>
    <s v="516115  Transit Capital"/>
    <n v="0"/>
    <n v="0"/>
    <n v="0"/>
    <n v="0"/>
    <n v="273"/>
    <n v="835"/>
    <n v="0"/>
    <n v="576"/>
    <n v="294"/>
    <n v="0"/>
    <n v="1978"/>
    <n v="516115"/>
    <n v="0"/>
    <s v="CW"/>
    <x v="3"/>
    <s v="Transit Capital"/>
    <n v="909092"/>
    <s v="Systèmes technologiques – Services à la clientèle"/>
    <s v="909092 Systèmes technologiques – Services à la clientèle"/>
    <x v="5"/>
    <x v="20"/>
    <x v="2"/>
    <x v="0"/>
  </r>
  <r>
    <n v="909093"/>
    <s v="909093 IT Technology Systems - Operational Supp"/>
    <x v="0"/>
    <x v="0"/>
    <s v="Transit Capital"/>
    <x v="0"/>
    <x v="0"/>
    <x v="2"/>
    <x v="4"/>
    <x v="0"/>
    <s v="Individual"/>
    <x v="2"/>
    <x v="5"/>
    <x v="6"/>
    <x v="20"/>
    <x v="20"/>
    <x v="264"/>
    <s v="516115  Transit Capital"/>
    <n v="0"/>
    <n v="0"/>
    <n v="0"/>
    <n v="0"/>
    <n v="2186"/>
    <n v="3951"/>
    <n v="3399"/>
    <n v="4612"/>
    <n v="4696"/>
    <n v="0"/>
    <n v="18844"/>
    <n v="516115"/>
    <n v="0"/>
    <s v="CW"/>
    <x v="3"/>
    <s v="Transit Capital"/>
    <n v="909093"/>
    <s v="Systèmes technologiques – Soutien opérationnel"/>
    <s v="909093 Systèmes technologiques – Soutien opérationnel"/>
    <x v="5"/>
    <x v="20"/>
    <x v="2"/>
    <x v="0"/>
  </r>
  <r>
    <n v="909094"/>
    <s v="909094 IT Technology Systems - Para Transpo"/>
    <x v="0"/>
    <x v="0"/>
    <s v="Transit Capital"/>
    <x v="0"/>
    <x v="0"/>
    <x v="2"/>
    <x v="4"/>
    <x v="0"/>
    <s v="Individual"/>
    <x v="2"/>
    <x v="5"/>
    <x v="6"/>
    <x v="20"/>
    <x v="20"/>
    <x v="265"/>
    <s v="516115  Transit Capital"/>
    <n v="0"/>
    <n v="0"/>
    <n v="0"/>
    <n v="0"/>
    <n v="0"/>
    <n v="0"/>
    <n v="0"/>
    <n v="0"/>
    <n v="1174"/>
    <n v="0"/>
    <n v="1174"/>
    <n v="516115"/>
    <n v="0"/>
    <s v="CW"/>
    <x v="3"/>
    <s v="Transit Capital"/>
    <n v="909094"/>
    <s v="Systèmes technologiques – Para Transpo"/>
    <s v="909094 Systèmes technologiques – Para Transpo"/>
    <x v="5"/>
    <x v="20"/>
    <x v="2"/>
    <x v="0"/>
  </r>
  <r>
    <n v="909095"/>
    <s v="909095 IT Technology Systems - Schedule&amp;Control"/>
    <x v="0"/>
    <x v="0"/>
    <s v="Transit Capital"/>
    <x v="0"/>
    <x v="0"/>
    <x v="2"/>
    <x v="4"/>
    <x v="0"/>
    <s v="Individual"/>
    <x v="2"/>
    <x v="5"/>
    <x v="6"/>
    <x v="20"/>
    <x v="20"/>
    <x v="266"/>
    <s v="516115  Transit Capital"/>
    <n v="0"/>
    <n v="0"/>
    <n v="0"/>
    <n v="0"/>
    <n v="0"/>
    <n v="501"/>
    <n v="0"/>
    <n v="2306"/>
    <n v="1702"/>
    <n v="0"/>
    <n v="4509"/>
    <n v="516115"/>
    <n v="0"/>
    <s v="CW"/>
    <x v="3"/>
    <s v="Transit Capital"/>
    <n v="909095"/>
    <s v="Systèmes technologiques – Horaires et contrôle"/>
    <s v="909095 Systèmes technologiques – Horaires et contrôle"/>
    <x v="5"/>
    <x v="20"/>
    <x v="2"/>
    <x v="0"/>
  </r>
  <r>
    <n v="909511"/>
    <s v="909511 IT - Technology Systems - Security"/>
    <x v="0"/>
    <x v="0"/>
    <s v="Transit Capital"/>
    <x v="0"/>
    <x v="0"/>
    <x v="2"/>
    <x v="4"/>
    <x v="0"/>
    <s v="Individual"/>
    <x v="2"/>
    <x v="5"/>
    <x v="6"/>
    <x v="20"/>
    <x v="20"/>
    <x v="267"/>
    <s v="516115  Transit Capital"/>
    <n v="2950"/>
    <n v="0"/>
    <n v="0"/>
    <n v="1273"/>
    <n v="0"/>
    <n v="0"/>
    <n v="0"/>
    <n v="0"/>
    <n v="0"/>
    <n v="0"/>
    <n v="4223"/>
    <n v="516115"/>
    <n v="4223"/>
    <s v="CW"/>
    <x v="7"/>
    <s v="Transit Capital"/>
    <n v="909511"/>
    <s v="Systèmes technologiques - Sécurité"/>
    <s v="909511 Systèmes technologiques - Sécurité"/>
    <x v="5"/>
    <x v="20"/>
    <x v="3"/>
    <x v="0"/>
  </r>
  <r>
    <n v="909523"/>
    <s v="909523 IT - Fleet Maintenance Technology System"/>
    <x v="0"/>
    <x v="0"/>
    <s v="Transit Capital"/>
    <x v="0"/>
    <x v="0"/>
    <x v="2"/>
    <x v="4"/>
    <x v="0"/>
    <s v="Individual"/>
    <x v="2"/>
    <x v="5"/>
    <x v="6"/>
    <x v="20"/>
    <x v="20"/>
    <x v="268"/>
    <s v="516115  Transit Capital"/>
    <n v="1900"/>
    <n v="0"/>
    <n v="416"/>
    <n v="0"/>
    <n v="0"/>
    <n v="0"/>
    <n v="0"/>
    <n v="0"/>
    <n v="0"/>
    <n v="0"/>
    <n v="2316"/>
    <n v="516115"/>
    <n v="2316"/>
    <s v="CW"/>
    <x v="7"/>
    <s v="Transit Capital"/>
    <n v="909523"/>
    <s v="Systèmes technologuiques pour l'entretien du parc de véhicules"/>
    <s v="909523 Systèmes technologuiques pour l'entretien du parc de véhicules"/>
    <x v="5"/>
    <x v="20"/>
    <x v="3"/>
    <x v="0"/>
  </r>
  <r>
    <n v="909521"/>
    <s v="909521 IT- Operations Management Systems"/>
    <x v="0"/>
    <x v="0"/>
    <s v="Transit Capital"/>
    <x v="0"/>
    <x v="0"/>
    <x v="2"/>
    <x v="4"/>
    <x v="0"/>
    <s v="Individual"/>
    <x v="2"/>
    <x v="5"/>
    <x v="6"/>
    <x v="20"/>
    <x v="20"/>
    <x v="269"/>
    <s v="516115  Transit Capital"/>
    <n v="500"/>
    <n v="204"/>
    <n v="5200"/>
    <n v="7692"/>
    <n v="0"/>
    <n v="0"/>
    <n v="0"/>
    <n v="0"/>
    <n v="0"/>
    <n v="0"/>
    <n v="13596"/>
    <n v="516115"/>
    <n v="13596"/>
    <s v="CW"/>
    <x v="7"/>
    <s v="Transit Capital"/>
    <n v="909521"/>
    <s v="Systèmes de gestion des opérations"/>
    <s v="909521 Systèmes de gestion des opérations"/>
    <x v="5"/>
    <x v="20"/>
    <x v="3"/>
    <x v="0"/>
  </r>
  <r>
    <n v="909522"/>
    <s v="909522 IT - Customer Services Technology System"/>
    <x v="0"/>
    <x v="0"/>
    <s v="Transit Capital"/>
    <x v="0"/>
    <x v="0"/>
    <x v="2"/>
    <x v="4"/>
    <x v="0"/>
    <s v="Individual"/>
    <x v="2"/>
    <x v="5"/>
    <x v="6"/>
    <x v="20"/>
    <x v="20"/>
    <x v="270"/>
    <s v="516115  Transit Capital"/>
    <n v="1000"/>
    <n v="1326"/>
    <n v="260"/>
    <n v="265"/>
    <n v="0"/>
    <n v="0"/>
    <n v="0"/>
    <n v="0"/>
    <n v="0"/>
    <n v="0"/>
    <n v="2851"/>
    <n v="516115"/>
    <n v="2851"/>
    <s v="CW"/>
    <x v="3"/>
    <s v="Transit Capital"/>
    <n v="909522"/>
    <s v="Systèmes technologiques du service à la clientèle"/>
    <s v="909522 Systèmes technologiques du service à la clientèle"/>
    <x v="5"/>
    <x v="20"/>
    <x v="3"/>
    <x v="0"/>
  </r>
  <r>
    <n v="909525"/>
    <s v="909525 IT - Scheduling and Control Systems"/>
    <x v="0"/>
    <x v="0"/>
    <s v="Transit Capital"/>
    <x v="0"/>
    <x v="0"/>
    <x v="2"/>
    <x v="4"/>
    <x v="0"/>
    <s v="Individual"/>
    <x v="2"/>
    <x v="5"/>
    <x v="6"/>
    <x v="20"/>
    <x v="20"/>
    <x v="271"/>
    <s v="516115  Transit Capital"/>
    <n v="1400"/>
    <n v="306"/>
    <n v="260"/>
    <n v="1592"/>
    <n v="0"/>
    <n v="0"/>
    <n v="0"/>
    <n v="0"/>
    <n v="0"/>
    <n v="0"/>
    <n v="3558"/>
    <n v="516115"/>
    <n v="3558"/>
    <s v="CW"/>
    <x v="7"/>
    <s v="Transit Capital"/>
    <n v="909525"/>
    <s v="Systèmes de planification des horaires et de contrôle"/>
    <s v="909525 Systèmes de planification des horaires et de contrôle"/>
    <x v="5"/>
    <x v="20"/>
    <x v="3"/>
    <x v="0"/>
  </r>
  <r>
    <n v="909526"/>
    <s v="909526 IT - Technology Systems â€“ Para Transpo"/>
    <x v="0"/>
    <x v="0"/>
    <s v="Transit Capital"/>
    <x v="0"/>
    <x v="0"/>
    <x v="2"/>
    <x v="4"/>
    <x v="0"/>
    <s v="Individual"/>
    <x v="2"/>
    <x v="5"/>
    <x v="6"/>
    <x v="20"/>
    <x v="20"/>
    <x v="272"/>
    <s v="516115  Transit Capital"/>
    <n v="0"/>
    <n v="0"/>
    <n v="1040"/>
    <n v="0"/>
    <n v="0"/>
    <n v="0"/>
    <n v="0"/>
    <n v="0"/>
    <n v="0"/>
    <n v="0"/>
    <n v="1040"/>
    <n v="516115"/>
    <n v="1040"/>
    <s v="CW"/>
    <x v="7"/>
    <s v="Transit Capital"/>
    <n v="909526"/>
    <s v="Systèmes technologiques – Para Transpo"/>
    <s v="909526 Systèmes technologiques – Para Transpo"/>
    <x v="5"/>
    <x v="20"/>
    <x v="3"/>
    <x v="0"/>
  </r>
  <r>
    <n v="909529"/>
    <s v="909529 IT - Fare Technology Systems"/>
    <x v="0"/>
    <x v="0"/>
    <s v="Transit Capital"/>
    <x v="0"/>
    <x v="0"/>
    <x v="2"/>
    <x v="4"/>
    <x v="0"/>
    <s v="Individual"/>
    <x v="2"/>
    <x v="5"/>
    <x v="6"/>
    <x v="20"/>
    <x v="20"/>
    <x v="273"/>
    <s v="516115  Transit Capital"/>
    <n v="400"/>
    <n v="0"/>
    <n v="0"/>
    <n v="530"/>
    <n v="8440"/>
    <n v="0"/>
    <n v="0"/>
    <n v="0"/>
    <n v="0"/>
    <n v="0"/>
    <n v="9370"/>
    <n v="516115"/>
    <n v="930"/>
    <s v="CW"/>
    <x v="7"/>
    <s v="Transit Capital"/>
    <n v="909529"/>
    <s v="Systèmes tarifaires technologiques"/>
    <s v="909529 Systèmes tarifaires technologiques"/>
    <x v="5"/>
    <x v="20"/>
    <x v="3"/>
    <x v="0"/>
  </r>
  <r>
    <n v="909531"/>
    <s v="909531 IT - Technology Systems - Infr. LC"/>
    <x v="0"/>
    <x v="0"/>
    <s v="Transit Capital"/>
    <x v="0"/>
    <x v="0"/>
    <x v="2"/>
    <x v="4"/>
    <x v="0"/>
    <s v="Individual"/>
    <x v="2"/>
    <x v="5"/>
    <x v="6"/>
    <x v="20"/>
    <x v="20"/>
    <x v="274"/>
    <s v="516115  Transit Capital"/>
    <n v="2000"/>
    <n v="0"/>
    <n v="0"/>
    <n v="2122"/>
    <n v="0"/>
    <n v="0"/>
    <n v="0"/>
    <n v="0"/>
    <n v="0"/>
    <n v="0"/>
    <n v="4122"/>
    <n v="516115"/>
    <n v="4122"/>
    <s v="CW"/>
    <x v="7"/>
    <s v="Transit Capital"/>
    <n v="909531"/>
    <s v="Systèmes technologiques - Cycle de vie de l'infrastructure"/>
    <s v="909531 Systèmes technologiques - Cycle de vie de l'infrastructure"/>
    <x v="5"/>
    <x v="20"/>
    <x v="3"/>
    <x v="0"/>
  </r>
  <r>
    <n v="909435"/>
    <s v="909435 Roads Services Vehicle &amp; Equipment (2019"/>
    <x v="0"/>
    <x v="0"/>
    <s v="City Wide Capital"/>
    <x v="0"/>
    <x v="0"/>
    <x v="0"/>
    <x v="0"/>
    <x v="0"/>
    <s v="Individual"/>
    <x v="1"/>
    <x v="6"/>
    <x v="4"/>
    <x v="21"/>
    <x v="21"/>
    <x v="275"/>
    <s v="516104  City Wide Capital"/>
    <n v="136"/>
    <n v="139"/>
    <n v="142"/>
    <n v="145"/>
    <n v="0"/>
    <n v="0"/>
    <n v="0"/>
    <n v="0"/>
    <n v="0"/>
    <n v="0"/>
    <n v="562"/>
    <n v="516104"/>
    <n v="562"/>
    <s v="CW"/>
    <x v="2"/>
    <s v="City Wide Capital"/>
    <n v="909435"/>
    <s v="Véhicules routiers et équipement"/>
    <s v="909435 Véhicules routiers et équipement"/>
    <x v="6"/>
    <x v="21"/>
    <x v="1"/>
    <x v="0"/>
  </r>
  <r>
    <n v="909435"/>
    <s v="909435 Roads Services Vehicle &amp; Equipment (2019"/>
    <x v="1"/>
    <x v="1"/>
    <s v="Vehicles &amp; Works Yards (City Wide)"/>
    <x v="1"/>
    <x v="1"/>
    <x v="0"/>
    <x v="0"/>
    <x v="0"/>
    <s v="Individual"/>
    <x v="1"/>
    <x v="6"/>
    <x v="4"/>
    <x v="21"/>
    <x v="21"/>
    <x v="275"/>
    <s v="516246  D/C -Vehicles &amp; Works Yards (City Wide)"/>
    <n v="774"/>
    <n v="791"/>
    <n v="808"/>
    <n v="825"/>
    <n v="0"/>
    <n v="0"/>
    <n v="0"/>
    <n v="0"/>
    <n v="0"/>
    <n v="0"/>
    <n v="3198"/>
    <n v="516246"/>
    <n v="3198"/>
    <s v="CW"/>
    <x v="2"/>
    <s v="Roads &amp; Structures"/>
    <n v="909435"/>
    <s v="Véhicules routiers et équipement"/>
    <s v="909435 Véhicules routiers et équipement"/>
    <x v="6"/>
    <x v="21"/>
    <x v="1"/>
    <x v="1"/>
  </r>
  <r>
    <n v="909395"/>
    <s v="909395 2019 Acces. Ped Signal/Ped Coundown Sig."/>
    <x v="0"/>
    <x v="0"/>
    <s v="City Wide Capital"/>
    <x v="0"/>
    <x v="0"/>
    <x v="0"/>
    <x v="0"/>
    <x v="0"/>
    <s v="Individual"/>
    <x v="2"/>
    <x v="6"/>
    <x v="6"/>
    <x v="22"/>
    <x v="21"/>
    <x v="276"/>
    <s v="516104  City Wide Capital"/>
    <n v="480"/>
    <n v="480"/>
    <n v="480"/>
    <n v="480"/>
    <n v="0"/>
    <n v="0"/>
    <n v="0"/>
    <n v="0"/>
    <n v="0"/>
    <n v="0"/>
    <n v="1920"/>
    <n v="516104"/>
    <n v="1920"/>
    <s v="CW"/>
    <x v="3"/>
    <s v="City Wide Capital"/>
    <n v="909395"/>
    <s v="Programme de signaux accessibles pour piétons et de feux piétonniers à décompte de 2019"/>
    <s v="909395 Programme de signaux accessibles pour piétons et de feux piétonniers à décompte de 2019"/>
    <x v="6"/>
    <x v="21"/>
    <x v="3"/>
    <x v="0"/>
  </r>
  <r>
    <n v="909395"/>
    <s v="909395 2019 Acces. Ped Signal/Ped Coundown Sig."/>
    <x v="1"/>
    <x v="1"/>
    <s v="Roads &amp; Structures (City Wide)"/>
    <x v="1"/>
    <x v="1"/>
    <x v="0"/>
    <x v="0"/>
    <x v="0"/>
    <s v="Individual"/>
    <x v="2"/>
    <x v="6"/>
    <x v="6"/>
    <x v="22"/>
    <x v="21"/>
    <x v="276"/>
    <s v="516224  D/C  - Roads &amp; Structures (City Wide)"/>
    <n v="120"/>
    <n v="120"/>
    <n v="120"/>
    <n v="120"/>
    <n v="0"/>
    <n v="0"/>
    <n v="0"/>
    <n v="0"/>
    <n v="0"/>
    <n v="0"/>
    <n v="480"/>
    <n v="516224"/>
    <n v="480"/>
    <s v="CW"/>
    <x v="3"/>
    <s v="Roads &amp; Structures"/>
    <n v="909395"/>
    <s v="Programme de signaux accessibles pour piétons et de feux piétonniers à décompte de 2019"/>
    <s v="909395 Programme de signaux accessibles pour piétons et de feux piétonniers à décompte de 2019"/>
    <x v="6"/>
    <x v="21"/>
    <x v="3"/>
    <x v="1"/>
  </r>
  <r>
    <n v="909396"/>
    <s v="909396 2019 Safer Roads Ottawa"/>
    <x v="0"/>
    <x v="0"/>
    <s v="City Wide Capital"/>
    <x v="0"/>
    <x v="0"/>
    <x v="0"/>
    <x v="0"/>
    <x v="0"/>
    <s v="Individual"/>
    <x v="2"/>
    <x v="6"/>
    <x v="6"/>
    <x v="22"/>
    <x v="21"/>
    <x v="277"/>
    <s v="516104  City Wide Capital"/>
    <n v="420"/>
    <n v="420"/>
    <n v="420"/>
    <n v="420"/>
    <n v="0"/>
    <n v="0"/>
    <n v="0"/>
    <n v="0"/>
    <n v="0"/>
    <n v="0"/>
    <n v="1680"/>
    <n v="516104"/>
    <n v="1680"/>
    <s v="CW"/>
    <x v="3"/>
    <s v="City Wide Capital"/>
    <n v="909396"/>
    <s v="Sécurité des routes Ottawa 2019"/>
    <s v="909396 Sécurité des routes Ottawa 2019"/>
    <x v="6"/>
    <x v="21"/>
    <x v="3"/>
    <x v="0"/>
  </r>
  <r>
    <n v="909397"/>
    <s v="909397 2019 Pedestrian Safety Evaluation Prog."/>
    <x v="0"/>
    <x v="0"/>
    <s v="City Wide Capital"/>
    <x v="0"/>
    <x v="0"/>
    <x v="0"/>
    <x v="0"/>
    <x v="0"/>
    <s v="Individual"/>
    <x v="2"/>
    <x v="6"/>
    <x v="6"/>
    <x v="22"/>
    <x v="21"/>
    <x v="278"/>
    <s v="516104  City Wide Capital"/>
    <n v="380"/>
    <n v="380"/>
    <n v="380"/>
    <n v="380"/>
    <n v="0"/>
    <n v="0"/>
    <n v="0"/>
    <n v="0"/>
    <n v="0"/>
    <n v="0"/>
    <n v="1520"/>
    <n v="516104"/>
    <n v="1520"/>
    <s v="CW"/>
    <x v="3"/>
    <s v="City Wide Capital"/>
    <n v="909397"/>
    <s v="2018 accessibilité – Arénas"/>
    <s v="909397 2018 accessibilité – Arénas"/>
    <x v="6"/>
    <x v="21"/>
    <x v="3"/>
    <x v="0"/>
  </r>
  <r>
    <n v="909398"/>
    <s v="909398 2019 Cycling Safety Program"/>
    <x v="0"/>
    <x v="0"/>
    <s v="City Wide Capital"/>
    <x v="0"/>
    <x v="0"/>
    <x v="0"/>
    <x v="0"/>
    <x v="0"/>
    <s v="Individual"/>
    <x v="2"/>
    <x v="6"/>
    <x v="6"/>
    <x v="22"/>
    <x v="21"/>
    <x v="279"/>
    <s v="516104  City Wide Capital"/>
    <n v="105"/>
    <n v="105"/>
    <n v="105"/>
    <n v="105"/>
    <n v="0"/>
    <n v="0"/>
    <n v="0"/>
    <n v="0"/>
    <n v="0"/>
    <n v="0"/>
    <n v="420"/>
    <n v="516104"/>
    <n v="420"/>
    <s v="CW"/>
    <x v="3"/>
    <s v="City Wide Capital"/>
    <n v="909398"/>
    <s v="Programme de la sécurité à bicyclette 2019"/>
    <s v="909398 Programme de la sécurité à bicyclette 2019"/>
    <x v="6"/>
    <x v="21"/>
    <x v="3"/>
    <x v="0"/>
  </r>
  <r>
    <n v="909547"/>
    <s v="909547 2019 Traffic &amp; Pedestrian Safety Enhance"/>
    <x v="0"/>
    <x v="0"/>
    <s v="City Wide Capital"/>
    <x v="0"/>
    <x v="0"/>
    <x v="0"/>
    <x v="0"/>
    <x v="0"/>
    <s v="Individual"/>
    <x v="2"/>
    <x v="6"/>
    <x v="6"/>
    <x v="22"/>
    <x v="21"/>
    <x v="280"/>
    <s v="516104  City Wide Capital"/>
    <n v="1630"/>
    <n v="1630"/>
    <n v="1630"/>
    <n v="1630"/>
    <n v="0"/>
    <n v="0"/>
    <n v="0"/>
    <n v="0"/>
    <n v="0"/>
    <n v="0"/>
    <n v="6520"/>
    <n v="516104"/>
    <n v="6520"/>
    <s v="CW"/>
    <x v="3"/>
    <s v="City Wide Capital"/>
    <n v="909547"/>
    <s v="Programme 2019 d'amélioration de la circulation routière et piétonnière -initiatives des quartiers"/>
    <s v="909547 Programme 2019 d'amélioration de la circulation routière et piétonnière -initiatives des quartiers"/>
    <x v="6"/>
    <x v="21"/>
    <x v="3"/>
    <x v="0"/>
  </r>
  <r>
    <n v="909548"/>
    <s v="909548 2019 Pedestrian Crossover Program"/>
    <x v="0"/>
    <x v="0"/>
    <s v="City Wide Capital"/>
    <x v="0"/>
    <x v="0"/>
    <x v="0"/>
    <x v="0"/>
    <x v="0"/>
    <s v="Individual"/>
    <x v="2"/>
    <x v="6"/>
    <x v="6"/>
    <x v="22"/>
    <x v="21"/>
    <x v="281"/>
    <s v="516104  City Wide Capital"/>
    <n v="500"/>
    <n v="500"/>
    <n v="500"/>
    <n v="500"/>
    <n v="0"/>
    <n v="0"/>
    <n v="0"/>
    <n v="0"/>
    <n v="0"/>
    <n v="0"/>
    <n v="2000"/>
    <n v="516104"/>
    <n v="2000"/>
    <s v="CW"/>
    <x v="3"/>
    <s v="City Wide Capital"/>
    <n v="909548"/>
    <s v="Projet 2019 de passages pour piétons "/>
    <s v="909548 Projet 2019 de passages pour piétons "/>
    <x v="6"/>
    <x v="21"/>
    <x v="3"/>
    <x v="0"/>
  </r>
  <r>
    <n v="909010"/>
    <s v="909010 2018 Ice &amp; Snow Control Technologies"/>
    <x v="0"/>
    <x v="0"/>
    <s v="City Wide Capital"/>
    <x v="0"/>
    <x v="0"/>
    <x v="0"/>
    <x v="0"/>
    <x v="0"/>
    <s v="Individual"/>
    <x v="0"/>
    <x v="6"/>
    <x v="4"/>
    <x v="21"/>
    <x v="21"/>
    <x v="282"/>
    <s v="516104  City Wide Capital"/>
    <n v="0"/>
    <n v="0"/>
    <n v="0"/>
    <n v="0"/>
    <n v="165"/>
    <n v="170"/>
    <n v="175"/>
    <n v="180"/>
    <n v="185"/>
    <n v="0"/>
    <n v="875"/>
    <n v="516104"/>
    <n v="0"/>
    <s v="CW"/>
    <x v="3"/>
    <s v="City Wide Capital"/>
    <n v="909010"/>
    <s v="Technologies de déneigement et de déglaçage - 2018"/>
    <s v="909010 Technologies de déneigement et de déglaçage - 2018"/>
    <x v="6"/>
    <x v="21"/>
    <x v="0"/>
    <x v="0"/>
  </r>
  <r>
    <n v="909123"/>
    <s v="909123 Parking Studies - DC"/>
    <x v="0"/>
    <x v="0"/>
    <s v="Cash-in-Lieu - Parking"/>
    <x v="0"/>
    <x v="0"/>
    <x v="0"/>
    <x v="0"/>
    <x v="0"/>
    <s v="Individual"/>
    <x v="0"/>
    <x v="6"/>
    <x v="4"/>
    <x v="23"/>
    <x v="21"/>
    <x v="283"/>
    <s v="516136  Cash-in-Lieu - Parking"/>
    <n v="248"/>
    <n v="40"/>
    <n v="40"/>
    <n v="40"/>
    <n v="40"/>
    <n v="40"/>
    <n v="40"/>
    <n v="40"/>
    <n v="40"/>
    <n v="40"/>
    <n v="608"/>
    <n v="516136"/>
    <n v="368"/>
    <s v="CW"/>
    <x v="3"/>
    <s v="Cash-in-Lieu - Parking"/>
    <n v="909123"/>
    <s v="Études sur le stationnement (DC) "/>
    <s v="909123 Études sur le stationnement (DC) "/>
    <x v="6"/>
    <x v="21"/>
    <x v="0"/>
    <x v="0"/>
  </r>
  <r>
    <n v="909123"/>
    <s v="909123 Parking Studies - DC"/>
    <x v="1"/>
    <x v="1"/>
    <s v="Roads &amp; Structures (City Wide)"/>
    <x v="1"/>
    <x v="1"/>
    <x v="0"/>
    <x v="0"/>
    <x v="0"/>
    <s v="Individual"/>
    <x v="0"/>
    <x v="6"/>
    <x v="4"/>
    <x v="23"/>
    <x v="21"/>
    <x v="283"/>
    <s v="516224  D/C  - Roads &amp; Structures (City Wide)"/>
    <n v="62"/>
    <n v="10"/>
    <n v="10"/>
    <n v="10"/>
    <n v="10"/>
    <n v="10"/>
    <n v="10"/>
    <n v="8"/>
    <n v="0"/>
    <n v="0"/>
    <n v="130"/>
    <n v="516224"/>
    <n v="92"/>
    <s v="CW"/>
    <x v="3"/>
    <s v="Roads &amp; Structures"/>
    <n v="909123"/>
    <s v="Études sur le stationnement (DC) "/>
    <s v="909123 Études sur le stationnement (DC) "/>
    <x v="6"/>
    <x v="21"/>
    <x v="0"/>
    <x v="1"/>
  </r>
  <r>
    <n v="909123"/>
    <s v="909123 Parking Studies - DC"/>
    <x v="1"/>
    <x v="1"/>
    <s v="Future DC Funding"/>
    <x v="1"/>
    <x v="1"/>
    <x v="0"/>
    <x v="0"/>
    <x v="0"/>
    <s v="Individual"/>
    <x v="0"/>
    <x v="6"/>
    <x v="4"/>
    <x v="23"/>
    <x v="21"/>
    <x v="283"/>
    <s v="516298  Future DC Funding"/>
    <n v="0"/>
    <n v="0"/>
    <n v="0"/>
    <n v="0"/>
    <n v="0"/>
    <n v="0"/>
    <n v="0"/>
    <n v="2"/>
    <n v="10"/>
    <n v="10"/>
    <n v="22"/>
    <n v="516298"/>
    <n v="0"/>
    <s v="CW"/>
    <x v="3"/>
    <s v="Check "/>
    <n v="909123"/>
    <s v="Études sur le stationnement (DC) "/>
    <s v="909123 Études sur le stationnement (DC) "/>
    <x v="6"/>
    <x v="21"/>
    <x v="0"/>
    <x v="1"/>
  </r>
  <r>
    <n v="909422"/>
    <s v="909422 2019 Life Cycle Renew - PWES Works Yard"/>
    <x v="0"/>
    <x v="0"/>
    <s v="City Wide Capital"/>
    <x v="0"/>
    <x v="0"/>
    <x v="0"/>
    <x v="0"/>
    <x v="0"/>
    <s v="Public Works Facilities"/>
    <x v="0"/>
    <x v="6"/>
    <x v="4"/>
    <x v="14"/>
    <x v="22"/>
    <x v="284"/>
    <s v="516104  City Wide Capital"/>
    <n v="290"/>
    <n v="310"/>
    <n v="318"/>
    <n v="325"/>
    <n v="336"/>
    <n v="345"/>
    <n v="354"/>
    <n v="364"/>
    <n v="374"/>
    <n v="381"/>
    <n v="3397"/>
    <n v="516104"/>
    <n v="1243"/>
    <s v="CW"/>
    <x v="3"/>
    <s v="City Wide Capital"/>
    <n v="909422"/>
    <s v="Renouvellement du cycle de vie 2019 – Installation des Travaux Publics et des Services environnementaux"/>
    <s v="909422 Renouvellement du cycle de vie 2019 – Installation des Travaux Publics et des Services environnementaux"/>
    <x v="6"/>
    <x v="22"/>
    <x v="0"/>
    <x v="0"/>
  </r>
  <r>
    <n v="909424"/>
    <s v="909424 Roads Equipment Replacement 2019"/>
    <x v="0"/>
    <x v="0"/>
    <s v="City Wide Capital"/>
    <x v="0"/>
    <x v="0"/>
    <x v="0"/>
    <x v="0"/>
    <x v="0"/>
    <s v="Individual"/>
    <x v="0"/>
    <x v="6"/>
    <x v="4"/>
    <x v="21"/>
    <x v="21"/>
    <x v="285"/>
    <s v="516104  City Wide Capital"/>
    <n v="341"/>
    <n v="190"/>
    <n v="195"/>
    <n v="200"/>
    <n v="165"/>
    <n v="170"/>
    <n v="175"/>
    <n v="180"/>
    <n v="185"/>
    <n v="190"/>
    <n v="1991"/>
    <n v="516104"/>
    <n v="926"/>
    <s v="CW"/>
    <x v="3"/>
    <s v="City Wide Capital"/>
    <n v="909424"/>
    <s v="Remplacement de l'équipement des Services des routes"/>
    <s v="909424 Remplacement de l'équipement des Services des routes"/>
    <x v="6"/>
    <x v="21"/>
    <x v="0"/>
    <x v="0"/>
  </r>
  <r>
    <n v="909425"/>
    <s v="909425 Ice-Snow Control and RWIS Tech 2019"/>
    <x v="0"/>
    <x v="0"/>
    <s v="City Wide Capital"/>
    <x v="0"/>
    <x v="0"/>
    <x v="0"/>
    <x v="0"/>
    <x v="0"/>
    <s v="Individual"/>
    <x v="0"/>
    <x v="6"/>
    <x v="4"/>
    <x v="21"/>
    <x v="21"/>
    <x v="286"/>
    <s v="516104  City Wide Capital"/>
    <n v="150"/>
    <n v="296"/>
    <n v="300"/>
    <n v="305"/>
    <n v="0"/>
    <n v="0"/>
    <n v="0"/>
    <n v="0"/>
    <n v="0"/>
    <n v="0"/>
    <n v="1051"/>
    <n v="516104"/>
    <n v="1051"/>
    <s v="CW"/>
    <x v="3"/>
    <s v="City Wide Capital"/>
    <n v="909425"/>
    <s v="Contrôle de la neige glace 2019 et technologies RWIS"/>
    <s v="909425 Contrôle de la neige glace 2019 et technologies RWIS"/>
    <x v="6"/>
    <x v="21"/>
    <x v="0"/>
    <x v="0"/>
  </r>
  <r>
    <n v="906139"/>
    <s v="906139 LCR - On/Off Street Payment Systems 2018"/>
    <x v="0"/>
    <x v="0"/>
    <s v="Parking"/>
    <x v="0"/>
    <x v="0"/>
    <x v="0"/>
    <x v="0"/>
    <x v="0"/>
    <s v="Parking Lifecycle Renewal"/>
    <x v="0"/>
    <x v="6"/>
    <x v="4"/>
    <x v="23"/>
    <x v="21"/>
    <x v="287"/>
    <s v="516146  R/F Parking Facilities"/>
    <n v="0"/>
    <n v="0"/>
    <n v="1400"/>
    <n v="1400"/>
    <n v="1400"/>
    <n v="1400"/>
    <n v="1400"/>
    <n v="0"/>
    <n v="0"/>
    <n v="0"/>
    <n v="7000"/>
    <n v="516146"/>
    <n v="2800"/>
    <s v="CW"/>
    <x v="10"/>
    <s v="Parking"/>
    <n v="906139"/>
    <s v="Renouvellement du cycle de vie (2018) - Système dépenses de stationnement sur et hors rue "/>
    <s v="906139 Renouvellement du cycle de vie (2018) - Système dépenses de stationnement sur et hors rue "/>
    <x v="6"/>
    <x v="21"/>
    <x v="0"/>
    <x v="0"/>
  </r>
  <r>
    <n v="909121"/>
    <s v="909121 LCR - Parking Facilities (2018)"/>
    <x v="0"/>
    <x v="0"/>
    <s v="Parking"/>
    <x v="0"/>
    <x v="0"/>
    <x v="0"/>
    <x v="0"/>
    <x v="0"/>
    <s v="Parking Lifecycle Renewal"/>
    <x v="0"/>
    <x v="6"/>
    <x v="4"/>
    <x v="23"/>
    <x v="21"/>
    <x v="288"/>
    <s v="516146  R/F Parking Facilities"/>
    <n v="0"/>
    <n v="0"/>
    <n v="0"/>
    <n v="0"/>
    <n v="1030"/>
    <n v="900"/>
    <n v="1000"/>
    <n v="1000"/>
    <n v="1000"/>
    <n v="0"/>
    <n v="4930"/>
    <n v="516146"/>
    <n v="0"/>
    <s v="CW"/>
    <x v="8"/>
    <s v="Parking"/>
    <n v="909121"/>
    <s v="Renouvellement du cycle de vie (2018) - Installations de stationnement"/>
    <s v="909121 Renouvellement du cycle de vie (2018) - Installations de stationnement"/>
    <x v="6"/>
    <x v="21"/>
    <x v="0"/>
    <x v="0"/>
  </r>
  <r>
    <n v="909122"/>
    <s v="909122 On-Street Facility Modification (2018)"/>
    <x v="0"/>
    <x v="0"/>
    <s v="Parking"/>
    <x v="0"/>
    <x v="0"/>
    <x v="0"/>
    <x v="0"/>
    <x v="0"/>
    <s v="Parking Lifecycle Renewal"/>
    <x v="0"/>
    <x v="6"/>
    <x v="4"/>
    <x v="23"/>
    <x v="21"/>
    <x v="289"/>
    <s v="516146  R/F Parking Facilities"/>
    <n v="0"/>
    <n v="0"/>
    <n v="0"/>
    <n v="0"/>
    <n v="165"/>
    <n v="170"/>
    <n v="175"/>
    <n v="180"/>
    <n v="185"/>
    <n v="0"/>
    <n v="875"/>
    <n v="516146"/>
    <n v="0"/>
    <s v="CW"/>
    <x v="8"/>
    <s v="Parking"/>
    <n v="909122"/>
    <s v="Amélioration aux installations de stationnement 2018"/>
    <s v="909122 Amélioration aux installations de stationnement 2018"/>
    <x v="6"/>
    <x v="21"/>
    <x v="0"/>
    <x v="0"/>
  </r>
  <r>
    <n v="909426"/>
    <s v="909426 LCR - Parking Facilities (2019)"/>
    <x v="0"/>
    <x v="0"/>
    <s v="Parking"/>
    <x v="0"/>
    <x v="0"/>
    <x v="0"/>
    <x v="0"/>
    <x v="0"/>
    <s v="Parking Lifecycle Renewal"/>
    <x v="0"/>
    <x v="6"/>
    <x v="4"/>
    <x v="23"/>
    <x v="21"/>
    <x v="290"/>
    <s v="516146  R/F Parking Facilities"/>
    <n v="800"/>
    <n v="1250"/>
    <n v="750"/>
    <n v="750"/>
    <n v="0"/>
    <n v="0"/>
    <n v="0"/>
    <n v="0"/>
    <n v="0"/>
    <n v="0"/>
    <n v="3550"/>
    <n v="516146"/>
    <n v="3550"/>
    <s v="CW"/>
    <x v="2"/>
    <s v="Parking"/>
    <n v="909426"/>
    <s v="Renouvellement du cycle de vie (2019) - Installations de stationnement"/>
    <s v="909426 Renouvellement du cycle de vie (2019) - Installations de stationnement"/>
    <x v="6"/>
    <x v="21"/>
    <x v="0"/>
    <x v="0"/>
  </r>
  <r>
    <n v="909427"/>
    <s v="909427 On-Street Facility Modification (2019)"/>
    <x v="0"/>
    <x v="0"/>
    <s v="Parking"/>
    <x v="0"/>
    <x v="0"/>
    <x v="0"/>
    <x v="0"/>
    <x v="0"/>
    <s v="Parking Lifecycle Renewal"/>
    <x v="0"/>
    <x v="6"/>
    <x v="4"/>
    <x v="23"/>
    <x v="21"/>
    <x v="291"/>
    <s v="516146  R/F Parking Facilities"/>
    <n v="270"/>
    <n v="150"/>
    <n v="155"/>
    <n v="160"/>
    <n v="0"/>
    <n v="0"/>
    <n v="0"/>
    <n v="0"/>
    <n v="0"/>
    <n v="0"/>
    <n v="735"/>
    <n v="516146"/>
    <n v="735"/>
    <s v="CW"/>
    <x v="2"/>
    <s v="Parking"/>
    <n v="909427"/>
    <s v="Amélioration aux installations de stationnement (2019)"/>
    <s v="909427 Amélioration aux installations de stationnement (2019)"/>
    <x v="6"/>
    <x v="21"/>
    <x v="0"/>
    <x v="0"/>
  </r>
  <r>
    <n v="909437"/>
    <s v="909437 LCR-Parking Facility Improvements (2019)"/>
    <x v="0"/>
    <x v="0"/>
    <s v="Parking"/>
    <x v="0"/>
    <x v="0"/>
    <x v="0"/>
    <x v="0"/>
    <x v="0"/>
    <s v="Parking Lifecycle Renewal"/>
    <x v="0"/>
    <x v="6"/>
    <x v="4"/>
    <x v="23"/>
    <x v="21"/>
    <x v="292"/>
    <s v="516146  R/F Parking Facilities"/>
    <n v="825"/>
    <n v="750"/>
    <n v="750"/>
    <n v="750"/>
    <n v="0"/>
    <n v="0"/>
    <n v="0"/>
    <n v="0"/>
    <n v="0"/>
    <n v="0"/>
    <n v="3075"/>
    <n v="516146"/>
    <n v="3075"/>
    <s v="CW"/>
    <x v="2"/>
    <s v="Parking"/>
    <n v="909437"/>
    <s v="Renouvellement du cycle de vie - Amélioration des installations de stationnement (2019)"/>
    <s v="909437 Renouvellement du cycle de vie - Amélioration des installations de stationnement (2019)"/>
    <x v="6"/>
    <x v="21"/>
    <x v="0"/>
    <x v="0"/>
  </r>
  <r>
    <n v="909319"/>
    <s v="909319 2019 Street Lighting Marjor Replacements"/>
    <x v="0"/>
    <x v="0"/>
    <s v="City Wide Capital"/>
    <x v="0"/>
    <x v="0"/>
    <x v="0"/>
    <x v="0"/>
    <x v="0"/>
    <s v="Individual"/>
    <x v="0"/>
    <x v="6"/>
    <x v="6"/>
    <x v="22"/>
    <x v="21"/>
    <x v="293"/>
    <s v="516104  City Wide Capital"/>
    <n v="2351"/>
    <n v="2276"/>
    <n v="2309"/>
    <n v="2346"/>
    <n v="2384"/>
    <n v="2422"/>
    <n v="2462"/>
    <n v="2502"/>
    <n v="2543"/>
    <n v="2585"/>
    <n v="24180"/>
    <n v="516104"/>
    <n v="9282"/>
    <s v="CW"/>
    <x v="3"/>
    <s v="City Wide Capital"/>
    <n v="909319"/>
    <s v="Remplacement d'éléments essentiels de l'éclairage de rues 2019"/>
    <s v="909319 Remplacement d'éléments essentiels de l'éclairage de rues 2019"/>
    <x v="6"/>
    <x v="21"/>
    <x v="0"/>
    <x v="0"/>
  </r>
  <r>
    <n v="909319"/>
    <s v="909319 2019 Street Lighting Marjor Replacements"/>
    <x v="1"/>
    <x v="1"/>
    <s v="Future DC Funding"/>
    <x v="1"/>
    <x v="1"/>
    <x v="0"/>
    <x v="0"/>
    <x v="0"/>
    <s v="Individual"/>
    <x v="0"/>
    <x v="6"/>
    <x v="6"/>
    <x v="22"/>
    <x v="21"/>
    <x v="293"/>
    <s v="516298  Future DC Funding"/>
    <n v="588"/>
    <n v="569"/>
    <n v="577"/>
    <n v="586"/>
    <n v="596"/>
    <n v="606"/>
    <n v="615"/>
    <n v="626"/>
    <n v="636"/>
    <n v="646"/>
    <n v="6045"/>
    <n v="516298"/>
    <n v="2320"/>
    <s v="CW"/>
    <x v="3"/>
    <s v="Check "/>
    <n v="909319"/>
    <s v="Remplacement d'éléments essentiels de l'éclairage de rues 2019"/>
    <s v="909319 Remplacement d'éléments essentiels de l'éclairage de rues 2019"/>
    <x v="6"/>
    <x v="21"/>
    <x v="0"/>
    <x v="1"/>
  </r>
  <r>
    <n v="909320"/>
    <s v="909320 2019 LCR Traffic Control Signals"/>
    <x v="0"/>
    <x v="0"/>
    <s v="City Wide Capital"/>
    <x v="0"/>
    <x v="0"/>
    <x v="0"/>
    <x v="0"/>
    <x v="0"/>
    <s v="Traffic Control Devices Rehabilitation-Renewal"/>
    <x v="0"/>
    <x v="6"/>
    <x v="6"/>
    <x v="22"/>
    <x v="21"/>
    <x v="294"/>
    <s v="516104  City Wide Capital"/>
    <n v="1665"/>
    <n v="1650"/>
    <n v="1680"/>
    <n v="1714"/>
    <n v="1748"/>
    <n v="1783"/>
    <n v="1818"/>
    <n v="1855"/>
    <n v="1892"/>
    <n v="1930"/>
    <n v="17735"/>
    <n v="516104"/>
    <n v="6709"/>
    <s v="CW"/>
    <x v="3"/>
    <s v="City Wide Capital"/>
    <n v="909320"/>
    <s v="Renouvellement du cycle de vie 2019 - Feux de signalisation"/>
    <s v="909320 Renouvellement du cycle de vie 2019 - Feux de signalisation"/>
    <x v="6"/>
    <x v="21"/>
    <x v="0"/>
    <x v="0"/>
  </r>
  <r>
    <n v="909321"/>
    <s v="909321 2019 LCR Traffic Monitoring System"/>
    <x v="0"/>
    <x v="0"/>
    <s v="City Wide Capital"/>
    <x v="0"/>
    <x v="0"/>
    <x v="0"/>
    <x v="0"/>
    <x v="0"/>
    <s v="Traffic Control Devices Rehabilitation-Renewal"/>
    <x v="0"/>
    <x v="6"/>
    <x v="6"/>
    <x v="22"/>
    <x v="21"/>
    <x v="295"/>
    <s v="516104  City Wide Capital"/>
    <n v="336"/>
    <n v="325"/>
    <n v="330"/>
    <n v="335"/>
    <n v="341"/>
    <n v="346"/>
    <n v="352"/>
    <n v="358"/>
    <n v="363"/>
    <n v="370"/>
    <n v="3456"/>
    <n v="516104"/>
    <n v="1326"/>
    <s v="CW"/>
    <x v="3"/>
    <s v="City Wide Capital"/>
    <n v="909321"/>
    <s v="Renouvellement du cycle de vie 2019 - Système de contrôle"/>
    <s v="909321 Renouvellement du cycle de vie 2019 - Système de contrôle"/>
    <x v="6"/>
    <x v="21"/>
    <x v="0"/>
    <x v="0"/>
  </r>
  <r>
    <n v="909321"/>
    <s v="909321 2019 LCR Traffic Monitoring System"/>
    <x v="1"/>
    <x v="1"/>
    <s v="Roads &amp; Structures (City Wide)"/>
    <x v="1"/>
    <x v="1"/>
    <x v="0"/>
    <x v="0"/>
    <x v="0"/>
    <s v="Traffic Control Devices Rehabilitation-Renewal"/>
    <x v="0"/>
    <x v="6"/>
    <x v="6"/>
    <x v="22"/>
    <x v="21"/>
    <x v="295"/>
    <s v="516224  D/C  - Roads &amp; Structures (City Wide)"/>
    <n v="84"/>
    <n v="81"/>
    <n v="83"/>
    <n v="84"/>
    <n v="85"/>
    <n v="33"/>
    <n v="0"/>
    <n v="0"/>
    <n v="0"/>
    <n v="0"/>
    <n v="450"/>
    <n v="516224"/>
    <n v="332"/>
    <s v="CW"/>
    <x v="3"/>
    <s v="Roads &amp; Structures"/>
    <n v="909321"/>
    <s v="Renouvellement du cycle de vie 2019 - Système de contrôle"/>
    <s v="909321 Renouvellement du cycle de vie 2019 - Système de contrôle"/>
    <x v="6"/>
    <x v="21"/>
    <x v="0"/>
    <x v="1"/>
  </r>
  <r>
    <n v="909321"/>
    <s v="909321 2019 LCR Traffic Monitoring System"/>
    <x v="1"/>
    <x v="1"/>
    <s v="Future DC Funding"/>
    <x v="1"/>
    <x v="1"/>
    <x v="0"/>
    <x v="0"/>
    <x v="0"/>
    <s v="Traffic Control Devices Rehabilitation-Renewal"/>
    <x v="0"/>
    <x v="6"/>
    <x v="6"/>
    <x v="22"/>
    <x v="21"/>
    <x v="295"/>
    <s v="516298  Future DC Funding"/>
    <n v="0"/>
    <n v="0"/>
    <n v="0"/>
    <n v="0"/>
    <n v="0"/>
    <n v="54"/>
    <n v="88"/>
    <n v="89"/>
    <n v="91"/>
    <n v="92"/>
    <n v="414"/>
    <n v="516298"/>
    <n v="0"/>
    <s v="CW"/>
    <x v="3"/>
    <s v="Check "/>
    <n v="909321"/>
    <s v="Renouvellement du cycle de vie 2019 - Système de contrôle"/>
    <s v="909321 Renouvellement du cycle de vie 2019 - Système de contrôle"/>
    <x v="6"/>
    <x v="21"/>
    <x v="0"/>
    <x v="1"/>
  </r>
  <r>
    <n v="909025"/>
    <s v="909025 2019 Winter Materials Storage Facility"/>
    <x v="0"/>
    <x v="0"/>
    <s v="City Wide Capital"/>
    <x v="0"/>
    <x v="0"/>
    <x v="0"/>
    <x v="0"/>
    <x v="0"/>
    <s v="Public Works Facilities"/>
    <x v="1"/>
    <x v="6"/>
    <x v="4"/>
    <x v="14"/>
    <x v="22"/>
    <x v="296"/>
    <s v="516104  City Wide Capital"/>
    <n v="8"/>
    <n v="8"/>
    <n v="8"/>
    <n v="9"/>
    <n v="9"/>
    <n v="9"/>
    <n v="9"/>
    <n v="9"/>
    <n v="9"/>
    <n v="10"/>
    <n v="88"/>
    <n v="516104"/>
    <n v="33"/>
    <s v="CW"/>
    <x v="3"/>
    <s v="City Wide Capital"/>
    <n v="909025"/>
    <s v="Installation d’entreposage pour les matériaux d’hiver 2019"/>
    <s v="909025 Installation d’entreposage pour les matériaux d’hiver 2019"/>
    <x v="6"/>
    <x v="22"/>
    <x v="1"/>
    <x v="0"/>
  </r>
  <r>
    <n v="909025"/>
    <s v="909025 2019 Winter Materials Storage Facility"/>
    <x v="1"/>
    <x v="1"/>
    <s v="Roads &amp; Structures (City Wide)"/>
    <x v="1"/>
    <x v="1"/>
    <x v="0"/>
    <x v="0"/>
    <x v="0"/>
    <s v="Public Works Facilities"/>
    <x v="1"/>
    <x v="6"/>
    <x v="4"/>
    <x v="14"/>
    <x v="22"/>
    <x v="296"/>
    <s v="516224  D/C  - Roads &amp; Structures (City Wide)"/>
    <n v="46"/>
    <n v="47"/>
    <n v="48"/>
    <n v="48"/>
    <n v="50"/>
    <n v="51"/>
    <n v="52"/>
    <n v="53"/>
    <n v="54"/>
    <n v="55"/>
    <n v="504"/>
    <n v="516224"/>
    <n v="189"/>
    <s v="CW"/>
    <x v="3"/>
    <s v="Roads &amp; Structures"/>
    <n v="909025"/>
    <s v="Installation d’entreposage pour les matériaux d’hiver 2019"/>
    <s v="909025 Installation d’entreposage pour les matériaux d’hiver 2019"/>
    <x v="6"/>
    <x v="22"/>
    <x v="1"/>
    <x v="1"/>
  </r>
  <r>
    <n v="909318"/>
    <s v="909318 2019 Traffic Incident Management"/>
    <x v="0"/>
    <x v="0"/>
    <s v="City Wide Capital"/>
    <x v="0"/>
    <x v="0"/>
    <x v="0"/>
    <x v="0"/>
    <x v="0"/>
    <s v="Individual"/>
    <x v="1"/>
    <x v="6"/>
    <x v="6"/>
    <x v="22"/>
    <x v="21"/>
    <x v="297"/>
    <s v="516104  City Wide Capital"/>
    <n v="81"/>
    <n v="80"/>
    <n v="81"/>
    <n v="81"/>
    <n v="81"/>
    <n v="82"/>
    <n v="82"/>
    <n v="82"/>
    <n v="83"/>
    <n v="83"/>
    <n v="816"/>
    <n v="516104"/>
    <n v="323"/>
    <s v="CW"/>
    <x v="3"/>
    <s v="City Wide Capital"/>
    <n v="909318"/>
    <s v="Gestion des incidents de la circulation - 2019"/>
    <s v="909318 Gestion des incidents de la circulation - 2019"/>
    <x v="6"/>
    <x v="21"/>
    <x v="1"/>
    <x v="0"/>
  </r>
  <r>
    <n v="909318"/>
    <s v="909318 2019 Traffic Incident Management"/>
    <x v="1"/>
    <x v="1"/>
    <s v="Roads &amp; Structures (City Wide)"/>
    <x v="1"/>
    <x v="1"/>
    <x v="0"/>
    <x v="0"/>
    <x v="0"/>
    <s v="Individual"/>
    <x v="1"/>
    <x v="6"/>
    <x v="6"/>
    <x v="22"/>
    <x v="21"/>
    <x v="297"/>
    <s v="516224  D/C  - Roads &amp; Structures (City Wide)"/>
    <n v="324"/>
    <n v="322"/>
    <n v="322"/>
    <n v="323"/>
    <n v="325"/>
    <n v="326"/>
    <n v="327"/>
    <n v="329"/>
    <n v="330"/>
    <n v="332"/>
    <n v="3260"/>
    <n v="516224"/>
    <n v="1291"/>
    <s v="CW"/>
    <x v="3"/>
    <s v="Roads &amp; Structures"/>
    <n v="909318"/>
    <s v="Gestion des incidents de la circulation - 2019"/>
    <s v="909318 Gestion des incidents de la circulation - 2019"/>
    <x v="6"/>
    <x v="21"/>
    <x v="1"/>
    <x v="1"/>
  </r>
  <r>
    <n v="906121"/>
    <s v="906121 Roads Services Vehicle &amp; Equipment"/>
    <x v="0"/>
    <x v="0"/>
    <s v="City Wide Capital"/>
    <x v="0"/>
    <x v="0"/>
    <x v="0"/>
    <x v="0"/>
    <x v="0"/>
    <s v="Individual"/>
    <x v="1"/>
    <x v="6"/>
    <x v="4"/>
    <x v="21"/>
    <x v="23"/>
    <x v="298"/>
    <s v="516104  City Wide Capital"/>
    <n v="0"/>
    <n v="0"/>
    <n v="0"/>
    <n v="0"/>
    <n v="232"/>
    <n v="237"/>
    <n v="242"/>
    <n v="246"/>
    <n v="251"/>
    <n v="0"/>
    <n v="1208"/>
    <n v="516104"/>
    <n v="0"/>
    <s v="CW"/>
    <x v="7"/>
    <s v="City Wide Capital"/>
    <n v="906121"/>
    <s v="Véhicule et équipement des Services des routes"/>
    <s v="906121 Véhicule et équipement des Services des routes"/>
    <x v="6"/>
    <x v="23"/>
    <x v="1"/>
    <x v="0"/>
  </r>
  <r>
    <n v="906121"/>
    <s v="906121 Roads Services Vehicle &amp; Equipment"/>
    <x v="1"/>
    <x v="1"/>
    <s v="Roads &amp; Structures (City Wide)"/>
    <x v="1"/>
    <x v="1"/>
    <x v="0"/>
    <x v="0"/>
    <x v="0"/>
    <s v="Individual"/>
    <x v="1"/>
    <x v="6"/>
    <x v="4"/>
    <x v="21"/>
    <x v="23"/>
    <x v="298"/>
    <s v="516224  D/C  - Roads &amp; Structures (City Wide)"/>
    <n v="0"/>
    <n v="0"/>
    <n v="0"/>
    <n v="0"/>
    <n v="1318"/>
    <n v="1343"/>
    <n v="1368"/>
    <n v="1394"/>
    <n v="1419"/>
    <n v="0"/>
    <n v="6842"/>
    <n v="516224"/>
    <n v="0"/>
    <s v="CW"/>
    <x v="7"/>
    <s v="Roads &amp; Structures"/>
    <n v="906121"/>
    <s v="Véhicule et équipement des Services des routes"/>
    <s v="906121 Véhicule et équipement des Services des routes"/>
    <x v="6"/>
    <x v="23"/>
    <x v="1"/>
    <x v="1"/>
  </r>
  <r>
    <n v="909322"/>
    <s v="909322 2019 Advanced Traffic Management Program"/>
    <x v="0"/>
    <x v="0"/>
    <s v="City Wide Capital"/>
    <x v="0"/>
    <x v="0"/>
    <x v="0"/>
    <x v="0"/>
    <x v="0"/>
    <s v="Individual"/>
    <x v="1"/>
    <x v="6"/>
    <x v="6"/>
    <x v="22"/>
    <x v="21"/>
    <x v="299"/>
    <s v="516104  City Wide Capital"/>
    <n v="81"/>
    <n v="80"/>
    <n v="81"/>
    <n v="81"/>
    <n v="325"/>
    <n v="326"/>
    <n v="327"/>
    <n v="329"/>
    <n v="330"/>
    <n v="332"/>
    <n v="2292"/>
    <n v="516104"/>
    <n v="323"/>
    <s v="CW"/>
    <x v="3"/>
    <s v="City Wide Capital"/>
    <n v="909322"/>
    <s v="Programme avancé de gestion de la circulation 2019"/>
    <s v="909322 Programme avancé de gestion de la circulation 2019"/>
    <x v="6"/>
    <x v="21"/>
    <x v="1"/>
    <x v="0"/>
  </r>
  <r>
    <n v="909322"/>
    <s v="909322 2019 Advanced Traffic Management Program"/>
    <x v="1"/>
    <x v="1"/>
    <s v="Roads &amp; Structures (City Wide)"/>
    <x v="1"/>
    <x v="1"/>
    <x v="0"/>
    <x v="0"/>
    <x v="0"/>
    <s v="Individual"/>
    <x v="1"/>
    <x v="6"/>
    <x v="6"/>
    <x v="22"/>
    <x v="21"/>
    <x v="299"/>
    <s v="516224  D/C  - Roads &amp; Structures (City Wide)"/>
    <n v="324"/>
    <n v="322"/>
    <n v="322"/>
    <n v="323"/>
    <n v="81"/>
    <n v="82"/>
    <n v="82"/>
    <n v="82"/>
    <n v="83"/>
    <n v="83"/>
    <n v="1784"/>
    <n v="516224"/>
    <n v="1291"/>
    <s v="CW"/>
    <x v="3"/>
    <s v="Roads &amp; Structures"/>
    <n v="909322"/>
    <s v="Programme avancé de gestion de la circulation 2019"/>
    <s v="909322 Programme avancé de gestion de la circulation 2019"/>
    <x v="6"/>
    <x v="21"/>
    <x v="1"/>
    <x v="1"/>
  </r>
  <r>
    <n v="909055"/>
    <s v="909055 2018 Intersection Control Measures"/>
    <x v="1"/>
    <x v="1"/>
    <s v="Future DC Funding"/>
    <x v="1"/>
    <x v="1"/>
    <x v="0"/>
    <x v="0"/>
    <x v="0"/>
    <s v="Individual"/>
    <x v="1"/>
    <x v="6"/>
    <x v="6"/>
    <x v="24"/>
    <x v="21"/>
    <x v="300"/>
    <s v="516298  Future DC Funding"/>
    <n v="0"/>
    <n v="0"/>
    <n v="0"/>
    <n v="0"/>
    <n v="8750"/>
    <n v="8750"/>
    <n v="15900"/>
    <n v="15900"/>
    <n v="15900"/>
    <n v="0"/>
    <n v="65200"/>
    <n v="516298"/>
    <n v="0"/>
    <s v="CW"/>
    <x v="3"/>
    <s v="Check "/>
    <n v="909055"/>
    <s v="Mesures de contrôle aux intersections − 2018"/>
    <s v="909055 Mesures de contrôle aux intersections − 2018"/>
    <x v="6"/>
    <x v="21"/>
    <x v="1"/>
    <x v="1"/>
  </r>
  <r>
    <n v="909316"/>
    <s v="909316 2019 New Traffic Control Devices"/>
    <x v="0"/>
    <x v="0"/>
    <s v="City Wide Capital"/>
    <x v="0"/>
    <x v="0"/>
    <x v="0"/>
    <x v="0"/>
    <x v="0"/>
    <s v="Individual"/>
    <x v="1"/>
    <x v="6"/>
    <x v="6"/>
    <x v="22"/>
    <x v="21"/>
    <x v="301"/>
    <s v="516104  City Wide Capital"/>
    <n v="486"/>
    <n v="482"/>
    <n v="484"/>
    <n v="486"/>
    <n v="488"/>
    <n v="490"/>
    <n v="492"/>
    <n v="494"/>
    <n v="496"/>
    <n v="499"/>
    <n v="4897"/>
    <n v="516104"/>
    <n v="1938"/>
    <s v="CW"/>
    <x v="3"/>
    <s v="City Wide Capital"/>
    <n v="909316"/>
    <s v="Nouveaux dispositifs de contrôle de la circulation - 2019"/>
    <s v="909316 Nouveaux dispositifs de contrôle de la circulation - 2019"/>
    <x v="6"/>
    <x v="21"/>
    <x v="1"/>
    <x v="0"/>
  </r>
  <r>
    <n v="909316"/>
    <s v="909316 2019 New Traffic Control Devices"/>
    <x v="1"/>
    <x v="1"/>
    <s v="Roads &amp; Structures (City Wide)"/>
    <x v="1"/>
    <x v="1"/>
    <x v="0"/>
    <x v="0"/>
    <x v="0"/>
    <s v="Individual"/>
    <x v="1"/>
    <x v="6"/>
    <x v="6"/>
    <x v="22"/>
    <x v="21"/>
    <x v="301"/>
    <s v="516224  D/C  - Roads &amp; Structures (City Wide)"/>
    <n v="1944"/>
    <n v="1928"/>
    <n v="1935"/>
    <n v="1943"/>
    <n v="1951"/>
    <n v="1959"/>
    <n v="1968"/>
    <n v="1977"/>
    <n v="1986"/>
    <n v="1994"/>
    <n v="19585"/>
    <n v="516224"/>
    <n v="7750"/>
    <s v="CW"/>
    <x v="3"/>
    <s v="Roads &amp; Structures"/>
    <n v="909316"/>
    <s v="Nouveaux dispositifs de contrôle de la circulation - 2019"/>
    <s v="909316 Nouveaux dispositifs de contrôle de la circulation - 2019"/>
    <x v="6"/>
    <x v="21"/>
    <x v="1"/>
    <x v="1"/>
  </r>
  <r>
    <n v="909458"/>
    <s v="909458 2019 Intersection Control Measures"/>
    <x v="0"/>
    <x v="0"/>
    <s v="City Wide Capital"/>
    <x v="0"/>
    <x v="0"/>
    <x v="0"/>
    <x v="0"/>
    <x v="0"/>
    <s v="Individual"/>
    <x v="1"/>
    <x v="6"/>
    <x v="6"/>
    <x v="24"/>
    <x v="21"/>
    <x v="302"/>
    <s v="516104  City Wide Capital"/>
    <n v="413"/>
    <n v="200"/>
    <n v="529"/>
    <n v="456"/>
    <n v="0"/>
    <n v="0"/>
    <n v="0"/>
    <n v="0"/>
    <n v="0"/>
    <n v="0"/>
    <n v="1598"/>
    <n v="516104"/>
    <n v="1598"/>
    <s v="CW"/>
    <x v="2"/>
    <s v="City Wide Capital"/>
    <n v="909458"/>
    <s v="Mesures de contrôle aux intersections − 2019"/>
    <s v="909458 Mesures de contrôle aux intersections − 2019"/>
    <x v="6"/>
    <x v="21"/>
    <x v="1"/>
    <x v="0"/>
  </r>
  <r>
    <n v="909458"/>
    <s v="909458 2019 Intersection Control Measures"/>
    <x v="1"/>
    <x v="1"/>
    <s v="Roads &amp; Structures (City Wide)"/>
    <x v="1"/>
    <x v="1"/>
    <x v="0"/>
    <x v="0"/>
    <x v="0"/>
    <s v="Individual"/>
    <x v="1"/>
    <x v="6"/>
    <x v="6"/>
    <x v="24"/>
    <x v="21"/>
    <x v="302"/>
    <s v="516224  D/C  - Roads &amp; Structures (City Wide)"/>
    <n v="5208"/>
    <n v="0"/>
    <n v="0"/>
    <n v="0"/>
    <n v="0"/>
    <n v="0"/>
    <n v="0"/>
    <n v="0"/>
    <n v="0"/>
    <n v="0"/>
    <n v="5208"/>
    <n v="516224"/>
    <n v="5208"/>
    <s v="CW"/>
    <x v="2"/>
    <s v="Roads &amp; Structures"/>
    <n v="909458"/>
    <s v="Mesures de contrôle aux intersections − 2019"/>
    <s v="909458 Mesures de contrôle aux intersections − 2019"/>
    <x v="6"/>
    <x v="21"/>
    <x v="1"/>
    <x v="1"/>
  </r>
  <r>
    <n v="909458"/>
    <s v="909458 2019 Intersection Control Measures"/>
    <x v="4"/>
    <x v="2"/>
    <s v="RoadsRel DC Debt TBA"/>
    <x v="4"/>
    <x v="1"/>
    <x v="0"/>
    <x v="0"/>
    <x v="0"/>
    <s v="Individual"/>
    <x v="1"/>
    <x v="6"/>
    <x v="6"/>
    <x v="24"/>
    <x v="21"/>
    <x v="302"/>
    <s v="518037  Roads Rel Serv DC Debt TBA"/>
    <n v="2636"/>
    <n v="3800"/>
    <n v="10042"/>
    <n v="8654"/>
    <n v="0"/>
    <n v="0"/>
    <n v="0"/>
    <n v="0"/>
    <n v="0"/>
    <n v="0"/>
    <n v="25132"/>
    <n v="518037"/>
    <n v="25132"/>
    <s v="CW"/>
    <x v="2"/>
    <s v="Roads &amp; Structures DC Debt"/>
    <n v="909458"/>
    <s v="Mesures de contrôle aux intersections − 2019"/>
    <s v="909458 Mesures de contrôle aux intersections − 2019"/>
    <x v="6"/>
    <x v="21"/>
    <x v="1"/>
    <x v="2"/>
  </r>
  <r>
    <n v="909317"/>
    <s v="909317 2019 Safety Improvement Program"/>
    <x v="0"/>
    <x v="0"/>
    <s v="City Wide Capital"/>
    <x v="0"/>
    <x v="0"/>
    <x v="0"/>
    <x v="0"/>
    <x v="0"/>
    <s v="Individual"/>
    <x v="1"/>
    <x v="6"/>
    <x v="6"/>
    <x v="22"/>
    <x v="21"/>
    <x v="303"/>
    <s v="516104  City Wide Capital"/>
    <n v="516"/>
    <n v="505"/>
    <n v="509"/>
    <n v="515"/>
    <n v="520"/>
    <n v="526"/>
    <n v="531"/>
    <n v="536"/>
    <n v="543"/>
    <n v="548"/>
    <n v="5249"/>
    <n v="516104"/>
    <n v="2045"/>
    <s v="CW"/>
    <x v="3"/>
    <s v="City Wide Capital"/>
    <n v="909317"/>
    <s v="Programme d’amélioration de la sécurité - 2019"/>
    <s v="909317 Programme d’amélioration de la sécurité - 2019"/>
    <x v="6"/>
    <x v="21"/>
    <x v="1"/>
    <x v="0"/>
  </r>
  <r>
    <n v="909317"/>
    <s v="909317 2019 Safety Improvement Program"/>
    <x v="1"/>
    <x v="1"/>
    <s v="Roads &amp; Structures (City Wide)"/>
    <x v="1"/>
    <x v="1"/>
    <x v="0"/>
    <x v="0"/>
    <x v="0"/>
    <s v="Individual"/>
    <x v="1"/>
    <x v="6"/>
    <x v="6"/>
    <x v="22"/>
    <x v="21"/>
    <x v="303"/>
    <s v="516224  D/C  - Roads &amp; Structures (City Wide)"/>
    <n v="515"/>
    <n v="505"/>
    <n v="510"/>
    <n v="515"/>
    <n v="520"/>
    <n v="525"/>
    <n v="531"/>
    <n v="537"/>
    <n v="542"/>
    <n v="548"/>
    <n v="5248"/>
    <n v="516224"/>
    <n v="2045"/>
    <s v="CW"/>
    <x v="3"/>
    <s v="Roads &amp; Structures"/>
    <n v="909317"/>
    <s v="Programme d’amélioration de la sécurité - 2019"/>
    <s v="909317 Programme d’amélioration de la sécurité - 2019"/>
    <x v="6"/>
    <x v="21"/>
    <x v="1"/>
    <x v="1"/>
  </r>
  <r>
    <n v="908553"/>
    <s v="908553 Albert/Slater/Mackenzie (Empress-Waller)"/>
    <x v="0"/>
    <x v="0"/>
    <s v="City Wide Capital"/>
    <x v="0"/>
    <x v="0"/>
    <x v="0"/>
    <x v="0"/>
    <x v="0"/>
    <s v="Individual"/>
    <x v="0"/>
    <x v="6"/>
    <x v="6"/>
    <x v="24"/>
    <x v="21"/>
    <x v="304"/>
    <s v="516104  City Wide Capital"/>
    <n v="0"/>
    <n v="545"/>
    <n v="691"/>
    <n v="600"/>
    <n v="0"/>
    <n v="0"/>
    <n v="0"/>
    <n v="0"/>
    <n v="0"/>
    <n v="0"/>
    <n v="1836"/>
    <n v="516104"/>
    <n v="1836"/>
    <n v="14"/>
    <x v="2"/>
    <s v="City Wide Capital"/>
    <n v="908553"/>
    <s v="Albert/Slater/Mackenzie King (de l'av. Empress à l'av. Waller)"/>
    <s v="908553 Albert/Slater/Mackenzie King (de l'av. Empress à l'av. Waller)"/>
    <x v="6"/>
    <x v="21"/>
    <x v="0"/>
    <x v="0"/>
  </r>
  <r>
    <n v="908553"/>
    <s v="908553 Albert/Slater/Mackenzie (Empress-Waller)"/>
    <x v="2"/>
    <x v="2"/>
    <s v="Tax Supported Debt"/>
    <x v="2"/>
    <x v="0"/>
    <x v="0"/>
    <x v="0"/>
    <x v="0"/>
    <s v="Individual"/>
    <x v="0"/>
    <x v="6"/>
    <x v="6"/>
    <x v="24"/>
    <x v="21"/>
    <x v="304"/>
    <s v="518004  Tax Supported Debt"/>
    <n v="0"/>
    <n v="2000"/>
    <n v="1415"/>
    <n v="691"/>
    <n v="0"/>
    <n v="0"/>
    <n v="0"/>
    <n v="0"/>
    <n v="0"/>
    <n v="0"/>
    <n v="4106"/>
    <n v="518004"/>
    <n v="4106"/>
    <n v="14"/>
    <x v="2"/>
    <s v="Tax Supported Debt"/>
    <n v="908553"/>
    <s v="Albert/Slater/Mackenzie King (de l'av. Empress à l'av. Waller)"/>
    <s v="908553 Albert/Slater/Mackenzie King (de l'av. Empress à l'av. Waller)"/>
    <x v="6"/>
    <x v="21"/>
    <x v="0"/>
    <x v="2"/>
  </r>
  <r>
    <n v="908919"/>
    <s v="908919 2019 Public Realm Minor Interventions"/>
    <x v="0"/>
    <x v="0"/>
    <s v="City Wide Capital"/>
    <x v="0"/>
    <x v="0"/>
    <x v="0"/>
    <x v="0"/>
    <x v="0"/>
    <s v="Individual"/>
    <x v="0"/>
    <x v="6"/>
    <x v="1"/>
    <x v="25"/>
    <x v="21"/>
    <x v="305"/>
    <s v="516104  City Wide Capital"/>
    <n v="430"/>
    <n v="525"/>
    <n v="525"/>
    <n v="525"/>
    <n v="0"/>
    <n v="0"/>
    <n v="0"/>
    <n v="0"/>
    <n v="0"/>
    <n v="0"/>
    <n v="2005"/>
    <n v="516104"/>
    <n v="2005"/>
    <s v="CW"/>
    <x v="3"/>
    <s v="City Wide Capital"/>
    <n v="908919"/>
    <s v="Domaine public 2019 - Interventions mineures"/>
    <s v="908919 Domaine public 2019 - Interventions mineures"/>
    <x v="6"/>
    <x v="21"/>
    <x v="0"/>
    <x v="0"/>
  </r>
  <r>
    <n v="908919"/>
    <s v="908919 2019 Public Realm Minor Interventions"/>
    <x v="0"/>
    <x v="0"/>
    <s v="Water Capital"/>
    <x v="5"/>
    <x v="3"/>
    <x v="0"/>
    <x v="0"/>
    <x v="0"/>
    <s v="Individual"/>
    <x v="0"/>
    <x v="6"/>
    <x v="1"/>
    <x v="25"/>
    <x v="21"/>
    <x v="305"/>
    <s v="516110  Water Capital"/>
    <n v="86"/>
    <n v="105"/>
    <n v="105"/>
    <n v="105"/>
    <n v="0"/>
    <n v="0"/>
    <n v="0"/>
    <n v="0"/>
    <n v="0"/>
    <n v="0"/>
    <n v="401"/>
    <n v="516110"/>
    <n v="401"/>
    <s v="CW"/>
    <x v="3"/>
    <s v="Water Capital"/>
    <n v="908919"/>
    <s v="Domaine public 2019 - Interventions mineures"/>
    <s v="908919 Domaine public 2019 - Interventions mineures"/>
    <x v="6"/>
    <x v="21"/>
    <x v="0"/>
    <x v="0"/>
  </r>
  <r>
    <n v="908919"/>
    <s v="908919 2019 Public Realm Minor Interventions"/>
    <x v="0"/>
    <x v="0"/>
    <s v="Sewer Capital"/>
    <x v="5"/>
    <x v="3"/>
    <x v="0"/>
    <x v="0"/>
    <x v="0"/>
    <s v="Individual"/>
    <x v="0"/>
    <x v="6"/>
    <x v="1"/>
    <x v="25"/>
    <x v="21"/>
    <x v="305"/>
    <s v="516112  Sewer Capital"/>
    <n v="99"/>
    <n v="120"/>
    <n v="120"/>
    <n v="120"/>
    <n v="0"/>
    <n v="0"/>
    <n v="0"/>
    <n v="0"/>
    <n v="0"/>
    <n v="0"/>
    <n v="459"/>
    <n v="516112"/>
    <n v="459"/>
    <s v="CW"/>
    <x v="3"/>
    <s v="Sewer Capital "/>
    <n v="908919"/>
    <s v="Domaine public 2019 - Interventions mineures"/>
    <s v="908919 Domaine public 2019 - Interventions mineures"/>
    <x v="6"/>
    <x v="21"/>
    <x v="0"/>
    <x v="0"/>
  </r>
  <r>
    <n v="909061"/>
    <s v="909061 2018 Area Traffic Management"/>
    <x v="0"/>
    <x v="0"/>
    <s v="City Wide Capital"/>
    <x v="0"/>
    <x v="0"/>
    <x v="0"/>
    <x v="0"/>
    <x v="0"/>
    <s v="Individual"/>
    <x v="0"/>
    <x v="6"/>
    <x v="6"/>
    <x v="24"/>
    <x v="21"/>
    <x v="306"/>
    <s v="516104  City Wide Capital"/>
    <n v="0"/>
    <n v="0"/>
    <n v="0"/>
    <n v="0"/>
    <n v="721"/>
    <n v="753"/>
    <n v="785"/>
    <n v="818"/>
    <n v="853"/>
    <n v="0"/>
    <n v="3930"/>
    <n v="516104"/>
    <n v="0"/>
    <s v="CW"/>
    <x v="3"/>
    <s v="City Wide Capital"/>
    <n v="909061"/>
    <s v="Gestion de la circulation locale − 2018"/>
    <s v="909061 Gestion de la circulation locale − 2018"/>
    <x v="6"/>
    <x v="21"/>
    <x v="0"/>
    <x v="0"/>
  </r>
  <r>
    <n v="909061"/>
    <s v="909061 2018 Area Traffic Management"/>
    <x v="1"/>
    <x v="1"/>
    <s v="Roads &amp; Structures (City Wide)"/>
    <x v="1"/>
    <x v="1"/>
    <x v="0"/>
    <x v="0"/>
    <x v="0"/>
    <s v="Individual"/>
    <x v="0"/>
    <x v="6"/>
    <x v="6"/>
    <x v="24"/>
    <x v="21"/>
    <x v="306"/>
    <s v="516224  D/C  - Roads &amp; Structures (City Wide)"/>
    <n v="0"/>
    <n v="0"/>
    <n v="0"/>
    <n v="0"/>
    <n v="142"/>
    <n v="149"/>
    <n v="29"/>
    <n v="0"/>
    <n v="0"/>
    <n v="0"/>
    <n v="320"/>
    <n v="516224"/>
    <n v="0"/>
    <s v="CW"/>
    <x v="3"/>
    <s v="Roads &amp; Structures"/>
    <n v="909061"/>
    <s v="Gestion de la circulation locale − 2018"/>
    <s v="909061 Gestion de la circulation locale − 2018"/>
    <x v="6"/>
    <x v="21"/>
    <x v="0"/>
    <x v="1"/>
  </r>
  <r>
    <n v="909061"/>
    <s v="909061 2018 Area Traffic Management"/>
    <x v="1"/>
    <x v="1"/>
    <s v="Future DC Funding"/>
    <x v="1"/>
    <x v="1"/>
    <x v="0"/>
    <x v="0"/>
    <x v="0"/>
    <s v="Individual"/>
    <x v="0"/>
    <x v="6"/>
    <x v="6"/>
    <x v="24"/>
    <x v="21"/>
    <x v="306"/>
    <s v="516298  Future DC Funding"/>
    <n v="0"/>
    <n v="0"/>
    <n v="0"/>
    <n v="0"/>
    <n v="0"/>
    <n v="0"/>
    <n v="126"/>
    <n v="162"/>
    <n v="168"/>
    <n v="0"/>
    <n v="456"/>
    <n v="516298"/>
    <n v="0"/>
    <s v="CW"/>
    <x v="3"/>
    <s v="Check "/>
    <n v="909061"/>
    <s v="Gestion de la circulation locale − 2018"/>
    <s v="909061 Gestion de la circulation locale − 2018"/>
    <x v="6"/>
    <x v="21"/>
    <x v="0"/>
    <x v="1"/>
  </r>
  <r>
    <n v="909368"/>
    <s v="909368 2019 Buildings-Road Services"/>
    <x v="0"/>
    <x v="0"/>
    <s v="City Wide Capital"/>
    <x v="0"/>
    <x v="0"/>
    <x v="0"/>
    <x v="0"/>
    <x v="0"/>
    <s v="Buildings-Road Services"/>
    <x v="0"/>
    <x v="6"/>
    <x v="1"/>
    <x v="3"/>
    <x v="21"/>
    <x v="307"/>
    <s v="516104  City Wide Capital"/>
    <n v="3645"/>
    <n v="800"/>
    <n v="800"/>
    <n v="800"/>
    <n v="800"/>
    <n v="800"/>
    <n v="800"/>
    <n v="800"/>
    <n v="800"/>
    <n v="800"/>
    <n v="10845"/>
    <n v="516104"/>
    <n v="6045"/>
    <s v="CW"/>
    <x v="3"/>
    <s v="City Wide Capital"/>
    <n v="909368"/>
    <s v="Bâtiments 2019 - Services des routes"/>
    <s v="909368 Bâtiments 2019 - Services des routes"/>
    <x v="6"/>
    <x v="21"/>
    <x v="0"/>
    <x v="0"/>
  </r>
  <r>
    <n v="909470"/>
    <s v="909470 2019 Area Traffic Management"/>
    <x v="0"/>
    <x v="0"/>
    <s v="City Wide Capital"/>
    <x v="0"/>
    <x v="0"/>
    <x v="0"/>
    <x v="0"/>
    <x v="0"/>
    <s v="Individual"/>
    <x v="0"/>
    <x v="6"/>
    <x v="6"/>
    <x v="24"/>
    <x v="21"/>
    <x v="308"/>
    <s v="516104  City Wide Capital"/>
    <n v="626"/>
    <n v="635"/>
    <n v="664"/>
    <n v="694"/>
    <n v="0"/>
    <n v="0"/>
    <n v="0"/>
    <n v="0"/>
    <n v="0"/>
    <n v="0"/>
    <n v="2619"/>
    <n v="516104"/>
    <n v="2619"/>
    <s v="CW"/>
    <x v="3"/>
    <s v="City Wide Capital"/>
    <n v="909470"/>
    <s v="Gestion de la circulation locale − 2019"/>
    <s v="909470 Gestion de la circulation locale − 2019"/>
    <x v="6"/>
    <x v="21"/>
    <x v="0"/>
    <x v="0"/>
  </r>
  <r>
    <n v="909470"/>
    <s v="909470 2019 Area Traffic Management"/>
    <x v="1"/>
    <x v="1"/>
    <s v="Roads &amp; Structures (City Wide)"/>
    <x v="1"/>
    <x v="1"/>
    <x v="0"/>
    <x v="0"/>
    <x v="0"/>
    <s v="Individual"/>
    <x v="0"/>
    <x v="6"/>
    <x v="6"/>
    <x v="24"/>
    <x v="21"/>
    <x v="308"/>
    <s v="516224  D/C  - Roads &amp; Structures (City Wide)"/>
    <n v="119"/>
    <n v="121"/>
    <n v="127"/>
    <n v="133"/>
    <n v="0"/>
    <n v="0"/>
    <n v="0"/>
    <n v="0"/>
    <n v="0"/>
    <n v="0"/>
    <n v="500"/>
    <n v="516224"/>
    <n v="500"/>
    <s v="CW"/>
    <x v="3"/>
    <s v="Roads &amp; Structures"/>
    <n v="909470"/>
    <s v="Gestion de la circulation locale − 2019"/>
    <s v="909470 Gestion de la circulation locale − 2019"/>
    <x v="6"/>
    <x v="21"/>
    <x v="0"/>
    <x v="1"/>
  </r>
  <r>
    <n v="909380"/>
    <s v="909380 2019 Preservation - CW"/>
    <x v="0"/>
    <x v="0"/>
    <s v="City Wide Capital"/>
    <x v="0"/>
    <x v="0"/>
    <x v="0"/>
    <x v="0"/>
    <x v="0"/>
    <s v="Preservation Treatment"/>
    <x v="0"/>
    <x v="6"/>
    <x v="1"/>
    <x v="3"/>
    <x v="21"/>
    <x v="309"/>
    <s v="516104  City Wide Capital"/>
    <n v="2245"/>
    <n v="2800"/>
    <n v="3800"/>
    <n v="3800"/>
    <n v="3000"/>
    <n v="3000"/>
    <n v="3000"/>
    <n v="3000"/>
    <n v="4000"/>
    <n v="4000"/>
    <n v="32645"/>
    <n v="516104"/>
    <n v="12645"/>
    <s v="CW"/>
    <x v="3"/>
    <s v="City Wide Capital"/>
    <n v="909380"/>
    <s v="Préservation 2019 - À l'échelle de la ville"/>
    <s v="909380 Préservation 2019 - À l'échelle de la ville"/>
    <x v="6"/>
    <x v="21"/>
    <x v="0"/>
    <x v="0"/>
  </r>
  <r>
    <n v="909380"/>
    <s v="909380 2019 Preservation - CW"/>
    <x v="2"/>
    <x v="2"/>
    <s v="Tax Supported Debt"/>
    <x v="2"/>
    <x v="0"/>
    <x v="0"/>
    <x v="0"/>
    <x v="0"/>
    <s v="Preservation Treatment"/>
    <x v="0"/>
    <x v="6"/>
    <x v="1"/>
    <x v="3"/>
    <x v="21"/>
    <x v="309"/>
    <s v="518004  Tax Supported Debt"/>
    <n v="2000"/>
    <n v="2000"/>
    <n v="2000"/>
    <n v="2000"/>
    <n v="3000"/>
    <n v="3000"/>
    <n v="3000"/>
    <n v="3000"/>
    <n v="3000"/>
    <n v="4000"/>
    <n v="27000"/>
    <n v="518004"/>
    <n v="8000"/>
    <s v="CW"/>
    <x v="3"/>
    <s v="Tax Supported Debt"/>
    <n v="909380"/>
    <s v="Préservation 2019 - À l'échelle de la ville"/>
    <s v="909380 Préservation 2019 - À l'échelle de la ville"/>
    <x v="6"/>
    <x v="21"/>
    <x v="0"/>
    <x v="2"/>
  </r>
  <r>
    <n v="909482"/>
    <s v="909482 2019 Preservation - Other"/>
    <x v="0"/>
    <x v="0"/>
    <s v="City Wide Capital"/>
    <x v="0"/>
    <x v="0"/>
    <x v="0"/>
    <x v="0"/>
    <x v="0"/>
    <s v="Preservation Treatment"/>
    <x v="0"/>
    <x v="6"/>
    <x v="1"/>
    <x v="3"/>
    <x v="21"/>
    <x v="310"/>
    <s v="516104  City Wide Capital"/>
    <n v="100"/>
    <n v="100"/>
    <n v="100"/>
    <n v="100"/>
    <n v="0"/>
    <n v="0"/>
    <n v="0"/>
    <n v="0"/>
    <n v="0"/>
    <n v="0"/>
    <n v="400"/>
    <n v="516104"/>
    <n v="400"/>
    <s v="CW"/>
    <x v="3"/>
    <s v="City Wide Capital"/>
    <n v="909482"/>
    <s v="Préservation 2019 - Autres"/>
    <s v="909482 Préservation 2019 - Autres"/>
    <x v="6"/>
    <x v="21"/>
    <x v="0"/>
    <x v="0"/>
  </r>
  <r>
    <n v="909482"/>
    <s v="909482 2019 Preservation - Other"/>
    <x v="2"/>
    <x v="2"/>
    <s v="Tax Supported Debt"/>
    <x v="2"/>
    <x v="0"/>
    <x v="0"/>
    <x v="0"/>
    <x v="0"/>
    <s v="Preservation Treatment"/>
    <x v="0"/>
    <x v="6"/>
    <x v="1"/>
    <x v="3"/>
    <x v="21"/>
    <x v="310"/>
    <s v="518004  Tax Supported Debt"/>
    <n v="100"/>
    <n v="100"/>
    <n v="100"/>
    <n v="100"/>
    <n v="0"/>
    <n v="0"/>
    <n v="0"/>
    <n v="0"/>
    <n v="0"/>
    <n v="0"/>
    <n v="400"/>
    <n v="518004"/>
    <n v="400"/>
    <s v="CW"/>
    <x v="3"/>
    <s v="Tax Supported Debt"/>
    <n v="909482"/>
    <s v="Préservation 2019 - Autres"/>
    <s v="909482 Préservation 2019 - Autres"/>
    <x v="6"/>
    <x v="21"/>
    <x v="0"/>
    <x v="2"/>
  </r>
  <r>
    <n v="909483"/>
    <s v="909483 2019 Roadway Network Engineering"/>
    <x v="0"/>
    <x v="0"/>
    <s v="City Wide Capital"/>
    <x v="0"/>
    <x v="0"/>
    <x v="0"/>
    <x v="0"/>
    <x v="0"/>
    <s v="Preservation Treatment"/>
    <x v="0"/>
    <x v="6"/>
    <x v="1"/>
    <x v="3"/>
    <x v="21"/>
    <x v="311"/>
    <s v="516104  City Wide Capital"/>
    <n v="300"/>
    <n v="400"/>
    <n v="200"/>
    <n v="400"/>
    <n v="400"/>
    <n v="400"/>
    <n v="400"/>
    <n v="400"/>
    <n v="400"/>
    <n v="400"/>
    <n v="3700"/>
    <n v="516104"/>
    <n v="1300"/>
    <s v="CW"/>
    <x v="3"/>
    <s v="City Wide Capital"/>
    <n v="909483"/>
    <s v="Ingénierie du réseau routier 2019"/>
    <s v="909483 Ingénierie du réseau routier 2019"/>
    <x v="6"/>
    <x v="21"/>
    <x v="0"/>
    <x v="0"/>
  </r>
  <r>
    <n v="909483"/>
    <s v="909483 2019 Roadway Network Engineering"/>
    <x v="2"/>
    <x v="2"/>
    <s v="Tax Supported Debt"/>
    <x v="2"/>
    <x v="0"/>
    <x v="0"/>
    <x v="0"/>
    <x v="0"/>
    <s v="Preservation Treatment"/>
    <x v="0"/>
    <x v="6"/>
    <x v="1"/>
    <x v="3"/>
    <x v="21"/>
    <x v="311"/>
    <s v="518004  Tax Supported Debt"/>
    <n v="500"/>
    <n v="500"/>
    <n v="800"/>
    <n v="600"/>
    <n v="600"/>
    <n v="600"/>
    <n v="600"/>
    <n v="600"/>
    <n v="700"/>
    <n v="700"/>
    <n v="6200"/>
    <n v="518004"/>
    <n v="2400"/>
    <s v="CW"/>
    <x v="3"/>
    <s v="Tax Supported Debt"/>
    <n v="909483"/>
    <s v="Ingénierie du réseau routier 2019"/>
    <s v="909483 Ingénierie du réseau routier 2019"/>
    <x v="6"/>
    <x v="21"/>
    <x v="0"/>
    <x v="2"/>
  </r>
  <r>
    <n v="905530"/>
    <s v="905530 Bridges &amp; Bculverts - Bulk Prjs"/>
    <x v="0"/>
    <x v="0"/>
    <s v="City Wide Capital"/>
    <x v="0"/>
    <x v="0"/>
    <x v="0"/>
    <x v="0"/>
    <x v="0"/>
    <s v="Individual"/>
    <x v="0"/>
    <x v="6"/>
    <x v="1"/>
    <x v="3"/>
    <x v="21"/>
    <x v="312"/>
    <s v="516104  City Wide Capital"/>
    <n v="0"/>
    <n v="1000"/>
    <n v="1000"/>
    <n v="4000"/>
    <n v="10000"/>
    <n v="11000"/>
    <n v="12000"/>
    <n v="6810"/>
    <n v="16000"/>
    <n v="15000"/>
    <n v="76810"/>
    <n v="516104"/>
    <n v="6000"/>
    <s v="CW"/>
    <x v="3"/>
    <s v="City Wide Capital"/>
    <n v="905530"/>
    <s v="Ponts et ponceaux indépendants"/>
    <s v="905530 Ponts et ponceaux indépendants"/>
    <x v="6"/>
    <x v="21"/>
    <x v="0"/>
    <x v="0"/>
  </r>
  <r>
    <n v="905530"/>
    <s v="905530 Bridges &amp; Bculverts - Bulk Prjs"/>
    <x v="2"/>
    <x v="2"/>
    <s v="Tax Supported Debt"/>
    <x v="2"/>
    <x v="0"/>
    <x v="0"/>
    <x v="0"/>
    <x v="0"/>
    <s v="Individual"/>
    <x v="0"/>
    <x v="6"/>
    <x v="1"/>
    <x v="3"/>
    <x v="21"/>
    <x v="312"/>
    <s v="518004  Tax Supported Debt"/>
    <n v="0"/>
    <n v="4570"/>
    <n v="10300"/>
    <n v="1730"/>
    <n v="8950"/>
    <n v="8950"/>
    <n v="8950"/>
    <n v="15000"/>
    <n v="6810"/>
    <n v="8810"/>
    <n v="74070"/>
    <n v="518004"/>
    <n v="16600"/>
    <s v="CW"/>
    <x v="3"/>
    <s v="Tax Supported Debt"/>
    <n v="905530"/>
    <s v="Ponts et ponceaux indépendants"/>
    <s v="905530 Ponts et ponceaux indépendants"/>
    <x v="6"/>
    <x v="21"/>
    <x v="0"/>
    <x v="2"/>
  </r>
  <r>
    <n v="907324"/>
    <s v="907324 St Patrick St Bridge [013320]"/>
    <x v="0"/>
    <x v="0"/>
    <s v="City Wide Capital"/>
    <x v="0"/>
    <x v="0"/>
    <x v="0"/>
    <x v="0"/>
    <x v="0"/>
    <s v="Individual"/>
    <x v="0"/>
    <x v="6"/>
    <x v="1"/>
    <x v="3"/>
    <x v="21"/>
    <x v="313"/>
    <s v="516104  City Wide Capital"/>
    <n v="0"/>
    <n v="430"/>
    <n v="1000"/>
    <n v="0"/>
    <n v="0"/>
    <n v="0"/>
    <n v="0"/>
    <n v="0"/>
    <n v="0"/>
    <n v="0"/>
    <n v="1430"/>
    <n v="516104"/>
    <n v="1430"/>
    <s v="12,13"/>
    <x v="7"/>
    <s v="City Wide Capital"/>
    <n v="907324"/>
    <s v="Pont de la rue Saint-Patrick (013320)"/>
    <s v="907324 Pont de la rue Saint-Patrick (013320)"/>
    <x v="6"/>
    <x v="21"/>
    <x v="0"/>
    <x v="0"/>
  </r>
  <r>
    <n v="907324"/>
    <s v="907324 St Patrick St Bridge [013320]"/>
    <x v="2"/>
    <x v="2"/>
    <s v="Tax Supported Debt"/>
    <x v="2"/>
    <x v="0"/>
    <x v="0"/>
    <x v="0"/>
    <x v="0"/>
    <s v="Individual"/>
    <x v="0"/>
    <x v="6"/>
    <x v="1"/>
    <x v="3"/>
    <x v="21"/>
    <x v="313"/>
    <s v="518004  Tax Supported Debt"/>
    <n v="0"/>
    <n v="500"/>
    <n v="5850"/>
    <n v="0"/>
    <n v="0"/>
    <n v="0"/>
    <n v="0"/>
    <n v="0"/>
    <n v="0"/>
    <n v="0"/>
    <n v="6350"/>
    <n v="518004"/>
    <n v="6350"/>
    <s v="12,13"/>
    <x v="7"/>
    <s v="Tax Supported Debt"/>
    <n v="907324"/>
    <s v="Pont de la rue Saint-Patrick (013320)"/>
    <s v="907324 Pont de la rue Saint-Patrick (013320)"/>
    <x v="6"/>
    <x v="21"/>
    <x v="0"/>
    <x v="2"/>
  </r>
  <r>
    <n v="908154"/>
    <s v="908154 2019 Structures - Site-Specific"/>
    <x v="0"/>
    <x v="0"/>
    <s v="City Wide Capital"/>
    <x v="0"/>
    <x v="0"/>
    <x v="0"/>
    <x v="0"/>
    <x v="0"/>
    <s v="Structures - Transportation"/>
    <x v="0"/>
    <x v="6"/>
    <x v="1"/>
    <x v="3"/>
    <x v="21"/>
    <x v="314"/>
    <s v="516104  City Wide Capital"/>
    <n v="478"/>
    <n v="800"/>
    <n v="900"/>
    <n v="800"/>
    <n v="800"/>
    <n v="850"/>
    <n v="200"/>
    <n v="800"/>
    <n v="400"/>
    <n v="800"/>
    <n v="6828"/>
    <n v="516104"/>
    <n v="2978"/>
    <s v="CW"/>
    <x v="3"/>
    <s v="City Wide Capital"/>
    <n v="908154"/>
    <s v="Réfection structurelle mineure - 2017"/>
    <s v="908154 Réfection structurelle mineure - 2017"/>
    <x v="6"/>
    <x v="21"/>
    <x v="0"/>
    <x v="0"/>
  </r>
  <r>
    <n v="908154"/>
    <s v="908154 2019 Structures - Site-Specific"/>
    <x v="2"/>
    <x v="2"/>
    <s v="Tax Supported Debt"/>
    <x v="2"/>
    <x v="0"/>
    <x v="0"/>
    <x v="0"/>
    <x v="0"/>
    <s v="Structures - Transportation"/>
    <x v="0"/>
    <x v="6"/>
    <x v="1"/>
    <x v="3"/>
    <x v="21"/>
    <x v="314"/>
    <s v="518004  Tax Supported Debt"/>
    <n v="550"/>
    <n v="200"/>
    <n v="100"/>
    <n v="200"/>
    <n v="200"/>
    <n v="150"/>
    <n v="800"/>
    <n v="200"/>
    <n v="600"/>
    <n v="200"/>
    <n v="3200"/>
    <n v="518004"/>
    <n v="1050"/>
    <s v="CW"/>
    <x v="3"/>
    <s v="Tax Supported Debt"/>
    <n v="908154"/>
    <s v="Réfection structurelle mineure - 2017"/>
    <s v="908154 Réfection structurelle mineure - 2017"/>
    <x v="6"/>
    <x v="21"/>
    <x v="0"/>
    <x v="2"/>
  </r>
  <r>
    <n v="908156"/>
    <s v="908156 2019 Miisc Structural Renewal - CW"/>
    <x v="0"/>
    <x v="0"/>
    <s v="City Wide Capital"/>
    <x v="0"/>
    <x v="0"/>
    <x v="0"/>
    <x v="0"/>
    <x v="0"/>
    <s v="Structures - Transportation"/>
    <x v="0"/>
    <x v="6"/>
    <x v="1"/>
    <x v="3"/>
    <x v="21"/>
    <x v="315"/>
    <s v="516104  City Wide Capital"/>
    <n v="490"/>
    <n v="950"/>
    <n v="400"/>
    <n v="500"/>
    <n v="300"/>
    <n v="300"/>
    <n v="300"/>
    <n v="300"/>
    <n v="300"/>
    <n v="400"/>
    <n v="4240"/>
    <n v="516104"/>
    <n v="2340"/>
    <s v="CW"/>
    <x v="3"/>
    <s v="City Wide Capital"/>
    <n v="908156"/>
    <s v="Écrans antibruits - 2017"/>
    <s v="908156 Écrans antibruits - 2017"/>
    <x v="6"/>
    <x v="21"/>
    <x v="0"/>
    <x v="0"/>
  </r>
  <r>
    <n v="908156"/>
    <s v="908156 2019 Miisc Structural Renewal - CW"/>
    <x v="2"/>
    <x v="2"/>
    <s v="Tax Supported Debt"/>
    <x v="2"/>
    <x v="0"/>
    <x v="0"/>
    <x v="0"/>
    <x v="0"/>
    <s v="Structures - Transportation"/>
    <x v="0"/>
    <x v="6"/>
    <x v="1"/>
    <x v="3"/>
    <x v="21"/>
    <x v="315"/>
    <s v="518004  Tax Supported Debt"/>
    <n v="500"/>
    <n v="200"/>
    <n v="200"/>
    <n v="250"/>
    <n v="140"/>
    <n v="140"/>
    <n v="140"/>
    <n v="180"/>
    <n v="180"/>
    <n v="80"/>
    <n v="2010"/>
    <n v="518004"/>
    <n v="1150"/>
    <s v="CW"/>
    <x v="3"/>
    <s v="Tax Supported Debt"/>
    <n v="908156"/>
    <s v="Écrans antibruits - 2017"/>
    <s v="908156 Écrans antibruits - 2017"/>
    <x v="6"/>
    <x v="21"/>
    <x v="0"/>
    <x v="2"/>
  </r>
  <r>
    <n v="908583"/>
    <s v="908583 Bank St Sawmill Crk [057470]"/>
    <x v="0"/>
    <x v="0"/>
    <s v="City Wide Capital"/>
    <x v="0"/>
    <x v="0"/>
    <x v="0"/>
    <x v="0"/>
    <x v="0"/>
    <s v="Structures - Transportation"/>
    <x v="0"/>
    <x v="6"/>
    <x v="1"/>
    <x v="3"/>
    <x v="21"/>
    <x v="316"/>
    <s v="516104  City Wide Capital"/>
    <n v="0"/>
    <n v="400"/>
    <n v="0"/>
    <n v="0"/>
    <n v="0"/>
    <n v="0"/>
    <n v="0"/>
    <n v="0"/>
    <n v="0"/>
    <n v="0"/>
    <n v="400"/>
    <n v="516104"/>
    <n v="400"/>
    <s v="17, 18"/>
    <x v="14"/>
    <s v="City Wide Capital"/>
    <n v="908583"/>
    <s v="Ponceau du ruisseau Sawmill sous la rue Bank [057470]"/>
    <s v="908583 Ponceau du ruisseau Sawmill sous la rue Bank [057470]"/>
    <x v="6"/>
    <x v="21"/>
    <x v="0"/>
    <x v="0"/>
  </r>
  <r>
    <n v="908583"/>
    <s v="908583 Bank St Sawmill Crk [057470]"/>
    <x v="2"/>
    <x v="2"/>
    <s v="Tax Supported Debt"/>
    <x v="2"/>
    <x v="0"/>
    <x v="0"/>
    <x v="0"/>
    <x v="0"/>
    <s v="Structures - Transportation"/>
    <x v="0"/>
    <x v="6"/>
    <x v="1"/>
    <x v="3"/>
    <x v="21"/>
    <x v="316"/>
    <s v="518004  Tax Supported Debt"/>
    <n v="0"/>
    <n v="120"/>
    <n v="0"/>
    <n v="0"/>
    <n v="0"/>
    <n v="0"/>
    <n v="0"/>
    <n v="0"/>
    <n v="0"/>
    <n v="0"/>
    <n v="120"/>
    <n v="518004"/>
    <n v="120"/>
    <s v="17, 18"/>
    <x v="14"/>
    <s v="Tax Supported Debt"/>
    <n v="908583"/>
    <s v="Ponceau du ruisseau Sawmill sous la rue Bank [057470]"/>
    <s v="908583 Ponceau du ruisseau Sawmill sous la rue Bank [057470]"/>
    <x v="6"/>
    <x v="21"/>
    <x v="0"/>
    <x v="2"/>
  </r>
  <r>
    <n v="908584"/>
    <s v="908584 AirportPkwy NB WalkleyRamp Twin Bculvert"/>
    <x v="0"/>
    <x v="0"/>
    <s v="City Wide Capital"/>
    <x v="0"/>
    <x v="0"/>
    <x v="0"/>
    <x v="0"/>
    <x v="0"/>
    <s v="Structures - Transportation"/>
    <x v="0"/>
    <x v="6"/>
    <x v="1"/>
    <x v="3"/>
    <x v="21"/>
    <x v="317"/>
    <s v="516104  City Wide Capital"/>
    <n v="390"/>
    <n v="0"/>
    <n v="0"/>
    <n v="0"/>
    <n v="0"/>
    <n v="0"/>
    <n v="0"/>
    <n v="0"/>
    <n v="0"/>
    <n v="0"/>
    <n v="390"/>
    <n v="516104"/>
    <n v="390"/>
    <s v="16"/>
    <x v="11"/>
    <s v="City Wide Capital"/>
    <n v="908584"/>
    <s v="Ponceau B double sous la rampe d'accès de la promenade de l'Aéroport (dir. nord) vers Walkley"/>
    <s v="908584 Ponceau B double sous la rampe d'accès de la promenade de l'Aéroport (dir. nord) vers Walkley"/>
    <x v="6"/>
    <x v="21"/>
    <x v="0"/>
    <x v="0"/>
  </r>
  <r>
    <n v="908584"/>
    <s v="908584 AirportPkwy NB WalkleyRamp Twin Bculvert"/>
    <x v="2"/>
    <x v="2"/>
    <s v="Tax Supported Debt"/>
    <x v="2"/>
    <x v="0"/>
    <x v="0"/>
    <x v="0"/>
    <x v="0"/>
    <s v="Structures - Transportation"/>
    <x v="0"/>
    <x v="6"/>
    <x v="1"/>
    <x v="3"/>
    <x v="21"/>
    <x v="317"/>
    <s v="518004  Tax Supported Debt"/>
    <n v="980"/>
    <n v="0"/>
    <n v="0"/>
    <n v="0"/>
    <n v="0"/>
    <n v="0"/>
    <n v="0"/>
    <n v="0"/>
    <n v="0"/>
    <n v="0"/>
    <n v="980"/>
    <n v="518004"/>
    <n v="980"/>
    <s v="16"/>
    <x v="11"/>
    <s v="Tax Supported Debt"/>
    <n v="908584"/>
    <s v="Ponceau B double sous la rampe d'accès de la promenade de l'Aéroport (dir. nord) vers Walkley"/>
    <s v="908584 Ponceau B double sous la rampe d'accès de la promenade de l'Aéroport (dir. nord) vers Walkley"/>
    <x v="6"/>
    <x v="21"/>
    <x v="0"/>
    <x v="2"/>
  </r>
  <r>
    <n v="908587"/>
    <s v="908587 Bank St Canal Bridge [012010]"/>
    <x v="0"/>
    <x v="0"/>
    <s v="City Wide Capital"/>
    <x v="0"/>
    <x v="0"/>
    <x v="0"/>
    <x v="0"/>
    <x v="0"/>
    <s v="Structures - Transportation"/>
    <x v="0"/>
    <x v="6"/>
    <x v="1"/>
    <x v="3"/>
    <x v="21"/>
    <x v="318"/>
    <s v="516104  City Wide Capital"/>
    <n v="350"/>
    <n v="0"/>
    <n v="0"/>
    <n v="0"/>
    <n v="0"/>
    <n v="0"/>
    <n v="0"/>
    <n v="0"/>
    <n v="0"/>
    <n v="0"/>
    <n v="350"/>
    <n v="516104"/>
    <n v="350"/>
    <s v="17"/>
    <x v="15"/>
    <s v="City Wide Capital"/>
    <n v="908587"/>
    <s v="Pont de la rue Bank au-dessus du Canal "/>
    <s v="908587 Pont de la rue Bank au-dessus du Canal "/>
    <x v="6"/>
    <x v="21"/>
    <x v="0"/>
    <x v="0"/>
  </r>
  <r>
    <n v="908587"/>
    <s v="908587 Bank St Canal Bridge [012010]"/>
    <x v="2"/>
    <x v="2"/>
    <s v="Tax Supported Debt"/>
    <x v="2"/>
    <x v="0"/>
    <x v="0"/>
    <x v="0"/>
    <x v="0"/>
    <s v="Structures - Transportation"/>
    <x v="0"/>
    <x v="6"/>
    <x v="1"/>
    <x v="3"/>
    <x v="21"/>
    <x v="318"/>
    <s v="518004  Tax Supported Debt"/>
    <n v="100"/>
    <n v="0"/>
    <n v="0"/>
    <n v="0"/>
    <n v="0"/>
    <n v="0"/>
    <n v="0"/>
    <n v="0"/>
    <n v="0"/>
    <n v="0"/>
    <n v="100"/>
    <n v="518004"/>
    <n v="100"/>
    <s v="17"/>
    <x v="15"/>
    <s v="Tax Supported Debt"/>
    <n v="908587"/>
    <s v="Pont de la rue Bank au-dessus du Canal "/>
    <s v="908587 Pont de la rue Bank au-dessus du Canal "/>
    <x v="6"/>
    <x v="21"/>
    <x v="0"/>
    <x v="2"/>
  </r>
  <r>
    <n v="908589"/>
    <s v="908589 Belfast Rd O/P VIA [055980]"/>
    <x v="0"/>
    <x v="0"/>
    <s v="City Wide Capital"/>
    <x v="0"/>
    <x v="0"/>
    <x v="0"/>
    <x v="0"/>
    <x v="0"/>
    <s v="Structures - Transportation"/>
    <x v="0"/>
    <x v="6"/>
    <x v="1"/>
    <x v="3"/>
    <x v="21"/>
    <x v="319"/>
    <s v="516104  City Wide Capital"/>
    <n v="200"/>
    <n v="260"/>
    <n v="0"/>
    <n v="0"/>
    <n v="0"/>
    <n v="0"/>
    <n v="0"/>
    <n v="0"/>
    <n v="0"/>
    <n v="0"/>
    <n v="460"/>
    <n v="516104"/>
    <n v="460"/>
    <s v="18"/>
    <x v="15"/>
    <s v="City Wide Capital"/>
    <n v="908589"/>
    <s v="Passage supérieur du chemin Belfast à VIA Rail [055980]"/>
    <s v="908589 Passage supérieur du chemin Belfast à VIA Rail [055980]"/>
    <x v="6"/>
    <x v="21"/>
    <x v="0"/>
    <x v="0"/>
  </r>
  <r>
    <n v="908589"/>
    <s v="908589 Belfast Rd O/P VIA [055980]"/>
    <x v="2"/>
    <x v="2"/>
    <s v="Tax Supported Debt"/>
    <x v="2"/>
    <x v="0"/>
    <x v="0"/>
    <x v="0"/>
    <x v="0"/>
    <s v="Structures - Transportation"/>
    <x v="0"/>
    <x v="6"/>
    <x v="1"/>
    <x v="3"/>
    <x v="21"/>
    <x v="319"/>
    <s v="518004  Tax Supported Debt"/>
    <n v="200"/>
    <n v="2100"/>
    <n v="0"/>
    <n v="0"/>
    <n v="0"/>
    <n v="0"/>
    <n v="0"/>
    <n v="0"/>
    <n v="0"/>
    <n v="0"/>
    <n v="2300"/>
    <n v="518004"/>
    <n v="2300"/>
    <s v="18"/>
    <x v="15"/>
    <s v="Tax Supported Debt"/>
    <n v="908589"/>
    <s v="Passage supérieur du chemin Belfast à VIA Rail [055980]"/>
    <s v="908589 Passage supérieur du chemin Belfast à VIA Rail [055980]"/>
    <x v="6"/>
    <x v="21"/>
    <x v="0"/>
    <x v="2"/>
  </r>
  <r>
    <n v="908597"/>
    <s v="908597 McKenzie King Bridge [012200-1]"/>
    <x v="0"/>
    <x v="0"/>
    <s v="City Wide Capital"/>
    <x v="0"/>
    <x v="0"/>
    <x v="0"/>
    <x v="0"/>
    <x v="0"/>
    <s v="Structures - Transportation"/>
    <x v="0"/>
    <x v="6"/>
    <x v="1"/>
    <x v="3"/>
    <x v="21"/>
    <x v="320"/>
    <s v="516104  City Wide Capital"/>
    <n v="620"/>
    <n v="1080"/>
    <n v="0"/>
    <n v="0"/>
    <n v="0"/>
    <n v="0"/>
    <n v="0"/>
    <n v="0"/>
    <n v="0"/>
    <n v="0"/>
    <n v="1700"/>
    <n v="516104"/>
    <n v="1700"/>
    <s v="12,14"/>
    <x v="14"/>
    <s v="City Wide Capital"/>
    <n v="908597"/>
    <s v="Pont McKenzie-King [012200-1]"/>
    <s v="908597 Pont McKenzie-King [012200-1]"/>
    <x v="6"/>
    <x v="21"/>
    <x v="0"/>
    <x v="0"/>
  </r>
  <r>
    <n v="908597"/>
    <s v="908597 McKenzie King Bridge [012200-1]"/>
    <x v="2"/>
    <x v="2"/>
    <s v="Tax Supported Debt"/>
    <x v="2"/>
    <x v="0"/>
    <x v="0"/>
    <x v="0"/>
    <x v="0"/>
    <s v="Structures - Transportation"/>
    <x v="0"/>
    <x v="6"/>
    <x v="1"/>
    <x v="3"/>
    <x v="21"/>
    <x v="320"/>
    <s v="518004  Tax Supported Debt"/>
    <n v="1000"/>
    <n v="9100"/>
    <n v="0"/>
    <n v="0"/>
    <n v="0"/>
    <n v="0"/>
    <n v="0"/>
    <n v="0"/>
    <n v="0"/>
    <n v="0"/>
    <n v="10100"/>
    <n v="518004"/>
    <n v="10100"/>
    <s v="12,14"/>
    <x v="14"/>
    <s v="Tax Supported Debt"/>
    <n v="908597"/>
    <s v="Pont McKenzie-King [012200-1]"/>
    <s v="908597 Pont McKenzie-King [012200-1]"/>
    <x v="6"/>
    <x v="21"/>
    <x v="0"/>
    <x v="2"/>
  </r>
  <r>
    <n v="908600"/>
    <s v="908600 Old Railway RR Ped [018600]"/>
    <x v="0"/>
    <x v="0"/>
    <s v="City Wide Capital"/>
    <x v="0"/>
    <x v="0"/>
    <x v="0"/>
    <x v="0"/>
    <x v="0"/>
    <s v="Individual"/>
    <x v="0"/>
    <x v="6"/>
    <x v="1"/>
    <x v="3"/>
    <x v="21"/>
    <x v="321"/>
    <s v="516104  City Wide Capital"/>
    <n v="0"/>
    <n v="0"/>
    <n v="470"/>
    <n v="2000"/>
    <n v="0"/>
    <n v="0"/>
    <n v="0"/>
    <n v="0"/>
    <n v="0"/>
    <n v="0"/>
    <n v="2470"/>
    <n v="516104"/>
    <n v="2470"/>
    <s v="17"/>
    <x v="1"/>
    <s v="City Wide Capital"/>
    <n v="908600"/>
    <s v="Passerelle pour piétons Old Railway au-dessus de la rivière Rideau [018600]"/>
    <s v="908600 Passerelle pour piétons Old Railway au-dessus de la rivière Rideau [018600]"/>
    <x v="6"/>
    <x v="21"/>
    <x v="0"/>
    <x v="0"/>
  </r>
  <r>
    <n v="908600"/>
    <s v="908600 Old Railway RR Ped [018600]"/>
    <x v="2"/>
    <x v="2"/>
    <s v="Tax Supported Debt"/>
    <x v="2"/>
    <x v="0"/>
    <x v="0"/>
    <x v="0"/>
    <x v="0"/>
    <s v="Individual"/>
    <x v="0"/>
    <x v="6"/>
    <x v="1"/>
    <x v="3"/>
    <x v="21"/>
    <x v="321"/>
    <s v="518004  Tax Supported Debt"/>
    <n v="0"/>
    <n v="0"/>
    <n v="1000"/>
    <n v="8440"/>
    <n v="0"/>
    <n v="0"/>
    <n v="0"/>
    <n v="0"/>
    <n v="0"/>
    <n v="0"/>
    <n v="9440"/>
    <n v="518004"/>
    <n v="9440"/>
    <s v="17"/>
    <x v="1"/>
    <s v="Tax Supported Debt"/>
    <n v="908600"/>
    <s v="Passerelle pour piétons Old Railway au-dessus de la rivière Rideau [018600]"/>
    <s v="908600 Passerelle pour piétons Old Railway au-dessus de la rivière Rideau [018600]"/>
    <x v="6"/>
    <x v="21"/>
    <x v="0"/>
    <x v="2"/>
  </r>
  <r>
    <n v="908607"/>
    <s v="908607 Transcanada Trail Ped [115020]"/>
    <x v="0"/>
    <x v="0"/>
    <s v="City Wide Capital"/>
    <x v="0"/>
    <x v="0"/>
    <x v="0"/>
    <x v="0"/>
    <x v="0"/>
    <s v="Structures - Transportation"/>
    <x v="0"/>
    <x v="6"/>
    <x v="1"/>
    <x v="3"/>
    <x v="21"/>
    <x v="322"/>
    <s v="516104  City Wide Capital"/>
    <n v="800"/>
    <n v="0"/>
    <n v="0"/>
    <n v="0"/>
    <n v="0"/>
    <n v="0"/>
    <n v="0"/>
    <n v="0"/>
    <n v="0"/>
    <n v="0"/>
    <n v="800"/>
    <n v="516104"/>
    <n v="800"/>
    <s v="8"/>
    <x v="15"/>
    <s v="City Wide Capital"/>
    <n v="908607"/>
    <s v="Passerelle pour piétons du Sentier transcanadien  [115020]"/>
    <s v="908607 Passerelle pour piétons du Sentier transcanadien  [115020]"/>
    <x v="6"/>
    <x v="21"/>
    <x v="0"/>
    <x v="0"/>
  </r>
  <r>
    <n v="908607"/>
    <s v="908607 Transcanada Trail Ped [115020]"/>
    <x v="2"/>
    <x v="2"/>
    <s v="Tax Supported Debt"/>
    <x v="2"/>
    <x v="0"/>
    <x v="0"/>
    <x v="0"/>
    <x v="0"/>
    <s v="Structures - Transportation"/>
    <x v="0"/>
    <x v="6"/>
    <x v="1"/>
    <x v="3"/>
    <x v="21"/>
    <x v="322"/>
    <s v="518004  Tax Supported Debt"/>
    <n v="1000"/>
    <n v="0"/>
    <n v="0"/>
    <n v="0"/>
    <n v="0"/>
    <n v="0"/>
    <n v="0"/>
    <n v="0"/>
    <n v="0"/>
    <n v="0"/>
    <n v="1000"/>
    <n v="518004"/>
    <n v="1000"/>
    <s v="8"/>
    <x v="15"/>
    <s v="Tax Supported Debt"/>
    <n v="908607"/>
    <s v="Passerelle pour piétons du Sentier transcanadien  [115020]"/>
    <s v="908607 Passerelle pour piétons du Sentier transcanadien  [115020]"/>
    <x v="6"/>
    <x v="21"/>
    <x v="0"/>
    <x v="2"/>
  </r>
  <r>
    <n v="908955"/>
    <s v="908955 Airport Parkway O/P [226010]"/>
    <x v="0"/>
    <x v="0"/>
    <s v="City Wide Capital"/>
    <x v="0"/>
    <x v="0"/>
    <x v="0"/>
    <x v="0"/>
    <x v="0"/>
    <s v="Individual"/>
    <x v="0"/>
    <x v="6"/>
    <x v="1"/>
    <x v="3"/>
    <x v="21"/>
    <x v="323"/>
    <s v="516104  City Wide Capital"/>
    <n v="0"/>
    <n v="0"/>
    <n v="210"/>
    <n v="2000"/>
    <n v="0"/>
    <n v="0"/>
    <n v="0"/>
    <n v="0"/>
    <n v="0"/>
    <n v="0"/>
    <n v="2210"/>
    <n v="516104"/>
    <n v="2210"/>
    <n v="10"/>
    <x v="1"/>
    <s v="City Wide Capital"/>
    <n v="908955"/>
    <s v="Passage supérieur de la promenade de l’Aéroport [226010]"/>
    <s v="908955 Passage supérieur de la promenade de l’Aéroport [226010]"/>
    <x v="6"/>
    <x v="21"/>
    <x v="0"/>
    <x v="0"/>
  </r>
  <r>
    <n v="908955"/>
    <s v="908955 Airport Parkway O/P [226010]"/>
    <x v="2"/>
    <x v="2"/>
    <s v="Tax Supported Debt"/>
    <x v="2"/>
    <x v="0"/>
    <x v="0"/>
    <x v="0"/>
    <x v="0"/>
    <s v="Individual"/>
    <x v="0"/>
    <x v="6"/>
    <x v="1"/>
    <x v="3"/>
    <x v="21"/>
    <x v="323"/>
    <s v="518004  Tax Supported Debt"/>
    <n v="0"/>
    <n v="0"/>
    <n v="250"/>
    <n v="720"/>
    <n v="0"/>
    <n v="0"/>
    <n v="0"/>
    <n v="0"/>
    <n v="0"/>
    <n v="0"/>
    <n v="970"/>
    <n v="518004"/>
    <n v="970"/>
    <n v="10"/>
    <x v="1"/>
    <s v="Tax Supported Debt"/>
    <n v="908955"/>
    <s v="Passage supérieur de la promenade de l’Aéroport [226010]"/>
    <s v="908955 Passage supérieur de la promenade de l’Aéroport [226010]"/>
    <x v="6"/>
    <x v="21"/>
    <x v="0"/>
    <x v="2"/>
  </r>
  <r>
    <n v="908956"/>
    <s v="908956 Booth St Bridge [017030]"/>
    <x v="0"/>
    <x v="0"/>
    <s v="City Wide Capital"/>
    <x v="0"/>
    <x v="0"/>
    <x v="0"/>
    <x v="0"/>
    <x v="0"/>
    <s v="Structures - Transportation"/>
    <x v="0"/>
    <x v="6"/>
    <x v="1"/>
    <x v="3"/>
    <x v="21"/>
    <x v="324"/>
    <s v="516104  City Wide Capital"/>
    <n v="460"/>
    <n v="0"/>
    <n v="0"/>
    <n v="0"/>
    <n v="0"/>
    <n v="0"/>
    <n v="0"/>
    <n v="0"/>
    <n v="0"/>
    <n v="0"/>
    <n v="460"/>
    <n v="516104"/>
    <n v="460"/>
    <n v="14"/>
    <x v="8"/>
    <s v="City Wide Capital"/>
    <n v="908956"/>
    <s v="Pont de la rue Booth [017030]"/>
    <s v="908956 Pont de la rue Booth [017030]"/>
    <x v="6"/>
    <x v="21"/>
    <x v="0"/>
    <x v="0"/>
  </r>
  <r>
    <n v="908956"/>
    <s v="908956 Booth St Bridge [017030]"/>
    <x v="2"/>
    <x v="2"/>
    <s v="Tax Supported Debt"/>
    <x v="2"/>
    <x v="0"/>
    <x v="0"/>
    <x v="0"/>
    <x v="0"/>
    <s v="Structures - Transportation"/>
    <x v="0"/>
    <x v="6"/>
    <x v="1"/>
    <x v="3"/>
    <x v="21"/>
    <x v="324"/>
    <s v="518004  Tax Supported Debt"/>
    <n v="1000"/>
    <n v="0"/>
    <n v="0"/>
    <n v="0"/>
    <n v="0"/>
    <n v="0"/>
    <n v="0"/>
    <n v="0"/>
    <n v="0"/>
    <n v="0"/>
    <n v="1000"/>
    <n v="518004"/>
    <n v="1000"/>
    <n v="14"/>
    <x v="8"/>
    <s v="Tax Supported Debt"/>
    <n v="908956"/>
    <s v="Pont de la rue Booth [017030]"/>
    <s v="908956 Pont de la rue Booth [017030]"/>
    <x v="6"/>
    <x v="21"/>
    <x v="0"/>
    <x v="2"/>
  </r>
  <r>
    <n v="908957"/>
    <s v="908957 Jockvale Bridge [113030]"/>
    <x v="0"/>
    <x v="0"/>
    <s v="City Wide Capital"/>
    <x v="0"/>
    <x v="0"/>
    <x v="0"/>
    <x v="0"/>
    <x v="0"/>
    <s v="Structures - Transportation"/>
    <x v="0"/>
    <x v="6"/>
    <x v="1"/>
    <x v="3"/>
    <x v="21"/>
    <x v="325"/>
    <s v="516104  City Wide Capital"/>
    <n v="760"/>
    <n v="0"/>
    <n v="0"/>
    <n v="0"/>
    <n v="0"/>
    <n v="0"/>
    <n v="0"/>
    <n v="0"/>
    <n v="0"/>
    <n v="0"/>
    <n v="760"/>
    <n v="516104"/>
    <n v="760"/>
    <n v="3"/>
    <x v="8"/>
    <s v="City Wide Capital"/>
    <n v="908957"/>
    <s v="Pont de la rue Jockvale [113030]"/>
    <s v="908957 Pont de la rue Jockvale [113030]"/>
    <x v="6"/>
    <x v="21"/>
    <x v="0"/>
    <x v="0"/>
  </r>
  <r>
    <n v="908957"/>
    <s v="908957 Jockvale Bridge [113030]"/>
    <x v="2"/>
    <x v="2"/>
    <s v="Tax Supported Debt"/>
    <x v="2"/>
    <x v="0"/>
    <x v="0"/>
    <x v="0"/>
    <x v="0"/>
    <s v="Structures - Transportation"/>
    <x v="0"/>
    <x v="6"/>
    <x v="1"/>
    <x v="3"/>
    <x v="21"/>
    <x v="325"/>
    <s v="518004  Tax Supported Debt"/>
    <n v="1000"/>
    <n v="0"/>
    <n v="0"/>
    <n v="0"/>
    <n v="0"/>
    <n v="0"/>
    <n v="0"/>
    <n v="0"/>
    <n v="0"/>
    <n v="0"/>
    <n v="1000"/>
    <n v="518004"/>
    <n v="1000"/>
    <n v="3"/>
    <x v="8"/>
    <s v="Tax Supported Debt"/>
    <n v="908957"/>
    <s v="Pont de la rue Jockvale [113030]"/>
    <s v="908957 Pont de la rue Jockvale [113030]"/>
    <x v="6"/>
    <x v="21"/>
    <x v="0"/>
    <x v="2"/>
  </r>
  <r>
    <n v="908959"/>
    <s v="908959 Pooley's Ped Bridge [017240]"/>
    <x v="0"/>
    <x v="0"/>
    <s v="City Wide Capital"/>
    <x v="0"/>
    <x v="0"/>
    <x v="0"/>
    <x v="0"/>
    <x v="0"/>
    <s v="Structures - Transportation"/>
    <x v="0"/>
    <x v="6"/>
    <x v="1"/>
    <x v="3"/>
    <x v="21"/>
    <x v="326"/>
    <s v="516104  City Wide Capital"/>
    <n v="380"/>
    <n v="0"/>
    <n v="0"/>
    <n v="0"/>
    <n v="0"/>
    <n v="0"/>
    <n v="0"/>
    <n v="0"/>
    <n v="0"/>
    <n v="0"/>
    <n v="380"/>
    <n v="516104"/>
    <n v="380"/>
    <n v="14"/>
    <x v="8"/>
    <s v="City Wide Capital"/>
    <n v="908959"/>
    <s v="Pont pour piétons de la rue Pooley [017240]"/>
    <s v="908959 Pont pour piétons de la rue Pooley [017240]"/>
    <x v="6"/>
    <x v="21"/>
    <x v="0"/>
    <x v="0"/>
  </r>
  <r>
    <n v="908959"/>
    <s v="908959 Pooley's Ped Bridge [017240]"/>
    <x v="2"/>
    <x v="2"/>
    <s v="Tax Supported Debt"/>
    <x v="2"/>
    <x v="0"/>
    <x v="0"/>
    <x v="0"/>
    <x v="0"/>
    <s v="Structures - Transportation"/>
    <x v="0"/>
    <x v="6"/>
    <x v="1"/>
    <x v="3"/>
    <x v="21"/>
    <x v="326"/>
    <s v="518004  Tax Supported Debt"/>
    <n v="500"/>
    <n v="0"/>
    <n v="0"/>
    <n v="0"/>
    <n v="0"/>
    <n v="0"/>
    <n v="0"/>
    <n v="0"/>
    <n v="0"/>
    <n v="0"/>
    <n v="500"/>
    <n v="518004"/>
    <n v="500"/>
    <n v="14"/>
    <x v="8"/>
    <s v="Tax Supported Debt"/>
    <n v="908959"/>
    <s v="Pont pour piétons de la rue Pooley [017240]"/>
    <s v="908959 Pont pour piétons de la rue Pooley [017240]"/>
    <x v="6"/>
    <x v="21"/>
    <x v="0"/>
    <x v="2"/>
  </r>
  <r>
    <n v="908999"/>
    <s v="908999 LRT2 S1 Hwy 174 Montreal Rd"/>
    <x v="0"/>
    <x v="0"/>
    <s v="City Wide Capital"/>
    <x v="0"/>
    <x v="0"/>
    <x v="0"/>
    <x v="0"/>
    <x v="0"/>
    <s v="Structures - Transportation"/>
    <x v="0"/>
    <x v="6"/>
    <x v="1"/>
    <x v="3"/>
    <x v="21"/>
    <x v="327"/>
    <s v="516104  City Wide Capital"/>
    <n v="1548"/>
    <n v="200"/>
    <n v="548"/>
    <n v="0"/>
    <n v="0"/>
    <n v="0"/>
    <n v="0"/>
    <n v="0"/>
    <n v="0"/>
    <n v="0"/>
    <n v="2296"/>
    <n v="516104"/>
    <n v="2296"/>
    <n v="2"/>
    <x v="2"/>
    <s v="City Wide Capital"/>
    <n v="908999"/>
    <s v="TLR2 Autoroute 174 - chemin Montreal zone S1"/>
    <s v="908999 TLR2 Autoroute 174 - chemin Montreal zone S1"/>
    <x v="6"/>
    <x v="21"/>
    <x v="0"/>
    <x v="0"/>
  </r>
  <r>
    <n v="908999"/>
    <s v="908999 LRT2 S1 Hwy 174 Montreal Rd"/>
    <x v="2"/>
    <x v="2"/>
    <s v="Tax Supported Debt"/>
    <x v="2"/>
    <x v="0"/>
    <x v="0"/>
    <x v="0"/>
    <x v="0"/>
    <s v="Structures - Transportation"/>
    <x v="0"/>
    <x v="6"/>
    <x v="1"/>
    <x v="3"/>
    <x v="21"/>
    <x v="327"/>
    <s v="518004  Tax Supported Debt"/>
    <n v="1000"/>
    <n v="4897"/>
    <n v="2000"/>
    <n v="0"/>
    <n v="0"/>
    <n v="0"/>
    <n v="0"/>
    <n v="0"/>
    <n v="0"/>
    <n v="0"/>
    <n v="7897"/>
    <n v="518004"/>
    <n v="7897"/>
    <n v="2"/>
    <x v="2"/>
    <s v="Tax Supported Debt"/>
    <n v="908999"/>
    <s v="TLR2 Autoroute 174 - chemin Montreal zone S1"/>
    <s v="908999 TLR2 Autoroute 174 - chemin Montreal zone S1"/>
    <x v="6"/>
    <x v="21"/>
    <x v="0"/>
    <x v="2"/>
  </r>
  <r>
    <n v="909015"/>
    <s v="909015 LRT2 S2 Hwy 174 Green's Creek"/>
    <x v="0"/>
    <x v="0"/>
    <s v="City Wide Capital"/>
    <x v="0"/>
    <x v="0"/>
    <x v="0"/>
    <x v="0"/>
    <x v="0"/>
    <s v="Structures - Transportation"/>
    <x v="0"/>
    <x v="6"/>
    <x v="1"/>
    <x v="3"/>
    <x v="21"/>
    <x v="328"/>
    <s v="516104  City Wide Capital"/>
    <n v="300"/>
    <n v="600"/>
    <n v="200"/>
    <n v="0"/>
    <n v="0"/>
    <n v="0"/>
    <n v="0"/>
    <n v="0"/>
    <n v="0"/>
    <n v="0"/>
    <n v="1100"/>
    <n v="516104"/>
    <n v="1100"/>
    <n v="2"/>
    <x v="3"/>
    <s v="City Wide Capital"/>
    <n v="909015"/>
    <s v="TLR2 Autoroute 174 – ruisseau Green zone S2"/>
    <s v="909015 TLR2 Autoroute 174 – ruisseau Green zone S2"/>
    <x v="6"/>
    <x v="21"/>
    <x v="0"/>
    <x v="0"/>
  </r>
  <r>
    <n v="909015"/>
    <s v="909015 LRT2 S2 Hwy 174 Green's Creek"/>
    <x v="2"/>
    <x v="2"/>
    <s v="Tax Supported Debt"/>
    <x v="2"/>
    <x v="0"/>
    <x v="0"/>
    <x v="0"/>
    <x v="0"/>
    <s v="Structures - Transportation"/>
    <x v="0"/>
    <x v="6"/>
    <x v="1"/>
    <x v="3"/>
    <x v="21"/>
    <x v="328"/>
    <s v="518004  Tax Supported Debt"/>
    <n v="125"/>
    <n v="250"/>
    <n v="225"/>
    <n v="0"/>
    <n v="0"/>
    <n v="0"/>
    <n v="0"/>
    <n v="0"/>
    <n v="0"/>
    <n v="0"/>
    <n v="600"/>
    <n v="518004"/>
    <n v="600"/>
    <n v="2"/>
    <x v="3"/>
    <s v="Tax Supported Debt"/>
    <n v="909015"/>
    <s v="TLR2 Autoroute 174 – ruisseau Green zone S2"/>
    <s v="909015 TLR2 Autoroute 174 – ruisseau Green zone S2"/>
    <x v="6"/>
    <x v="21"/>
    <x v="0"/>
    <x v="2"/>
  </r>
  <r>
    <n v="909016"/>
    <s v="909016 LRT2 S3 Hwy 174 Jeanne D'Arc"/>
    <x v="0"/>
    <x v="0"/>
    <s v="City Wide Capital"/>
    <x v="0"/>
    <x v="0"/>
    <x v="0"/>
    <x v="0"/>
    <x v="0"/>
    <s v="Structures - Transportation"/>
    <x v="0"/>
    <x v="6"/>
    <x v="1"/>
    <x v="3"/>
    <x v="21"/>
    <x v="329"/>
    <s v="516104  City Wide Capital"/>
    <n v="14"/>
    <n v="3"/>
    <n v="14"/>
    <n v="0"/>
    <n v="0"/>
    <n v="0"/>
    <n v="0"/>
    <n v="0"/>
    <n v="0"/>
    <n v="0"/>
    <n v="31"/>
    <n v="516104"/>
    <n v="31"/>
    <n v="1"/>
    <x v="3"/>
    <s v="City Wide Capital"/>
    <n v="909016"/>
    <s v="TLR2 Autoroute 174 - chemin Jeanne D'Arc zone S3"/>
    <s v="909016 TLR2 Autoroute 174 - chemin Jeanne D'Arc zone S3"/>
    <x v="6"/>
    <x v="21"/>
    <x v="0"/>
    <x v="0"/>
  </r>
  <r>
    <n v="909016"/>
    <s v="909016 LRT2 S3 Hwy 174 Jeanne D'Arc"/>
    <x v="2"/>
    <x v="2"/>
    <s v="Tax Supported Debt"/>
    <x v="2"/>
    <x v="0"/>
    <x v="0"/>
    <x v="0"/>
    <x v="0"/>
    <s v="Structures - Transportation"/>
    <x v="0"/>
    <x v="6"/>
    <x v="1"/>
    <x v="3"/>
    <x v="21"/>
    <x v="329"/>
    <s v="518004  Tax Supported Debt"/>
    <n v="325"/>
    <n v="675"/>
    <n v="325"/>
    <n v="0"/>
    <n v="0"/>
    <n v="0"/>
    <n v="0"/>
    <n v="0"/>
    <n v="0"/>
    <n v="0"/>
    <n v="1325"/>
    <n v="518004"/>
    <n v="1325"/>
    <n v="1"/>
    <x v="3"/>
    <s v="Tax Supported Debt"/>
    <n v="909016"/>
    <s v="TLR2 Autoroute 174 - chemin Jeanne D'Arc zone S3"/>
    <s v="909016 TLR2 Autoroute 174 - chemin Jeanne D'Arc zone S3"/>
    <x v="6"/>
    <x v="21"/>
    <x v="0"/>
    <x v="2"/>
  </r>
  <r>
    <n v="909382"/>
    <s v="909382 2019 Structures Scoping Pre/Post Eng"/>
    <x v="0"/>
    <x v="0"/>
    <s v="City Wide Capital"/>
    <x v="0"/>
    <x v="0"/>
    <x v="0"/>
    <x v="0"/>
    <x v="0"/>
    <s v="Structures - Transportation"/>
    <x v="0"/>
    <x v="6"/>
    <x v="1"/>
    <x v="3"/>
    <x v="21"/>
    <x v="330"/>
    <s v="516104  City Wide Capital"/>
    <n v="500"/>
    <n v="500"/>
    <n v="500"/>
    <n v="600"/>
    <n v="600"/>
    <n v="600"/>
    <n v="600"/>
    <n v="700"/>
    <n v="700"/>
    <n v="700"/>
    <n v="6000"/>
    <n v="516104"/>
    <n v="2100"/>
    <s v="CW"/>
    <x v="3"/>
    <s v="City Wide Capital"/>
    <n v="909382"/>
    <s v="Délimitations préalable et subséquente des travaux d'ingénierie des structures 2019"/>
    <s v="909382 Délimitations préalable et subséquente des travaux d'ingénierie des structures 2019"/>
    <x v="6"/>
    <x v="21"/>
    <x v="0"/>
    <x v="0"/>
  </r>
  <r>
    <n v="909438"/>
    <s v="909438 2019 Bridge Structures - CW"/>
    <x v="0"/>
    <x v="0"/>
    <s v="City Wide Capital"/>
    <x v="0"/>
    <x v="0"/>
    <x v="0"/>
    <x v="0"/>
    <x v="0"/>
    <s v="Structures - Transportation"/>
    <x v="0"/>
    <x v="6"/>
    <x v="1"/>
    <x v="3"/>
    <x v="21"/>
    <x v="331"/>
    <s v="516104  City Wide Capital"/>
    <n v="160"/>
    <n v="930"/>
    <n v="0"/>
    <n v="0"/>
    <n v="0"/>
    <n v="0"/>
    <n v="0"/>
    <n v="0"/>
    <n v="0"/>
    <n v="0"/>
    <n v="1090"/>
    <n v="516104"/>
    <n v="1090"/>
    <s v="CW"/>
    <x v="2"/>
    <s v="City Wide Capital"/>
    <n v="909438"/>
    <s v="Ponts 2019 - À l'échelle de la ville"/>
    <s v="909438 Ponts 2019 - À l'échelle de la ville"/>
    <x v="6"/>
    <x v="21"/>
    <x v="0"/>
    <x v="0"/>
  </r>
  <r>
    <n v="909438"/>
    <s v="909438 2019 Bridge Structures - CW"/>
    <x v="2"/>
    <x v="2"/>
    <s v="Tax Supported Debt"/>
    <x v="2"/>
    <x v="0"/>
    <x v="0"/>
    <x v="0"/>
    <x v="0"/>
    <s v="Structures - Transportation"/>
    <x v="0"/>
    <x v="6"/>
    <x v="1"/>
    <x v="3"/>
    <x v="21"/>
    <x v="331"/>
    <s v="518004  Tax Supported Debt"/>
    <n v="220"/>
    <n v="1440"/>
    <n v="0"/>
    <n v="0"/>
    <n v="0"/>
    <n v="0"/>
    <n v="0"/>
    <n v="0"/>
    <n v="0"/>
    <n v="0"/>
    <n v="1660"/>
    <n v="518004"/>
    <n v="1660"/>
    <s v="CW"/>
    <x v="2"/>
    <s v="Tax Supported Debt"/>
    <n v="909438"/>
    <s v="Ponts 2019 - À l'échelle de la ville"/>
    <s v="909438 Ponts 2019 - À l'échelle de la ville"/>
    <x v="6"/>
    <x v="21"/>
    <x v="0"/>
    <x v="2"/>
  </r>
  <r>
    <n v="909388"/>
    <s v="909388 2019 Sidewalks &amp; Pathways - CW"/>
    <x v="0"/>
    <x v="0"/>
    <s v="City Wide Capital"/>
    <x v="0"/>
    <x v="0"/>
    <x v="0"/>
    <x v="0"/>
    <x v="0"/>
    <s v="Sidewalk &amp; Curb Rehabilitation"/>
    <x v="0"/>
    <x v="6"/>
    <x v="1"/>
    <x v="3"/>
    <x v="21"/>
    <x v="332"/>
    <s v="516104  City Wide Capital"/>
    <n v="675"/>
    <n v="1190"/>
    <n v="3700"/>
    <n v="2800"/>
    <n v="2000"/>
    <n v="3000"/>
    <n v="4000"/>
    <n v="2600"/>
    <n v="5000"/>
    <n v="6000"/>
    <n v="30965"/>
    <n v="516104"/>
    <n v="8365"/>
    <s v="CW"/>
    <x v="3"/>
    <s v="City Wide Capital"/>
    <n v="909388"/>
    <s v="Trottoirs et sentiers 2019 - À l'échelle de la ville"/>
    <s v="909388 Trottoirs et sentiers 2019 - À l'échelle de la ville"/>
    <x v="6"/>
    <x v="21"/>
    <x v="0"/>
    <x v="0"/>
  </r>
  <r>
    <n v="909388"/>
    <s v="909388 2019 Sidewalks &amp; Pathways - CW"/>
    <x v="2"/>
    <x v="2"/>
    <s v="Tax Supported Debt"/>
    <x v="2"/>
    <x v="0"/>
    <x v="0"/>
    <x v="0"/>
    <x v="0"/>
    <s v="Sidewalk &amp; Curb Rehabilitation"/>
    <x v="0"/>
    <x v="6"/>
    <x v="1"/>
    <x v="3"/>
    <x v="21"/>
    <x v="332"/>
    <s v="518004  Tax Supported Debt"/>
    <n v="2000"/>
    <n v="2000"/>
    <n v="5000"/>
    <n v="3000"/>
    <n v="5000"/>
    <n v="5000"/>
    <n v="5000"/>
    <n v="8000"/>
    <n v="6000"/>
    <n v="6000"/>
    <n v="47000"/>
    <n v="518004"/>
    <n v="12000"/>
    <s v="CW"/>
    <x v="3"/>
    <s v="Tax Supported Debt"/>
    <n v="909388"/>
    <s v="Trottoirs et sentiers 2019 - À l'échelle de la ville"/>
    <s v="909388 Trottoirs et sentiers 2019 - À l'échelle de la ville"/>
    <x v="6"/>
    <x v="21"/>
    <x v="0"/>
    <x v="2"/>
  </r>
  <r>
    <n v="909484"/>
    <s v="909484 2019 Sidewalks &amp; Pathways - Other"/>
    <x v="0"/>
    <x v="0"/>
    <s v="City Wide Capital"/>
    <x v="0"/>
    <x v="0"/>
    <x v="0"/>
    <x v="0"/>
    <x v="0"/>
    <s v="Sidewalk &amp; Curb Rehabilitation"/>
    <x v="0"/>
    <x v="6"/>
    <x v="1"/>
    <x v="3"/>
    <x v="21"/>
    <x v="333"/>
    <s v="516104  City Wide Capital"/>
    <n v="100"/>
    <n v="100"/>
    <n v="100"/>
    <n v="100"/>
    <n v="0"/>
    <n v="0"/>
    <n v="0"/>
    <n v="0"/>
    <n v="0"/>
    <n v="0"/>
    <n v="400"/>
    <n v="516104"/>
    <n v="400"/>
    <s v="CW"/>
    <x v="3"/>
    <s v="City Wide Capital"/>
    <n v="909484"/>
    <s v="Trottoirs et sentiers 2019 - Autres"/>
    <s v="909484 Trottoirs et sentiers 2019 - Autres"/>
    <x v="6"/>
    <x v="21"/>
    <x v="0"/>
    <x v="0"/>
  </r>
  <r>
    <n v="909484"/>
    <s v="909484 2019 Sidewalks &amp; Pathways - Other"/>
    <x v="2"/>
    <x v="2"/>
    <s v="Tax Supported Debt"/>
    <x v="2"/>
    <x v="0"/>
    <x v="0"/>
    <x v="0"/>
    <x v="0"/>
    <s v="Sidewalk &amp; Curb Rehabilitation"/>
    <x v="0"/>
    <x v="6"/>
    <x v="1"/>
    <x v="3"/>
    <x v="21"/>
    <x v="333"/>
    <s v="518004  Tax Supported Debt"/>
    <n v="100"/>
    <n v="100"/>
    <n v="100"/>
    <n v="100"/>
    <n v="0"/>
    <n v="0"/>
    <n v="0"/>
    <n v="0"/>
    <n v="0"/>
    <n v="0"/>
    <n v="400"/>
    <n v="518004"/>
    <n v="400"/>
    <s v="CW"/>
    <x v="3"/>
    <s v="Tax Supported Debt"/>
    <n v="909484"/>
    <s v="Trottoirs et sentiers 2019 - Autres"/>
    <s v="909484 Trottoirs et sentiers 2019 - Autres"/>
    <x v="6"/>
    <x v="21"/>
    <x v="0"/>
    <x v="2"/>
  </r>
  <r>
    <n v="909056"/>
    <s v="909056 2018 Pedestrian Access-Intersection &amp; Ra"/>
    <x v="0"/>
    <x v="0"/>
    <s v="City Wide Capital"/>
    <x v="0"/>
    <x v="0"/>
    <x v="0"/>
    <x v="0"/>
    <x v="0"/>
    <s v="Pedestrian Facilities"/>
    <x v="0"/>
    <x v="6"/>
    <x v="6"/>
    <x v="24"/>
    <x v="21"/>
    <x v="334"/>
    <s v="516104  City Wide Capital"/>
    <n v="0"/>
    <n v="0"/>
    <n v="0"/>
    <n v="0"/>
    <n v="100"/>
    <n v="100"/>
    <n v="100"/>
    <n v="100"/>
    <n v="100"/>
    <n v="0"/>
    <n v="500"/>
    <n v="516104"/>
    <n v="0"/>
    <s v="CW"/>
    <x v="8"/>
    <s v="City Wide Capital"/>
    <n v="909056"/>
    <s v="Accès des piétons 2018 − intersection et rampes"/>
    <s v="909056 Accès des piétons 2018 − intersection et rampes"/>
    <x v="6"/>
    <x v="21"/>
    <x v="0"/>
    <x v="0"/>
  </r>
  <r>
    <n v="909056"/>
    <s v="909056 2018 Pedestrian Access-Intersection &amp; Ra"/>
    <x v="2"/>
    <x v="2"/>
    <s v="Tax Supported Debt"/>
    <x v="2"/>
    <x v="0"/>
    <x v="0"/>
    <x v="0"/>
    <x v="0"/>
    <s v="Pedestrian Facilities"/>
    <x v="0"/>
    <x v="6"/>
    <x v="6"/>
    <x v="24"/>
    <x v="21"/>
    <x v="334"/>
    <s v="518004  Tax Supported Debt"/>
    <n v="0"/>
    <n v="0"/>
    <n v="0"/>
    <n v="0"/>
    <n v="100"/>
    <n v="100"/>
    <n v="100"/>
    <n v="100"/>
    <n v="100"/>
    <n v="0"/>
    <n v="500"/>
    <n v="518004"/>
    <n v="0"/>
    <s v="CW"/>
    <x v="8"/>
    <s v="Tax Supported Debt"/>
    <n v="909056"/>
    <s v="Accès des piétons 2018 − intersection et rampes"/>
    <s v="909056 Accès des piétons 2018 − intersection et rampes"/>
    <x v="6"/>
    <x v="21"/>
    <x v="0"/>
    <x v="2"/>
  </r>
  <r>
    <n v="909465"/>
    <s v="909465 2019 Pedestrian Access-Intersect &amp; Ramp"/>
    <x v="0"/>
    <x v="0"/>
    <s v="City Wide Capital"/>
    <x v="0"/>
    <x v="0"/>
    <x v="0"/>
    <x v="0"/>
    <x v="0"/>
    <s v="Pedestrian Facilities"/>
    <x v="0"/>
    <x v="6"/>
    <x v="6"/>
    <x v="24"/>
    <x v="21"/>
    <x v="335"/>
    <s v="516104  City Wide Capital"/>
    <n v="100"/>
    <n v="100"/>
    <n v="100"/>
    <n v="100"/>
    <n v="0"/>
    <n v="0"/>
    <n v="0"/>
    <n v="0"/>
    <n v="0"/>
    <n v="0"/>
    <n v="400"/>
    <n v="516104"/>
    <n v="400"/>
    <s v="CW"/>
    <x v="3"/>
    <s v="City Wide Capital"/>
    <n v="909465"/>
    <s v="Accès des piétons 2019 − intersection et rampes"/>
    <s v="909465 Accès des piétons 2019 − intersection et rampes"/>
    <x v="6"/>
    <x v="21"/>
    <x v="0"/>
    <x v="0"/>
  </r>
  <r>
    <n v="909465"/>
    <s v="909465 2019 Pedestrian Access-Intersect &amp; Ramp"/>
    <x v="2"/>
    <x v="2"/>
    <s v="Tax Supported Debt"/>
    <x v="2"/>
    <x v="0"/>
    <x v="0"/>
    <x v="0"/>
    <x v="0"/>
    <s v="Pedestrian Facilities"/>
    <x v="0"/>
    <x v="6"/>
    <x v="6"/>
    <x v="24"/>
    <x v="21"/>
    <x v="335"/>
    <s v="518004  Tax Supported Debt"/>
    <n v="100"/>
    <n v="100"/>
    <n v="100"/>
    <n v="100"/>
    <n v="0"/>
    <n v="0"/>
    <n v="0"/>
    <n v="0"/>
    <n v="0"/>
    <n v="0"/>
    <n v="400"/>
    <n v="518004"/>
    <n v="400"/>
    <s v="CW"/>
    <x v="3"/>
    <s v="Tax Supported Debt"/>
    <n v="909465"/>
    <s v="Accès des piétons 2019 − intersection et rampes"/>
    <s v="909465 Accès des piétons 2019 − intersection et rampes"/>
    <x v="6"/>
    <x v="21"/>
    <x v="0"/>
    <x v="2"/>
  </r>
  <r>
    <n v="901121"/>
    <s v="901121 Eagleson Rd (Cadence to Hope Side)"/>
    <x v="0"/>
    <x v="0"/>
    <s v="City Wide Capital"/>
    <x v="0"/>
    <x v="0"/>
    <x v="0"/>
    <x v="0"/>
    <x v="0"/>
    <s v="Individual"/>
    <x v="1"/>
    <x v="6"/>
    <x v="6"/>
    <x v="24"/>
    <x v="21"/>
    <x v="336"/>
    <s v="516104  City Wide Capital"/>
    <n v="0"/>
    <n v="0"/>
    <n v="0"/>
    <n v="0"/>
    <n v="0"/>
    <n v="11"/>
    <n v="178"/>
    <n v="0"/>
    <n v="0"/>
    <n v="0"/>
    <n v="189"/>
    <n v="516104"/>
    <n v="0"/>
    <s v="6,23"/>
    <x v="0"/>
    <s v="City Wide Capital"/>
    <n v="901121"/>
    <s v="chemin Eagleson (de Cadence à Hope Side)"/>
    <s v="901121 chemin Eagleson (de Cadence à Hope Side)"/>
    <x v="6"/>
    <x v="21"/>
    <x v="1"/>
    <x v="0"/>
  </r>
  <r>
    <n v="901121"/>
    <s v="901121 Eagleson Rd (Cadence to Hope Side)"/>
    <x v="1"/>
    <x v="1"/>
    <s v="Roads &amp; Structures (City Wide)"/>
    <x v="1"/>
    <x v="1"/>
    <x v="0"/>
    <x v="0"/>
    <x v="0"/>
    <s v="Individual"/>
    <x v="1"/>
    <x v="6"/>
    <x v="6"/>
    <x v="24"/>
    <x v="21"/>
    <x v="336"/>
    <s v="516224  D/C  - Roads &amp; Structures (City Wide)"/>
    <n v="0"/>
    <n v="0"/>
    <n v="0"/>
    <n v="0"/>
    <n v="0"/>
    <n v="2115"/>
    <n v="6977"/>
    <n v="0"/>
    <n v="0"/>
    <n v="0"/>
    <n v="9092"/>
    <n v="516224"/>
    <n v="0"/>
    <s v="6,23"/>
    <x v="0"/>
    <s v="Roads &amp; Structures"/>
    <n v="901121"/>
    <s v="chemin Eagleson (de Cadence à Hope Side)"/>
    <s v="901121 chemin Eagleson (de Cadence à Hope Side)"/>
    <x v="6"/>
    <x v="21"/>
    <x v="1"/>
    <x v="1"/>
  </r>
  <r>
    <n v="901121"/>
    <s v="901121 Eagleson Rd (Cadence to Hope Side)"/>
    <x v="2"/>
    <x v="2"/>
    <s v="Tax Supported Debt"/>
    <x v="2"/>
    <x v="0"/>
    <x v="0"/>
    <x v="0"/>
    <x v="0"/>
    <s v="Individual"/>
    <x v="1"/>
    <x v="6"/>
    <x v="6"/>
    <x v="24"/>
    <x v="21"/>
    <x v="336"/>
    <s v="518004  Tax Supported Debt"/>
    <n v="0"/>
    <n v="0"/>
    <n v="0"/>
    <n v="0"/>
    <n v="0"/>
    <n v="100"/>
    <n v="500"/>
    <n v="0"/>
    <n v="0"/>
    <n v="0"/>
    <n v="600"/>
    <n v="518004"/>
    <n v="0"/>
    <s v="6,23"/>
    <x v="0"/>
    <s v="Tax Supported Debt"/>
    <n v="901121"/>
    <s v="chemin Eagleson (de Cadence à Hope Side)"/>
    <s v="901121 chemin Eagleson (de Cadence à Hope Side)"/>
    <x v="6"/>
    <x v="21"/>
    <x v="1"/>
    <x v="2"/>
  </r>
  <r>
    <n v="901121"/>
    <s v="901121 Eagleson Rd (Cadence to Hope Side)"/>
    <x v="4"/>
    <x v="2"/>
    <s v="RoadsRel DC Debt TBA"/>
    <x v="4"/>
    <x v="1"/>
    <x v="0"/>
    <x v="0"/>
    <x v="0"/>
    <s v="Individual"/>
    <x v="1"/>
    <x v="6"/>
    <x v="6"/>
    <x v="24"/>
    <x v="21"/>
    <x v="336"/>
    <s v="518037  Roads Rel Serv DC Debt TBA"/>
    <n v="0"/>
    <n v="0"/>
    <n v="0"/>
    <n v="0"/>
    <n v="0"/>
    <n v="0"/>
    <n v="5941"/>
    <n v="0"/>
    <n v="0"/>
    <n v="0"/>
    <n v="5941"/>
    <n v="518037"/>
    <n v="0"/>
    <s v="6,23"/>
    <x v="0"/>
    <s v="Roads &amp; Structures DC Debt"/>
    <n v="901121"/>
    <s v="chemin Eagleson (de Cadence à Hope Side)"/>
    <s v="901121 chemin Eagleson (de Cadence à Hope Side)"/>
    <x v="6"/>
    <x v="21"/>
    <x v="1"/>
    <x v="2"/>
  </r>
  <r>
    <n v="903159"/>
    <s v="903159 Airport Parkway (Brookfield - Hunt Club)"/>
    <x v="0"/>
    <x v="0"/>
    <s v="City Wide Capital"/>
    <x v="0"/>
    <x v="0"/>
    <x v="0"/>
    <x v="0"/>
    <x v="0"/>
    <s v="Individual"/>
    <x v="1"/>
    <x v="6"/>
    <x v="6"/>
    <x v="24"/>
    <x v="21"/>
    <x v="337"/>
    <s v="516104  City Wide Capital"/>
    <n v="0"/>
    <n v="0"/>
    <n v="0"/>
    <n v="200"/>
    <n v="685"/>
    <n v="0"/>
    <n v="0"/>
    <n v="0"/>
    <n v="0"/>
    <n v="0"/>
    <n v="885"/>
    <n v="516104"/>
    <n v="200"/>
    <n v="16"/>
    <x v="10"/>
    <s v="City Wide Capital"/>
    <n v="903159"/>
    <s v="Promenade de l'Aéroport (Brookfield - Hunt Club)"/>
    <s v="903159 Promenade de l'Aéroport (Brookfield - Hunt Club)"/>
    <x v="6"/>
    <x v="21"/>
    <x v="1"/>
    <x v="0"/>
  </r>
  <r>
    <n v="903159"/>
    <s v="903159 Airport Parkway (Brookfield - Hunt Club)"/>
    <x v="1"/>
    <x v="1"/>
    <s v="Roads &amp; Structures (City Wide)"/>
    <x v="1"/>
    <x v="1"/>
    <x v="0"/>
    <x v="0"/>
    <x v="0"/>
    <s v="Individual"/>
    <x v="1"/>
    <x v="6"/>
    <x v="6"/>
    <x v="24"/>
    <x v="21"/>
    <x v="337"/>
    <s v="516224  D/C  - Roads &amp; Structures (City Wide)"/>
    <n v="0"/>
    <n v="0"/>
    <n v="0"/>
    <n v="8084"/>
    <n v="14560"/>
    <n v="0"/>
    <n v="0"/>
    <n v="0"/>
    <n v="0"/>
    <n v="0"/>
    <n v="22644"/>
    <n v="516224"/>
    <n v="8084"/>
    <n v="16"/>
    <x v="10"/>
    <s v="Roads &amp; Structures"/>
    <n v="903159"/>
    <s v="Promenade de l'Aéroport (Brookfield - Hunt Club)"/>
    <s v="903159 Promenade de l'Aéroport (Brookfield - Hunt Club)"/>
    <x v="6"/>
    <x v="21"/>
    <x v="1"/>
    <x v="1"/>
  </r>
  <r>
    <n v="903159"/>
    <s v="903159 Airport Parkway (Brookfield - Hunt Club)"/>
    <x v="1"/>
    <x v="1"/>
    <s v="Post Period Capacity Roads"/>
    <x v="1"/>
    <x v="1"/>
    <x v="0"/>
    <x v="0"/>
    <x v="0"/>
    <s v="Individual"/>
    <x v="1"/>
    <x v="6"/>
    <x v="6"/>
    <x v="24"/>
    <x v="21"/>
    <x v="337"/>
    <s v="516390  Post Period Capacity Roads"/>
    <n v="0"/>
    <n v="0"/>
    <n v="0"/>
    <n v="648"/>
    <n v="1096"/>
    <n v="0"/>
    <n v="0"/>
    <n v="0"/>
    <n v="0"/>
    <n v="0"/>
    <n v="1744"/>
    <n v="516390"/>
    <n v="648"/>
    <n v="16"/>
    <x v="10"/>
    <s v="Roads &amp; Structures"/>
    <n v="903159"/>
    <s v="Promenade de l'Aéroport (Brookfield - Hunt Club)"/>
    <s v="903159 Promenade de l'Aéroport (Brookfield - Hunt Club)"/>
    <x v="6"/>
    <x v="21"/>
    <x v="1"/>
    <x v="1"/>
  </r>
  <r>
    <n v="903159"/>
    <s v="903159 Airport Parkway (Brookfield - Hunt Club)"/>
    <x v="2"/>
    <x v="2"/>
    <s v="Tax Supported Debt"/>
    <x v="2"/>
    <x v="0"/>
    <x v="0"/>
    <x v="0"/>
    <x v="0"/>
    <s v="Individual"/>
    <x v="1"/>
    <x v="6"/>
    <x v="6"/>
    <x v="24"/>
    <x v="21"/>
    <x v="337"/>
    <s v="518004  Tax Supported Debt"/>
    <n v="0"/>
    <n v="0"/>
    <n v="0"/>
    <n v="318"/>
    <n v="2000"/>
    <n v="0"/>
    <n v="0"/>
    <n v="0"/>
    <n v="0"/>
    <n v="0"/>
    <n v="2318"/>
    <n v="518004"/>
    <n v="318"/>
    <n v="16"/>
    <x v="10"/>
    <s v="Tax Supported Debt"/>
    <n v="903159"/>
    <s v="Promenade de l'Aéroport (Brookfield - Hunt Club)"/>
    <s v="903159 Promenade de l'Aéroport (Brookfield - Hunt Club)"/>
    <x v="6"/>
    <x v="21"/>
    <x v="1"/>
    <x v="2"/>
  </r>
  <r>
    <n v="903159"/>
    <s v="903159 Airport Parkway (Brookfield - Hunt Club)"/>
    <x v="4"/>
    <x v="2"/>
    <s v="RoadsRel DC Debt TBA"/>
    <x v="4"/>
    <x v="1"/>
    <x v="0"/>
    <x v="0"/>
    <x v="0"/>
    <s v="Individual"/>
    <x v="1"/>
    <x v="6"/>
    <x v="6"/>
    <x v="24"/>
    <x v="21"/>
    <x v="337"/>
    <s v="518037  Roads Rel Serv DC Debt TBA"/>
    <n v="0"/>
    <n v="0"/>
    <n v="0"/>
    <n v="0"/>
    <n v="11717"/>
    <n v="0"/>
    <n v="0"/>
    <n v="0"/>
    <n v="0"/>
    <n v="0"/>
    <n v="11717"/>
    <n v="518037"/>
    <n v="0"/>
    <n v="16"/>
    <x v="10"/>
    <s v="Roads &amp; Structures DC Debt"/>
    <n v="903159"/>
    <s v="Promenade de l'Aéroport (Brookfield - Hunt Club)"/>
    <s v="903159 Promenade de l'Aéroport (Brookfield - Hunt Club)"/>
    <x v="6"/>
    <x v="21"/>
    <x v="1"/>
    <x v="2"/>
  </r>
  <r>
    <n v="903163"/>
    <s v="903163 Bank Street (Leitrim to Findlay Creek)"/>
    <x v="0"/>
    <x v="0"/>
    <s v="City Wide Capital"/>
    <x v="0"/>
    <x v="0"/>
    <x v="0"/>
    <x v="0"/>
    <x v="0"/>
    <s v="Individual"/>
    <x v="1"/>
    <x v="6"/>
    <x v="6"/>
    <x v="24"/>
    <x v="21"/>
    <x v="338"/>
    <s v="516104  City Wide Capital"/>
    <n v="0"/>
    <n v="0"/>
    <n v="0"/>
    <n v="0"/>
    <n v="0"/>
    <n v="101"/>
    <n v="293"/>
    <n v="0"/>
    <n v="0"/>
    <n v="0"/>
    <n v="394"/>
    <n v="516104"/>
    <n v="0"/>
    <s v="20,22"/>
    <x v="0"/>
    <s v="City Wide Capital"/>
    <n v="903163"/>
    <s v="Rue Bank (de Leitrim à Findlay Creek)"/>
    <s v="903163 Rue Bank (de Leitrim à Findlay Creek)"/>
    <x v="6"/>
    <x v="21"/>
    <x v="1"/>
    <x v="0"/>
  </r>
  <r>
    <n v="903163"/>
    <s v="903163 Bank Street (Leitrim to Findlay Creek)"/>
    <x v="1"/>
    <x v="1"/>
    <s v="Roads &amp; Structures (City Wide)"/>
    <x v="1"/>
    <x v="1"/>
    <x v="0"/>
    <x v="0"/>
    <x v="0"/>
    <s v="Individual"/>
    <x v="1"/>
    <x v="6"/>
    <x v="6"/>
    <x v="24"/>
    <x v="21"/>
    <x v="338"/>
    <s v="516224  D/C  - Roads &amp; Structures (City Wide)"/>
    <n v="0"/>
    <n v="0"/>
    <n v="0"/>
    <n v="0"/>
    <n v="0"/>
    <n v="9516"/>
    <n v="5639"/>
    <n v="0"/>
    <n v="0"/>
    <n v="0"/>
    <n v="15155"/>
    <n v="516224"/>
    <n v="0"/>
    <s v="20,22"/>
    <x v="0"/>
    <s v="Roads &amp; Structures"/>
    <n v="903163"/>
    <s v="Rue Bank (de Leitrim à Findlay Creek)"/>
    <s v="903163 Rue Bank (de Leitrim à Findlay Creek)"/>
    <x v="6"/>
    <x v="21"/>
    <x v="1"/>
    <x v="1"/>
  </r>
  <r>
    <n v="903163"/>
    <s v="903163 Bank Street (Leitrim to Findlay Creek)"/>
    <x v="2"/>
    <x v="2"/>
    <s v="Tax Supported Debt"/>
    <x v="2"/>
    <x v="0"/>
    <x v="0"/>
    <x v="0"/>
    <x v="0"/>
    <s v="Individual"/>
    <x v="1"/>
    <x v="6"/>
    <x v="6"/>
    <x v="24"/>
    <x v="21"/>
    <x v="338"/>
    <s v="518004  Tax Supported Debt"/>
    <n v="0"/>
    <n v="0"/>
    <n v="0"/>
    <n v="0"/>
    <n v="0"/>
    <n v="400"/>
    <n v="500"/>
    <n v="0"/>
    <n v="0"/>
    <n v="0"/>
    <n v="900"/>
    <n v="518004"/>
    <n v="0"/>
    <s v="20,22"/>
    <x v="0"/>
    <s v="Tax Supported Debt"/>
    <n v="903163"/>
    <s v="Rue Bank (de Leitrim à Findlay Creek)"/>
    <s v="903163 Rue Bank (de Leitrim à Findlay Creek)"/>
    <x v="6"/>
    <x v="21"/>
    <x v="1"/>
    <x v="2"/>
  </r>
  <r>
    <n v="903163"/>
    <s v="903163 Bank Street (Leitrim to Findlay Creek)"/>
    <x v="4"/>
    <x v="2"/>
    <s v="RoadsRel DC Debt TBA"/>
    <x v="4"/>
    <x v="1"/>
    <x v="0"/>
    <x v="0"/>
    <x v="0"/>
    <s v="Individual"/>
    <x v="1"/>
    <x v="6"/>
    <x v="6"/>
    <x v="24"/>
    <x v="21"/>
    <x v="338"/>
    <s v="518037  Roads Rel Serv DC Debt TBA"/>
    <n v="0"/>
    <n v="0"/>
    <n v="0"/>
    <n v="0"/>
    <n v="0"/>
    <n v="0"/>
    <n v="9430"/>
    <n v="0"/>
    <n v="0"/>
    <n v="0"/>
    <n v="9430"/>
    <n v="518037"/>
    <n v="0"/>
    <s v="20,22"/>
    <x v="0"/>
    <s v="Roads &amp; Structures DC Debt"/>
    <n v="903163"/>
    <s v="Rue Bank (de Leitrim à Findlay Creek)"/>
    <s v="903163 Rue Bank (de Leitrim à Findlay Creek)"/>
    <x v="6"/>
    <x v="21"/>
    <x v="1"/>
    <x v="2"/>
  </r>
  <r>
    <n v="904911"/>
    <s v="904911 2020 EA Studies Arterial Rds"/>
    <x v="0"/>
    <x v="0"/>
    <s v="City Wide Capital"/>
    <x v="0"/>
    <x v="0"/>
    <x v="0"/>
    <x v="0"/>
    <x v="0"/>
    <s v="Individual"/>
    <x v="1"/>
    <x v="6"/>
    <x v="6"/>
    <x v="24"/>
    <x v="21"/>
    <x v="339"/>
    <s v="516104  City Wide Capital"/>
    <n v="0"/>
    <n v="62"/>
    <n v="69"/>
    <n v="70"/>
    <n v="77"/>
    <n v="78"/>
    <n v="85"/>
    <n v="86"/>
    <n v="88"/>
    <n v="0"/>
    <n v="615"/>
    <n v="516104"/>
    <n v="201"/>
    <s v="CW"/>
    <x v="7"/>
    <s v="City Wide Capital"/>
    <n v="904911"/>
    <s v="Études d’ÉE de 2020 sur les artères"/>
    <s v="904911 Études d’ÉE de 2020 sur les artères"/>
    <x v="6"/>
    <x v="21"/>
    <x v="1"/>
    <x v="0"/>
  </r>
  <r>
    <n v="904911"/>
    <s v="904911 2020 EA Studies Arterial Rds"/>
    <x v="1"/>
    <x v="1"/>
    <s v="Roads &amp; Structures (City Wide)"/>
    <x v="1"/>
    <x v="1"/>
    <x v="0"/>
    <x v="0"/>
    <x v="0"/>
    <s v="Individual"/>
    <x v="1"/>
    <x v="6"/>
    <x v="6"/>
    <x v="24"/>
    <x v="21"/>
    <x v="339"/>
    <s v="516224  D/C  - Roads &amp; Structures (City Wide)"/>
    <n v="0"/>
    <n v="1004"/>
    <n v="1108"/>
    <n v="1127"/>
    <n v="1235"/>
    <n v="1258"/>
    <n v="1373"/>
    <n v="1397"/>
    <n v="1422"/>
    <n v="0"/>
    <n v="9924"/>
    <n v="516224"/>
    <n v="3239"/>
    <s v="CW"/>
    <x v="7"/>
    <s v="Roads &amp; Structures"/>
    <n v="904911"/>
    <s v="Études d’ÉE de 2020 sur les artères"/>
    <s v="904911 Études d’ÉE de 2020 sur les artères"/>
    <x v="6"/>
    <x v="21"/>
    <x v="1"/>
    <x v="1"/>
  </r>
  <r>
    <n v="904911"/>
    <s v="904911 2020 EA Studies Arterial Rds"/>
    <x v="1"/>
    <x v="1"/>
    <s v="Post Period Capacity Roads"/>
    <x v="1"/>
    <x v="1"/>
    <x v="0"/>
    <x v="0"/>
    <x v="0"/>
    <s v="Individual"/>
    <x v="1"/>
    <x v="6"/>
    <x v="6"/>
    <x v="24"/>
    <x v="21"/>
    <x v="339"/>
    <s v="516390  Post Period Capacity Roads"/>
    <n v="0"/>
    <n v="177"/>
    <n v="195"/>
    <n v="199"/>
    <n v="218"/>
    <n v="222"/>
    <n v="242"/>
    <n v="247"/>
    <n v="251"/>
    <n v="0"/>
    <n v="1751"/>
    <n v="516390"/>
    <n v="571"/>
    <s v="CW"/>
    <x v="7"/>
    <s v="Roads &amp; Structures"/>
    <n v="904911"/>
    <s v="Études d’ÉE de 2020 sur les artères"/>
    <s v="904911 Études d’ÉE de 2020 sur les artères"/>
    <x v="6"/>
    <x v="21"/>
    <x v="1"/>
    <x v="1"/>
  </r>
  <r>
    <n v="904995"/>
    <s v="904995 Earl Grey/Centrum Underpass"/>
    <x v="0"/>
    <x v="0"/>
    <s v="City Wide Capital"/>
    <x v="0"/>
    <x v="0"/>
    <x v="0"/>
    <x v="0"/>
    <x v="0"/>
    <s v="Individual"/>
    <x v="1"/>
    <x v="6"/>
    <x v="6"/>
    <x v="24"/>
    <x v="21"/>
    <x v="340"/>
    <s v="516104  City Wide Capital"/>
    <n v="0"/>
    <n v="0"/>
    <n v="0"/>
    <n v="149"/>
    <n v="0"/>
    <n v="0"/>
    <n v="0"/>
    <n v="0"/>
    <n v="0"/>
    <n v="0"/>
    <n v="149"/>
    <n v="516104"/>
    <n v="149"/>
    <n v="4"/>
    <x v="8"/>
    <s v="City Wide Capital"/>
    <n v="904995"/>
    <s v="Passage inférieur prom. Earl Grey/ boul. Centrum"/>
    <s v="904995 Passage inférieur prom. Earl Grey/ boul. Centrum"/>
    <x v="6"/>
    <x v="21"/>
    <x v="1"/>
    <x v="0"/>
  </r>
  <r>
    <n v="904995"/>
    <s v="904995 Earl Grey/Centrum Underpass"/>
    <x v="1"/>
    <x v="1"/>
    <s v="Roads &amp; Structures (City Wide)"/>
    <x v="1"/>
    <x v="1"/>
    <x v="0"/>
    <x v="0"/>
    <x v="0"/>
    <s v="Individual"/>
    <x v="1"/>
    <x v="6"/>
    <x v="6"/>
    <x v="24"/>
    <x v="21"/>
    <x v="340"/>
    <s v="516224  D/C  - Roads &amp; Structures (City Wide)"/>
    <n v="0"/>
    <n v="0"/>
    <n v="0"/>
    <n v="3200"/>
    <n v="0"/>
    <n v="0"/>
    <n v="0"/>
    <n v="0"/>
    <n v="0"/>
    <n v="0"/>
    <n v="3200"/>
    <n v="516224"/>
    <n v="3200"/>
    <n v="4"/>
    <x v="8"/>
    <s v="Roads &amp; Structures"/>
    <n v="904995"/>
    <s v="Passage inférieur prom. Earl Grey/ boul. Centrum"/>
    <s v="904995 Passage inférieur prom. Earl Grey/ boul. Centrum"/>
    <x v="6"/>
    <x v="21"/>
    <x v="1"/>
    <x v="1"/>
  </r>
  <r>
    <n v="904995"/>
    <s v="904995 Earl Grey/Centrum Underpass"/>
    <x v="2"/>
    <x v="2"/>
    <s v="Tax Supported Debt"/>
    <x v="2"/>
    <x v="0"/>
    <x v="0"/>
    <x v="0"/>
    <x v="0"/>
    <s v="Individual"/>
    <x v="1"/>
    <x v="6"/>
    <x v="6"/>
    <x v="24"/>
    <x v="21"/>
    <x v="340"/>
    <s v="518004  Tax Supported Debt"/>
    <n v="0"/>
    <n v="0"/>
    <n v="0"/>
    <n v="411"/>
    <n v="0"/>
    <n v="0"/>
    <n v="0"/>
    <n v="0"/>
    <n v="0"/>
    <n v="0"/>
    <n v="411"/>
    <n v="518004"/>
    <n v="411"/>
    <n v="4"/>
    <x v="8"/>
    <s v="Tax Supported Debt"/>
    <n v="904995"/>
    <s v="Passage inférieur prom. Earl Grey/ boul. Centrum"/>
    <s v="904995 Passage inférieur prom. Earl Grey/ boul. Centrum"/>
    <x v="6"/>
    <x v="21"/>
    <x v="1"/>
    <x v="2"/>
  </r>
  <r>
    <n v="904995"/>
    <s v="904995 Earl Grey/Centrum Underpass"/>
    <x v="4"/>
    <x v="2"/>
    <s v="RoadsRel DC Debt TBA"/>
    <x v="4"/>
    <x v="1"/>
    <x v="0"/>
    <x v="0"/>
    <x v="0"/>
    <s v="Individual"/>
    <x v="1"/>
    <x v="6"/>
    <x v="6"/>
    <x v="24"/>
    <x v="21"/>
    <x v="340"/>
    <s v="518037  Roads Rel Serv DC Debt TBA"/>
    <n v="0"/>
    <n v="0"/>
    <n v="0"/>
    <n v="7461"/>
    <n v="0"/>
    <n v="0"/>
    <n v="0"/>
    <n v="0"/>
    <n v="0"/>
    <n v="0"/>
    <n v="7461"/>
    <n v="518037"/>
    <n v="7461"/>
    <n v="4"/>
    <x v="8"/>
    <s v="Roads &amp; Structures DC Debt"/>
    <n v="904995"/>
    <s v="Passage inférieur prom. Earl Grey/ boul. Centrum"/>
    <s v="904995 Passage inférieur prom. Earl Grey/ boul. Centrum"/>
    <x v="6"/>
    <x v="21"/>
    <x v="1"/>
    <x v="2"/>
  </r>
  <r>
    <n v="906542"/>
    <s v="906542 2019 Origin Destination Survey (Roads)"/>
    <x v="0"/>
    <x v="0"/>
    <s v="City Wide Capital"/>
    <x v="0"/>
    <x v="0"/>
    <x v="0"/>
    <x v="0"/>
    <x v="0"/>
    <s v="Individual"/>
    <x v="1"/>
    <x v="6"/>
    <x v="6"/>
    <x v="24"/>
    <x v="21"/>
    <x v="341"/>
    <s v="516104  City Wide Capital"/>
    <n v="433"/>
    <n v="0"/>
    <n v="0"/>
    <n v="0"/>
    <n v="0"/>
    <n v="0"/>
    <n v="0"/>
    <n v="0"/>
    <n v="0"/>
    <n v="0"/>
    <n v="433"/>
    <n v="516104"/>
    <n v="433"/>
    <s v="CW"/>
    <x v="3"/>
    <s v="City Wide Capital"/>
    <n v="906542"/>
    <s v="Enquête Origine - Destination de 2019  (Routes)"/>
    <s v="906542 Enquête Origine - Destination de 2019  (Routes)"/>
    <x v="6"/>
    <x v="21"/>
    <x v="1"/>
    <x v="0"/>
  </r>
  <r>
    <n v="906542"/>
    <s v="906542 2019 Origin Destination Survey (Roads)"/>
    <x v="1"/>
    <x v="1"/>
    <s v="Roads &amp; Structures (City Wide)"/>
    <x v="1"/>
    <x v="1"/>
    <x v="0"/>
    <x v="0"/>
    <x v="0"/>
    <s v="Individual"/>
    <x v="1"/>
    <x v="6"/>
    <x v="6"/>
    <x v="24"/>
    <x v="21"/>
    <x v="341"/>
    <s v="516224  D/C  - Roads &amp; Structures (City Wide)"/>
    <n v="400"/>
    <n v="0"/>
    <n v="0"/>
    <n v="0"/>
    <n v="0"/>
    <n v="0"/>
    <n v="0"/>
    <n v="0"/>
    <n v="0"/>
    <n v="0"/>
    <n v="400"/>
    <n v="516224"/>
    <n v="400"/>
    <s v="CW"/>
    <x v="3"/>
    <s v="Roads &amp; Structures"/>
    <n v="906542"/>
    <s v="Enquête Origine - Destination de 2019  (Routes)"/>
    <s v="906542 Enquête Origine - Destination de 2019  (Routes)"/>
    <x v="6"/>
    <x v="21"/>
    <x v="1"/>
    <x v="1"/>
  </r>
  <r>
    <n v="906542"/>
    <s v="906542 2019 Origin Destination Survey (Roads)"/>
    <x v="1"/>
    <x v="1"/>
    <s v="Future DC Funding"/>
    <x v="1"/>
    <x v="1"/>
    <x v="0"/>
    <x v="0"/>
    <x v="0"/>
    <s v="Individual"/>
    <x v="1"/>
    <x v="6"/>
    <x v="6"/>
    <x v="24"/>
    <x v="21"/>
    <x v="341"/>
    <s v="516298  Future DC Funding"/>
    <n v="32"/>
    <n v="0"/>
    <n v="0"/>
    <n v="0"/>
    <n v="0"/>
    <n v="0"/>
    <n v="0"/>
    <n v="0"/>
    <n v="0"/>
    <n v="0"/>
    <n v="32"/>
    <n v="516298"/>
    <n v="32"/>
    <s v="CW"/>
    <x v="3"/>
    <s v="Check "/>
    <n v="906542"/>
    <s v="Enquête Origine - Destination de 2019  (Routes)"/>
    <s v="906542 Enquête Origine - Destination de 2019  (Routes)"/>
    <x v="6"/>
    <x v="21"/>
    <x v="1"/>
    <x v="1"/>
  </r>
  <r>
    <n v="907339"/>
    <s v="907339 Chapman Mills Dr (Strandherd-Longfields)"/>
    <x v="0"/>
    <x v="0"/>
    <s v="City Wide Capital"/>
    <x v="0"/>
    <x v="0"/>
    <x v="0"/>
    <x v="0"/>
    <x v="0"/>
    <s v="Individual"/>
    <x v="1"/>
    <x v="6"/>
    <x v="6"/>
    <x v="24"/>
    <x v="21"/>
    <x v="342"/>
    <s v="516104  City Wide Capital"/>
    <n v="0"/>
    <n v="0"/>
    <n v="0"/>
    <n v="0"/>
    <n v="0"/>
    <n v="67"/>
    <n v="0"/>
    <n v="0"/>
    <n v="0"/>
    <n v="0"/>
    <n v="67"/>
    <n v="516104"/>
    <n v="0"/>
    <s v="3,22"/>
    <x v="0"/>
    <s v="City Wide Capital"/>
    <n v="907339"/>
    <s v="Promenade Chapman Mills (Strandherd-Longfields)"/>
    <s v="907339 Promenade Chapman Mills (Strandherd-Longfields)"/>
    <x v="6"/>
    <x v="21"/>
    <x v="1"/>
    <x v="0"/>
  </r>
  <r>
    <n v="907339"/>
    <s v="907339 Chapman Mills Dr (Strandherd-Longfields)"/>
    <x v="1"/>
    <x v="1"/>
    <s v="Roads &amp; Structures (Outside Green"/>
    <x v="1"/>
    <x v="1"/>
    <x v="0"/>
    <x v="0"/>
    <x v="0"/>
    <s v="Individual"/>
    <x v="1"/>
    <x v="6"/>
    <x v="6"/>
    <x v="24"/>
    <x v="21"/>
    <x v="342"/>
    <s v="516226  D/C  - Roads &amp; Structures (Outside Green"/>
    <n v="0"/>
    <n v="0"/>
    <n v="0"/>
    <n v="0"/>
    <n v="0"/>
    <n v="2477"/>
    <n v="0"/>
    <n v="0"/>
    <n v="0"/>
    <n v="0"/>
    <n v="2477"/>
    <n v="516226"/>
    <n v="0"/>
    <s v="3,22"/>
    <x v="0"/>
    <s v="Roads &amp; Structures"/>
    <n v="907339"/>
    <s v="Promenade Chapman Mills (Strandherd-Longfields)"/>
    <s v="907339 Promenade Chapman Mills (Strandherd-Longfields)"/>
    <x v="6"/>
    <x v="21"/>
    <x v="1"/>
    <x v="1"/>
  </r>
  <r>
    <n v="907339"/>
    <s v="907339 Chapman Mills Dr (Strandherd-Longfields)"/>
    <x v="1"/>
    <x v="1"/>
    <s v="Roads &amp; Structures (Rural)"/>
    <x v="1"/>
    <x v="1"/>
    <x v="0"/>
    <x v="0"/>
    <x v="0"/>
    <s v="Individual"/>
    <x v="1"/>
    <x v="6"/>
    <x v="6"/>
    <x v="24"/>
    <x v="21"/>
    <x v="342"/>
    <s v="516228  D/C - Roads &amp; Structures (Rural)"/>
    <n v="0"/>
    <n v="0"/>
    <n v="0"/>
    <n v="0"/>
    <n v="0"/>
    <n v="50"/>
    <n v="0"/>
    <n v="0"/>
    <n v="0"/>
    <n v="0"/>
    <n v="50"/>
    <n v="516228"/>
    <n v="0"/>
    <s v="3,22"/>
    <x v="0"/>
    <s v="Roads &amp; Structures"/>
    <n v="907339"/>
    <s v="Promenade Chapman Mills (Strandherd-Longfields)"/>
    <s v="907339 Promenade Chapman Mills (Strandherd-Longfields)"/>
    <x v="6"/>
    <x v="21"/>
    <x v="1"/>
    <x v="1"/>
  </r>
  <r>
    <n v="907339"/>
    <s v="907339 Chapman Mills Dr (Strandherd-Longfields)"/>
    <x v="2"/>
    <x v="2"/>
    <s v="Tax Supported Debt"/>
    <x v="2"/>
    <x v="0"/>
    <x v="0"/>
    <x v="0"/>
    <x v="0"/>
    <s v="Individual"/>
    <x v="1"/>
    <x v="6"/>
    <x v="6"/>
    <x v="24"/>
    <x v="21"/>
    <x v="342"/>
    <s v="518004  Tax Supported Debt"/>
    <n v="0"/>
    <n v="0"/>
    <n v="0"/>
    <n v="0"/>
    <n v="0"/>
    <n v="100"/>
    <n v="0"/>
    <n v="0"/>
    <n v="0"/>
    <n v="0"/>
    <n v="100"/>
    <n v="518004"/>
    <n v="0"/>
    <s v="3,22"/>
    <x v="0"/>
    <s v="Tax Supported Debt"/>
    <n v="907339"/>
    <s v="Promenade Chapman Mills (Strandherd-Longfields)"/>
    <s v="907339 Promenade Chapman Mills (Strandherd-Longfields)"/>
    <x v="6"/>
    <x v="21"/>
    <x v="1"/>
    <x v="2"/>
  </r>
  <r>
    <n v="907339"/>
    <s v="907339 Chapman Mills Dr (Strandherd-Longfields)"/>
    <x v="4"/>
    <x v="2"/>
    <s v="RoadsRel DC Debt TBA"/>
    <x v="4"/>
    <x v="1"/>
    <x v="0"/>
    <x v="0"/>
    <x v="0"/>
    <s v="Individual"/>
    <x v="1"/>
    <x v="6"/>
    <x v="6"/>
    <x v="24"/>
    <x v="21"/>
    <x v="342"/>
    <s v="518037  Roads Rel Serv DC Debt TBA"/>
    <n v="0"/>
    <n v="0"/>
    <n v="0"/>
    <n v="0"/>
    <n v="0"/>
    <n v="645"/>
    <n v="0"/>
    <n v="0"/>
    <n v="0"/>
    <n v="0"/>
    <n v="645"/>
    <n v="518037"/>
    <n v="0"/>
    <s v="3,22"/>
    <x v="0"/>
    <s v="Roads &amp; Structures DC Debt"/>
    <n v="907339"/>
    <s v="Promenade Chapman Mills (Strandherd-Longfields)"/>
    <s v="907339 Promenade Chapman Mills (Strandherd-Longfields)"/>
    <x v="6"/>
    <x v="21"/>
    <x v="1"/>
    <x v="2"/>
  </r>
  <r>
    <n v="907400"/>
    <s v="907400 Kanata Ave (Campeau-Hwy417)"/>
    <x v="0"/>
    <x v="0"/>
    <s v="City Wide Capital"/>
    <x v="0"/>
    <x v="0"/>
    <x v="0"/>
    <x v="0"/>
    <x v="0"/>
    <s v="Individual"/>
    <x v="1"/>
    <x v="6"/>
    <x v="6"/>
    <x v="24"/>
    <x v="21"/>
    <x v="343"/>
    <s v="516104  City Wide Capital"/>
    <n v="0"/>
    <n v="0"/>
    <n v="0"/>
    <n v="0"/>
    <n v="0"/>
    <n v="0"/>
    <n v="0"/>
    <n v="8"/>
    <n v="0"/>
    <n v="0"/>
    <n v="8"/>
    <n v="516104"/>
    <n v="0"/>
    <n v="4"/>
    <x v="0"/>
    <s v="City Wide Capital"/>
    <n v="907400"/>
    <s v="Av. Kanata (Campeau-Autoroute 417)"/>
    <s v="907400 Av. Kanata (Campeau-Autoroute 417)"/>
    <x v="6"/>
    <x v="21"/>
    <x v="1"/>
    <x v="0"/>
  </r>
  <r>
    <n v="907400"/>
    <s v="907400 Kanata Ave (Campeau-Hwy417)"/>
    <x v="1"/>
    <x v="1"/>
    <s v="Roads &amp; Structures (City Wide)"/>
    <x v="1"/>
    <x v="1"/>
    <x v="0"/>
    <x v="0"/>
    <x v="0"/>
    <s v="Individual"/>
    <x v="1"/>
    <x v="6"/>
    <x v="6"/>
    <x v="24"/>
    <x v="21"/>
    <x v="343"/>
    <s v="516224  D/C  - Roads &amp; Structures (City Wide)"/>
    <n v="0"/>
    <n v="0"/>
    <n v="0"/>
    <n v="0"/>
    <n v="0"/>
    <n v="0"/>
    <n v="0"/>
    <n v="1095"/>
    <n v="0"/>
    <n v="0"/>
    <n v="1095"/>
    <n v="516224"/>
    <n v="0"/>
    <n v="4"/>
    <x v="0"/>
    <s v="Roads &amp; Structures"/>
    <n v="907400"/>
    <s v="Av. Kanata (Campeau-Autoroute 417)"/>
    <s v="907400 Av. Kanata (Campeau-Autoroute 417)"/>
    <x v="6"/>
    <x v="21"/>
    <x v="1"/>
    <x v="1"/>
  </r>
  <r>
    <n v="907400"/>
    <s v="907400 Kanata Ave (Campeau-Hwy417)"/>
    <x v="2"/>
    <x v="2"/>
    <s v="Tax Supported Debt"/>
    <x v="2"/>
    <x v="0"/>
    <x v="0"/>
    <x v="0"/>
    <x v="0"/>
    <s v="Individual"/>
    <x v="1"/>
    <x v="6"/>
    <x v="6"/>
    <x v="24"/>
    <x v="21"/>
    <x v="343"/>
    <s v="518004  Tax Supported Debt"/>
    <n v="0"/>
    <n v="0"/>
    <n v="0"/>
    <n v="0"/>
    <n v="0"/>
    <n v="0"/>
    <n v="0"/>
    <n v="50"/>
    <n v="0"/>
    <n v="0"/>
    <n v="50"/>
    <n v="518004"/>
    <n v="0"/>
    <n v="4"/>
    <x v="0"/>
    <s v="Tax Supported Debt"/>
    <n v="907400"/>
    <s v="Av. Kanata (Campeau-Autoroute 417)"/>
    <s v="907400 Av. Kanata (Campeau-Autoroute 417)"/>
    <x v="6"/>
    <x v="21"/>
    <x v="1"/>
    <x v="2"/>
  </r>
  <r>
    <n v="907403"/>
    <s v="907403 Mer Bleue Rd (Brian Coburn to Renaud)"/>
    <x v="0"/>
    <x v="0"/>
    <s v="City Wide Capital"/>
    <x v="0"/>
    <x v="0"/>
    <x v="0"/>
    <x v="0"/>
    <x v="0"/>
    <s v="Individual"/>
    <x v="1"/>
    <x v="6"/>
    <x v="6"/>
    <x v="24"/>
    <x v="21"/>
    <x v="344"/>
    <s v="516104  City Wide Capital"/>
    <n v="0"/>
    <n v="0"/>
    <n v="0"/>
    <n v="0"/>
    <n v="0"/>
    <n v="168"/>
    <n v="0"/>
    <n v="0"/>
    <n v="0"/>
    <n v="0"/>
    <n v="168"/>
    <n v="516104"/>
    <n v="0"/>
    <s v="1,2"/>
    <x v="0"/>
    <s v="City Wide Capital"/>
    <n v="907403"/>
    <s v="Ch. Mer Bleue (de Brian Coburn à Renaud)"/>
    <s v="907403 Ch. Mer Bleue (de Brian Coburn à Renaud)"/>
    <x v="6"/>
    <x v="21"/>
    <x v="1"/>
    <x v="0"/>
  </r>
  <r>
    <n v="907403"/>
    <s v="907403 Mer Bleue Rd (Brian Coburn to Renaud)"/>
    <x v="1"/>
    <x v="1"/>
    <s v="Roads &amp; Structures (City Wide)"/>
    <x v="1"/>
    <x v="1"/>
    <x v="0"/>
    <x v="0"/>
    <x v="0"/>
    <s v="Individual"/>
    <x v="1"/>
    <x v="6"/>
    <x v="6"/>
    <x v="24"/>
    <x v="21"/>
    <x v="344"/>
    <s v="516224  D/C  - Roads &amp; Structures (City Wide)"/>
    <n v="0"/>
    <n v="0"/>
    <n v="0"/>
    <n v="0"/>
    <n v="0"/>
    <n v="1968"/>
    <n v="0"/>
    <n v="0"/>
    <n v="0"/>
    <n v="0"/>
    <n v="1968"/>
    <n v="516224"/>
    <n v="0"/>
    <s v="1,2"/>
    <x v="0"/>
    <s v="Roads &amp; Structures"/>
    <n v="907403"/>
    <s v="Ch. Mer Bleue (de Brian Coburn à Renaud)"/>
    <s v="907403 Ch. Mer Bleue (de Brian Coburn à Renaud)"/>
    <x v="6"/>
    <x v="21"/>
    <x v="1"/>
    <x v="1"/>
  </r>
  <r>
    <n v="907403"/>
    <s v="907403 Mer Bleue Rd (Brian Coburn to Renaud)"/>
    <x v="4"/>
    <x v="2"/>
    <s v="RoadsRel DC Debt TBA"/>
    <x v="4"/>
    <x v="1"/>
    <x v="0"/>
    <x v="0"/>
    <x v="0"/>
    <s v="Individual"/>
    <x v="1"/>
    <x v="6"/>
    <x v="6"/>
    <x v="24"/>
    <x v="21"/>
    <x v="344"/>
    <s v="518037  Roads Rel Serv DC Debt TBA"/>
    <n v="0"/>
    <n v="0"/>
    <n v="0"/>
    <n v="0"/>
    <n v="0"/>
    <n v="1203"/>
    <n v="0"/>
    <n v="0"/>
    <n v="0"/>
    <n v="0"/>
    <n v="1203"/>
    <n v="518037"/>
    <n v="0"/>
    <s v="1,2"/>
    <x v="0"/>
    <s v="Roads &amp; Structures DC Debt"/>
    <n v="907403"/>
    <s v="Ch. Mer Bleue (de Brian Coburn à Renaud)"/>
    <s v="907403 Ch. Mer Bleue (de Brian Coburn à Renaud)"/>
    <x v="6"/>
    <x v="21"/>
    <x v="1"/>
    <x v="2"/>
  </r>
  <r>
    <n v="907405"/>
    <s v="907405 Strandherd Dr Ph2(Maravista to Jockvale)"/>
    <x v="0"/>
    <x v="0"/>
    <s v="City Wide Capital"/>
    <x v="0"/>
    <x v="0"/>
    <x v="0"/>
    <x v="0"/>
    <x v="0"/>
    <s v="Individual"/>
    <x v="1"/>
    <x v="6"/>
    <x v="6"/>
    <x v="24"/>
    <x v="21"/>
    <x v="345"/>
    <s v="516104  City Wide Capital"/>
    <n v="350"/>
    <n v="328"/>
    <n v="253"/>
    <n v="0"/>
    <n v="0"/>
    <n v="0"/>
    <n v="0"/>
    <n v="0"/>
    <n v="0"/>
    <n v="0"/>
    <n v="931"/>
    <n v="516104"/>
    <n v="931"/>
    <n v="3"/>
    <x v="5"/>
    <s v="City Wide Capital"/>
    <n v="907405"/>
    <s v="Phase 2 - promenade Strandherd (de Maravista à Jockvale)"/>
    <s v="907405 Phase 2 - promenade Strandherd (de Maravista à Jockvale)"/>
    <x v="6"/>
    <x v="21"/>
    <x v="1"/>
    <x v="0"/>
  </r>
  <r>
    <n v="907405"/>
    <s v="907405 Strandherd Dr Ph2(Maravista to Jockvale)"/>
    <x v="1"/>
    <x v="1"/>
    <s v="Roads &amp; Structures (City Wide)"/>
    <x v="1"/>
    <x v="1"/>
    <x v="0"/>
    <x v="0"/>
    <x v="0"/>
    <s v="Individual"/>
    <x v="1"/>
    <x v="6"/>
    <x v="6"/>
    <x v="24"/>
    <x v="21"/>
    <x v="345"/>
    <s v="516224  D/C  - Roads &amp; Structures (City Wide)"/>
    <n v="21755"/>
    <n v="10000.061"/>
    <n v="0"/>
    <n v="0"/>
    <n v="0"/>
    <n v="0"/>
    <n v="0"/>
    <n v="0"/>
    <n v="0"/>
    <n v="0"/>
    <n v="31755.061000000002"/>
    <n v="516224"/>
    <n v="31755.061000000002"/>
    <n v="3"/>
    <x v="5"/>
    <s v="Roads &amp; Structures"/>
    <n v="907405"/>
    <s v="Phase 2 - promenade Strandherd (de Maravista à Jockvale)"/>
    <s v="907405 Phase 2 - promenade Strandherd (de Maravista à Jockvale)"/>
    <x v="6"/>
    <x v="21"/>
    <x v="1"/>
    <x v="1"/>
  </r>
  <r>
    <n v="907405"/>
    <s v="907405 Strandherd Dr Ph2(Maravista to Jockvale)"/>
    <x v="2"/>
    <x v="2"/>
    <s v="Tax Supported Debt"/>
    <x v="2"/>
    <x v="0"/>
    <x v="0"/>
    <x v="0"/>
    <x v="0"/>
    <s v="Individual"/>
    <x v="1"/>
    <x v="6"/>
    <x v="6"/>
    <x v="24"/>
    <x v="21"/>
    <x v="345"/>
    <s v="518004  Tax Supported Debt"/>
    <n v="795"/>
    <n v="1163.9390000000001"/>
    <n v="500"/>
    <n v="0"/>
    <n v="0"/>
    <n v="0"/>
    <n v="0"/>
    <n v="0"/>
    <n v="0"/>
    <n v="0"/>
    <n v="2458.9390000000003"/>
    <n v="518004"/>
    <n v="2458.9390000000003"/>
    <n v="3"/>
    <x v="5"/>
    <s v="Tax Supported Debt"/>
    <n v="907405"/>
    <s v="Phase 2 - promenade Strandherd (de Maravista à Jockvale)"/>
    <s v="907405 Phase 2 - promenade Strandherd (de Maravista à Jockvale)"/>
    <x v="6"/>
    <x v="21"/>
    <x v="1"/>
    <x v="2"/>
  </r>
  <r>
    <n v="907405"/>
    <s v="907405 Strandherd Dr Ph2(Maravista to Jockvale)"/>
    <x v="4"/>
    <x v="2"/>
    <s v="RoadsRel DC Debt TBA"/>
    <x v="4"/>
    <x v="1"/>
    <x v="0"/>
    <x v="0"/>
    <x v="0"/>
    <s v="Individual"/>
    <x v="1"/>
    <x v="6"/>
    <x v="6"/>
    <x v="24"/>
    <x v="21"/>
    <x v="345"/>
    <s v="518037  Roads Rel Serv DC Debt TBA"/>
    <n v="0"/>
    <n v="18358"/>
    <n v="14303"/>
    <n v="0"/>
    <n v="0"/>
    <n v="0"/>
    <n v="0"/>
    <n v="0"/>
    <n v="0"/>
    <n v="0"/>
    <n v="32661"/>
    <n v="518037"/>
    <n v="32661"/>
    <n v="3"/>
    <x v="5"/>
    <s v="Roads &amp; Structures DC Debt"/>
    <n v="907405"/>
    <s v="Phase 2 - promenade Strandherd (de Maravista à Jockvale)"/>
    <s v="907405 Phase 2 - promenade Strandherd (de Maravista à Jockvale)"/>
    <x v="6"/>
    <x v="21"/>
    <x v="1"/>
    <x v="2"/>
  </r>
  <r>
    <n v="907902"/>
    <s v="907902 2018 Origin Destination (Roads)"/>
    <x v="0"/>
    <x v="0"/>
    <s v="City Wide Capital"/>
    <x v="0"/>
    <x v="0"/>
    <x v="0"/>
    <x v="0"/>
    <x v="0"/>
    <s v="Individual"/>
    <x v="1"/>
    <x v="6"/>
    <x v="6"/>
    <x v="24"/>
    <x v="21"/>
    <x v="346"/>
    <s v="516104  City Wide Capital"/>
    <n v="0"/>
    <n v="0"/>
    <n v="0"/>
    <n v="0"/>
    <n v="464"/>
    <n v="0"/>
    <n v="0"/>
    <n v="0"/>
    <n v="0"/>
    <n v="0"/>
    <n v="464"/>
    <n v="516104"/>
    <n v="0"/>
    <s v="CW"/>
    <x v="3"/>
    <s v="City Wide Capital"/>
    <n v="907902"/>
    <s v="Enquête Origine-Destination 2018 – Routes"/>
    <s v="907902 Enquête Origine-Destination 2018 – Routes"/>
    <x v="6"/>
    <x v="21"/>
    <x v="1"/>
    <x v="0"/>
  </r>
  <r>
    <n v="907902"/>
    <s v="907902 2018 Origin Destination (Roads)"/>
    <x v="1"/>
    <x v="1"/>
    <s v="Future DC Funding"/>
    <x v="1"/>
    <x v="1"/>
    <x v="0"/>
    <x v="0"/>
    <x v="0"/>
    <s v="Individual"/>
    <x v="1"/>
    <x v="6"/>
    <x v="6"/>
    <x v="24"/>
    <x v="21"/>
    <x v="346"/>
    <s v="516298  Future DC Funding"/>
    <n v="0"/>
    <n v="0"/>
    <n v="0"/>
    <n v="0"/>
    <n v="465"/>
    <n v="0"/>
    <n v="0"/>
    <n v="0"/>
    <n v="0"/>
    <n v="0"/>
    <n v="465"/>
    <n v="516298"/>
    <n v="0"/>
    <s v="CW"/>
    <x v="3"/>
    <s v="Check "/>
    <n v="907902"/>
    <s v="Enquête Origine-Destination 2018 – Routes"/>
    <s v="907902 Enquête Origine-Destination 2018 – Routes"/>
    <x v="6"/>
    <x v="21"/>
    <x v="1"/>
    <x v="1"/>
  </r>
  <r>
    <n v="908276"/>
    <s v="908276 2018 Cycling Facilities Program"/>
    <x v="0"/>
    <x v="0"/>
    <s v="City Wide Capital"/>
    <x v="0"/>
    <x v="0"/>
    <x v="0"/>
    <x v="0"/>
    <x v="0"/>
    <s v="Individual"/>
    <x v="1"/>
    <x v="6"/>
    <x v="6"/>
    <x v="24"/>
    <x v="21"/>
    <x v="347"/>
    <s v="516104  City Wide Capital"/>
    <n v="0"/>
    <n v="0"/>
    <n v="0"/>
    <n v="0"/>
    <n v="2397"/>
    <n v="2441"/>
    <n v="2485"/>
    <n v="2529"/>
    <n v="2574"/>
    <n v="0"/>
    <n v="12426"/>
    <n v="516104"/>
    <n v="0"/>
    <s v="CW"/>
    <x v="8"/>
    <s v="City Wide Capital"/>
    <n v="908276"/>
    <s v="Programme de sur les installations cyclables de 2018"/>
    <s v="908276 Programme de sur les installations cyclables de 2018"/>
    <x v="6"/>
    <x v="21"/>
    <x v="1"/>
    <x v="0"/>
  </r>
  <r>
    <n v="908276"/>
    <s v="908276 2018 Cycling Facilities Program"/>
    <x v="1"/>
    <x v="1"/>
    <s v="Roads &amp; Structures (City Wide)"/>
    <x v="1"/>
    <x v="1"/>
    <x v="0"/>
    <x v="0"/>
    <x v="0"/>
    <s v="Individual"/>
    <x v="1"/>
    <x v="6"/>
    <x v="6"/>
    <x v="24"/>
    <x v="21"/>
    <x v="347"/>
    <s v="516224  D/C  - Roads &amp; Structures (City Wide)"/>
    <n v="0"/>
    <n v="0"/>
    <n v="0"/>
    <n v="0"/>
    <n v="1396"/>
    <n v="0"/>
    <n v="0"/>
    <n v="0"/>
    <n v="0"/>
    <n v="0"/>
    <n v="1396"/>
    <n v="516224"/>
    <n v="0"/>
    <s v="CW"/>
    <x v="8"/>
    <s v="Roads &amp; Structures"/>
    <n v="908276"/>
    <s v="Programme de sur les installations cyclables de 2018"/>
    <s v="908276 Programme de sur les installations cyclables de 2018"/>
    <x v="6"/>
    <x v="21"/>
    <x v="1"/>
    <x v="1"/>
  </r>
  <r>
    <n v="908276"/>
    <s v="908276 2018 Cycling Facilities Program"/>
    <x v="1"/>
    <x v="1"/>
    <s v="Future DC Funding"/>
    <x v="1"/>
    <x v="1"/>
    <x v="0"/>
    <x v="0"/>
    <x v="0"/>
    <s v="Individual"/>
    <x v="1"/>
    <x v="6"/>
    <x v="6"/>
    <x v="24"/>
    <x v="21"/>
    <x v="347"/>
    <s v="516298  Future DC Funding"/>
    <n v="0"/>
    <n v="0"/>
    <n v="0"/>
    <n v="0"/>
    <n v="907"/>
    <n v="2345"/>
    <n v="2387"/>
    <n v="2429"/>
    <n v="2474"/>
    <n v="0"/>
    <n v="10542"/>
    <n v="516298"/>
    <n v="0"/>
    <s v="CW"/>
    <x v="8"/>
    <s v="Check "/>
    <n v="908276"/>
    <s v="Programme de sur les installations cyclables de 2018"/>
    <s v="908276 Programme de sur les installations cyclables de 2018"/>
    <x v="6"/>
    <x v="21"/>
    <x v="1"/>
    <x v="1"/>
  </r>
  <r>
    <n v="909042"/>
    <s v="909042 Stittsville N/S arterial (Palladium to A"/>
    <x v="0"/>
    <x v="0"/>
    <s v="City Wide Capital"/>
    <x v="0"/>
    <x v="0"/>
    <x v="0"/>
    <x v="0"/>
    <x v="0"/>
    <s v="Individual"/>
    <x v="1"/>
    <x v="6"/>
    <x v="6"/>
    <x v="24"/>
    <x v="21"/>
    <x v="348"/>
    <s v="516104  City Wide Capital"/>
    <n v="0"/>
    <n v="0"/>
    <n v="0"/>
    <n v="0"/>
    <n v="0"/>
    <n v="0"/>
    <n v="0"/>
    <n v="88"/>
    <n v="0"/>
    <n v="0"/>
    <n v="88"/>
    <n v="516104"/>
    <n v="0"/>
    <n v="6"/>
    <x v="16"/>
    <s v="City Wide Capital"/>
    <n v="909042"/>
    <s v="Artère nord-sud de Stittsville (de Palladium à Abbott)"/>
    <s v="909042 Artère nord-sud de Stittsville (de Palladium à Abbott)"/>
    <x v="6"/>
    <x v="21"/>
    <x v="1"/>
    <x v="0"/>
  </r>
  <r>
    <n v="909042"/>
    <s v="909042 Stittsville N/S arterial (Palladium to A"/>
    <x v="1"/>
    <x v="1"/>
    <s v="Roads &amp; Structures (City Wide)"/>
    <x v="1"/>
    <x v="1"/>
    <x v="0"/>
    <x v="0"/>
    <x v="0"/>
    <s v="Individual"/>
    <x v="1"/>
    <x v="6"/>
    <x v="6"/>
    <x v="24"/>
    <x v="21"/>
    <x v="348"/>
    <s v="516224  D/C  - Roads &amp; Structures (City Wide)"/>
    <n v="0"/>
    <n v="0"/>
    <n v="0"/>
    <n v="0"/>
    <n v="0"/>
    <n v="0"/>
    <n v="0"/>
    <n v="5477"/>
    <n v="0"/>
    <n v="0"/>
    <n v="5477"/>
    <n v="516224"/>
    <n v="0"/>
    <n v="6"/>
    <x v="16"/>
    <s v="Roads &amp; Structures"/>
    <n v="909042"/>
    <s v="Artère nord-sud de Stittsville (de Palladium à Abbott)"/>
    <s v="909042 Artère nord-sud de Stittsville (de Palladium à Abbott)"/>
    <x v="6"/>
    <x v="21"/>
    <x v="1"/>
    <x v="1"/>
  </r>
  <r>
    <n v="909042"/>
    <s v="909042 Stittsville N/S arterial (Palladium to A"/>
    <x v="2"/>
    <x v="2"/>
    <s v="Tax Supported Debt"/>
    <x v="2"/>
    <x v="0"/>
    <x v="0"/>
    <x v="0"/>
    <x v="0"/>
    <s v="Individual"/>
    <x v="1"/>
    <x v="6"/>
    <x v="6"/>
    <x v="24"/>
    <x v="21"/>
    <x v="348"/>
    <s v="518004  Tax Supported Debt"/>
    <n v="0"/>
    <n v="0"/>
    <n v="0"/>
    <n v="0"/>
    <n v="0"/>
    <n v="0"/>
    <n v="0"/>
    <n v="200"/>
    <n v="0"/>
    <n v="0"/>
    <n v="200"/>
    <n v="518004"/>
    <n v="0"/>
    <n v="6"/>
    <x v="16"/>
    <s v="Tax Supported Debt"/>
    <n v="909042"/>
    <s v="Artère nord-sud de Stittsville (de Palladium à Abbott)"/>
    <s v="909042 Artère nord-sud de Stittsville (de Palladium à Abbott)"/>
    <x v="6"/>
    <x v="21"/>
    <x v="1"/>
    <x v="2"/>
  </r>
  <r>
    <n v="909043"/>
    <s v="909043 Greenbank (Chapman Mills to Cambrian)"/>
    <x v="0"/>
    <x v="0"/>
    <s v="City Wide Capital"/>
    <x v="0"/>
    <x v="0"/>
    <x v="0"/>
    <x v="0"/>
    <x v="0"/>
    <s v="Individual"/>
    <x v="1"/>
    <x v="6"/>
    <x v="6"/>
    <x v="24"/>
    <x v="21"/>
    <x v="349"/>
    <s v="516104  City Wide Capital"/>
    <n v="0"/>
    <n v="0"/>
    <n v="0"/>
    <n v="0"/>
    <n v="0"/>
    <n v="0"/>
    <n v="140"/>
    <n v="249"/>
    <n v="172"/>
    <n v="0"/>
    <n v="561"/>
    <n v="516104"/>
    <n v="0"/>
    <s v="3,22"/>
    <x v="6"/>
    <s v="City Wide Capital"/>
    <n v="909043"/>
    <s v="Greenbank (de Chapman Mills à Cambrian)"/>
    <s v="909043 Greenbank (de Chapman Mills à Cambrian)"/>
    <x v="6"/>
    <x v="21"/>
    <x v="1"/>
    <x v="0"/>
  </r>
  <r>
    <n v="909043"/>
    <s v="909043 Greenbank (Chapman Mills to Cambrian)"/>
    <x v="1"/>
    <x v="1"/>
    <s v="Roads &amp; Structures (City Wide)"/>
    <x v="1"/>
    <x v="1"/>
    <x v="0"/>
    <x v="0"/>
    <x v="0"/>
    <s v="Individual"/>
    <x v="1"/>
    <x v="6"/>
    <x v="6"/>
    <x v="24"/>
    <x v="21"/>
    <x v="349"/>
    <s v="516224  D/C  - Roads &amp; Structures (City Wide)"/>
    <n v="0"/>
    <n v="0"/>
    <n v="0"/>
    <n v="0"/>
    <n v="0"/>
    <n v="0"/>
    <n v="6458"/>
    <n v="14240"/>
    <n v="34381"/>
    <n v="0"/>
    <n v="55079"/>
    <n v="516224"/>
    <n v="0"/>
    <s v="3,22"/>
    <x v="6"/>
    <s v="Roads &amp; Structures"/>
    <n v="909043"/>
    <s v="Greenbank (de Chapman Mills à Cambrian)"/>
    <s v="909043 Greenbank (de Chapman Mills à Cambrian)"/>
    <x v="6"/>
    <x v="21"/>
    <x v="1"/>
    <x v="1"/>
  </r>
  <r>
    <n v="909043"/>
    <s v="909043 Greenbank (Chapman Mills to Cambrian)"/>
    <x v="2"/>
    <x v="2"/>
    <s v="Tax Supported Debt"/>
    <x v="2"/>
    <x v="0"/>
    <x v="0"/>
    <x v="0"/>
    <x v="0"/>
    <s v="Individual"/>
    <x v="1"/>
    <x v="6"/>
    <x v="6"/>
    <x v="24"/>
    <x v="21"/>
    <x v="349"/>
    <s v="518004  Tax Supported Debt"/>
    <n v="0"/>
    <n v="0"/>
    <n v="0"/>
    <n v="0"/>
    <n v="0"/>
    <n v="0"/>
    <n v="200"/>
    <n v="500"/>
    <n v="2000"/>
    <n v="0"/>
    <n v="2700"/>
    <n v="518004"/>
    <n v="0"/>
    <s v="3,22"/>
    <x v="6"/>
    <s v="Tax Supported Debt"/>
    <n v="909043"/>
    <s v="Greenbank (de Chapman Mills à Cambrian)"/>
    <s v="909043 Greenbank (de Chapman Mills à Cambrian)"/>
    <x v="6"/>
    <x v="21"/>
    <x v="1"/>
    <x v="2"/>
  </r>
  <r>
    <n v="909043"/>
    <s v="909043 Greenbank (Chapman Mills to Cambrian)"/>
    <x v="4"/>
    <x v="2"/>
    <s v="RoadsRel DC Debt TBA"/>
    <x v="4"/>
    <x v="1"/>
    <x v="0"/>
    <x v="0"/>
    <x v="0"/>
    <s v="Individual"/>
    <x v="1"/>
    <x v="6"/>
    <x v="6"/>
    <x v="24"/>
    <x v="21"/>
    <x v="349"/>
    <s v="518037  Roads Rel Serv DC Debt TBA"/>
    <n v="0"/>
    <n v="0"/>
    <n v="0"/>
    <n v="0"/>
    <n v="0"/>
    <n v="0"/>
    <n v="0"/>
    <n v="0"/>
    <n v="6885"/>
    <n v="0"/>
    <n v="6885"/>
    <n v="518037"/>
    <n v="0"/>
    <s v="3,22"/>
    <x v="6"/>
    <s v="Roads &amp; Structures DC Debt"/>
    <n v="909043"/>
    <s v="Greenbank (de Chapman Mills à Cambrian)"/>
    <s v="909043 Greenbank (de Chapman Mills à Cambrian)"/>
    <x v="6"/>
    <x v="21"/>
    <x v="1"/>
    <x v="2"/>
  </r>
  <r>
    <n v="909059"/>
    <s v="909059 2018 Development Sidewalks"/>
    <x v="0"/>
    <x v="0"/>
    <s v="City Wide Capital"/>
    <x v="0"/>
    <x v="0"/>
    <x v="0"/>
    <x v="0"/>
    <x v="0"/>
    <s v="Individual"/>
    <x v="1"/>
    <x v="6"/>
    <x v="6"/>
    <x v="24"/>
    <x v="21"/>
    <x v="350"/>
    <s v="516104  City Wide Capital"/>
    <n v="0"/>
    <n v="0"/>
    <n v="0"/>
    <n v="0"/>
    <n v="8"/>
    <n v="8"/>
    <n v="9"/>
    <n v="9"/>
    <n v="0"/>
    <n v="0"/>
    <n v="34"/>
    <n v="516104"/>
    <n v="0"/>
    <s v="CW"/>
    <x v="3"/>
    <s v="City Wide Capital"/>
    <n v="909059"/>
    <s v="Trottoirs de lotissement − 2018"/>
    <s v="909059 Trottoirs de lotissement − 2018"/>
    <x v="6"/>
    <x v="21"/>
    <x v="1"/>
    <x v="0"/>
  </r>
  <r>
    <n v="909059"/>
    <s v="909059 2018 Development Sidewalks"/>
    <x v="1"/>
    <x v="1"/>
    <s v="Roads &amp; Structures (City Wide)"/>
    <x v="1"/>
    <x v="1"/>
    <x v="0"/>
    <x v="0"/>
    <x v="0"/>
    <s v="Individual"/>
    <x v="1"/>
    <x v="6"/>
    <x v="6"/>
    <x v="24"/>
    <x v="21"/>
    <x v="350"/>
    <s v="516224  D/C  - Roads &amp; Structures (City Wide)"/>
    <n v="0"/>
    <n v="0"/>
    <n v="0"/>
    <n v="0"/>
    <n v="156"/>
    <n v="159"/>
    <n v="161"/>
    <n v="27"/>
    <n v="0"/>
    <n v="0"/>
    <n v="503"/>
    <n v="516224"/>
    <n v="0"/>
    <s v="CW"/>
    <x v="3"/>
    <s v="Roads &amp; Structures"/>
    <n v="909059"/>
    <s v="Trottoirs de lotissement − 2018"/>
    <s v="909059 Trottoirs de lotissement − 2018"/>
    <x v="6"/>
    <x v="21"/>
    <x v="1"/>
    <x v="1"/>
  </r>
  <r>
    <n v="909059"/>
    <s v="909059 2018 Development Sidewalks"/>
    <x v="1"/>
    <x v="1"/>
    <s v="Future DC Funding"/>
    <x v="1"/>
    <x v="1"/>
    <x v="0"/>
    <x v="0"/>
    <x v="0"/>
    <s v="Individual"/>
    <x v="1"/>
    <x v="6"/>
    <x v="6"/>
    <x v="24"/>
    <x v="21"/>
    <x v="350"/>
    <s v="516298  Future DC Funding"/>
    <n v="0"/>
    <n v="0"/>
    <n v="0"/>
    <n v="0"/>
    <n v="0"/>
    <n v="0"/>
    <n v="0"/>
    <n v="137"/>
    <n v="0"/>
    <n v="0"/>
    <n v="137"/>
    <n v="516298"/>
    <n v="0"/>
    <s v="CW"/>
    <x v="3"/>
    <s v="Check "/>
    <n v="909059"/>
    <s v="Trottoirs de lotissement − 2018"/>
    <s v="909059 Trottoirs de lotissement − 2018"/>
    <x v="6"/>
    <x v="21"/>
    <x v="1"/>
    <x v="1"/>
  </r>
  <r>
    <n v="909060"/>
    <s v="909060 2018 Transportation Demand Management"/>
    <x v="0"/>
    <x v="0"/>
    <s v="City Wide Capital"/>
    <x v="0"/>
    <x v="0"/>
    <x v="0"/>
    <x v="0"/>
    <x v="0"/>
    <s v="Individual"/>
    <x v="1"/>
    <x v="6"/>
    <x v="6"/>
    <x v="24"/>
    <x v="21"/>
    <x v="351"/>
    <s v="516104  City Wide Capital"/>
    <n v="0"/>
    <n v="0"/>
    <n v="0"/>
    <n v="0"/>
    <n v="192"/>
    <n v="200"/>
    <n v="210"/>
    <n v="219"/>
    <n v="229"/>
    <n v="0"/>
    <n v="1050"/>
    <n v="516104"/>
    <n v="0"/>
    <s v="CW"/>
    <x v="3"/>
    <s v="City Wide Capital"/>
    <n v="909060"/>
    <s v="Gestion de la demande en transport 2018"/>
    <s v="909060 Gestion de la demande en transport 2018"/>
    <x v="6"/>
    <x v="21"/>
    <x v="1"/>
    <x v="0"/>
  </r>
  <r>
    <n v="909060"/>
    <s v="909060 2018 Transportation Demand Management"/>
    <x v="1"/>
    <x v="1"/>
    <s v="Roads &amp; Structures (City Wide)"/>
    <x v="1"/>
    <x v="1"/>
    <x v="0"/>
    <x v="0"/>
    <x v="0"/>
    <s v="Individual"/>
    <x v="1"/>
    <x v="6"/>
    <x v="6"/>
    <x v="24"/>
    <x v="21"/>
    <x v="351"/>
    <s v="516224  D/C  - Roads &amp; Structures (City Wide)"/>
    <n v="0"/>
    <n v="0"/>
    <n v="0"/>
    <n v="0"/>
    <n v="191"/>
    <n v="201"/>
    <n v="209"/>
    <n v="219"/>
    <n v="229"/>
    <n v="0"/>
    <n v="1049"/>
    <n v="516224"/>
    <n v="0"/>
    <s v="CW"/>
    <x v="3"/>
    <s v="Roads &amp; Structures"/>
    <n v="909060"/>
    <s v="Gestion de la demande en transport 2018"/>
    <s v="909060 Gestion de la demande en transport 2018"/>
    <x v="6"/>
    <x v="21"/>
    <x v="1"/>
    <x v="1"/>
  </r>
  <r>
    <n v="909467"/>
    <s v="909467 2019 Cycling Facilities Program"/>
    <x v="0"/>
    <x v="0"/>
    <s v="City Wide Capital"/>
    <x v="0"/>
    <x v="0"/>
    <x v="0"/>
    <x v="0"/>
    <x v="0"/>
    <s v="Individual"/>
    <x v="1"/>
    <x v="6"/>
    <x v="6"/>
    <x v="24"/>
    <x v="21"/>
    <x v="352"/>
    <s v="516104  City Wide Capital"/>
    <n v="2232"/>
    <n v="2272"/>
    <n v="2314"/>
    <n v="2355"/>
    <n v="0"/>
    <n v="0"/>
    <n v="0"/>
    <n v="0"/>
    <n v="0"/>
    <n v="0"/>
    <n v="9173"/>
    <n v="516104"/>
    <n v="9173"/>
    <s v="CW"/>
    <x v="2"/>
    <s v="City Wide Capital"/>
    <n v="909467"/>
    <s v="Programme de 2019 sur les installations cyclables"/>
    <s v="909467 Programme de 2019 sur les installations cyclables"/>
    <x v="6"/>
    <x v="21"/>
    <x v="1"/>
    <x v="0"/>
  </r>
  <r>
    <n v="909467"/>
    <s v="909467 2019 Cycling Facilities Program"/>
    <x v="1"/>
    <x v="1"/>
    <s v="Roads &amp; Structures (City Wide)"/>
    <x v="1"/>
    <x v="1"/>
    <x v="0"/>
    <x v="0"/>
    <x v="0"/>
    <s v="Individual"/>
    <x v="1"/>
    <x v="6"/>
    <x v="6"/>
    <x v="24"/>
    <x v="21"/>
    <x v="352"/>
    <s v="516224  D/C  - Roads &amp; Structures (City Wide)"/>
    <n v="2145"/>
    <n v="2183"/>
    <n v="2223"/>
    <n v="2263"/>
    <n v="0"/>
    <n v="0"/>
    <n v="0"/>
    <n v="0"/>
    <n v="0"/>
    <n v="0"/>
    <n v="8814"/>
    <n v="516224"/>
    <n v="8814"/>
    <s v="CW"/>
    <x v="2"/>
    <s v="Roads &amp; Structures"/>
    <n v="909467"/>
    <s v="Programme de 2019 sur les installations cyclables"/>
    <s v="909467 Programme de 2019 sur les installations cyclables"/>
    <x v="6"/>
    <x v="21"/>
    <x v="1"/>
    <x v="1"/>
  </r>
  <r>
    <n v="909468"/>
    <s v="909468 2019 Development Sidewalks"/>
    <x v="0"/>
    <x v="0"/>
    <s v="City Wide Capital"/>
    <x v="0"/>
    <x v="0"/>
    <x v="0"/>
    <x v="0"/>
    <x v="0"/>
    <s v="Individual"/>
    <x v="1"/>
    <x v="6"/>
    <x v="6"/>
    <x v="24"/>
    <x v="21"/>
    <x v="353"/>
    <s v="516104  City Wide Capital"/>
    <n v="8"/>
    <n v="8"/>
    <n v="8"/>
    <n v="8"/>
    <n v="0"/>
    <n v="0"/>
    <n v="0"/>
    <n v="0"/>
    <n v="0"/>
    <n v="0"/>
    <n v="32"/>
    <n v="516104"/>
    <n v="32"/>
    <s v="CW"/>
    <x v="2"/>
    <s v="City Wide Capital"/>
    <n v="909468"/>
    <s v="Trottoirs de lotissement − 2019"/>
    <s v="909468 Trottoirs de lotissement − 2019"/>
    <x v="6"/>
    <x v="21"/>
    <x v="1"/>
    <x v="0"/>
  </r>
  <r>
    <n v="909468"/>
    <s v="909468 2019 Development Sidewalks"/>
    <x v="1"/>
    <x v="1"/>
    <s v="Roads &amp; Structures (City Wide)"/>
    <x v="1"/>
    <x v="1"/>
    <x v="0"/>
    <x v="0"/>
    <x v="0"/>
    <s v="Individual"/>
    <x v="1"/>
    <x v="6"/>
    <x v="6"/>
    <x v="24"/>
    <x v="21"/>
    <x v="353"/>
    <s v="516224  D/C  - Roads &amp; Structures (City Wide)"/>
    <n v="145"/>
    <n v="147"/>
    <n v="150"/>
    <n v="153"/>
    <n v="0"/>
    <n v="0"/>
    <n v="0"/>
    <n v="0"/>
    <n v="0"/>
    <n v="0"/>
    <n v="595"/>
    <n v="516224"/>
    <n v="595"/>
    <s v="CW"/>
    <x v="2"/>
    <s v="Roads &amp; Structures"/>
    <n v="909468"/>
    <s v="Trottoirs de lotissement − 2019"/>
    <s v="909468 Trottoirs de lotissement − 2019"/>
    <x v="6"/>
    <x v="21"/>
    <x v="1"/>
    <x v="1"/>
  </r>
  <r>
    <n v="909469"/>
    <s v="909469 2019 Transportation Demand Management"/>
    <x v="0"/>
    <x v="0"/>
    <s v="City Wide Capital"/>
    <x v="0"/>
    <x v="0"/>
    <x v="0"/>
    <x v="0"/>
    <x v="0"/>
    <s v="Individual"/>
    <x v="1"/>
    <x v="6"/>
    <x v="6"/>
    <x v="24"/>
    <x v="21"/>
    <x v="354"/>
    <s v="516104  City Wide Capital"/>
    <n v="160"/>
    <n v="160"/>
    <n v="160"/>
    <n v="160"/>
    <n v="0"/>
    <n v="0"/>
    <n v="0"/>
    <n v="0"/>
    <n v="0"/>
    <n v="0"/>
    <n v="640"/>
    <n v="516104"/>
    <n v="640"/>
    <s v="CW"/>
    <x v="3"/>
    <s v="City Wide Capital"/>
    <n v="909469"/>
    <s v="Gestion de la demande en transport 2019"/>
    <s v="909469 Gestion de la demande en transport 2019"/>
    <x v="6"/>
    <x v="21"/>
    <x v="1"/>
    <x v="0"/>
  </r>
  <r>
    <n v="909469"/>
    <s v="909469 2019 Transportation Demand Management"/>
    <x v="1"/>
    <x v="1"/>
    <s v="Roads &amp; Structures (City Wide)"/>
    <x v="1"/>
    <x v="1"/>
    <x v="0"/>
    <x v="0"/>
    <x v="0"/>
    <s v="Individual"/>
    <x v="1"/>
    <x v="6"/>
    <x v="6"/>
    <x v="24"/>
    <x v="21"/>
    <x v="354"/>
    <s v="516224  D/C  - Roads &amp; Structures (City Wide)"/>
    <n v="160"/>
    <n v="160"/>
    <n v="160"/>
    <n v="160"/>
    <n v="0"/>
    <n v="0"/>
    <n v="0"/>
    <n v="0"/>
    <n v="0"/>
    <n v="0"/>
    <n v="640"/>
    <n v="516224"/>
    <n v="640"/>
    <s v="CW"/>
    <x v="3"/>
    <s v="Roads &amp; Structures"/>
    <n v="909469"/>
    <s v="Gestion de la demande en transport 2019"/>
    <s v="909469 Gestion de la demande en transport 2019"/>
    <x v="6"/>
    <x v="21"/>
    <x v="1"/>
    <x v="1"/>
  </r>
  <r>
    <n v="908275"/>
    <s v="908275 2018 Pedestrian Facilities Program"/>
    <x v="0"/>
    <x v="0"/>
    <s v="City Wide Capital"/>
    <x v="0"/>
    <x v="0"/>
    <x v="0"/>
    <x v="0"/>
    <x v="0"/>
    <s v="Pedestrian Facilities"/>
    <x v="1"/>
    <x v="6"/>
    <x v="6"/>
    <x v="24"/>
    <x v="21"/>
    <x v="355"/>
    <s v="516104  City Wide Capital"/>
    <n v="0"/>
    <n v="0"/>
    <n v="0"/>
    <n v="0"/>
    <n v="1320"/>
    <n v="1344"/>
    <n v="1368"/>
    <n v="1392"/>
    <n v="1418"/>
    <n v="0"/>
    <n v="6842"/>
    <n v="516104"/>
    <n v="0"/>
    <s v="CW"/>
    <x v="3"/>
    <s v="City Wide Capital"/>
    <n v="908275"/>
    <s v="Programme de sur les installations piétonnières de 2018"/>
    <s v="908275 Programme de sur les installations piétonnières de 2018"/>
    <x v="6"/>
    <x v="21"/>
    <x v="1"/>
    <x v="0"/>
  </r>
  <r>
    <n v="908275"/>
    <s v="908275 2018 Pedestrian Facilities Program"/>
    <x v="1"/>
    <x v="1"/>
    <s v="Roads &amp; Structures (City Wide)"/>
    <x v="1"/>
    <x v="1"/>
    <x v="0"/>
    <x v="0"/>
    <x v="0"/>
    <s v="Pedestrian Facilities"/>
    <x v="1"/>
    <x v="6"/>
    <x v="6"/>
    <x v="24"/>
    <x v="21"/>
    <x v="355"/>
    <s v="516224  D/C  - Roads &amp; Structures (City Wide)"/>
    <n v="0"/>
    <n v="0"/>
    <n v="0"/>
    <n v="0"/>
    <n v="440"/>
    <n v="334"/>
    <n v="0"/>
    <n v="0"/>
    <n v="0"/>
    <n v="0"/>
    <n v="774"/>
    <n v="516224"/>
    <n v="0"/>
    <s v="CW"/>
    <x v="3"/>
    <s v="Roads &amp; Structures"/>
    <n v="908275"/>
    <s v="Programme de sur les installations piétonnières de 2018"/>
    <s v="908275 Programme de sur les installations piétonnières de 2018"/>
    <x v="6"/>
    <x v="21"/>
    <x v="1"/>
    <x v="1"/>
  </r>
  <r>
    <n v="908275"/>
    <s v="908275 2018 Pedestrian Facilities Program"/>
    <x v="1"/>
    <x v="1"/>
    <s v="Future DC Funding"/>
    <x v="1"/>
    <x v="1"/>
    <x v="0"/>
    <x v="0"/>
    <x v="0"/>
    <s v="Pedestrian Facilities"/>
    <x v="1"/>
    <x v="6"/>
    <x v="6"/>
    <x v="24"/>
    <x v="21"/>
    <x v="355"/>
    <s v="516298  Future DC Funding"/>
    <n v="0"/>
    <n v="0"/>
    <n v="0"/>
    <n v="0"/>
    <n v="0"/>
    <n v="114"/>
    <n v="456"/>
    <n v="464"/>
    <n v="472"/>
    <n v="0"/>
    <n v="1506"/>
    <n v="516298"/>
    <n v="0"/>
    <s v="CW"/>
    <x v="3"/>
    <s v="Check "/>
    <n v="908275"/>
    <s v="Programme de sur les installations piétonnières de 2018"/>
    <s v="908275 Programme de sur les installations piétonnières de 2018"/>
    <x v="6"/>
    <x v="21"/>
    <x v="1"/>
    <x v="1"/>
  </r>
  <r>
    <n v="908559"/>
    <s v="908559 2020 Cycling &amp; Ped Major Structures Prog"/>
    <x v="0"/>
    <x v="0"/>
    <s v="City Wide Capital"/>
    <x v="0"/>
    <x v="0"/>
    <x v="0"/>
    <x v="0"/>
    <x v="0"/>
    <s v="Pedestrian Facilities"/>
    <x v="1"/>
    <x v="6"/>
    <x v="6"/>
    <x v="24"/>
    <x v="21"/>
    <x v="356"/>
    <s v="516104  City Wide Capital"/>
    <n v="0"/>
    <n v="248"/>
    <n v="353"/>
    <n v="163"/>
    <n v="498"/>
    <n v="158"/>
    <n v="0"/>
    <n v="254"/>
    <n v="1338"/>
    <n v="0"/>
    <n v="3012"/>
    <n v="516104"/>
    <n v="764"/>
    <s v="CW"/>
    <x v="7"/>
    <s v="City Wide Capital"/>
    <n v="908559"/>
    <s v="Programme des structures cyclistes et piétonnes majeures - 2020"/>
    <s v="908559 Programme des structures cyclistes et piétonnes majeures - 2020"/>
    <x v="6"/>
    <x v="21"/>
    <x v="1"/>
    <x v="0"/>
  </r>
  <r>
    <n v="908559"/>
    <s v="908559 2020 Cycling &amp; Ped Major Structures Prog"/>
    <x v="1"/>
    <x v="1"/>
    <s v="Roads &amp; Structures (City Wide)"/>
    <x v="1"/>
    <x v="1"/>
    <x v="0"/>
    <x v="0"/>
    <x v="0"/>
    <s v="Pedestrian Facilities"/>
    <x v="1"/>
    <x v="6"/>
    <x v="6"/>
    <x v="24"/>
    <x v="21"/>
    <x v="356"/>
    <s v="516224  D/C  - Roads &amp; Structures (City Wide)"/>
    <n v="0"/>
    <n v="791"/>
    <n v="1021"/>
    <n v="878"/>
    <n v="118"/>
    <n v="0"/>
    <n v="0"/>
    <n v="0"/>
    <n v="0"/>
    <n v="0"/>
    <n v="2808"/>
    <n v="516224"/>
    <n v="2690"/>
    <s v="CW"/>
    <x v="7"/>
    <s v="Roads &amp; Structures"/>
    <n v="908559"/>
    <s v="Programme des structures cyclistes et piétonnes majeures - 2020"/>
    <s v="908559 Programme des structures cyclistes et piétonnes majeures - 2020"/>
    <x v="6"/>
    <x v="21"/>
    <x v="1"/>
    <x v="1"/>
  </r>
  <r>
    <n v="908559"/>
    <s v="908559 2020 Cycling &amp; Ped Major Structures Prog"/>
    <x v="2"/>
    <x v="2"/>
    <s v="Tax Supported Debt"/>
    <x v="2"/>
    <x v="0"/>
    <x v="0"/>
    <x v="0"/>
    <x v="0"/>
    <s v="Pedestrian Facilities"/>
    <x v="1"/>
    <x v="6"/>
    <x v="6"/>
    <x v="24"/>
    <x v="21"/>
    <x v="356"/>
    <s v="518004  Tax Supported Debt"/>
    <n v="0"/>
    <n v="800"/>
    <n v="1000"/>
    <n v="1000"/>
    <n v="5000"/>
    <n v="0"/>
    <n v="0"/>
    <n v="2000"/>
    <n v="0"/>
    <n v="0"/>
    <n v="9800"/>
    <n v="518004"/>
    <n v="2800"/>
    <s v="CW"/>
    <x v="7"/>
    <s v="Tax Supported Debt"/>
    <n v="908559"/>
    <s v="Programme des structures cyclistes et piétonnes majeures - 2020"/>
    <s v="908559 Programme des structures cyclistes et piétonnes majeures - 2020"/>
    <x v="6"/>
    <x v="21"/>
    <x v="1"/>
    <x v="2"/>
  </r>
  <r>
    <n v="908559"/>
    <s v="908559 2020 Cycling &amp; Ped Major Structures Prog"/>
    <x v="4"/>
    <x v="2"/>
    <s v="RoadsRel DC Debt TBA"/>
    <x v="4"/>
    <x v="1"/>
    <x v="0"/>
    <x v="0"/>
    <x v="0"/>
    <s v="Pedestrian Facilities"/>
    <x v="1"/>
    <x v="6"/>
    <x v="6"/>
    <x v="24"/>
    <x v="21"/>
    <x v="356"/>
    <s v="518037  Roads Rel Serv DC Debt TBA"/>
    <n v="0"/>
    <n v="0"/>
    <n v="0"/>
    <n v="0"/>
    <n v="4030"/>
    <n v="120"/>
    <n v="0"/>
    <n v="1701"/>
    <n v="1010"/>
    <n v="0"/>
    <n v="6861"/>
    <n v="518037"/>
    <n v="0"/>
    <s v="CW"/>
    <x v="7"/>
    <s v="Roads &amp; Structures DC Debt"/>
    <n v="908559"/>
    <s v="Programme des structures cyclistes et piétonnes majeures - 2020"/>
    <s v="908559 Programme des structures cyclistes et piétonnes majeures - 2020"/>
    <x v="6"/>
    <x v="21"/>
    <x v="1"/>
    <x v="2"/>
  </r>
  <r>
    <n v="909466"/>
    <s v="909466 2019 Pedestrian Facilities Program"/>
    <x v="0"/>
    <x v="0"/>
    <s v="City Wide Capital"/>
    <x v="0"/>
    <x v="0"/>
    <x v="0"/>
    <x v="0"/>
    <x v="0"/>
    <s v="Pedestrian Facilities"/>
    <x v="1"/>
    <x v="6"/>
    <x v="6"/>
    <x v="24"/>
    <x v="21"/>
    <x v="357"/>
    <s v="516104  City Wide Capital"/>
    <n v="1679"/>
    <n v="1251"/>
    <n v="1274"/>
    <n v="1297"/>
    <n v="0"/>
    <n v="0"/>
    <n v="0"/>
    <n v="0"/>
    <n v="0"/>
    <n v="0"/>
    <n v="5501"/>
    <n v="516104"/>
    <n v="5501"/>
    <s v="CW"/>
    <x v="2"/>
    <s v="City Wide Capital"/>
    <n v="909466"/>
    <s v="Programme de 2019 sur les installations piétonnières"/>
    <s v="909466 Programme de 2019 sur les installations piétonnières"/>
    <x v="6"/>
    <x v="21"/>
    <x v="1"/>
    <x v="0"/>
  </r>
  <r>
    <n v="909466"/>
    <s v="909466 2019 Pedestrian Facilities Program"/>
    <x v="1"/>
    <x v="1"/>
    <s v="Roads &amp; Structures (City Wide)"/>
    <x v="1"/>
    <x v="1"/>
    <x v="0"/>
    <x v="0"/>
    <x v="0"/>
    <s v="Pedestrian Facilities"/>
    <x v="1"/>
    <x v="6"/>
    <x v="6"/>
    <x v="24"/>
    <x v="21"/>
    <x v="357"/>
    <s v="516224  D/C  - Roads &amp; Structures (City Wide)"/>
    <n v="560"/>
    <n v="417"/>
    <n v="425"/>
    <n v="432"/>
    <n v="0"/>
    <n v="0"/>
    <n v="0"/>
    <n v="0"/>
    <n v="0"/>
    <n v="0"/>
    <n v="1834"/>
    <n v="516224"/>
    <n v="1834"/>
    <s v="CW"/>
    <x v="2"/>
    <s v="Roads &amp; Structures"/>
    <n v="909466"/>
    <s v="Programme de 2019 sur les installations piétonnières"/>
    <s v="909466 Programme de 2019 sur les installations piétonnières"/>
    <x v="6"/>
    <x v="21"/>
    <x v="1"/>
    <x v="1"/>
  </r>
  <r>
    <n v="909062"/>
    <s v="909062 2018 Network Modification Program"/>
    <x v="0"/>
    <x v="0"/>
    <s v="City Wide Capital"/>
    <x v="0"/>
    <x v="0"/>
    <x v="0"/>
    <x v="0"/>
    <x v="0"/>
    <s v="Individual"/>
    <x v="1"/>
    <x v="6"/>
    <x v="6"/>
    <x v="24"/>
    <x v="21"/>
    <x v="358"/>
    <s v="516104  City Wide Capital"/>
    <n v="0"/>
    <n v="0"/>
    <n v="0"/>
    <n v="0"/>
    <n v="576"/>
    <n v="678"/>
    <n v="674"/>
    <n v="686"/>
    <n v="0"/>
    <n v="0"/>
    <n v="2614"/>
    <n v="516104"/>
    <n v="0"/>
    <s v="CW"/>
    <x v="3"/>
    <s v="City Wide Capital"/>
    <n v="909062"/>
    <s v="Programme de modification du réseau − 2018"/>
    <s v="909062 Programme de modification du réseau − 2018"/>
    <x v="6"/>
    <x v="21"/>
    <x v="1"/>
    <x v="0"/>
  </r>
  <r>
    <n v="909062"/>
    <s v="909062 2018 Network Modification Program"/>
    <x v="1"/>
    <x v="1"/>
    <s v="Roads &amp; Structures (City Wide)"/>
    <x v="1"/>
    <x v="1"/>
    <x v="0"/>
    <x v="0"/>
    <x v="0"/>
    <s v="Individual"/>
    <x v="1"/>
    <x v="6"/>
    <x v="6"/>
    <x v="24"/>
    <x v="21"/>
    <x v="358"/>
    <s v="516224  D/C  - Roads &amp; Structures (City Wide)"/>
    <n v="0"/>
    <n v="0"/>
    <n v="0"/>
    <n v="0"/>
    <n v="2812"/>
    <n v="3310"/>
    <n v="3292"/>
    <n v="3350"/>
    <n v="0"/>
    <n v="0"/>
    <n v="12764"/>
    <n v="516224"/>
    <n v="0"/>
    <s v="CW"/>
    <x v="3"/>
    <s v="Roads &amp; Structures"/>
    <n v="909062"/>
    <s v="Programme de modification du réseau − 2018"/>
    <s v="909062 Programme de modification du réseau − 2018"/>
    <x v="6"/>
    <x v="21"/>
    <x v="1"/>
    <x v="1"/>
  </r>
  <r>
    <n v="909471"/>
    <s v="909471 2019 Network Modification Program"/>
    <x v="0"/>
    <x v="0"/>
    <s v="City Wide Capital"/>
    <x v="0"/>
    <x v="0"/>
    <x v="0"/>
    <x v="0"/>
    <x v="0"/>
    <s v="Individual"/>
    <x v="1"/>
    <x v="6"/>
    <x v="6"/>
    <x v="24"/>
    <x v="21"/>
    <x v="359"/>
    <s v="516104  City Wide Capital"/>
    <n v="561"/>
    <n v="471"/>
    <n v="544"/>
    <n v="510"/>
    <n v="0"/>
    <n v="0"/>
    <n v="0"/>
    <n v="0"/>
    <n v="0"/>
    <n v="0"/>
    <n v="2086"/>
    <n v="516104"/>
    <n v="2086"/>
    <s v="CW"/>
    <x v="2"/>
    <s v="City Wide Capital"/>
    <n v="909471"/>
    <s v="Programme de modification du réseau − 2019"/>
    <s v="909471 Programme de modification du réseau − 2019"/>
    <x v="6"/>
    <x v="21"/>
    <x v="1"/>
    <x v="0"/>
  </r>
  <r>
    <n v="909471"/>
    <s v="909471 2019 Network Modification Program"/>
    <x v="1"/>
    <x v="1"/>
    <s v="Roads &amp; Structures (City Wide)"/>
    <x v="1"/>
    <x v="1"/>
    <x v="0"/>
    <x v="0"/>
    <x v="0"/>
    <s v="Individual"/>
    <x v="1"/>
    <x v="6"/>
    <x v="6"/>
    <x v="24"/>
    <x v="21"/>
    <x v="359"/>
    <s v="516224  D/C  - Roads &amp; Structures (City Wide)"/>
    <n v="2739"/>
    <n v="2297"/>
    <n v="2656"/>
    <n v="2490"/>
    <n v="0"/>
    <n v="0"/>
    <n v="0"/>
    <n v="0"/>
    <n v="0"/>
    <n v="0"/>
    <n v="10182"/>
    <n v="516224"/>
    <n v="10182"/>
    <s v="CW"/>
    <x v="2"/>
    <s v="Roads &amp; Structures"/>
    <n v="909471"/>
    <s v="Programme de modification du réseau − 2019"/>
    <s v="909471 Programme de modification du réseau − 2019"/>
    <x v="6"/>
    <x v="21"/>
    <x v="1"/>
    <x v="1"/>
  </r>
  <r>
    <n v="907903"/>
    <s v="907903 Rideau Street Streetscaping"/>
    <x v="0"/>
    <x v="0"/>
    <s v="City Wide Capital"/>
    <x v="0"/>
    <x v="0"/>
    <x v="0"/>
    <x v="0"/>
    <x v="0"/>
    <s v="Pedestrian Facilities"/>
    <x v="0"/>
    <x v="6"/>
    <x v="1"/>
    <x v="25"/>
    <x v="21"/>
    <x v="360"/>
    <s v="516104  City Wide Capital"/>
    <n v="250"/>
    <n v="0"/>
    <n v="0"/>
    <n v="0"/>
    <n v="0"/>
    <n v="0"/>
    <n v="0"/>
    <n v="0"/>
    <n v="0"/>
    <n v="0"/>
    <n v="250"/>
    <n v="516104"/>
    <n v="250"/>
    <n v="12"/>
    <x v="13"/>
    <s v="City Wide Capital"/>
    <n v="907903"/>
    <s v="Aménagement du paysage de rue de la rue Rideau"/>
    <s v="907903 Aménagement du paysage de rue de la rue Rideau"/>
    <x v="6"/>
    <x v="21"/>
    <x v="0"/>
    <x v="0"/>
  </r>
  <r>
    <n v="907903"/>
    <s v="907903 Rideau Street Streetscaping"/>
    <x v="2"/>
    <x v="2"/>
    <s v="Tax Supported Debt"/>
    <x v="2"/>
    <x v="0"/>
    <x v="0"/>
    <x v="0"/>
    <x v="0"/>
    <s v="Pedestrian Facilities"/>
    <x v="0"/>
    <x v="6"/>
    <x v="1"/>
    <x v="25"/>
    <x v="21"/>
    <x v="360"/>
    <s v="518004  Tax Supported Debt"/>
    <n v="130"/>
    <n v="0"/>
    <n v="0"/>
    <n v="0"/>
    <n v="0"/>
    <n v="0"/>
    <n v="0"/>
    <n v="0"/>
    <n v="0"/>
    <n v="0"/>
    <n v="130"/>
    <n v="518004"/>
    <n v="130"/>
    <n v="12"/>
    <x v="13"/>
    <s v="Tax Supported Debt"/>
    <n v="907903"/>
    <s v="Aménagement du paysage de rue de la rue Rideau"/>
    <s v="907903 Aménagement du paysage de rue de la rue Rideau"/>
    <x v="6"/>
    <x v="21"/>
    <x v="0"/>
    <x v="2"/>
  </r>
  <r>
    <n v="908259"/>
    <s v="908259 Palladium Realign (Campeau-N/S Arterial)"/>
    <x v="0"/>
    <x v="0"/>
    <s v="City Wide Capital"/>
    <x v="0"/>
    <x v="0"/>
    <x v="0"/>
    <x v="0"/>
    <x v="0"/>
    <s v="Individual"/>
    <x v="2"/>
    <x v="6"/>
    <x v="6"/>
    <x v="24"/>
    <x v="21"/>
    <x v="361"/>
    <s v="516104  City Wide Capital"/>
    <n v="0"/>
    <n v="0"/>
    <n v="0"/>
    <n v="0"/>
    <n v="0"/>
    <n v="586"/>
    <n v="0"/>
    <n v="0"/>
    <n v="0"/>
    <n v="0"/>
    <n v="586"/>
    <n v="516104"/>
    <n v="0"/>
    <s v="CW"/>
    <x v="5"/>
    <s v="City Wide Capital"/>
    <n v="908259"/>
    <s v="Nouveau racé de Palladium (Campeau-Artère Nord-Sud)"/>
    <s v="908259 Nouveau racé de Palladium (Campeau-Artère Nord-Sud)"/>
    <x v="6"/>
    <x v="21"/>
    <x v="2"/>
    <x v="0"/>
  </r>
  <r>
    <n v="908259"/>
    <s v="908259 Palladium Realign (Campeau-N/S Arterial)"/>
    <x v="1"/>
    <x v="1"/>
    <s v="Roads &amp; Structures (City Wide)"/>
    <x v="1"/>
    <x v="1"/>
    <x v="0"/>
    <x v="0"/>
    <x v="0"/>
    <s v="Individual"/>
    <x v="2"/>
    <x v="6"/>
    <x v="6"/>
    <x v="24"/>
    <x v="21"/>
    <x v="361"/>
    <s v="516224  D/C  - Roads &amp; Structures (City Wide)"/>
    <n v="0"/>
    <n v="0"/>
    <n v="0"/>
    <n v="0"/>
    <n v="0"/>
    <n v="2872"/>
    <n v="0"/>
    <n v="0"/>
    <n v="0"/>
    <n v="0"/>
    <n v="2872"/>
    <n v="516224"/>
    <n v="0"/>
    <s v="CW"/>
    <x v="5"/>
    <s v="Roads &amp; Structures"/>
    <n v="908259"/>
    <s v="Nouveau racé de Palladium (Campeau-Artère Nord-Sud)"/>
    <s v="908259 Nouveau racé de Palladium (Campeau-Artère Nord-Sud)"/>
    <x v="6"/>
    <x v="21"/>
    <x v="2"/>
    <x v="1"/>
  </r>
  <r>
    <n v="908259"/>
    <s v="908259 Palladium Realign (Campeau-N/S Arterial)"/>
    <x v="1"/>
    <x v="1"/>
    <s v="Post Period Capacity Roads"/>
    <x v="1"/>
    <x v="1"/>
    <x v="0"/>
    <x v="0"/>
    <x v="0"/>
    <s v="Individual"/>
    <x v="2"/>
    <x v="6"/>
    <x v="6"/>
    <x v="24"/>
    <x v="21"/>
    <x v="361"/>
    <s v="516390  Post Period Capacity Roads"/>
    <n v="0"/>
    <n v="0"/>
    <n v="0"/>
    <n v="0"/>
    <n v="0"/>
    <n v="507"/>
    <n v="0"/>
    <n v="0"/>
    <n v="0"/>
    <n v="0"/>
    <n v="507"/>
    <n v="516390"/>
    <n v="0"/>
    <s v="CW"/>
    <x v="5"/>
    <s v="Roads &amp; Structures"/>
    <n v="908259"/>
    <s v="Nouveau racé de Palladium (Campeau-Artère Nord-Sud)"/>
    <s v="908259 Nouveau racé de Palladium (Campeau-Artère Nord-Sud)"/>
    <x v="6"/>
    <x v="21"/>
    <x v="2"/>
    <x v="1"/>
  </r>
  <r>
    <n v="908259"/>
    <s v="908259 Palladium Realign (Campeau-N/S Arterial)"/>
    <x v="4"/>
    <x v="2"/>
    <s v="RoadsRel DC Debt TBA"/>
    <x v="4"/>
    <x v="1"/>
    <x v="0"/>
    <x v="0"/>
    <x v="0"/>
    <s v="Individual"/>
    <x v="2"/>
    <x v="6"/>
    <x v="6"/>
    <x v="24"/>
    <x v="21"/>
    <x v="361"/>
    <s v="518037  Roads Rel Serv DC Debt TBA"/>
    <n v="0"/>
    <n v="0"/>
    <n v="0"/>
    <n v="0"/>
    <n v="0"/>
    <n v="1711"/>
    <n v="0"/>
    <n v="0"/>
    <n v="0"/>
    <n v="0"/>
    <n v="1711"/>
    <n v="518037"/>
    <n v="0"/>
    <s v="CW"/>
    <x v="5"/>
    <s v="Roads &amp; Structures DC Debt"/>
    <n v="908259"/>
    <s v="Nouveau racé de Palladium (Campeau-Artère Nord-Sud)"/>
    <s v="908259 Nouveau racé de Palladium (Campeau-Artère Nord-Sud)"/>
    <x v="6"/>
    <x v="21"/>
    <x v="2"/>
    <x v="2"/>
  </r>
  <r>
    <n v="909058"/>
    <s v="909058 Scott St Restoral (Post-LRT)"/>
    <x v="0"/>
    <x v="0"/>
    <s v="City Wide Capital"/>
    <x v="0"/>
    <x v="0"/>
    <x v="0"/>
    <x v="0"/>
    <x v="0"/>
    <s v="Individual"/>
    <x v="2"/>
    <x v="6"/>
    <x v="6"/>
    <x v="24"/>
    <x v="21"/>
    <x v="362"/>
    <s v="516104  City Wide Capital"/>
    <n v="1500"/>
    <n v="0"/>
    <n v="0"/>
    <n v="0"/>
    <n v="0"/>
    <n v="0"/>
    <n v="0"/>
    <n v="0"/>
    <n v="0"/>
    <n v="0"/>
    <n v="1500"/>
    <n v="516104"/>
    <n v="1500"/>
    <n v="15"/>
    <x v="3"/>
    <s v="City Wide Capital"/>
    <n v="909058"/>
    <s v="Restauration de la rue Scott (après le TLR)"/>
    <s v="909058 Restauration de la rue Scott (après le TLR)"/>
    <x v="6"/>
    <x v="21"/>
    <x v="3"/>
    <x v="0"/>
  </r>
  <r>
    <n v="909058"/>
    <s v="909058 Scott St Restoral (Post-LRT)"/>
    <x v="2"/>
    <x v="2"/>
    <s v="Tax Supported Debt"/>
    <x v="2"/>
    <x v="0"/>
    <x v="0"/>
    <x v="0"/>
    <x v="0"/>
    <s v="Individual"/>
    <x v="2"/>
    <x v="6"/>
    <x v="6"/>
    <x v="24"/>
    <x v="21"/>
    <x v="362"/>
    <s v="518004  Tax Supported Debt"/>
    <n v="1000"/>
    <n v="0"/>
    <n v="0"/>
    <n v="0"/>
    <n v="0"/>
    <n v="0"/>
    <n v="0"/>
    <n v="0"/>
    <n v="0"/>
    <n v="0"/>
    <n v="1000"/>
    <n v="518004"/>
    <n v="1000"/>
    <n v="15"/>
    <x v="3"/>
    <s v="Tax Supported Debt"/>
    <n v="909058"/>
    <s v="Restauration de la rue Scott (après le TLR)"/>
    <s v="909058 Restauration de la rue Scott (après le TLR)"/>
    <x v="6"/>
    <x v="21"/>
    <x v="3"/>
    <x v="2"/>
  </r>
  <r>
    <n v="909063"/>
    <s v="909063 2018 TMIP Richmond Rd/Westboro"/>
    <x v="0"/>
    <x v="0"/>
    <s v="City Wide Capital"/>
    <x v="0"/>
    <x v="0"/>
    <x v="0"/>
    <x v="0"/>
    <x v="0"/>
    <s v="Individual"/>
    <x v="2"/>
    <x v="6"/>
    <x v="6"/>
    <x v="24"/>
    <x v="21"/>
    <x v="363"/>
    <s v="516104  City Wide Capital"/>
    <n v="0"/>
    <n v="0"/>
    <n v="0"/>
    <n v="0"/>
    <n v="328"/>
    <n v="334"/>
    <n v="340"/>
    <n v="346"/>
    <n v="0"/>
    <n v="0"/>
    <n v="1348"/>
    <n v="516104"/>
    <n v="0"/>
    <s v="7,15"/>
    <x v="3"/>
    <s v="City Wide Capital"/>
    <n v="909063"/>
    <s v="PMGT 2018 − chemin Richmond/Westboro"/>
    <s v="909063 PMGT 2018 − chemin Richmond/Westboro"/>
    <x v="6"/>
    <x v="21"/>
    <x v="2"/>
    <x v="0"/>
  </r>
  <r>
    <n v="909472"/>
    <s v="909472 2019 TMIP Richmond Rd/Westboro"/>
    <x v="0"/>
    <x v="0"/>
    <s v="City Wide Capital"/>
    <x v="0"/>
    <x v="0"/>
    <x v="0"/>
    <x v="0"/>
    <x v="0"/>
    <s v="Individual"/>
    <x v="0"/>
    <x v="6"/>
    <x v="6"/>
    <x v="24"/>
    <x v="21"/>
    <x v="364"/>
    <s v="516104  City Wide Capital"/>
    <n v="509"/>
    <n v="207"/>
    <n v="211"/>
    <n v="322"/>
    <n v="0"/>
    <n v="0"/>
    <n v="0"/>
    <n v="0"/>
    <n v="0"/>
    <n v="0"/>
    <n v="1249"/>
    <n v="516104"/>
    <n v="1249"/>
    <s v="7, 15"/>
    <x v="3"/>
    <s v="City Wide Capital"/>
    <n v="909472"/>
    <s v="PMGT 2019 − chemin Richmond/Westboro"/>
    <s v="909472 PMGT 2019 − chemin Richmond/Westboro"/>
    <x v="6"/>
    <x v="21"/>
    <x v="0"/>
    <x v="0"/>
  </r>
  <r>
    <n v="909057"/>
    <s v="909057 2018 Active Transportation Missing Links"/>
    <x v="0"/>
    <x v="0"/>
    <s v="City Wide Capital"/>
    <x v="0"/>
    <x v="0"/>
    <x v="0"/>
    <x v="0"/>
    <x v="0"/>
    <s v="Pedestrian Facilities"/>
    <x v="2"/>
    <x v="6"/>
    <x v="6"/>
    <x v="24"/>
    <x v="21"/>
    <x v="365"/>
    <s v="516104  City Wide Capital"/>
    <n v="0"/>
    <n v="0"/>
    <n v="0"/>
    <n v="0"/>
    <n v="230"/>
    <n v="234"/>
    <n v="249"/>
    <n v="254"/>
    <n v="258"/>
    <n v="0"/>
    <n v="1225"/>
    <n v="516104"/>
    <n v="0"/>
    <s v="CW"/>
    <x v="3"/>
    <s v="City Wide Capital"/>
    <n v="909057"/>
    <s v="Transport actif 2018 − études sur les liens manquants"/>
    <s v="909057 Transport actif 2018 − études sur les liens manquants"/>
    <x v="6"/>
    <x v="21"/>
    <x v="2"/>
    <x v="0"/>
  </r>
  <r>
    <n v="909464"/>
    <s v="909464 2019 Active Transportation Missing Links"/>
    <x v="0"/>
    <x v="0"/>
    <s v="City Wide Capital"/>
    <x v="0"/>
    <x v="0"/>
    <x v="0"/>
    <x v="0"/>
    <x v="0"/>
    <s v="Pedestrian Facilities"/>
    <x v="0"/>
    <x v="6"/>
    <x v="6"/>
    <x v="24"/>
    <x v="21"/>
    <x v="366"/>
    <s v="516104  City Wide Capital"/>
    <n v="193"/>
    <n v="197"/>
    <n v="211"/>
    <n v="215"/>
    <n v="0"/>
    <n v="0"/>
    <n v="0"/>
    <n v="0"/>
    <n v="0"/>
    <n v="0"/>
    <n v="816"/>
    <n v="516104"/>
    <n v="816"/>
    <s v="CW"/>
    <x v="3"/>
    <s v="City Wide Capital"/>
    <n v="909464"/>
    <s v="Transport actif 2019 − études sur les liens manquants"/>
    <s v="909464 Transport actif 2019 − études sur les liens manquants"/>
    <x v="6"/>
    <x v="21"/>
    <x v="0"/>
    <x v="0"/>
  </r>
  <r>
    <n v="908137"/>
    <s v="908137 CWWF Deerpark-Hilliard-Fisher et al."/>
    <x v="0"/>
    <x v="0"/>
    <s v="City Wide Capital"/>
    <x v="0"/>
    <x v="0"/>
    <x v="0"/>
    <x v="0"/>
    <x v="0"/>
    <s v="Individual"/>
    <x v="0"/>
    <x v="6"/>
    <x v="1"/>
    <x v="3"/>
    <x v="11"/>
    <x v="367"/>
    <s v="516104  City Wide Capital"/>
    <n v="0"/>
    <n v="200"/>
    <n v="0"/>
    <n v="0"/>
    <n v="0"/>
    <n v="0"/>
    <n v="0"/>
    <n v="0"/>
    <n v="0"/>
    <n v="0"/>
    <n v="200"/>
    <n v="516104"/>
    <n v="200"/>
    <s v="9"/>
    <x v="11"/>
    <s v="City Wide Capital"/>
    <n v="908137"/>
    <s v="Hilliard-Millbrook-Deerpark-Farlane-Wallford"/>
    <s v="908137 Hilliard-Millbrook-Deerpark-Farlane-Wallford"/>
    <x v="6"/>
    <x v="11"/>
    <x v="0"/>
    <x v="0"/>
  </r>
  <r>
    <n v="908137"/>
    <s v="908137 CWWF Deerpark-Hilliard-Fisher et al."/>
    <x v="0"/>
    <x v="0"/>
    <s v="Water Capital"/>
    <x v="5"/>
    <x v="3"/>
    <x v="1"/>
    <x v="1"/>
    <x v="0"/>
    <s v="Individual"/>
    <x v="0"/>
    <x v="6"/>
    <x v="1"/>
    <x v="3"/>
    <x v="11"/>
    <x v="367"/>
    <s v="516110  Water Capital"/>
    <n v="0"/>
    <n v="6010"/>
    <n v="0"/>
    <n v="0"/>
    <n v="0"/>
    <n v="0"/>
    <n v="0"/>
    <n v="0"/>
    <n v="0"/>
    <n v="0"/>
    <n v="6010"/>
    <n v="516110"/>
    <n v="6010"/>
    <s v="9"/>
    <x v="11"/>
    <s v="Water Capital"/>
    <n v="908137"/>
    <s v="Hilliard-Millbrook-Deerpark-Farlane-Wallford"/>
    <s v="908137 Hilliard-Millbrook-Deerpark-Farlane-Wallford"/>
    <x v="6"/>
    <x v="11"/>
    <x v="0"/>
    <x v="0"/>
  </r>
  <r>
    <n v="908137"/>
    <s v="908137 CWWF Deerpark-Hilliard-Fisher et al."/>
    <x v="0"/>
    <x v="0"/>
    <s v="Stormwater Reserve"/>
    <x v="5"/>
    <x v="3"/>
    <x v="1"/>
    <x v="3"/>
    <x v="0"/>
    <s v="Individual"/>
    <x v="0"/>
    <x v="6"/>
    <x v="1"/>
    <x v="3"/>
    <x v="11"/>
    <x v="367"/>
    <s v="516180  Stormwater Reserve Capital"/>
    <n v="0"/>
    <n v="9340"/>
    <n v="0"/>
    <n v="0"/>
    <n v="0"/>
    <n v="0"/>
    <n v="0"/>
    <n v="0"/>
    <n v="0"/>
    <n v="0"/>
    <n v="9340"/>
    <n v="516180"/>
    <n v="9340"/>
    <s v="9"/>
    <x v="11"/>
    <s v="Stormwater"/>
    <n v="908137"/>
    <s v="Hilliard-Millbrook-Deerpark-Farlane-Wallford"/>
    <s v="908137 Hilliard-Millbrook-Deerpark-Farlane-Wallford"/>
    <x v="6"/>
    <x v="11"/>
    <x v="0"/>
    <x v="0"/>
  </r>
  <r>
    <n v="908137"/>
    <s v="908137 CWWF Deerpark-Hilliard-Fisher et al."/>
    <x v="2"/>
    <x v="2"/>
    <s v="Tax Supported Debt"/>
    <x v="2"/>
    <x v="0"/>
    <x v="0"/>
    <x v="0"/>
    <x v="0"/>
    <s v="Individual"/>
    <x v="0"/>
    <x v="6"/>
    <x v="1"/>
    <x v="3"/>
    <x v="11"/>
    <x v="367"/>
    <s v="518004  Tax Supported Debt"/>
    <n v="0"/>
    <n v="6530"/>
    <n v="0"/>
    <n v="0"/>
    <n v="0"/>
    <n v="0"/>
    <n v="0"/>
    <n v="0"/>
    <n v="0"/>
    <n v="0"/>
    <n v="6530"/>
    <n v="518004"/>
    <n v="6530"/>
    <s v="9"/>
    <x v="11"/>
    <s v="Tax Supported Debt"/>
    <n v="908137"/>
    <s v="Hilliard-Millbrook-Deerpark-Farlane-Wallford"/>
    <s v="908137 Hilliard-Millbrook-Deerpark-Farlane-Wallford"/>
    <x v="6"/>
    <x v="11"/>
    <x v="0"/>
    <x v="2"/>
  </r>
  <r>
    <n v="908137"/>
    <s v="908137 CWWF Deerpark-Hilliard-Fisher et al."/>
    <x v="2"/>
    <x v="2"/>
    <s v="Sewer Funded Debt"/>
    <x v="6"/>
    <x v="3"/>
    <x v="1"/>
    <x v="2"/>
    <x v="0"/>
    <s v="Individual"/>
    <x v="0"/>
    <x v="6"/>
    <x v="1"/>
    <x v="3"/>
    <x v="11"/>
    <x v="367"/>
    <s v="518007  Sewer Funded Debt"/>
    <n v="0"/>
    <n v="4250"/>
    <n v="0"/>
    <n v="0"/>
    <n v="0"/>
    <n v="0"/>
    <n v="0"/>
    <n v="0"/>
    <n v="0"/>
    <n v="0"/>
    <n v="4250"/>
    <n v="518007"/>
    <n v="4250"/>
    <s v="9"/>
    <x v="11"/>
    <s v="Sewer Funded Debt"/>
    <n v="908137"/>
    <s v="Hilliard-Millbrook-Deerpark-Farlane-Wallford"/>
    <s v="908137 Hilliard-Millbrook-Deerpark-Farlane-Wallford"/>
    <x v="6"/>
    <x v="11"/>
    <x v="0"/>
    <x v="2"/>
  </r>
  <r>
    <n v="908137"/>
    <s v="908137 CWWF Deerpark-Hilliard-Fisher et al."/>
    <x v="2"/>
    <x v="2"/>
    <s v="Water Funded Debt"/>
    <x v="6"/>
    <x v="3"/>
    <x v="1"/>
    <x v="1"/>
    <x v="0"/>
    <s v="Individual"/>
    <x v="0"/>
    <x v="6"/>
    <x v="1"/>
    <x v="3"/>
    <x v="11"/>
    <x v="367"/>
    <s v="518011  Water Funded Debt"/>
    <n v="0"/>
    <n v="700"/>
    <n v="0"/>
    <n v="0"/>
    <n v="0"/>
    <n v="0"/>
    <n v="0"/>
    <n v="0"/>
    <n v="0"/>
    <n v="0"/>
    <n v="700"/>
    <n v="518011"/>
    <n v="700"/>
    <s v="9"/>
    <x v="11"/>
    <s v="Water Funded Debt"/>
    <n v="908137"/>
    <s v="Hilliard-Millbrook-Deerpark-Farlane-Wallford"/>
    <s v="908137 Hilliard-Millbrook-Deerpark-Farlane-Wallford"/>
    <x v="6"/>
    <x v="11"/>
    <x v="0"/>
    <x v="2"/>
  </r>
  <r>
    <n v="908138"/>
    <s v="908138 CWWF Avenue N-O-P-Q-R-S-T-U"/>
    <x v="0"/>
    <x v="0"/>
    <s v="City Wide Capital"/>
    <x v="0"/>
    <x v="0"/>
    <x v="0"/>
    <x v="0"/>
    <x v="0"/>
    <s v="Individual"/>
    <x v="0"/>
    <x v="6"/>
    <x v="1"/>
    <x v="3"/>
    <x v="11"/>
    <x v="368"/>
    <s v="516104  City Wide Capital"/>
    <n v="0"/>
    <n v="700"/>
    <n v="0"/>
    <n v="0"/>
    <n v="0"/>
    <n v="0"/>
    <n v="0"/>
    <n v="0"/>
    <n v="0"/>
    <n v="0"/>
    <n v="700"/>
    <n v="516104"/>
    <n v="700"/>
    <s v="18"/>
    <x v="11"/>
    <s v="City Wide Capital"/>
    <n v="908138"/>
    <s v="Avenue N-O-P-Q-R-S-T-U"/>
    <s v="908138 Avenue N-O-P-Q-R-S-T-U"/>
    <x v="6"/>
    <x v="11"/>
    <x v="0"/>
    <x v="0"/>
  </r>
  <r>
    <n v="908138"/>
    <s v="908138 CWWF Avenue N-O-P-Q-R-S-T-U"/>
    <x v="0"/>
    <x v="0"/>
    <s v="Water Capital"/>
    <x v="5"/>
    <x v="3"/>
    <x v="1"/>
    <x v="1"/>
    <x v="0"/>
    <s v="Individual"/>
    <x v="0"/>
    <x v="6"/>
    <x v="1"/>
    <x v="3"/>
    <x v="11"/>
    <x v="368"/>
    <s v="516110  Water Capital"/>
    <n v="0"/>
    <n v="2505"/>
    <n v="0"/>
    <n v="0"/>
    <n v="0"/>
    <n v="0"/>
    <n v="0"/>
    <n v="0"/>
    <n v="0"/>
    <n v="0"/>
    <n v="2505"/>
    <n v="516110"/>
    <n v="2505"/>
    <s v="18"/>
    <x v="11"/>
    <s v="Water Capital"/>
    <n v="908138"/>
    <s v="Avenue N-O-P-Q-R-S-T-U"/>
    <s v="908138 Avenue N-O-P-Q-R-S-T-U"/>
    <x v="6"/>
    <x v="11"/>
    <x v="0"/>
    <x v="0"/>
  </r>
  <r>
    <n v="908138"/>
    <s v="908138 CWWF Avenue N-O-P-Q-R-S-T-U"/>
    <x v="0"/>
    <x v="0"/>
    <s v="Stormwater Reserve"/>
    <x v="5"/>
    <x v="3"/>
    <x v="1"/>
    <x v="3"/>
    <x v="0"/>
    <s v="Individual"/>
    <x v="0"/>
    <x v="6"/>
    <x v="1"/>
    <x v="3"/>
    <x v="11"/>
    <x v="368"/>
    <s v="516180  Stormwater Reserve Capital"/>
    <n v="0"/>
    <n v="1955"/>
    <n v="0"/>
    <n v="0"/>
    <n v="0"/>
    <n v="0"/>
    <n v="0"/>
    <n v="0"/>
    <n v="0"/>
    <n v="0"/>
    <n v="1955"/>
    <n v="516180"/>
    <n v="1955"/>
    <s v="18"/>
    <x v="11"/>
    <s v="Stormwater"/>
    <n v="908138"/>
    <s v="Avenue N-O-P-Q-R-S-T-U"/>
    <s v="908138 Avenue N-O-P-Q-R-S-T-U"/>
    <x v="6"/>
    <x v="11"/>
    <x v="0"/>
    <x v="0"/>
  </r>
  <r>
    <n v="908138"/>
    <s v="908138 CWWF Avenue N-O-P-Q-R-S-T-U"/>
    <x v="2"/>
    <x v="2"/>
    <s v="Tax Supported Debt"/>
    <x v="2"/>
    <x v="0"/>
    <x v="0"/>
    <x v="0"/>
    <x v="0"/>
    <s v="Individual"/>
    <x v="0"/>
    <x v="6"/>
    <x v="1"/>
    <x v="3"/>
    <x v="11"/>
    <x v="368"/>
    <s v="518004  Tax Supported Debt"/>
    <n v="0"/>
    <n v="200"/>
    <n v="0"/>
    <n v="0"/>
    <n v="0"/>
    <n v="0"/>
    <n v="0"/>
    <n v="0"/>
    <n v="0"/>
    <n v="0"/>
    <n v="200"/>
    <n v="518004"/>
    <n v="200"/>
    <s v="18"/>
    <x v="11"/>
    <s v="Tax Supported Debt"/>
    <n v="908138"/>
    <s v="Avenue N-O-P-Q-R-S-T-U"/>
    <s v="908138 Avenue N-O-P-Q-R-S-T-U"/>
    <x v="6"/>
    <x v="11"/>
    <x v="0"/>
    <x v="2"/>
  </r>
  <r>
    <n v="908138"/>
    <s v="908138 CWWF Avenue N-O-P-Q-R-S-T-U"/>
    <x v="2"/>
    <x v="2"/>
    <s v="Sewer Funded Debt"/>
    <x v="6"/>
    <x v="3"/>
    <x v="1"/>
    <x v="2"/>
    <x v="0"/>
    <s v="Individual"/>
    <x v="0"/>
    <x v="6"/>
    <x v="1"/>
    <x v="3"/>
    <x v="11"/>
    <x v="368"/>
    <s v="518007  Sewer Funded Debt"/>
    <n v="0"/>
    <n v="2100"/>
    <n v="0"/>
    <n v="0"/>
    <n v="0"/>
    <n v="0"/>
    <n v="0"/>
    <n v="0"/>
    <n v="0"/>
    <n v="0"/>
    <n v="2100"/>
    <n v="518007"/>
    <n v="2100"/>
    <s v="18"/>
    <x v="11"/>
    <s v="Sewer Funded Debt"/>
    <n v="908138"/>
    <s v="Avenue N-O-P-Q-R-S-T-U"/>
    <s v="908138 Avenue N-O-P-Q-R-S-T-U"/>
    <x v="6"/>
    <x v="11"/>
    <x v="0"/>
    <x v="2"/>
  </r>
  <r>
    <n v="908138"/>
    <s v="908138 CWWF Avenue N-O-P-Q-R-S-T-U"/>
    <x v="2"/>
    <x v="2"/>
    <s v="Water Funded Debt"/>
    <x v="6"/>
    <x v="3"/>
    <x v="1"/>
    <x v="1"/>
    <x v="0"/>
    <s v="Individual"/>
    <x v="0"/>
    <x v="6"/>
    <x v="1"/>
    <x v="3"/>
    <x v="11"/>
    <x v="368"/>
    <s v="518011  Water Funded Debt"/>
    <n v="0"/>
    <n v="200"/>
    <n v="0"/>
    <n v="0"/>
    <n v="0"/>
    <n v="0"/>
    <n v="0"/>
    <n v="0"/>
    <n v="0"/>
    <n v="0"/>
    <n v="200"/>
    <n v="518011"/>
    <n v="200"/>
    <s v="18"/>
    <x v="11"/>
    <s v="Water Funded Debt"/>
    <n v="908138"/>
    <s v="Avenue N-O-P-Q-R-S-T-U"/>
    <s v="908138 Avenue N-O-P-Q-R-S-T-U"/>
    <x v="6"/>
    <x v="11"/>
    <x v="0"/>
    <x v="2"/>
  </r>
  <r>
    <n v="908370"/>
    <s v="908370 Integrated Departmental Mgmt Plan"/>
    <x v="0"/>
    <x v="0"/>
    <s v="City Wide Capital"/>
    <x v="0"/>
    <x v="0"/>
    <x v="0"/>
    <x v="0"/>
    <x v="0"/>
    <s v="Integrated Road, Sewer &amp; Water Program"/>
    <x v="0"/>
    <x v="6"/>
    <x v="1"/>
    <x v="3"/>
    <x v="11"/>
    <x v="369"/>
    <s v="516104  City Wide Capital"/>
    <n v="300"/>
    <n v="0"/>
    <n v="0"/>
    <n v="0"/>
    <n v="0"/>
    <n v="0"/>
    <n v="0"/>
    <n v="0"/>
    <n v="0"/>
    <n v="0"/>
    <n v="300"/>
    <n v="516104"/>
    <n v="300"/>
    <s v="CW"/>
    <x v="13"/>
    <s v="City Wide Capital"/>
    <n v="908370"/>
    <s v="Plan intégré de gestion du service"/>
    <s v="908370 Plan intégré de gestion du service"/>
    <x v="6"/>
    <x v="11"/>
    <x v="0"/>
    <x v="0"/>
  </r>
  <r>
    <n v="908370"/>
    <s v="908370 Integrated Departmental Mgmt Plan"/>
    <x v="0"/>
    <x v="0"/>
    <s v="Water Capital"/>
    <x v="5"/>
    <x v="3"/>
    <x v="1"/>
    <x v="1"/>
    <x v="0"/>
    <s v="Integrated Road, Sewer &amp; Water Program"/>
    <x v="0"/>
    <x v="6"/>
    <x v="1"/>
    <x v="3"/>
    <x v="11"/>
    <x v="369"/>
    <s v="516110  Water Capital"/>
    <n v="170"/>
    <n v="0"/>
    <n v="0"/>
    <n v="0"/>
    <n v="0"/>
    <n v="0"/>
    <n v="0"/>
    <n v="0"/>
    <n v="0"/>
    <n v="0"/>
    <n v="170"/>
    <n v="516110"/>
    <n v="170"/>
    <s v="CW"/>
    <x v="13"/>
    <s v="Water Capital"/>
    <n v="908370"/>
    <s v="Plan intégré de gestion du service"/>
    <s v="908370 Plan intégré de gestion du service"/>
    <x v="6"/>
    <x v="11"/>
    <x v="0"/>
    <x v="0"/>
  </r>
  <r>
    <n v="908370"/>
    <s v="908370 Integrated Departmental Mgmt Plan"/>
    <x v="0"/>
    <x v="0"/>
    <s v="Sewer Capital"/>
    <x v="5"/>
    <x v="3"/>
    <x v="1"/>
    <x v="2"/>
    <x v="0"/>
    <s v="Integrated Road, Sewer &amp; Water Program"/>
    <x v="0"/>
    <x v="6"/>
    <x v="1"/>
    <x v="3"/>
    <x v="11"/>
    <x v="369"/>
    <s v="516112  Sewer Capital"/>
    <n v="190"/>
    <n v="0"/>
    <n v="0"/>
    <n v="0"/>
    <n v="0"/>
    <n v="0"/>
    <n v="0"/>
    <n v="0"/>
    <n v="0"/>
    <n v="0"/>
    <n v="190"/>
    <n v="516112"/>
    <n v="190"/>
    <s v="CW"/>
    <x v="13"/>
    <s v="Sewer Capital "/>
    <n v="908370"/>
    <s v="Plan intégré de gestion du service"/>
    <s v="908370 Plan intégré de gestion du service"/>
    <x v="6"/>
    <x v="11"/>
    <x v="0"/>
    <x v="0"/>
  </r>
  <r>
    <n v="908370"/>
    <s v="908370 Integrated Departmental Mgmt Plan"/>
    <x v="0"/>
    <x v="0"/>
    <s v="Transit Capital"/>
    <x v="0"/>
    <x v="0"/>
    <x v="0"/>
    <x v="0"/>
    <x v="0"/>
    <s v="Integrated Road, Sewer &amp; Water Program"/>
    <x v="0"/>
    <x v="6"/>
    <x v="1"/>
    <x v="3"/>
    <x v="11"/>
    <x v="369"/>
    <s v="516115  Transit Capital"/>
    <n v="150"/>
    <n v="0"/>
    <n v="0"/>
    <n v="0"/>
    <n v="0"/>
    <n v="0"/>
    <n v="0"/>
    <n v="0"/>
    <n v="0"/>
    <n v="0"/>
    <n v="150"/>
    <n v="516115"/>
    <n v="150"/>
    <s v="CW"/>
    <x v="13"/>
    <s v="Transit Capital"/>
    <n v="908370"/>
    <s v="Plan intégré de gestion du service"/>
    <s v="908370 Plan intégré de gestion du service"/>
    <x v="6"/>
    <x v="11"/>
    <x v="0"/>
    <x v="0"/>
  </r>
  <r>
    <n v="908370"/>
    <s v="908370 Integrated Departmental Mgmt Plan"/>
    <x v="0"/>
    <x v="0"/>
    <s v="Stormwater Reserve"/>
    <x v="5"/>
    <x v="3"/>
    <x v="1"/>
    <x v="3"/>
    <x v="0"/>
    <s v="Integrated Road, Sewer &amp; Water Program"/>
    <x v="0"/>
    <x v="6"/>
    <x v="1"/>
    <x v="3"/>
    <x v="11"/>
    <x v="369"/>
    <s v="516180  Stormwater Reserve Capital"/>
    <n v="190"/>
    <n v="0"/>
    <n v="0"/>
    <n v="0"/>
    <n v="0"/>
    <n v="0"/>
    <n v="0"/>
    <n v="0"/>
    <n v="0"/>
    <n v="0"/>
    <n v="190"/>
    <n v="516180"/>
    <n v="190"/>
    <s v="CW"/>
    <x v="13"/>
    <s v="Stormwater"/>
    <n v="908370"/>
    <s v="Plan intégré de gestion du service"/>
    <s v="908370 Plan intégré de gestion du service"/>
    <x v="6"/>
    <x v="11"/>
    <x v="0"/>
    <x v="0"/>
  </r>
  <r>
    <n v="908487"/>
    <s v="908487 2019 Integrated Scoping Pre/Post Eng"/>
    <x v="0"/>
    <x v="0"/>
    <s v="City Wide Capital"/>
    <x v="0"/>
    <x v="0"/>
    <x v="0"/>
    <x v="0"/>
    <x v="0"/>
    <s v="Integrated Road, Sewer &amp; Water Program"/>
    <x v="0"/>
    <x v="6"/>
    <x v="1"/>
    <x v="3"/>
    <x v="11"/>
    <x v="370"/>
    <s v="516104  City Wide Capital"/>
    <n v="100"/>
    <n v="150"/>
    <n v="150"/>
    <n v="150"/>
    <n v="0"/>
    <n v="0"/>
    <n v="0"/>
    <n v="0"/>
    <n v="0"/>
    <n v="0"/>
    <n v="550"/>
    <n v="516104"/>
    <n v="550"/>
    <s v="CW"/>
    <x v="3"/>
    <s v="City Wide Capital"/>
    <n v="908487"/>
    <s v="Évaluation des infrastructures et collecte des données"/>
    <s v="908487 Évaluation des infrastructures et collecte des données"/>
    <x v="6"/>
    <x v="11"/>
    <x v="0"/>
    <x v="0"/>
  </r>
  <r>
    <n v="908487"/>
    <s v="908487 2019 Integrated Scoping Pre/Post Eng"/>
    <x v="0"/>
    <x v="0"/>
    <s v="Water Capital"/>
    <x v="5"/>
    <x v="3"/>
    <x v="1"/>
    <x v="1"/>
    <x v="0"/>
    <s v="Integrated Road, Sewer &amp; Water Program"/>
    <x v="0"/>
    <x v="6"/>
    <x v="1"/>
    <x v="3"/>
    <x v="11"/>
    <x v="370"/>
    <s v="516110  Water Capital"/>
    <n v="260"/>
    <n v="360"/>
    <n v="360"/>
    <n v="360"/>
    <n v="0"/>
    <n v="0"/>
    <n v="0"/>
    <n v="0"/>
    <n v="0"/>
    <n v="0"/>
    <n v="1340"/>
    <n v="516110"/>
    <n v="1340"/>
    <s v="CW"/>
    <x v="3"/>
    <s v="Water Capital"/>
    <n v="908487"/>
    <s v="Évaluation des infrastructures et collecte des données"/>
    <s v="908487 Évaluation des infrastructures et collecte des données"/>
    <x v="6"/>
    <x v="11"/>
    <x v="0"/>
    <x v="0"/>
  </r>
  <r>
    <n v="908487"/>
    <s v="908487 2019 Integrated Scoping Pre/Post Eng"/>
    <x v="0"/>
    <x v="0"/>
    <s v="Sewer Capital"/>
    <x v="5"/>
    <x v="3"/>
    <x v="1"/>
    <x v="2"/>
    <x v="0"/>
    <s v="Integrated Road, Sewer &amp; Water Program"/>
    <x v="0"/>
    <x v="6"/>
    <x v="1"/>
    <x v="3"/>
    <x v="11"/>
    <x v="370"/>
    <s v="516112  Sewer Capital"/>
    <n v="200"/>
    <n v="240"/>
    <n v="240"/>
    <n v="240"/>
    <n v="0"/>
    <n v="0"/>
    <n v="0"/>
    <n v="0"/>
    <n v="0"/>
    <n v="0"/>
    <n v="920"/>
    <n v="516112"/>
    <n v="920"/>
    <s v="CW"/>
    <x v="3"/>
    <s v="Sewer Capital "/>
    <n v="908487"/>
    <s v="Évaluation des infrastructures et collecte des données"/>
    <s v="908487 Évaluation des infrastructures et collecte des données"/>
    <x v="6"/>
    <x v="11"/>
    <x v="0"/>
    <x v="0"/>
  </r>
  <r>
    <n v="908487"/>
    <s v="908487 2019 Integrated Scoping Pre/Post Eng"/>
    <x v="0"/>
    <x v="0"/>
    <s v="Stormwater Reserve"/>
    <x v="5"/>
    <x v="3"/>
    <x v="1"/>
    <x v="3"/>
    <x v="0"/>
    <s v="Integrated Road, Sewer &amp; Water Program"/>
    <x v="0"/>
    <x v="6"/>
    <x v="1"/>
    <x v="3"/>
    <x v="11"/>
    <x v="370"/>
    <s v="516180  Stormwater Reserve Capital"/>
    <n v="200"/>
    <n v="250"/>
    <n v="250"/>
    <n v="250"/>
    <n v="0"/>
    <n v="0"/>
    <n v="0"/>
    <n v="0"/>
    <n v="0"/>
    <n v="0"/>
    <n v="950"/>
    <n v="516180"/>
    <n v="950"/>
    <s v="CW"/>
    <x v="3"/>
    <s v="Stormwater"/>
    <n v="908487"/>
    <s v="Évaluation des infrastructures et collecte des données"/>
    <s v="908487 Évaluation des infrastructures et collecte des données"/>
    <x v="6"/>
    <x v="11"/>
    <x v="0"/>
    <x v="0"/>
  </r>
  <r>
    <n v="908567"/>
    <s v="908567 Alta Vista Dr - Summit Ave"/>
    <x v="0"/>
    <x v="0"/>
    <s v="City Wide Capital"/>
    <x v="0"/>
    <x v="0"/>
    <x v="0"/>
    <x v="0"/>
    <x v="0"/>
    <s v="Individual"/>
    <x v="0"/>
    <x v="6"/>
    <x v="1"/>
    <x v="3"/>
    <x v="11"/>
    <x v="371"/>
    <s v="516104  City Wide Capital"/>
    <n v="0"/>
    <n v="400"/>
    <n v="1500"/>
    <n v="0"/>
    <n v="0"/>
    <n v="0"/>
    <n v="0"/>
    <n v="0"/>
    <n v="0"/>
    <n v="0"/>
    <n v="1900"/>
    <n v="516104"/>
    <n v="1900"/>
    <s v="18"/>
    <x v="7"/>
    <s v="City Wide Capital"/>
    <n v="908567"/>
    <s v="Alta Vista - Summit"/>
    <s v="908567 Alta Vista - Summit"/>
    <x v="6"/>
    <x v="11"/>
    <x v="0"/>
    <x v="0"/>
  </r>
  <r>
    <n v="908567"/>
    <s v="908567 Alta Vista Dr - Summit Ave"/>
    <x v="0"/>
    <x v="0"/>
    <s v="Water Capital"/>
    <x v="5"/>
    <x v="3"/>
    <x v="1"/>
    <x v="1"/>
    <x v="0"/>
    <s v="Individual"/>
    <x v="0"/>
    <x v="6"/>
    <x v="1"/>
    <x v="3"/>
    <x v="11"/>
    <x v="371"/>
    <s v="516110  Water Capital"/>
    <n v="0"/>
    <n v="1000"/>
    <n v="4250"/>
    <n v="0"/>
    <n v="0"/>
    <n v="0"/>
    <n v="0"/>
    <n v="0"/>
    <n v="0"/>
    <n v="0"/>
    <n v="5250"/>
    <n v="516110"/>
    <n v="5250"/>
    <s v="18"/>
    <x v="7"/>
    <s v="Water Capital"/>
    <n v="908567"/>
    <s v="Alta Vista - Summit"/>
    <s v="908567 Alta Vista - Summit"/>
    <x v="6"/>
    <x v="11"/>
    <x v="0"/>
    <x v="0"/>
  </r>
  <r>
    <n v="908567"/>
    <s v="908567 Alta Vista Dr - Summit Ave"/>
    <x v="0"/>
    <x v="0"/>
    <s v="Sewer Capital"/>
    <x v="5"/>
    <x v="3"/>
    <x v="1"/>
    <x v="2"/>
    <x v="0"/>
    <s v="Individual"/>
    <x v="0"/>
    <x v="6"/>
    <x v="1"/>
    <x v="3"/>
    <x v="11"/>
    <x v="371"/>
    <s v="516112  Sewer Capital"/>
    <n v="0"/>
    <n v="670"/>
    <n v="2700"/>
    <n v="0"/>
    <n v="0"/>
    <n v="0"/>
    <n v="0"/>
    <n v="0"/>
    <n v="0"/>
    <n v="0"/>
    <n v="3370"/>
    <n v="516112"/>
    <n v="3370"/>
    <s v="18"/>
    <x v="7"/>
    <s v="Sewer Capital "/>
    <n v="908567"/>
    <s v="Alta Vista - Summit"/>
    <s v="908567 Alta Vista - Summit"/>
    <x v="6"/>
    <x v="11"/>
    <x v="0"/>
    <x v="0"/>
  </r>
  <r>
    <n v="908567"/>
    <s v="908567 Alta Vista Dr - Summit Ave"/>
    <x v="0"/>
    <x v="0"/>
    <s v="Stormwater Reserve"/>
    <x v="5"/>
    <x v="3"/>
    <x v="1"/>
    <x v="3"/>
    <x v="0"/>
    <s v="Individual"/>
    <x v="0"/>
    <x v="6"/>
    <x v="1"/>
    <x v="3"/>
    <x v="11"/>
    <x v="371"/>
    <s v="516180  Stormwater Reserve Capital"/>
    <n v="0"/>
    <n v="670"/>
    <n v="2700"/>
    <n v="0"/>
    <n v="0"/>
    <n v="0"/>
    <n v="0"/>
    <n v="0"/>
    <n v="0"/>
    <n v="0"/>
    <n v="3370"/>
    <n v="516180"/>
    <n v="3370"/>
    <s v="18"/>
    <x v="7"/>
    <s v="Stormwater"/>
    <n v="908567"/>
    <s v="Alta Vista - Summit"/>
    <s v="908567 Alta Vista - Summit"/>
    <x v="6"/>
    <x v="11"/>
    <x v="0"/>
    <x v="0"/>
  </r>
  <r>
    <n v="908567"/>
    <s v="908567 Alta Vista Dr - Summit Ave"/>
    <x v="2"/>
    <x v="2"/>
    <s v="Water Funded Debt"/>
    <x v="6"/>
    <x v="3"/>
    <x v="1"/>
    <x v="1"/>
    <x v="0"/>
    <s v="Individual"/>
    <x v="0"/>
    <x v="6"/>
    <x v="1"/>
    <x v="3"/>
    <x v="11"/>
    <x v="371"/>
    <s v="518011  Water Funded Debt"/>
    <n v="0"/>
    <n v="60"/>
    <n v="50"/>
    <n v="0"/>
    <n v="0"/>
    <n v="0"/>
    <n v="0"/>
    <n v="0"/>
    <n v="0"/>
    <n v="0"/>
    <n v="110"/>
    <n v="518011"/>
    <n v="110"/>
    <s v="18"/>
    <x v="7"/>
    <s v="Water Funded Debt"/>
    <n v="908567"/>
    <s v="Alta Vista - Summit"/>
    <s v="908567 Alta Vista - Summit"/>
    <x v="6"/>
    <x v="11"/>
    <x v="0"/>
    <x v="2"/>
  </r>
  <r>
    <n v="908568"/>
    <s v="908568 Ashburn - Hogan - Wigan - Ness"/>
    <x v="0"/>
    <x v="0"/>
    <s v="City Wide Capital"/>
    <x v="0"/>
    <x v="0"/>
    <x v="0"/>
    <x v="0"/>
    <x v="0"/>
    <s v="Integrated Road, Sewer &amp; Water Program"/>
    <x v="0"/>
    <x v="6"/>
    <x v="1"/>
    <x v="3"/>
    <x v="11"/>
    <x v="372"/>
    <s v="516104  City Wide Capital"/>
    <n v="1235"/>
    <n v="0"/>
    <n v="0"/>
    <n v="0"/>
    <n v="0"/>
    <n v="0"/>
    <n v="0"/>
    <n v="0"/>
    <n v="0"/>
    <n v="0"/>
    <n v="1235"/>
    <n v="516104"/>
    <n v="1235"/>
    <s v="9"/>
    <x v="3"/>
    <s v="City Wide Capital"/>
    <n v="908568"/>
    <s v="Ashburn-Hogan-Wigan-Ness"/>
    <s v="908568 Ashburn-Hogan-Wigan-Ness"/>
    <x v="6"/>
    <x v="11"/>
    <x v="0"/>
    <x v="0"/>
  </r>
  <r>
    <n v="908568"/>
    <s v="908568 Ashburn - Hogan - Wigan - Ness"/>
    <x v="0"/>
    <x v="0"/>
    <s v="Water Capital"/>
    <x v="5"/>
    <x v="3"/>
    <x v="1"/>
    <x v="1"/>
    <x v="0"/>
    <s v="Integrated Road, Sewer &amp; Water Program"/>
    <x v="0"/>
    <x v="6"/>
    <x v="1"/>
    <x v="3"/>
    <x v="11"/>
    <x v="372"/>
    <s v="516110  Water Capital"/>
    <n v="3600"/>
    <n v="0"/>
    <n v="0"/>
    <n v="0"/>
    <n v="0"/>
    <n v="0"/>
    <n v="0"/>
    <n v="0"/>
    <n v="0"/>
    <n v="0"/>
    <n v="3600"/>
    <n v="516110"/>
    <n v="3600"/>
    <s v="9"/>
    <x v="3"/>
    <s v="Water Capital"/>
    <n v="908568"/>
    <s v="Ashburn-Hogan-Wigan-Ness"/>
    <s v="908568 Ashburn-Hogan-Wigan-Ness"/>
    <x v="6"/>
    <x v="11"/>
    <x v="0"/>
    <x v="0"/>
  </r>
  <r>
    <n v="908568"/>
    <s v="908568 Ashburn - Hogan - Wigan - Ness"/>
    <x v="0"/>
    <x v="0"/>
    <s v="Stormwater Reserve"/>
    <x v="5"/>
    <x v="3"/>
    <x v="1"/>
    <x v="3"/>
    <x v="0"/>
    <s v="Integrated Road, Sewer &amp; Water Program"/>
    <x v="0"/>
    <x v="6"/>
    <x v="1"/>
    <x v="3"/>
    <x v="11"/>
    <x v="372"/>
    <s v="516180  Stormwater Reserve Capital"/>
    <n v="2295"/>
    <n v="0"/>
    <n v="0"/>
    <n v="0"/>
    <n v="0"/>
    <n v="0"/>
    <n v="0"/>
    <n v="0"/>
    <n v="0"/>
    <n v="0"/>
    <n v="2295"/>
    <n v="516180"/>
    <n v="2295"/>
    <s v="9"/>
    <x v="3"/>
    <s v="Stormwater"/>
    <n v="908568"/>
    <s v="Ashburn-Hogan-Wigan-Ness"/>
    <s v="908568 Ashburn-Hogan-Wigan-Ness"/>
    <x v="6"/>
    <x v="11"/>
    <x v="0"/>
    <x v="0"/>
  </r>
  <r>
    <n v="908568"/>
    <s v="908568 Ashburn - Hogan - Wigan - Ness"/>
    <x v="2"/>
    <x v="2"/>
    <s v="Tax Supported Debt"/>
    <x v="2"/>
    <x v="0"/>
    <x v="0"/>
    <x v="0"/>
    <x v="0"/>
    <s v="Integrated Road, Sewer &amp; Water Program"/>
    <x v="0"/>
    <x v="6"/>
    <x v="1"/>
    <x v="3"/>
    <x v="11"/>
    <x v="372"/>
    <s v="518004  Tax Supported Debt"/>
    <n v="200"/>
    <n v="0"/>
    <n v="0"/>
    <n v="0"/>
    <n v="0"/>
    <n v="0"/>
    <n v="0"/>
    <n v="0"/>
    <n v="0"/>
    <n v="0"/>
    <n v="200"/>
    <n v="518004"/>
    <n v="200"/>
    <s v="9"/>
    <x v="3"/>
    <s v="Tax Supported Debt"/>
    <n v="908568"/>
    <s v="Ashburn-Hogan-Wigan-Ness"/>
    <s v="908568 Ashburn-Hogan-Wigan-Ness"/>
    <x v="6"/>
    <x v="11"/>
    <x v="0"/>
    <x v="2"/>
  </r>
  <r>
    <n v="908568"/>
    <s v="908568 Ashburn - Hogan - Wigan - Ness"/>
    <x v="2"/>
    <x v="2"/>
    <s v="Sewer Funded Debt"/>
    <x v="6"/>
    <x v="3"/>
    <x v="1"/>
    <x v="2"/>
    <x v="0"/>
    <s v="Integrated Road, Sewer &amp; Water Program"/>
    <x v="0"/>
    <x v="6"/>
    <x v="1"/>
    <x v="3"/>
    <x v="11"/>
    <x v="372"/>
    <s v="518007  Sewer Funded Debt"/>
    <n v="2295"/>
    <n v="0"/>
    <n v="0"/>
    <n v="0"/>
    <n v="0"/>
    <n v="0"/>
    <n v="0"/>
    <n v="0"/>
    <n v="0"/>
    <n v="0"/>
    <n v="2295"/>
    <n v="518007"/>
    <n v="2295"/>
    <s v="9"/>
    <x v="3"/>
    <s v="Sewer Funded Debt"/>
    <n v="908568"/>
    <s v="Ashburn-Hogan-Wigan-Ness"/>
    <s v="908568 Ashburn-Hogan-Wigan-Ness"/>
    <x v="6"/>
    <x v="11"/>
    <x v="0"/>
    <x v="2"/>
  </r>
  <r>
    <n v="908568"/>
    <s v="908568 Ashburn - Hogan - Wigan - Ness"/>
    <x v="2"/>
    <x v="2"/>
    <s v="Water Funded Debt"/>
    <x v="6"/>
    <x v="3"/>
    <x v="1"/>
    <x v="1"/>
    <x v="0"/>
    <s v="Integrated Road, Sewer &amp; Water Program"/>
    <x v="0"/>
    <x v="6"/>
    <x v="1"/>
    <x v="3"/>
    <x v="11"/>
    <x v="372"/>
    <s v="518011  Water Funded Debt"/>
    <n v="15"/>
    <n v="0"/>
    <n v="0"/>
    <n v="0"/>
    <n v="0"/>
    <n v="0"/>
    <n v="0"/>
    <n v="0"/>
    <n v="0"/>
    <n v="0"/>
    <n v="15"/>
    <n v="518011"/>
    <n v="15"/>
    <s v="9"/>
    <x v="3"/>
    <s v="Water Funded Debt"/>
    <n v="908568"/>
    <s v="Ashburn-Hogan-Wigan-Ness"/>
    <s v="908568 Ashburn-Hogan-Wigan-Ness"/>
    <x v="6"/>
    <x v="11"/>
    <x v="0"/>
    <x v="2"/>
  </r>
  <r>
    <n v="908569"/>
    <s v="908569 Borthwick-Quebec-Gardenvale"/>
    <x v="0"/>
    <x v="0"/>
    <s v="City Wide Capital"/>
    <x v="0"/>
    <x v="0"/>
    <x v="0"/>
    <x v="0"/>
    <x v="0"/>
    <s v="Integrated Road, Sewer &amp; Water Program"/>
    <x v="0"/>
    <x v="6"/>
    <x v="1"/>
    <x v="3"/>
    <x v="11"/>
    <x v="373"/>
    <s v="516104  City Wide Capital"/>
    <n v="600"/>
    <n v="0"/>
    <n v="0"/>
    <n v="0"/>
    <n v="0"/>
    <n v="0"/>
    <n v="0"/>
    <n v="0"/>
    <n v="0"/>
    <n v="0"/>
    <n v="600"/>
    <n v="516104"/>
    <n v="600"/>
    <s v="13"/>
    <x v="3"/>
    <s v="City Wide Capital"/>
    <n v="908569"/>
    <s v="Borthwick-Quebec-Gardenvale"/>
    <s v="908569 Borthwick-Quebec-Gardenvale"/>
    <x v="6"/>
    <x v="11"/>
    <x v="0"/>
    <x v="0"/>
  </r>
  <r>
    <n v="908569"/>
    <s v="908569 Borthwick-Quebec-Gardenvale"/>
    <x v="0"/>
    <x v="0"/>
    <s v="Water Capital"/>
    <x v="5"/>
    <x v="3"/>
    <x v="1"/>
    <x v="1"/>
    <x v="0"/>
    <s v="Integrated Road, Sewer &amp; Water Program"/>
    <x v="0"/>
    <x v="6"/>
    <x v="1"/>
    <x v="3"/>
    <x v="11"/>
    <x v="373"/>
    <s v="516110  Water Capital"/>
    <n v="1180"/>
    <n v="0"/>
    <n v="0"/>
    <n v="0"/>
    <n v="0"/>
    <n v="0"/>
    <n v="0"/>
    <n v="0"/>
    <n v="0"/>
    <n v="0"/>
    <n v="1180"/>
    <n v="516110"/>
    <n v="1180"/>
    <s v="13"/>
    <x v="3"/>
    <s v="Water Capital"/>
    <n v="908569"/>
    <s v="Borthwick-Quebec-Gardenvale"/>
    <s v="908569 Borthwick-Quebec-Gardenvale"/>
    <x v="6"/>
    <x v="11"/>
    <x v="0"/>
    <x v="0"/>
  </r>
  <r>
    <n v="908569"/>
    <s v="908569 Borthwick-Quebec-Gardenvale"/>
    <x v="0"/>
    <x v="0"/>
    <s v="Stormwater Reserve"/>
    <x v="5"/>
    <x v="3"/>
    <x v="1"/>
    <x v="3"/>
    <x v="0"/>
    <s v="Integrated Road, Sewer &amp; Water Program"/>
    <x v="0"/>
    <x v="6"/>
    <x v="1"/>
    <x v="3"/>
    <x v="11"/>
    <x v="373"/>
    <s v="516180  Stormwater Reserve Capital"/>
    <n v="1390"/>
    <n v="0"/>
    <n v="0"/>
    <n v="0"/>
    <n v="0"/>
    <n v="0"/>
    <n v="0"/>
    <n v="0"/>
    <n v="0"/>
    <n v="0"/>
    <n v="1390"/>
    <n v="516180"/>
    <n v="1390"/>
    <s v="13"/>
    <x v="3"/>
    <s v="Stormwater"/>
    <n v="908569"/>
    <s v="Borthwick-Quebec-Gardenvale"/>
    <s v="908569 Borthwick-Quebec-Gardenvale"/>
    <x v="6"/>
    <x v="11"/>
    <x v="0"/>
    <x v="0"/>
  </r>
  <r>
    <n v="908569"/>
    <s v="908569 Borthwick-Quebec-Gardenvale"/>
    <x v="2"/>
    <x v="2"/>
    <s v="Sewer Funded Debt"/>
    <x v="6"/>
    <x v="3"/>
    <x v="1"/>
    <x v="2"/>
    <x v="0"/>
    <s v="Integrated Road, Sewer &amp; Water Program"/>
    <x v="0"/>
    <x v="6"/>
    <x v="1"/>
    <x v="3"/>
    <x v="11"/>
    <x v="373"/>
    <s v="518007  Sewer Funded Debt"/>
    <n v="1050"/>
    <n v="0"/>
    <n v="0"/>
    <n v="0"/>
    <n v="0"/>
    <n v="0"/>
    <n v="0"/>
    <n v="0"/>
    <n v="0"/>
    <n v="0"/>
    <n v="1050"/>
    <n v="518007"/>
    <n v="1050"/>
    <s v="13"/>
    <x v="3"/>
    <s v="Sewer Funded Debt"/>
    <n v="908569"/>
    <s v="Borthwick-Quebec-Gardenvale"/>
    <s v="908569 Borthwick-Quebec-Gardenvale"/>
    <x v="6"/>
    <x v="11"/>
    <x v="0"/>
    <x v="2"/>
  </r>
  <r>
    <n v="908569"/>
    <s v="908569 Borthwick-Quebec-Gardenvale"/>
    <x v="2"/>
    <x v="2"/>
    <s v="Water Funded Debt"/>
    <x v="6"/>
    <x v="3"/>
    <x v="1"/>
    <x v="1"/>
    <x v="0"/>
    <s v="Integrated Road, Sewer &amp; Water Program"/>
    <x v="0"/>
    <x v="6"/>
    <x v="1"/>
    <x v="3"/>
    <x v="11"/>
    <x v="373"/>
    <s v="518011  Water Funded Debt"/>
    <n v="200"/>
    <n v="0"/>
    <n v="0"/>
    <n v="0"/>
    <n v="0"/>
    <n v="0"/>
    <n v="0"/>
    <n v="0"/>
    <n v="0"/>
    <n v="0"/>
    <n v="200"/>
    <n v="518011"/>
    <n v="200"/>
    <s v="13"/>
    <x v="3"/>
    <s v="Water Funded Debt"/>
    <n v="908569"/>
    <s v="Borthwick-Quebec-Gardenvale"/>
    <s v="908569 Borthwick-Quebec-Gardenvale"/>
    <x v="6"/>
    <x v="11"/>
    <x v="0"/>
    <x v="2"/>
  </r>
  <r>
    <n v="908572"/>
    <s v="908572 Fairbairn-Bellwood-Willard-Belmont"/>
    <x v="0"/>
    <x v="0"/>
    <s v="City Wide Capital"/>
    <x v="0"/>
    <x v="0"/>
    <x v="0"/>
    <x v="0"/>
    <x v="0"/>
    <s v="Individual"/>
    <x v="0"/>
    <x v="6"/>
    <x v="1"/>
    <x v="3"/>
    <x v="11"/>
    <x v="374"/>
    <s v="516104  City Wide Capital"/>
    <n v="0"/>
    <n v="940"/>
    <n v="0"/>
    <n v="0"/>
    <n v="0"/>
    <n v="0"/>
    <n v="0"/>
    <n v="0"/>
    <n v="0"/>
    <n v="0"/>
    <n v="940"/>
    <n v="516104"/>
    <n v="940"/>
    <s v="17"/>
    <x v="3"/>
    <s v="City Wide Capital"/>
    <n v="908572"/>
    <s v="Fairbairn-Bellwood-Willard-Belmont"/>
    <s v="908572 Fairbairn-Bellwood-Willard-Belmont"/>
    <x v="6"/>
    <x v="11"/>
    <x v="0"/>
    <x v="0"/>
  </r>
  <r>
    <n v="908572"/>
    <s v="908572 Fairbairn-Bellwood-Willard-Belmont"/>
    <x v="0"/>
    <x v="0"/>
    <s v="Water Capital"/>
    <x v="5"/>
    <x v="3"/>
    <x v="1"/>
    <x v="1"/>
    <x v="0"/>
    <s v="Individual"/>
    <x v="0"/>
    <x v="6"/>
    <x v="1"/>
    <x v="3"/>
    <x v="11"/>
    <x v="374"/>
    <s v="516110  Water Capital"/>
    <n v="0"/>
    <n v="1860"/>
    <n v="0"/>
    <n v="0"/>
    <n v="0"/>
    <n v="0"/>
    <n v="0"/>
    <n v="0"/>
    <n v="0"/>
    <n v="0"/>
    <n v="1860"/>
    <n v="516110"/>
    <n v="1860"/>
    <s v="17"/>
    <x v="3"/>
    <s v="Water Capital"/>
    <n v="908572"/>
    <s v="Fairbairn-Bellwood-Willard-Belmont"/>
    <s v="908572 Fairbairn-Bellwood-Willard-Belmont"/>
    <x v="6"/>
    <x v="11"/>
    <x v="0"/>
    <x v="0"/>
  </r>
  <r>
    <n v="908572"/>
    <s v="908572 Fairbairn-Bellwood-Willard-Belmont"/>
    <x v="0"/>
    <x v="0"/>
    <s v="Stormwater Reserve"/>
    <x v="5"/>
    <x v="3"/>
    <x v="1"/>
    <x v="3"/>
    <x v="0"/>
    <s v="Individual"/>
    <x v="0"/>
    <x v="6"/>
    <x v="1"/>
    <x v="3"/>
    <x v="11"/>
    <x v="374"/>
    <s v="516180  Stormwater Reserve Capital"/>
    <n v="0"/>
    <n v="1700"/>
    <n v="0"/>
    <n v="0"/>
    <n v="0"/>
    <n v="0"/>
    <n v="0"/>
    <n v="0"/>
    <n v="0"/>
    <n v="0"/>
    <n v="1700"/>
    <n v="516180"/>
    <n v="1700"/>
    <s v="17"/>
    <x v="3"/>
    <s v="Stormwater"/>
    <n v="908572"/>
    <s v="Fairbairn-Bellwood-Willard-Belmont"/>
    <s v="908572 Fairbairn-Bellwood-Willard-Belmont"/>
    <x v="6"/>
    <x v="11"/>
    <x v="0"/>
    <x v="0"/>
  </r>
  <r>
    <n v="908572"/>
    <s v="908572 Fairbairn-Bellwood-Willard-Belmont"/>
    <x v="2"/>
    <x v="2"/>
    <s v="Tax Supported Debt"/>
    <x v="2"/>
    <x v="0"/>
    <x v="0"/>
    <x v="0"/>
    <x v="0"/>
    <s v="Individual"/>
    <x v="0"/>
    <x v="6"/>
    <x v="1"/>
    <x v="3"/>
    <x v="11"/>
    <x v="374"/>
    <s v="518004  Tax Supported Debt"/>
    <n v="0"/>
    <n v="30"/>
    <n v="0"/>
    <n v="0"/>
    <n v="0"/>
    <n v="0"/>
    <n v="0"/>
    <n v="0"/>
    <n v="0"/>
    <n v="0"/>
    <n v="30"/>
    <n v="518004"/>
    <n v="30"/>
    <s v="17"/>
    <x v="3"/>
    <s v="Tax Supported Debt"/>
    <n v="908572"/>
    <s v="Fairbairn-Bellwood-Willard-Belmont"/>
    <s v="908572 Fairbairn-Bellwood-Willard-Belmont"/>
    <x v="6"/>
    <x v="11"/>
    <x v="0"/>
    <x v="2"/>
  </r>
  <r>
    <n v="908572"/>
    <s v="908572 Fairbairn-Bellwood-Willard-Belmont"/>
    <x v="2"/>
    <x v="2"/>
    <s v="Sewer Funded Debt"/>
    <x v="6"/>
    <x v="3"/>
    <x v="1"/>
    <x v="2"/>
    <x v="0"/>
    <s v="Individual"/>
    <x v="0"/>
    <x v="6"/>
    <x v="1"/>
    <x v="3"/>
    <x v="11"/>
    <x v="374"/>
    <s v="518007  Sewer Funded Debt"/>
    <n v="0"/>
    <n v="1570"/>
    <n v="0"/>
    <n v="0"/>
    <n v="0"/>
    <n v="0"/>
    <n v="0"/>
    <n v="0"/>
    <n v="0"/>
    <n v="0"/>
    <n v="1570"/>
    <n v="518007"/>
    <n v="1570"/>
    <s v="17"/>
    <x v="3"/>
    <s v="Sewer Funded Debt"/>
    <n v="908572"/>
    <s v="Fairbairn-Bellwood-Willard-Belmont"/>
    <s v="908572 Fairbairn-Bellwood-Willard-Belmont"/>
    <x v="6"/>
    <x v="11"/>
    <x v="0"/>
    <x v="2"/>
  </r>
  <r>
    <n v="908572"/>
    <s v="908572 Fairbairn-Bellwood-Willard-Belmont"/>
    <x v="2"/>
    <x v="2"/>
    <s v="Water Funded Debt"/>
    <x v="6"/>
    <x v="3"/>
    <x v="1"/>
    <x v="1"/>
    <x v="0"/>
    <s v="Individual"/>
    <x v="0"/>
    <x v="6"/>
    <x v="1"/>
    <x v="3"/>
    <x v="11"/>
    <x v="374"/>
    <s v="518011  Water Funded Debt"/>
    <n v="0"/>
    <n v="200"/>
    <n v="0"/>
    <n v="0"/>
    <n v="0"/>
    <n v="0"/>
    <n v="0"/>
    <n v="0"/>
    <n v="0"/>
    <n v="0"/>
    <n v="200"/>
    <n v="518011"/>
    <n v="200"/>
    <s v="17"/>
    <x v="3"/>
    <s v="Water Funded Debt"/>
    <n v="908572"/>
    <s v="Fairbairn-Bellwood-Willard-Belmont"/>
    <s v="908572 Fairbairn-Bellwood-Willard-Belmont"/>
    <x v="6"/>
    <x v="11"/>
    <x v="0"/>
    <x v="2"/>
  </r>
  <r>
    <n v="908573"/>
    <s v="908573 Gibson-Denver-Tampa-Orlando"/>
    <x v="0"/>
    <x v="0"/>
    <s v="City Wide Capital"/>
    <x v="0"/>
    <x v="0"/>
    <x v="0"/>
    <x v="0"/>
    <x v="0"/>
    <s v="Integrated Road, Sewer &amp; Water Program"/>
    <x v="0"/>
    <x v="6"/>
    <x v="1"/>
    <x v="3"/>
    <x v="11"/>
    <x v="375"/>
    <s v="516104  City Wide Capital"/>
    <n v="580"/>
    <n v="0"/>
    <n v="0"/>
    <n v="0"/>
    <n v="0"/>
    <n v="0"/>
    <n v="0"/>
    <n v="0"/>
    <n v="0"/>
    <n v="0"/>
    <n v="580"/>
    <n v="516104"/>
    <n v="580"/>
    <s v="18"/>
    <x v="3"/>
    <s v="City Wide Capital"/>
    <n v="908573"/>
    <s v="Gibson-Denver-Tampa-Orlando"/>
    <s v="908573 Gibson-Denver-Tampa-Orlando"/>
    <x v="6"/>
    <x v="11"/>
    <x v="0"/>
    <x v="0"/>
  </r>
  <r>
    <n v="908573"/>
    <s v="908573 Gibson-Denver-Tampa-Orlando"/>
    <x v="0"/>
    <x v="0"/>
    <s v="Water Capital"/>
    <x v="5"/>
    <x v="3"/>
    <x v="1"/>
    <x v="1"/>
    <x v="0"/>
    <s v="Integrated Road, Sewer &amp; Water Program"/>
    <x v="0"/>
    <x v="6"/>
    <x v="1"/>
    <x v="3"/>
    <x v="11"/>
    <x v="375"/>
    <s v="516110  Water Capital"/>
    <n v="1000"/>
    <n v="0"/>
    <n v="0"/>
    <n v="0"/>
    <n v="0"/>
    <n v="0"/>
    <n v="0"/>
    <n v="0"/>
    <n v="0"/>
    <n v="0"/>
    <n v="1000"/>
    <n v="516110"/>
    <n v="1000"/>
    <s v="18"/>
    <x v="3"/>
    <s v="Water Capital"/>
    <n v="908573"/>
    <s v="Gibson-Denver-Tampa-Orlando"/>
    <s v="908573 Gibson-Denver-Tampa-Orlando"/>
    <x v="6"/>
    <x v="11"/>
    <x v="0"/>
    <x v="0"/>
  </r>
  <r>
    <n v="908573"/>
    <s v="908573 Gibson-Denver-Tampa-Orlando"/>
    <x v="0"/>
    <x v="0"/>
    <s v="Sewer Capital"/>
    <x v="5"/>
    <x v="3"/>
    <x v="1"/>
    <x v="2"/>
    <x v="0"/>
    <s v="Integrated Road, Sewer &amp; Water Program"/>
    <x v="0"/>
    <x v="6"/>
    <x v="1"/>
    <x v="3"/>
    <x v="11"/>
    <x v="375"/>
    <s v="516112  Sewer Capital"/>
    <n v="760"/>
    <n v="0"/>
    <n v="0"/>
    <n v="0"/>
    <n v="0"/>
    <n v="0"/>
    <n v="0"/>
    <n v="0"/>
    <n v="0"/>
    <n v="0"/>
    <n v="760"/>
    <n v="516112"/>
    <n v="760"/>
    <s v="18"/>
    <x v="3"/>
    <s v="Sewer Capital "/>
    <n v="908573"/>
    <s v="Gibson-Denver-Tampa-Orlando"/>
    <s v="908573 Gibson-Denver-Tampa-Orlando"/>
    <x v="6"/>
    <x v="11"/>
    <x v="0"/>
    <x v="0"/>
  </r>
  <r>
    <n v="908573"/>
    <s v="908573 Gibson-Denver-Tampa-Orlando"/>
    <x v="0"/>
    <x v="0"/>
    <s v="Stormwater Reserve"/>
    <x v="5"/>
    <x v="3"/>
    <x v="1"/>
    <x v="3"/>
    <x v="0"/>
    <s v="Integrated Road, Sewer &amp; Water Program"/>
    <x v="0"/>
    <x v="6"/>
    <x v="1"/>
    <x v="3"/>
    <x v="11"/>
    <x v="375"/>
    <s v="516180  Stormwater Reserve Capital"/>
    <n v="870"/>
    <n v="0"/>
    <n v="0"/>
    <n v="0"/>
    <n v="0"/>
    <n v="0"/>
    <n v="0"/>
    <n v="0"/>
    <n v="0"/>
    <n v="0"/>
    <n v="870"/>
    <n v="516180"/>
    <n v="870"/>
    <s v="18"/>
    <x v="3"/>
    <s v="Stormwater"/>
    <n v="908573"/>
    <s v="Gibson-Denver-Tampa-Orlando"/>
    <s v="908573 Gibson-Denver-Tampa-Orlando"/>
    <x v="6"/>
    <x v="11"/>
    <x v="0"/>
    <x v="0"/>
  </r>
  <r>
    <n v="908573"/>
    <s v="908573 Gibson-Denver-Tampa-Orlando"/>
    <x v="2"/>
    <x v="2"/>
    <s v="Sewer Funded Debt"/>
    <x v="6"/>
    <x v="3"/>
    <x v="1"/>
    <x v="2"/>
    <x v="0"/>
    <s v="Integrated Road, Sewer &amp; Water Program"/>
    <x v="0"/>
    <x v="6"/>
    <x v="1"/>
    <x v="3"/>
    <x v="11"/>
    <x v="375"/>
    <s v="518007  Sewer Funded Debt"/>
    <n v="200"/>
    <n v="0"/>
    <n v="0"/>
    <n v="0"/>
    <n v="0"/>
    <n v="0"/>
    <n v="0"/>
    <n v="0"/>
    <n v="0"/>
    <n v="0"/>
    <n v="200"/>
    <n v="518007"/>
    <n v="200"/>
    <s v="18"/>
    <x v="3"/>
    <s v="Sewer Funded Debt"/>
    <n v="908573"/>
    <s v="Gibson-Denver-Tampa-Orlando"/>
    <s v="908573 Gibson-Denver-Tampa-Orlando"/>
    <x v="6"/>
    <x v="11"/>
    <x v="0"/>
    <x v="2"/>
  </r>
  <r>
    <n v="908573"/>
    <s v="908573 Gibson-Denver-Tampa-Orlando"/>
    <x v="2"/>
    <x v="2"/>
    <s v="Water Funded Debt"/>
    <x v="6"/>
    <x v="3"/>
    <x v="1"/>
    <x v="1"/>
    <x v="0"/>
    <s v="Integrated Road, Sewer &amp; Water Program"/>
    <x v="0"/>
    <x v="6"/>
    <x v="1"/>
    <x v="3"/>
    <x v="11"/>
    <x v="375"/>
    <s v="518011  Water Funded Debt"/>
    <n v="340"/>
    <n v="0"/>
    <n v="0"/>
    <n v="0"/>
    <n v="0"/>
    <n v="0"/>
    <n v="0"/>
    <n v="0"/>
    <n v="0"/>
    <n v="0"/>
    <n v="340"/>
    <n v="518011"/>
    <n v="340"/>
    <s v="18"/>
    <x v="3"/>
    <s v="Water Funded Debt"/>
    <n v="908573"/>
    <s v="Gibson-Denver-Tampa-Orlando"/>
    <s v="908573 Gibson-Denver-Tampa-Orlando"/>
    <x v="6"/>
    <x v="11"/>
    <x v="0"/>
    <x v="2"/>
  </r>
  <r>
    <n v="908574"/>
    <s v="908574 Grove Ave &amp; Grosvenor"/>
    <x v="0"/>
    <x v="0"/>
    <s v="City Wide Capital"/>
    <x v="0"/>
    <x v="0"/>
    <x v="0"/>
    <x v="0"/>
    <x v="0"/>
    <s v="Integrated Road, Sewer &amp; Water Program"/>
    <x v="0"/>
    <x v="6"/>
    <x v="1"/>
    <x v="3"/>
    <x v="11"/>
    <x v="376"/>
    <s v="516104  City Wide Capital"/>
    <n v="170"/>
    <n v="0"/>
    <n v="580"/>
    <n v="0"/>
    <n v="0"/>
    <n v="0"/>
    <n v="0"/>
    <n v="0"/>
    <n v="0"/>
    <n v="0"/>
    <n v="750"/>
    <n v="516104"/>
    <n v="750"/>
    <s v="17"/>
    <x v="7"/>
    <s v="City Wide Capital"/>
    <n v="908574"/>
    <s v="Av. Grove "/>
    <s v="908574 Av. Grove "/>
    <x v="6"/>
    <x v="11"/>
    <x v="0"/>
    <x v="0"/>
  </r>
  <r>
    <n v="908574"/>
    <s v="908574 Grove Ave &amp; Grosvenor"/>
    <x v="0"/>
    <x v="0"/>
    <s v="Water Capital"/>
    <x v="5"/>
    <x v="3"/>
    <x v="1"/>
    <x v="1"/>
    <x v="0"/>
    <s v="Integrated Road, Sewer &amp; Water Program"/>
    <x v="0"/>
    <x v="6"/>
    <x v="1"/>
    <x v="3"/>
    <x v="11"/>
    <x v="376"/>
    <s v="516110  Water Capital"/>
    <n v="300"/>
    <n v="0"/>
    <n v="1350"/>
    <n v="0"/>
    <n v="0"/>
    <n v="0"/>
    <n v="0"/>
    <n v="0"/>
    <n v="0"/>
    <n v="0"/>
    <n v="1650"/>
    <n v="516110"/>
    <n v="1650"/>
    <s v="17"/>
    <x v="7"/>
    <s v="Water Capital"/>
    <n v="908574"/>
    <s v="Av. Grove "/>
    <s v="908574 Av. Grove "/>
    <x v="6"/>
    <x v="11"/>
    <x v="0"/>
    <x v="0"/>
  </r>
  <r>
    <n v="908574"/>
    <s v="908574 Grove Ave &amp; Grosvenor"/>
    <x v="0"/>
    <x v="0"/>
    <s v="Sewer Capital"/>
    <x v="5"/>
    <x v="3"/>
    <x v="1"/>
    <x v="2"/>
    <x v="0"/>
    <s v="Integrated Road, Sewer &amp; Water Program"/>
    <x v="0"/>
    <x v="6"/>
    <x v="1"/>
    <x v="3"/>
    <x v="11"/>
    <x v="376"/>
    <s v="516112  Sewer Capital"/>
    <n v="150"/>
    <n v="0"/>
    <n v="0"/>
    <n v="0"/>
    <n v="0"/>
    <n v="0"/>
    <n v="0"/>
    <n v="0"/>
    <n v="0"/>
    <n v="0"/>
    <n v="150"/>
    <n v="516112"/>
    <n v="150"/>
    <s v="17"/>
    <x v="7"/>
    <s v="Sewer Capital "/>
    <n v="908574"/>
    <s v="Av. Grove "/>
    <s v="908574 Av. Grove "/>
    <x v="6"/>
    <x v="11"/>
    <x v="0"/>
    <x v="0"/>
  </r>
  <r>
    <n v="908574"/>
    <s v="908574 Grove Ave &amp; Grosvenor"/>
    <x v="0"/>
    <x v="0"/>
    <s v="Stormwater Reserve"/>
    <x v="5"/>
    <x v="3"/>
    <x v="1"/>
    <x v="3"/>
    <x v="0"/>
    <s v="Integrated Road, Sewer &amp; Water Program"/>
    <x v="0"/>
    <x v="6"/>
    <x v="1"/>
    <x v="3"/>
    <x v="11"/>
    <x v="376"/>
    <s v="516180  Stormwater Reserve Capital"/>
    <n v="0"/>
    <n v="0"/>
    <n v="1350"/>
    <n v="0"/>
    <n v="0"/>
    <n v="0"/>
    <n v="0"/>
    <n v="0"/>
    <n v="0"/>
    <n v="0"/>
    <n v="1350"/>
    <n v="516180"/>
    <n v="1350"/>
    <s v="17"/>
    <x v="7"/>
    <s v="Stormwater"/>
    <n v="908574"/>
    <s v="Av. Grove "/>
    <s v="908574 Av. Grove "/>
    <x v="6"/>
    <x v="11"/>
    <x v="0"/>
    <x v="0"/>
  </r>
  <r>
    <n v="908574"/>
    <s v="908574 Grove Ave &amp; Grosvenor"/>
    <x v="2"/>
    <x v="2"/>
    <s v="Sewer Funded Debt"/>
    <x v="6"/>
    <x v="3"/>
    <x v="1"/>
    <x v="2"/>
    <x v="0"/>
    <s v="Integrated Road, Sewer &amp; Water Program"/>
    <x v="0"/>
    <x v="6"/>
    <x v="1"/>
    <x v="3"/>
    <x v="11"/>
    <x v="376"/>
    <s v="518007  Sewer Funded Debt"/>
    <n v="30"/>
    <n v="0"/>
    <n v="720"/>
    <n v="0"/>
    <n v="0"/>
    <n v="0"/>
    <n v="0"/>
    <n v="0"/>
    <n v="0"/>
    <n v="0"/>
    <n v="750"/>
    <n v="518007"/>
    <n v="750"/>
    <s v="17"/>
    <x v="7"/>
    <s v="Sewer Funded Debt"/>
    <n v="908574"/>
    <s v="Av. Grove "/>
    <s v="908574 Av. Grove "/>
    <x v="6"/>
    <x v="11"/>
    <x v="0"/>
    <x v="2"/>
  </r>
  <r>
    <n v="908574"/>
    <s v="908574 Grove Ave &amp; Grosvenor"/>
    <x v="2"/>
    <x v="2"/>
    <s v="Water Funded Debt"/>
    <x v="6"/>
    <x v="3"/>
    <x v="1"/>
    <x v="1"/>
    <x v="0"/>
    <s v="Integrated Road, Sewer &amp; Water Program"/>
    <x v="0"/>
    <x v="6"/>
    <x v="1"/>
    <x v="3"/>
    <x v="11"/>
    <x v="376"/>
    <s v="518011  Water Funded Debt"/>
    <n v="50"/>
    <n v="0"/>
    <n v="100"/>
    <n v="0"/>
    <n v="0"/>
    <n v="0"/>
    <n v="0"/>
    <n v="0"/>
    <n v="0"/>
    <n v="0"/>
    <n v="150"/>
    <n v="518011"/>
    <n v="150"/>
    <s v="17"/>
    <x v="7"/>
    <s v="Water Funded Debt"/>
    <n v="908574"/>
    <s v="Av. Grove "/>
    <s v="908574 Av. Grove "/>
    <x v="6"/>
    <x v="11"/>
    <x v="0"/>
    <x v="2"/>
  </r>
  <r>
    <n v="908574"/>
    <s v="908574 Grove Ave &amp; Grosvenor"/>
    <x v="2"/>
    <x v="2"/>
    <s v="Stormwater Res Debt"/>
    <x v="6"/>
    <x v="3"/>
    <x v="1"/>
    <x v="3"/>
    <x v="0"/>
    <s v="Integrated Road, Sewer &amp; Water Program"/>
    <x v="0"/>
    <x v="6"/>
    <x v="1"/>
    <x v="3"/>
    <x v="11"/>
    <x v="376"/>
    <s v="518056  Stormwater Reserve Capital Debt"/>
    <n v="350"/>
    <n v="0"/>
    <n v="100"/>
    <n v="0"/>
    <n v="0"/>
    <n v="0"/>
    <n v="0"/>
    <n v="0"/>
    <n v="0"/>
    <n v="0"/>
    <n v="450"/>
    <n v="518056"/>
    <n v="450"/>
    <s v="17"/>
    <x v="7"/>
    <e v="#N/A"/>
    <n v="908574"/>
    <s v="Av. Grove "/>
    <s v="908574 Av. Grove "/>
    <x v="6"/>
    <x v="11"/>
    <x v="0"/>
    <x v="2"/>
  </r>
  <r>
    <n v="908576"/>
    <s v="908576 Larkin-Larose-Lepage"/>
    <x v="0"/>
    <x v="0"/>
    <s v="City Wide Capital"/>
    <x v="0"/>
    <x v="0"/>
    <x v="0"/>
    <x v="0"/>
    <x v="0"/>
    <s v="Individual"/>
    <x v="0"/>
    <x v="6"/>
    <x v="1"/>
    <x v="3"/>
    <x v="11"/>
    <x v="377"/>
    <s v="516104  City Wide Capital"/>
    <n v="0"/>
    <n v="800"/>
    <n v="0"/>
    <n v="0"/>
    <n v="0"/>
    <n v="0"/>
    <n v="0"/>
    <n v="0"/>
    <n v="0"/>
    <n v="0"/>
    <n v="800"/>
    <n v="516104"/>
    <n v="800"/>
    <n v="3"/>
    <x v="3"/>
    <s v="City Wide Capital"/>
    <n v="908576"/>
    <s v="Larkin-Larose-Lepage"/>
    <s v="908576 Larkin-Larose-Lepage"/>
    <x v="6"/>
    <x v="11"/>
    <x v="0"/>
    <x v="0"/>
  </r>
  <r>
    <n v="908576"/>
    <s v="908576 Larkin-Larose-Lepage"/>
    <x v="0"/>
    <x v="0"/>
    <s v="Water Capital"/>
    <x v="5"/>
    <x v="3"/>
    <x v="1"/>
    <x v="1"/>
    <x v="0"/>
    <s v="Individual"/>
    <x v="0"/>
    <x v="6"/>
    <x v="1"/>
    <x v="3"/>
    <x v="11"/>
    <x v="377"/>
    <s v="516110  Water Capital"/>
    <n v="0"/>
    <n v="1350"/>
    <n v="0"/>
    <n v="0"/>
    <n v="0"/>
    <n v="0"/>
    <n v="0"/>
    <n v="0"/>
    <n v="0"/>
    <n v="0"/>
    <n v="1350"/>
    <n v="516110"/>
    <n v="1350"/>
    <n v="3"/>
    <x v="3"/>
    <s v="Water Capital"/>
    <n v="908576"/>
    <s v="Larkin-Larose-Lepage"/>
    <s v="908576 Larkin-Larose-Lepage"/>
    <x v="6"/>
    <x v="11"/>
    <x v="0"/>
    <x v="0"/>
  </r>
  <r>
    <n v="908576"/>
    <s v="908576 Larkin-Larose-Lepage"/>
    <x v="0"/>
    <x v="0"/>
    <s v="Sewer Capital"/>
    <x v="5"/>
    <x v="3"/>
    <x v="1"/>
    <x v="2"/>
    <x v="0"/>
    <s v="Individual"/>
    <x v="0"/>
    <x v="6"/>
    <x v="1"/>
    <x v="3"/>
    <x v="11"/>
    <x v="377"/>
    <s v="516112  Sewer Capital"/>
    <n v="0"/>
    <n v="1350"/>
    <n v="0"/>
    <n v="0"/>
    <n v="0"/>
    <n v="0"/>
    <n v="0"/>
    <n v="0"/>
    <n v="0"/>
    <n v="0"/>
    <n v="1350"/>
    <n v="516112"/>
    <n v="1350"/>
    <n v="3"/>
    <x v="3"/>
    <s v="Sewer Capital "/>
    <n v="908576"/>
    <s v="Larkin-Larose-Lepage"/>
    <s v="908576 Larkin-Larose-Lepage"/>
    <x v="6"/>
    <x v="11"/>
    <x v="0"/>
    <x v="0"/>
  </r>
  <r>
    <n v="908576"/>
    <s v="908576 Larkin-Larose-Lepage"/>
    <x v="0"/>
    <x v="0"/>
    <s v="Stormwater Reserve"/>
    <x v="5"/>
    <x v="3"/>
    <x v="1"/>
    <x v="3"/>
    <x v="0"/>
    <s v="Individual"/>
    <x v="0"/>
    <x v="6"/>
    <x v="1"/>
    <x v="3"/>
    <x v="11"/>
    <x v="377"/>
    <s v="516180  Stormwater Reserve Capital"/>
    <n v="0"/>
    <n v="1350"/>
    <n v="0"/>
    <n v="0"/>
    <n v="0"/>
    <n v="0"/>
    <n v="0"/>
    <n v="0"/>
    <n v="0"/>
    <n v="0"/>
    <n v="1350"/>
    <n v="516180"/>
    <n v="1350"/>
    <n v="3"/>
    <x v="3"/>
    <s v="Stormwater"/>
    <n v="908576"/>
    <s v="Larkin-Larose-Lepage"/>
    <s v="908576 Larkin-Larose-Lepage"/>
    <x v="6"/>
    <x v="11"/>
    <x v="0"/>
    <x v="0"/>
  </r>
  <r>
    <n v="908576"/>
    <s v="908576 Larkin-Larose-Lepage"/>
    <x v="2"/>
    <x v="2"/>
    <s v="Tax Supported Debt"/>
    <x v="2"/>
    <x v="0"/>
    <x v="0"/>
    <x v="0"/>
    <x v="0"/>
    <s v="Individual"/>
    <x v="0"/>
    <x v="6"/>
    <x v="1"/>
    <x v="3"/>
    <x v="11"/>
    <x v="377"/>
    <s v="518004  Tax Supported Debt"/>
    <n v="0"/>
    <n v="50"/>
    <n v="0"/>
    <n v="0"/>
    <n v="0"/>
    <n v="0"/>
    <n v="0"/>
    <n v="0"/>
    <n v="0"/>
    <n v="0"/>
    <n v="50"/>
    <n v="518004"/>
    <n v="50"/>
    <n v="3"/>
    <x v="3"/>
    <s v="Tax Supported Debt"/>
    <n v="908576"/>
    <s v="Larkin-Larose-Lepage"/>
    <s v="908576 Larkin-Larose-Lepage"/>
    <x v="6"/>
    <x v="11"/>
    <x v="0"/>
    <x v="2"/>
  </r>
  <r>
    <n v="908577"/>
    <s v="908577 Mailes Ave (Patricia-Oakdale)"/>
    <x v="0"/>
    <x v="0"/>
    <s v="City Wide Capital"/>
    <x v="0"/>
    <x v="0"/>
    <x v="0"/>
    <x v="0"/>
    <x v="0"/>
    <s v="Integrated Road, Sewer &amp; Water Program"/>
    <x v="0"/>
    <x v="6"/>
    <x v="1"/>
    <x v="3"/>
    <x v="11"/>
    <x v="378"/>
    <s v="516104  City Wide Capital"/>
    <n v="300"/>
    <n v="0"/>
    <n v="0"/>
    <n v="0"/>
    <n v="0"/>
    <n v="0"/>
    <n v="0"/>
    <n v="0"/>
    <n v="0"/>
    <n v="0"/>
    <n v="300"/>
    <n v="516104"/>
    <n v="300"/>
    <s v="15"/>
    <x v="3"/>
    <s v="City Wide Capital"/>
    <n v="908577"/>
    <s v="Av. Mailes (Patricia-Oakdale)"/>
    <s v="908577 Av. Mailes (Patricia-Oakdale)"/>
    <x v="6"/>
    <x v="11"/>
    <x v="0"/>
    <x v="0"/>
  </r>
  <r>
    <n v="908577"/>
    <s v="908577 Mailes Ave (Patricia-Oakdale)"/>
    <x v="0"/>
    <x v="0"/>
    <s v="Water Capital"/>
    <x v="5"/>
    <x v="3"/>
    <x v="1"/>
    <x v="1"/>
    <x v="0"/>
    <s v="Integrated Road, Sewer &amp; Water Program"/>
    <x v="0"/>
    <x v="6"/>
    <x v="1"/>
    <x v="3"/>
    <x v="11"/>
    <x v="378"/>
    <s v="516110  Water Capital"/>
    <n v="760"/>
    <n v="0"/>
    <n v="0"/>
    <n v="0"/>
    <n v="0"/>
    <n v="0"/>
    <n v="0"/>
    <n v="0"/>
    <n v="0"/>
    <n v="0"/>
    <n v="760"/>
    <n v="516110"/>
    <n v="760"/>
    <s v="15"/>
    <x v="3"/>
    <s v="Water Capital"/>
    <n v="908577"/>
    <s v="Av. Mailes (Patricia-Oakdale)"/>
    <s v="908577 Av. Mailes (Patricia-Oakdale)"/>
    <x v="6"/>
    <x v="11"/>
    <x v="0"/>
    <x v="0"/>
  </r>
  <r>
    <n v="908577"/>
    <s v="908577 Mailes Ave (Patricia-Oakdale)"/>
    <x v="0"/>
    <x v="0"/>
    <s v="Sewer Capital"/>
    <x v="5"/>
    <x v="3"/>
    <x v="1"/>
    <x v="2"/>
    <x v="0"/>
    <s v="Integrated Road, Sewer &amp; Water Program"/>
    <x v="0"/>
    <x v="6"/>
    <x v="1"/>
    <x v="3"/>
    <x v="11"/>
    <x v="378"/>
    <s v="516112  Sewer Capital"/>
    <n v="600"/>
    <n v="0"/>
    <n v="0"/>
    <n v="0"/>
    <n v="0"/>
    <n v="0"/>
    <n v="0"/>
    <n v="0"/>
    <n v="0"/>
    <n v="0"/>
    <n v="600"/>
    <n v="516112"/>
    <n v="600"/>
    <s v="15"/>
    <x v="3"/>
    <s v="Sewer Capital "/>
    <n v="908577"/>
    <s v="Av. Mailes (Patricia-Oakdale)"/>
    <s v="908577 Av. Mailes (Patricia-Oakdale)"/>
    <x v="6"/>
    <x v="11"/>
    <x v="0"/>
    <x v="0"/>
  </r>
  <r>
    <n v="908577"/>
    <s v="908577 Mailes Ave (Patricia-Oakdale)"/>
    <x v="0"/>
    <x v="0"/>
    <s v="Stormwater Reserve"/>
    <x v="5"/>
    <x v="3"/>
    <x v="1"/>
    <x v="3"/>
    <x v="0"/>
    <s v="Integrated Road, Sewer &amp; Water Program"/>
    <x v="0"/>
    <x v="6"/>
    <x v="1"/>
    <x v="3"/>
    <x v="11"/>
    <x v="378"/>
    <s v="516180  Stormwater Reserve Capital"/>
    <n v="330"/>
    <n v="0"/>
    <n v="0"/>
    <n v="0"/>
    <n v="0"/>
    <n v="0"/>
    <n v="0"/>
    <n v="0"/>
    <n v="0"/>
    <n v="0"/>
    <n v="330"/>
    <n v="516180"/>
    <n v="330"/>
    <s v="15"/>
    <x v="3"/>
    <s v="Stormwater"/>
    <n v="908577"/>
    <s v="Av. Mailes (Patricia-Oakdale)"/>
    <s v="908577 Av. Mailes (Patricia-Oakdale)"/>
    <x v="6"/>
    <x v="11"/>
    <x v="0"/>
    <x v="0"/>
  </r>
  <r>
    <n v="908577"/>
    <s v="908577 Mailes Ave (Patricia-Oakdale)"/>
    <x v="2"/>
    <x v="2"/>
    <s v="Sewer Funded Debt"/>
    <x v="6"/>
    <x v="3"/>
    <x v="1"/>
    <x v="2"/>
    <x v="0"/>
    <s v="Integrated Road, Sewer &amp; Water Program"/>
    <x v="0"/>
    <x v="6"/>
    <x v="1"/>
    <x v="3"/>
    <x v="11"/>
    <x v="378"/>
    <s v="518007  Sewer Funded Debt"/>
    <n v="50"/>
    <n v="0"/>
    <n v="0"/>
    <n v="0"/>
    <n v="0"/>
    <n v="0"/>
    <n v="0"/>
    <n v="0"/>
    <n v="0"/>
    <n v="0"/>
    <n v="50"/>
    <n v="518007"/>
    <n v="50"/>
    <s v="15"/>
    <x v="3"/>
    <s v="Sewer Funded Debt"/>
    <n v="908577"/>
    <s v="Av. Mailes (Patricia-Oakdale)"/>
    <s v="908577 Av. Mailes (Patricia-Oakdale)"/>
    <x v="6"/>
    <x v="11"/>
    <x v="0"/>
    <x v="2"/>
  </r>
  <r>
    <n v="908577"/>
    <s v="908577 Mailes Ave (Patricia-Oakdale)"/>
    <x v="2"/>
    <x v="2"/>
    <s v="Water Funded Debt"/>
    <x v="6"/>
    <x v="3"/>
    <x v="1"/>
    <x v="1"/>
    <x v="0"/>
    <s v="Integrated Road, Sewer &amp; Water Program"/>
    <x v="0"/>
    <x v="6"/>
    <x v="1"/>
    <x v="3"/>
    <x v="11"/>
    <x v="378"/>
    <s v="518011  Water Funded Debt"/>
    <n v="70"/>
    <n v="0"/>
    <n v="0"/>
    <n v="0"/>
    <n v="0"/>
    <n v="0"/>
    <n v="0"/>
    <n v="0"/>
    <n v="0"/>
    <n v="0"/>
    <n v="70"/>
    <n v="518011"/>
    <n v="70"/>
    <s v="15"/>
    <x v="3"/>
    <s v="Water Funded Debt"/>
    <n v="908577"/>
    <s v="Av. Mailes (Patricia-Oakdale)"/>
    <s v="908577 Av. Mailes (Patricia-Oakdale)"/>
    <x v="6"/>
    <x v="11"/>
    <x v="0"/>
    <x v="2"/>
  </r>
  <r>
    <n v="908578"/>
    <s v="908578 Ryder St - Featherston Dr"/>
    <x v="0"/>
    <x v="0"/>
    <s v="City Wide Capital"/>
    <x v="0"/>
    <x v="0"/>
    <x v="0"/>
    <x v="0"/>
    <x v="0"/>
    <s v="Integrated Road, Sewer &amp; Water Program"/>
    <x v="0"/>
    <x v="6"/>
    <x v="1"/>
    <x v="3"/>
    <x v="11"/>
    <x v="379"/>
    <s v="516104  City Wide Capital"/>
    <n v="100"/>
    <n v="0"/>
    <n v="400"/>
    <n v="0"/>
    <n v="0"/>
    <n v="0"/>
    <n v="0"/>
    <n v="0"/>
    <n v="0"/>
    <n v="0"/>
    <n v="500"/>
    <n v="516104"/>
    <n v="500"/>
    <s v="18"/>
    <x v="7"/>
    <s v="City Wide Capital"/>
    <n v="908578"/>
    <s v="Ryder - Featherston"/>
    <s v="908578 Ryder - Featherston"/>
    <x v="6"/>
    <x v="11"/>
    <x v="0"/>
    <x v="0"/>
  </r>
  <r>
    <n v="908578"/>
    <s v="908578 Ryder St - Featherston Dr"/>
    <x v="0"/>
    <x v="0"/>
    <s v="Water Capital"/>
    <x v="5"/>
    <x v="3"/>
    <x v="1"/>
    <x v="1"/>
    <x v="0"/>
    <s v="Integrated Road, Sewer &amp; Water Program"/>
    <x v="0"/>
    <x v="6"/>
    <x v="1"/>
    <x v="3"/>
    <x v="11"/>
    <x v="379"/>
    <s v="516110  Water Capital"/>
    <n v="325"/>
    <n v="0"/>
    <n v="1400"/>
    <n v="0"/>
    <n v="0"/>
    <n v="0"/>
    <n v="0"/>
    <n v="0"/>
    <n v="0"/>
    <n v="0"/>
    <n v="1725"/>
    <n v="516110"/>
    <n v="1725"/>
    <s v="18"/>
    <x v="7"/>
    <s v="Water Capital"/>
    <n v="908578"/>
    <s v="Ryder - Featherston"/>
    <s v="908578 Ryder - Featherston"/>
    <x v="6"/>
    <x v="11"/>
    <x v="0"/>
    <x v="0"/>
  </r>
  <r>
    <n v="908578"/>
    <s v="908578 Ryder St - Featherston Dr"/>
    <x v="0"/>
    <x v="0"/>
    <s v="Sewer Capital"/>
    <x v="5"/>
    <x v="3"/>
    <x v="1"/>
    <x v="2"/>
    <x v="0"/>
    <s v="Integrated Road, Sewer &amp; Water Program"/>
    <x v="0"/>
    <x v="6"/>
    <x v="1"/>
    <x v="3"/>
    <x v="11"/>
    <x v="379"/>
    <s v="516112  Sewer Capital"/>
    <n v="200"/>
    <n v="0"/>
    <n v="0"/>
    <n v="0"/>
    <n v="0"/>
    <n v="0"/>
    <n v="0"/>
    <n v="0"/>
    <n v="0"/>
    <n v="0"/>
    <n v="200"/>
    <n v="516112"/>
    <n v="200"/>
    <s v="18"/>
    <x v="7"/>
    <s v="Sewer Capital "/>
    <n v="908578"/>
    <s v="Ryder - Featherston"/>
    <s v="908578 Ryder - Featherston"/>
    <x v="6"/>
    <x v="11"/>
    <x v="0"/>
    <x v="0"/>
  </r>
  <r>
    <n v="908578"/>
    <s v="908578 Ryder St - Featherston Dr"/>
    <x v="0"/>
    <x v="0"/>
    <s v="Stormwater Reserve"/>
    <x v="5"/>
    <x v="3"/>
    <x v="1"/>
    <x v="3"/>
    <x v="0"/>
    <s v="Integrated Road, Sewer &amp; Water Program"/>
    <x v="0"/>
    <x v="6"/>
    <x v="1"/>
    <x v="3"/>
    <x v="11"/>
    <x v="379"/>
    <s v="516180  Stormwater Reserve Capital"/>
    <n v="0"/>
    <n v="0"/>
    <n v="970"/>
    <n v="0"/>
    <n v="0"/>
    <n v="0"/>
    <n v="0"/>
    <n v="0"/>
    <n v="0"/>
    <n v="0"/>
    <n v="970"/>
    <n v="516180"/>
    <n v="970"/>
    <s v="18"/>
    <x v="7"/>
    <s v="Stormwater"/>
    <n v="908578"/>
    <s v="Ryder - Featherston"/>
    <s v="908578 Ryder - Featherston"/>
    <x v="6"/>
    <x v="11"/>
    <x v="0"/>
    <x v="0"/>
  </r>
  <r>
    <n v="908578"/>
    <s v="908578 Ryder St - Featherston Dr"/>
    <x v="2"/>
    <x v="2"/>
    <s v="Sewer Funded Debt"/>
    <x v="6"/>
    <x v="3"/>
    <x v="1"/>
    <x v="2"/>
    <x v="0"/>
    <s v="Integrated Road, Sewer &amp; Water Program"/>
    <x v="0"/>
    <x v="6"/>
    <x v="1"/>
    <x v="3"/>
    <x v="11"/>
    <x v="379"/>
    <s v="518007  Sewer Funded Debt"/>
    <n v="50"/>
    <n v="0"/>
    <n v="1000"/>
    <n v="0"/>
    <n v="0"/>
    <n v="0"/>
    <n v="0"/>
    <n v="0"/>
    <n v="0"/>
    <n v="0"/>
    <n v="1050"/>
    <n v="518007"/>
    <n v="1050"/>
    <s v="18"/>
    <x v="7"/>
    <s v="Sewer Funded Debt"/>
    <n v="908578"/>
    <s v="Ryder - Featherston"/>
    <s v="908578 Ryder - Featherston"/>
    <x v="6"/>
    <x v="11"/>
    <x v="0"/>
    <x v="2"/>
  </r>
  <r>
    <n v="908578"/>
    <s v="908578 Ryder St - Featherston Dr"/>
    <x v="2"/>
    <x v="2"/>
    <s v="Water Funded Debt"/>
    <x v="6"/>
    <x v="3"/>
    <x v="1"/>
    <x v="1"/>
    <x v="0"/>
    <s v="Integrated Road, Sewer &amp; Water Program"/>
    <x v="0"/>
    <x v="6"/>
    <x v="1"/>
    <x v="3"/>
    <x v="11"/>
    <x v="379"/>
    <s v="518011  Water Funded Debt"/>
    <n v="75"/>
    <n v="0"/>
    <n v="100"/>
    <n v="0"/>
    <n v="0"/>
    <n v="0"/>
    <n v="0"/>
    <n v="0"/>
    <n v="0"/>
    <n v="0"/>
    <n v="175"/>
    <n v="518011"/>
    <n v="175"/>
    <s v="18"/>
    <x v="7"/>
    <s v="Water Funded Debt"/>
    <n v="908578"/>
    <s v="Ryder - Featherston"/>
    <s v="908578 Ryder - Featherston"/>
    <x v="6"/>
    <x v="11"/>
    <x v="0"/>
    <x v="2"/>
  </r>
  <r>
    <n v="908578"/>
    <s v="908578 Ryder St - Featherston Dr"/>
    <x v="2"/>
    <x v="2"/>
    <s v="Stormwater Res Debt"/>
    <x v="6"/>
    <x v="3"/>
    <x v="1"/>
    <x v="3"/>
    <x v="0"/>
    <s v="Integrated Road, Sewer &amp; Water Program"/>
    <x v="0"/>
    <x v="6"/>
    <x v="1"/>
    <x v="3"/>
    <x v="11"/>
    <x v="379"/>
    <s v="518056  Stormwater Reserve Capital Debt"/>
    <n v="250"/>
    <n v="0"/>
    <n v="30"/>
    <n v="0"/>
    <n v="0"/>
    <n v="0"/>
    <n v="0"/>
    <n v="0"/>
    <n v="0"/>
    <n v="0"/>
    <n v="280"/>
    <n v="518056"/>
    <n v="280"/>
    <s v="18"/>
    <x v="7"/>
    <e v="#N/A"/>
    <n v="908578"/>
    <s v="Ryder - Featherston"/>
    <s v="908578 Ryder - Featherston"/>
    <x v="6"/>
    <x v="11"/>
    <x v="0"/>
    <x v="2"/>
  </r>
  <r>
    <n v="908581"/>
    <s v="908581 Valley Dr Storm Sewer"/>
    <x v="0"/>
    <x v="0"/>
    <s v="City Wide Capital"/>
    <x v="0"/>
    <x v="0"/>
    <x v="0"/>
    <x v="0"/>
    <x v="0"/>
    <s v="Individual"/>
    <x v="0"/>
    <x v="6"/>
    <x v="1"/>
    <x v="3"/>
    <x v="11"/>
    <x v="380"/>
    <s v="516104  City Wide Capital"/>
    <n v="0"/>
    <n v="1300"/>
    <n v="0"/>
    <n v="0"/>
    <n v="0"/>
    <n v="0"/>
    <n v="0"/>
    <n v="0"/>
    <n v="0"/>
    <n v="0"/>
    <n v="1300"/>
    <n v="516104"/>
    <n v="1300"/>
    <n v="18"/>
    <x v="3"/>
    <s v="City Wide Capital"/>
    <n v="908581"/>
    <s v="Égout pluvial de la promenade Valley"/>
    <s v="908581 Égout pluvial de la promenade Valley"/>
    <x v="6"/>
    <x v="11"/>
    <x v="0"/>
    <x v="0"/>
  </r>
  <r>
    <n v="908581"/>
    <s v="908581 Valley Dr Storm Sewer"/>
    <x v="0"/>
    <x v="0"/>
    <s v="Water Capital"/>
    <x v="5"/>
    <x v="3"/>
    <x v="1"/>
    <x v="1"/>
    <x v="0"/>
    <s v="Individual"/>
    <x v="0"/>
    <x v="6"/>
    <x v="1"/>
    <x v="3"/>
    <x v="11"/>
    <x v="380"/>
    <s v="516110  Water Capital"/>
    <n v="0"/>
    <n v="510"/>
    <n v="0"/>
    <n v="0"/>
    <n v="0"/>
    <n v="0"/>
    <n v="0"/>
    <n v="0"/>
    <n v="0"/>
    <n v="0"/>
    <n v="510"/>
    <n v="516110"/>
    <n v="510"/>
    <n v="18"/>
    <x v="3"/>
    <s v="Water Capital"/>
    <n v="908581"/>
    <s v="Égout pluvial de la promenade Valley"/>
    <s v="908581 Égout pluvial de la promenade Valley"/>
    <x v="6"/>
    <x v="11"/>
    <x v="0"/>
    <x v="0"/>
  </r>
  <r>
    <n v="908581"/>
    <s v="908581 Valley Dr Storm Sewer"/>
    <x v="0"/>
    <x v="0"/>
    <s v="Sewer Capital"/>
    <x v="5"/>
    <x v="3"/>
    <x v="1"/>
    <x v="2"/>
    <x v="0"/>
    <s v="Individual"/>
    <x v="0"/>
    <x v="6"/>
    <x v="1"/>
    <x v="3"/>
    <x v="11"/>
    <x v="380"/>
    <s v="516112  Sewer Capital"/>
    <n v="0"/>
    <n v="700"/>
    <n v="0"/>
    <n v="0"/>
    <n v="0"/>
    <n v="0"/>
    <n v="0"/>
    <n v="0"/>
    <n v="0"/>
    <n v="0"/>
    <n v="700"/>
    <n v="516112"/>
    <n v="700"/>
    <n v="18"/>
    <x v="3"/>
    <s v="Sewer Capital "/>
    <n v="908581"/>
    <s v="Égout pluvial de la promenade Valley"/>
    <s v="908581 Égout pluvial de la promenade Valley"/>
    <x v="6"/>
    <x v="11"/>
    <x v="0"/>
    <x v="0"/>
  </r>
  <r>
    <n v="908581"/>
    <s v="908581 Valley Dr Storm Sewer"/>
    <x v="0"/>
    <x v="0"/>
    <s v="Stormwater Reserve"/>
    <x v="5"/>
    <x v="3"/>
    <x v="1"/>
    <x v="3"/>
    <x v="0"/>
    <s v="Individual"/>
    <x v="0"/>
    <x v="6"/>
    <x v="1"/>
    <x v="3"/>
    <x v="11"/>
    <x v="380"/>
    <s v="516180  Stormwater Reserve Capital"/>
    <n v="0"/>
    <n v="17290"/>
    <n v="0"/>
    <n v="0"/>
    <n v="0"/>
    <n v="0"/>
    <n v="0"/>
    <n v="0"/>
    <n v="0"/>
    <n v="0"/>
    <n v="17290"/>
    <n v="516180"/>
    <n v="17290"/>
    <n v="18"/>
    <x v="3"/>
    <s v="Stormwater"/>
    <n v="908581"/>
    <s v="Égout pluvial de la promenade Valley"/>
    <s v="908581 Égout pluvial de la promenade Valley"/>
    <x v="6"/>
    <x v="11"/>
    <x v="0"/>
    <x v="0"/>
  </r>
  <r>
    <n v="908581"/>
    <s v="908581 Valley Dr Storm Sewer"/>
    <x v="2"/>
    <x v="2"/>
    <s v="Sewer Funded Debt"/>
    <x v="6"/>
    <x v="3"/>
    <x v="1"/>
    <x v="2"/>
    <x v="0"/>
    <s v="Individual"/>
    <x v="0"/>
    <x v="6"/>
    <x v="1"/>
    <x v="3"/>
    <x v="11"/>
    <x v="380"/>
    <s v="518007  Sewer Funded Debt"/>
    <n v="0"/>
    <n v="200"/>
    <n v="0"/>
    <n v="0"/>
    <n v="0"/>
    <n v="0"/>
    <n v="0"/>
    <n v="0"/>
    <n v="0"/>
    <n v="0"/>
    <n v="200"/>
    <n v="518007"/>
    <n v="200"/>
    <n v="18"/>
    <x v="3"/>
    <s v="Sewer Funded Debt"/>
    <n v="908581"/>
    <s v="Égout pluvial de la promenade Valley"/>
    <s v="908581 Égout pluvial de la promenade Valley"/>
    <x v="6"/>
    <x v="11"/>
    <x v="0"/>
    <x v="2"/>
  </r>
  <r>
    <n v="908645"/>
    <s v="908645 St Denis - Lavergne - Ste Monique"/>
    <x v="0"/>
    <x v="0"/>
    <s v="City Wide Capital"/>
    <x v="0"/>
    <x v="0"/>
    <x v="0"/>
    <x v="0"/>
    <x v="0"/>
    <s v="Integrated Road, Sewer &amp; Water Program"/>
    <x v="0"/>
    <x v="6"/>
    <x v="1"/>
    <x v="3"/>
    <x v="11"/>
    <x v="381"/>
    <s v="516104  City Wide Capital"/>
    <n v="2280"/>
    <n v="0"/>
    <n v="0"/>
    <n v="0"/>
    <n v="0"/>
    <n v="0"/>
    <n v="0"/>
    <n v="0"/>
    <n v="0"/>
    <n v="0"/>
    <n v="2280"/>
    <n v="516104"/>
    <n v="2280"/>
    <n v="12"/>
    <x v="3"/>
    <s v="City Wide Capital"/>
    <n v="908645"/>
    <s v="St Denis - Lavergne - Ste Monique"/>
    <s v="908645 St Denis - Lavergne - Ste Monique"/>
    <x v="6"/>
    <x v="11"/>
    <x v="0"/>
    <x v="0"/>
  </r>
  <r>
    <n v="908645"/>
    <s v="908645 St Denis - Lavergne - Ste Monique"/>
    <x v="0"/>
    <x v="0"/>
    <s v="Water Capital"/>
    <x v="5"/>
    <x v="3"/>
    <x v="1"/>
    <x v="1"/>
    <x v="0"/>
    <s v="Integrated Road, Sewer &amp; Water Program"/>
    <x v="0"/>
    <x v="6"/>
    <x v="1"/>
    <x v="3"/>
    <x v="11"/>
    <x v="381"/>
    <s v="516110  Water Capital"/>
    <n v="4050"/>
    <n v="0"/>
    <n v="0"/>
    <n v="0"/>
    <n v="0"/>
    <n v="0"/>
    <n v="0"/>
    <n v="0"/>
    <n v="0"/>
    <n v="0"/>
    <n v="4050"/>
    <n v="516110"/>
    <n v="4050"/>
    <n v="12"/>
    <x v="3"/>
    <s v="Water Capital"/>
    <n v="908645"/>
    <s v="St Denis - Lavergne - Ste Monique"/>
    <s v="908645 St Denis - Lavergne - Ste Monique"/>
    <x v="6"/>
    <x v="11"/>
    <x v="0"/>
    <x v="0"/>
  </r>
  <r>
    <n v="908645"/>
    <s v="908645 St Denis - Lavergne - Ste Monique"/>
    <x v="0"/>
    <x v="0"/>
    <s v="Sewer Capital"/>
    <x v="5"/>
    <x v="3"/>
    <x v="1"/>
    <x v="2"/>
    <x v="0"/>
    <s v="Integrated Road, Sewer &amp; Water Program"/>
    <x v="0"/>
    <x v="6"/>
    <x v="1"/>
    <x v="3"/>
    <x v="11"/>
    <x v="381"/>
    <s v="516112  Sewer Capital"/>
    <n v="1400"/>
    <n v="0"/>
    <n v="0"/>
    <n v="0"/>
    <n v="0"/>
    <n v="0"/>
    <n v="0"/>
    <n v="0"/>
    <n v="0"/>
    <n v="0"/>
    <n v="1400"/>
    <n v="516112"/>
    <n v="1400"/>
    <n v="12"/>
    <x v="3"/>
    <s v="Sewer Capital "/>
    <n v="908645"/>
    <s v="St Denis - Lavergne - Ste Monique"/>
    <s v="908645 St Denis - Lavergne - Ste Monique"/>
    <x v="6"/>
    <x v="11"/>
    <x v="0"/>
    <x v="0"/>
  </r>
  <r>
    <n v="908645"/>
    <s v="908645 St Denis - Lavergne - Ste Monique"/>
    <x v="0"/>
    <x v="0"/>
    <s v="Stormwater Reserve"/>
    <x v="5"/>
    <x v="3"/>
    <x v="1"/>
    <x v="3"/>
    <x v="0"/>
    <s v="Integrated Road, Sewer &amp; Water Program"/>
    <x v="0"/>
    <x v="6"/>
    <x v="1"/>
    <x v="3"/>
    <x v="11"/>
    <x v="381"/>
    <s v="516180  Stormwater Reserve Capital"/>
    <n v="3360"/>
    <n v="0"/>
    <n v="0"/>
    <n v="0"/>
    <n v="0"/>
    <n v="0"/>
    <n v="0"/>
    <n v="0"/>
    <n v="0"/>
    <n v="0"/>
    <n v="3360"/>
    <n v="516180"/>
    <n v="3360"/>
    <n v="12"/>
    <x v="3"/>
    <s v="Stormwater"/>
    <n v="908645"/>
    <s v="St Denis - Lavergne - Ste Monique"/>
    <s v="908645 St Denis - Lavergne - Ste Monique"/>
    <x v="6"/>
    <x v="11"/>
    <x v="0"/>
    <x v="0"/>
  </r>
  <r>
    <n v="908645"/>
    <s v="908645 St Denis - Lavergne - Ste Monique"/>
    <x v="2"/>
    <x v="2"/>
    <s v="Tax Supported Debt"/>
    <x v="2"/>
    <x v="0"/>
    <x v="0"/>
    <x v="0"/>
    <x v="0"/>
    <s v="Integrated Road, Sewer &amp; Water Program"/>
    <x v="0"/>
    <x v="6"/>
    <x v="1"/>
    <x v="3"/>
    <x v="11"/>
    <x v="381"/>
    <s v="518004  Tax Supported Debt"/>
    <n v="1000"/>
    <n v="0"/>
    <n v="0"/>
    <n v="0"/>
    <n v="0"/>
    <n v="0"/>
    <n v="0"/>
    <n v="0"/>
    <n v="0"/>
    <n v="0"/>
    <n v="1000"/>
    <n v="518004"/>
    <n v="1000"/>
    <n v="12"/>
    <x v="3"/>
    <s v="Tax Supported Debt"/>
    <n v="908645"/>
    <s v="St Denis - Lavergne - Ste Monique"/>
    <s v="908645 St Denis - Lavergne - Ste Monique"/>
    <x v="6"/>
    <x v="11"/>
    <x v="0"/>
    <x v="2"/>
  </r>
  <r>
    <n v="908645"/>
    <s v="908645 St Denis - Lavergne - Ste Monique"/>
    <x v="2"/>
    <x v="2"/>
    <s v="Sewer Funded Debt"/>
    <x v="6"/>
    <x v="3"/>
    <x v="1"/>
    <x v="2"/>
    <x v="0"/>
    <s v="Integrated Road, Sewer &amp; Water Program"/>
    <x v="0"/>
    <x v="6"/>
    <x v="1"/>
    <x v="3"/>
    <x v="11"/>
    <x v="381"/>
    <s v="518007  Sewer Funded Debt"/>
    <n v="2110"/>
    <n v="0"/>
    <n v="0"/>
    <n v="0"/>
    <n v="0"/>
    <n v="0"/>
    <n v="0"/>
    <n v="0"/>
    <n v="0"/>
    <n v="0"/>
    <n v="2110"/>
    <n v="518007"/>
    <n v="2110"/>
    <n v="12"/>
    <x v="3"/>
    <s v="Sewer Funded Debt"/>
    <n v="908645"/>
    <s v="St Denis - Lavergne - Ste Monique"/>
    <s v="908645 St Denis - Lavergne - Ste Monique"/>
    <x v="6"/>
    <x v="11"/>
    <x v="0"/>
    <x v="2"/>
  </r>
  <r>
    <n v="908646"/>
    <s v="908646 Integrated Construction - Bulk Prjs"/>
    <x v="0"/>
    <x v="0"/>
    <s v="City Wide Capital"/>
    <x v="0"/>
    <x v="0"/>
    <x v="0"/>
    <x v="0"/>
    <x v="0"/>
    <s v="Individual"/>
    <x v="0"/>
    <x v="6"/>
    <x v="1"/>
    <x v="3"/>
    <x v="11"/>
    <x v="382"/>
    <s v="516104  City Wide Capital"/>
    <n v="0"/>
    <n v="0"/>
    <n v="0"/>
    <n v="4153"/>
    <n v="0"/>
    <n v="0"/>
    <n v="0"/>
    <n v="0"/>
    <n v="0"/>
    <n v="0"/>
    <n v="4153"/>
    <n v="516104"/>
    <n v="4153"/>
    <s v="CW"/>
    <x v="0"/>
    <s v="City Wide Capital"/>
    <n v="908646"/>
    <s v="Programme intégré - travaux collectifs"/>
    <s v="908646 Programme intégré - travaux collectifs"/>
    <x v="6"/>
    <x v="11"/>
    <x v="0"/>
    <x v="0"/>
  </r>
  <r>
    <n v="908646"/>
    <s v="908646 Integrated Construction - Bulk Prjs"/>
    <x v="0"/>
    <x v="0"/>
    <s v="Water Capital"/>
    <x v="5"/>
    <x v="3"/>
    <x v="1"/>
    <x v="1"/>
    <x v="0"/>
    <s v="Individual"/>
    <x v="0"/>
    <x v="6"/>
    <x v="1"/>
    <x v="3"/>
    <x v="11"/>
    <x v="382"/>
    <s v="516110  Water Capital"/>
    <n v="0"/>
    <n v="0"/>
    <n v="0"/>
    <n v="9503"/>
    <n v="0"/>
    <n v="0"/>
    <n v="0"/>
    <n v="0"/>
    <n v="0"/>
    <n v="0"/>
    <n v="9503"/>
    <n v="516110"/>
    <n v="9503"/>
    <s v="CW"/>
    <x v="0"/>
    <s v="Water Capital"/>
    <n v="908646"/>
    <s v="Programme intégré - travaux collectifs"/>
    <s v="908646 Programme intégré - travaux collectifs"/>
    <x v="6"/>
    <x v="11"/>
    <x v="0"/>
    <x v="0"/>
  </r>
  <r>
    <n v="908646"/>
    <s v="908646 Integrated Construction - Bulk Prjs"/>
    <x v="0"/>
    <x v="0"/>
    <s v="Stormwater Reserve"/>
    <x v="5"/>
    <x v="3"/>
    <x v="1"/>
    <x v="3"/>
    <x v="0"/>
    <s v="Individual"/>
    <x v="0"/>
    <x v="6"/>
    <x v="1"/>
    <x v="3"/>
    <x v="11"/>
    <x v="382"/>
    <s v="516180  Stormwater Reserve Capital"/>
    <n v="0"/>
    <n v="0"/>
    <n v="0"/>
    <n v="5664"/>
    <n v="0"/>
    <n v="0"/>
    <n v="0"/>
    <n v="0"/>
    <n v="0"/>
    <n v="0"/>
    <n v="5664"/>
    <n v="516180"/>
    <n v="5664"/>
    <s v="CW"/>
    <x v="0"/>
    <s v="Stormwater"/>
    <n v="908646"/>
    <s v="Programme intégré - travaux collectifs"/>
    <s v="908646 Programme intégré - travaux collectifs"/>
    <x v="6"/>
    <x v="11"/>
    <x v="0"/>
    <x v="0"/>
  </r>
  <r>
    <n v="908646"/>
    <s v="908646 Integrated Construction - Bulk Prjs"/>
    <x v="2"/>
    <x v="2"/>
    <s v="Tax Supported Debt"/>
    <x v="2"/>
    <x v="0"/>
    <x v="0"/>
    <x v="0"/>
    <x v="0"/>
    <s v="Individual"/>
    <x v="0"/>
    <x v="6"/>
    <x v="1"/>
    <x v="3"/>
    <x v="11"/>
    <x v="382"/>
    <s v="518004  Tax Supported Debt"/>
    <n v="0"/>
    <n v="0"/>
    <n v="0"/>
    <n v="10000"/>
    <n v="0"/>
    <n v="0"/>
    <n v="0"/>
    <n v="0"/>
    <n v="0"/>
    <n v="0"/>
    <n v="10000"/>
    <n v="518004"/>
    <n v="10000"/>
    <s v="CW"/>
    <x v="0"/>
    <s v="Tax Supported Debt"/>
    <n v="908646"/>
    <s v="Programme intégré - travaux collectifs"/>
    <s v="908646 Programme intégré - travaux collectifs"/>
    <x v="6"/>
    <x v="11"/>
    <x v="0"/>
    <x v="2"/>
  </r>
  <r>
    <n v="908646"/>
    <s v="908646 Integrated Construction - Bulk Prjs"/>
    <x v="2"/>
    <x v="2"/>
    <s v="Sewer Funded Debt"/>
    <x v="6"/>
    <x v="3"/>
    <x v="1"/>
    <x v="2"/>
    <x v="0"/>
    <s v="Individual"/>
    <x v="0"/>
    <x v="6"/>
    <x v="1"/>
    <x v="3"/>
    <x v="11"/>
    <x v="382"/>
    <s v="518007  Sewer Funded Debt"/>
    <n v="0"/>
    <n v="0"/>
    <n v="0"/>
    <n v="10433"/>
    <n v="0"/>
    <n v="0"/>
    <n v="0"/>
    <n v="0"/>
    <n v="0"/>
    <n v="0"/>
    <n v="10433"/>
    <n v="518007"/>
    <n v="10433"/>
    <s v="CW"/>
    <x v="0"/>
    <s v="Sewer Funded Debt"/>
    <n v="908646"/>
    <s v="Programme intégré - travaux collectifs"/>
    <s v="908646 Programme intégré - travaux collectifs"/>
    <x v="6"/>
    <x v="11"/>
    <x v="0"/>
    <x v="2"/>
  </r>
  <r>
    <n v="908646"/>
    <s v="908646 Integrated Construction - Bulk Prjs"/>
    <x v="2"/>
    <x v="2"/>
    <s v="Water Funded Debt"/>
    <x v="6"/>
    <x v="3"/>
    <x v="1"/>
    <x v="1"/>
    <x v="0"/>
    <s v="Individual"/>
    <x v="0"/>
    <x v="6"/>
    <x v="1"/>
    <x v="3"/>
    <x v="11"/>
    <x v="382"/>
    <s v="518011  Water Funded Debt"/>
    <n v="0"/>
    <n v="0"/>
    <n v="0"/>
    <n v="200"/>
    <n v="0"/>
    <n v="0"/>
    <n v="0"/>
    <n v="0"/>
    <n v="0"/>
    <n v="0"/>
    <n v="200"/>
    <n v="518011"/>
    <n v="200"/>
    <s v="CW"/>
    <x v="0"/>
    <s v="Water Funded Debt"/>
    <n v="908646"/>
    <s v="Programme intégré - travaux collectifs"/>
    <s v="908646 Programme intégré - travaux collectifs"/>
    <x v="6"/>
    <x v="11"/>
    <x v="0"/>
    <x v="2"/>
  </r>
  <r>
    <n v="908646"/>
    <s v="908646 Integrated Construction - Bulk Prjs"/>
    <x v="2"/>
    <x v="2"/>
    <s v="Stormwater Res Debt"/>
    <x v="6"/>
    <x v="3"/>
    <x v="1"/>
    <x v="3"/>
    <x v="0"/>
    <s v="Individual"/>
    <x v="0"/>
    <x v="6"/>
    <x v="1"/>
    <x v="3"/>
    <x v="11"/>
    <x v="382"/>
    <s v="518056  Stormwater Reserve Capital Debt"/>
    <n v="0"/>
    <n v="0"/>
    <n v="0"/>
    <n v="200"/>
    <n v="0"/>
    <n v="0"/>
    <n v="0"/>
    <n v="0"/>
    <n v="0"/>
    <n v="0"/>
    <n v="200"/>
    <n v="518056"/>
    <n v="200"/>
    <s v="CW"/>
    <x v="0"/>
    <e v="#N/A"/>
    <n v="908646"/>
    <s v="Programme intégré - travaux collectifs"/>
    <s v="908646 Programme intégré - travaux collectifs"/>
    <x v="6"/>
    <x v="11"/>
    <x v="0"/>
    <x v="2"/>
  </r>
  <r>
    <n v="908726"/>
    <s v="908726 CWWF Vanier Parkway - Presland Rd et al"/>
    <x v="0"/>
    <x v="0"/>
    <s v="City Wide Capital"/>
    <x v="0"/>
    <x v="0"/>
    <x v="0"/>
    <x v="0"/>
    <x v="0"/>
    <s v="Integrated Road, Sewer &amp; Water Program"/>
    <x v="0"/>
    <x v="6"/>
    <x v="1"/>
    <x v="3"/>
    <x v="11"/>
    <x v="383"/>
    <s v="516104  City Wide Capital"/>
    <n v="340"/>
    <n v="0"/>
    <n v="0"/>
    <n v="0"/>
    <n v="0"/>
    <n v="0"/>
    <n v="0"/>
    <n v="0"/>
    <n v="0"/>
    <n v="0"/>
    <n v="340"/>
    <n v="516104"/>
    <n v="340"/>
    <n v="13"/>
    <x v="9"/>
    <s v="City Wide Capital"/>
    <n v="908726"/>
    <s v="FEPTEU - renouvellement de l'égout pluvial de la promenade Vanier"/>
    <s v="908726 FEPTEU - renouvellement de l'égout pluvial de la promenade Vanier"/>
    <x v="6"/>
    <x v="11"/>
    <x v="0"/>
    <x v="0"/>
  </r>
  <r>
    <n v="908726"/>
    <s v="908726 CWWF Vanier Parkway - Presland Rd et al"/>
    <x v="0"/>
    <x v="0"/>
    <s v="Water Capital"/>
    <x v="5"/>
    <x v="3"/>
    <x v="1"/>
    <x v="1"/>
    <x v="0"/>
    <s v="Integrated Road, Sewer &amp; Water Program"/>
    <x v="0"/>
    <x v="6"/>
    <x v="1"/>
    <x v="3"/>
    <x v="11"/>
    <x v="383"/>
    <s v="516110  Water Capital"/>
    <n v="760"/>
    <n v="0"/>
    <n v="0"/>
    <n v="0"/>
    <n v="0"/>
    <n v="0"/>
    <n v="0"/>
    <n v="0"/>
    <n v="0"/>
    <n v="0"/>
    <n v="760"/>
    <n v="516110"/>
    <n v="760"/>
    <n v="13"/>
    <x v="9"/>
    <s v="Water Capital"/>
    <n v="908726"/>
    <s v="FEPTEU - renouvellement de l'égout pluvial de la promenade Vanier"/>
    <s v="908726 FEPTEU - renouvellement de l'égout pluvial de la promenade Vanier"/>
    <x v="6"/>
    <x v="11"/>
    <x v="0"/>
    <x v="0"/>
  </r>
  <r>
    <n v="908726"/>
    <s v="908726 CWWF Vanier Parkway - Presland Rd et al"/>
    <x v="0"/>
    <x v="0"/>
    <s v="Stormwater Reserve"/>
    <x v="5"/>
    <x v="3"/>
    <x v="1"/>
    <x v="3"/>
    <x v="0"/>
    <s v="Integrated Road, Sewer &amp; Water Program"/>
    <x v="0"/>
    <x v="6"/>
    <x v="1"/>
    <x v="3"/>
    <x v="11"/>
    <x v="383"/>
    <s v="516180  Stormwater Reserve Capital"/>
    <n v="2520"/>
    <n v="0"/>
    <n v="0"/>
    <n v="0"/>
    <n v="0"/>
    <n v="0"/>
    <n v="0"/>
    <n v="0"/>
    <n v="0"/>
    <n v="0"/>
    <n v="2520"/>
    <n v="516180"/>
    <n v="2520"/>
    <n v="13"/>
    <x v="9"/>
    <s v="Stormwater"/>
    <n v="908726"/>
    <s v="FEPTEU - renouvellement de l'égout pluvial de la promenade Vanier"/>
    <s v="908726 FEPTEU - renouvellement de l'égout pluvial de la promenade Vanier"/>
    <x v="6"/>
    <x v="11"/>
    <x v="0"/>
    <x v="0"/>
  </r>
  <r>
    <n v="908998"/>
    <s v="908998 LRT2 R2 Hwy 174 Resurfacing EBL"/>
    <x v="0"/>
    <x v="0"/>
    <s v="City Wide Capital"/>
    <x v="0"/>
    <x v="0"/>
    <x v="0"/>
    <x v="0"/>
    <x v="0"/>
    <s v="Integrated Road, Sewer &amp; Water Program"/>
    <x v="0"/>
    <x v="6"/>
    <x v="1"/>
    <x v="3"/>
    <x v="11"/>
    <x v="384"/>
    <s v="516104  City Wide Capital"/>
    <n v="12"/>
    <n v="24"/>
    <n v="12"/>
    <n v="0"/>
    <n v="0"/>
    <n v="0"/>
    <n v="0"/>
    <n v="0"/>
    <n v="0"/>
    <n v="0"/>
    <n v="48"/>
    <n v="516104"/>
    <n v="48"/>
    <n v="13"/>
    <x v="3"/>
    <s v="City Wide Capital"/>
    <n v="908998"/>
    <s v="TLR2 Réasphaltage VDE autoroute 174 zone R2"/>
    <s v="908998 TLR2 Réasphaltage VDE autoroute 174 zone R2"/>
    <x v="6"/>
    <x v="11"/>
    <x v="0"/>
    <x v="0"/>
  </r>
  <r>
    <n v="908998"/>
    <s v="908998 LRT2 R2 Hwy 174 Resurfacing EBL"/>
    <x v="0"/>
    <x v="0"/>
    <s v="Water Capital"/>
    <x v="5"/>
    <x v="3"/>
    <x v="1"/>
    <x v="1"/>
    <x v="0"/>
    <s v="Integrated Road, Sewer &amp; Water Program"/>
    <x v="0"/>
    <x v="6"/>
    <x v="1"/>
    <x v="3"/>
    <x v="11"/>
    <x v="384"/>
    <s v="516110  Water Capital"/>
    <n v="12"/>
    <n v="24"/>
    <n v="12"/>
    <n v="0"/>
    <n v="0"/>
    <n v="0"/>
    <n v="0"/>
    <n v="0"/>
    <n v="0"/>
    <n v="0"/>
    <n v="48"/>
    <n v="516110"/>
    <n v="48"/>
    <n v="13"/>
    <x v="3"/>
    <s v="Water Capital"/>
    <n v="908998"/>
    <s v="TLR2 Réasphaltage VDE autoroute 174 zone R2"/>
    <s v="908998 TLR2 Réasphaltage VDE autoroute 174 zone R2"/>
    <x v="6"/>
    <x v="11"/>
    <x v="0"/>
    <x v="0"/>
  </r>
  <r>
    <n v="908998"/>
    <s v="908998 LRT2 R2 Hwy 174 Resurfacing EBL"/>
    <x v="0"/>
    <x v="0"/>
    <s v="Sewer Capital"/>
    <x v="5"/>
    <x v="3"/>
    <x v="1"/>
    <x v="2"/>
    <x v="0"/>
    <s v="Integrated Road, Sewer &amp; Water Program"/>
    <x v="0"/>
    <x v="6"/>
    <x v="1"/>
    <x v="3"/>
    <x v="11"/>
    <x v="384"/>
    <s v="516112  Sewer Capital"/>
    <n v="12"/>
    <n v="24"/>
    <n v="12"/>
    <n v="0"/>
    <n v="0"/>
    <n v="0"/>
    <n v="0"/>
    <n v="0"/>
    <n v="0"/>
    <n v="0"/>
    <n v="48"/>
    <n v="516112"/>
    <n v="48"/>
    <n v="13"/>
    <x v="3"/>
    <s v="Sewer Capital "/>
    <n v="908998"/>
    <s v="TLR2 Réasphaltage VDE autoroute 174 zone R2"/>
    <s v="908998 TLR2 Réasphaltage VDE autoroute 174 zone R2"/>
    <x v="6"/>
    <x v="11"/>
    <x v="0"/>
    <x v="0"/>
  </r>
  <r>
    <n v="908998"/>
    <s v="908998 LRT2 R2 Hwy 174 Resurfacing EBL"/>
    <x v="0"/>
    <x v="0"/>
    <s v="Stormwater Reserve"/>
    <x v="5"/>
    <x v="3"/>
    <x v="1"/>
    <x v="3"/>
    <x v="0"/>
    <s v="Integrated Road, Sewer &amp; Water Program"/>
    <x v="0"/>
    <x v="6"/>
    <x v="1"/>
    <x v="3"/>
    <x v="11"/>
    <x v="384"/>
    <s v="516180  Stormwater Reserve Capital"/>
    <n v="12"/>
    <n v="24"/>
    <n v="12"/>
    <n v="0"/>
    <n v="0"/>
    <n v="0"/>
    <n v="0"/>
    <n v="0"/>
    <n v="0"/>
    <n v="0"/>
    <n v="48"/>
    <n v="516180"/>
    <n v="48"/>
    <n v="13"/>
    <x v="3"/>
    <s v="Stormwater"/>
    <n v="908998"/>
    <s v="TLR2 Réasphaltage VDE autoroute 174 zone R2"/>
    <s v="908998 TLR2 Réasphaltage VDE autoroute 174 zone R2"/>
    <x v="6"/>
    <x v="11"/>
    <x v="0"/>
    <x v="0"/>
  </r>
  <r>
    <n v="908998"/>
    <s v="908998 LRT2 R2 Hwy 174 Resurfacing EBL"/>
    <x v="2"/>
    <x v="2"/>
    <s v="Tax Supported Debt"/>
    <x v="2"/>
    <x v="0"/>
    <x v="0"/>
    <x v="0"/>
    <x v="0"/>
    <s v="Integrated Road, Sewer &amp; Water Program"/>
    <x v="0"/>
    <x v="6"/>
    <x v="1"/>
    <x v="3"/>
    <x v="11"/>
    <x v="384"/>
    <s v="518004  Tax Supported Debt"/>
    <n v="675"/>
    <n v="1350"/>
    <n v="675"/>
    <n v="0"/>
    <n v="0"/>
    <n v="0"/>
    <n v="0"/>
    <n v="0"/>
    <n v="0"/>
    <n v="0"/>
    <n v="2700"/>
    <n v="518004"/>
    <n v="2700"/>
    <n v="13"/>
    <x v="3"/>
    <s v="Tax Supported Debt"/>
    <n v="908998"/>
    <s v="TLR2 Réasphaltage VDE autoroute 174 zone R2"/>
    <s v="908998 TLR2 Réasphaltage VDE autoroute 174 zone R2"/>
    <x v="6"/>
    <x v="11"/>
    <x v="0"/>
    <x v="2"/>
  </r>
  <r>
    <n v="909373"/>
    <s v="909373 2019 Infrastructure Assess &amp; Data Collec"/>
    <x v="0"/>
    <x v="0"/>
    <s v="City Wide Capital"/>
    <x v="0"/>
    <x v="0"/>
    <x v="0"/>
    <x v="0"/>
    <x v="0"/>
    <s v="Integrated Road, Sewer &amp; Water Program"/>
    <x v="0"/>
    <x v="6"/>
    <x v="1"/>
    <x v="3"/>
    <x v="11"/>
    <x v="385"/>
    <s v="516104  City Wide Capital"/>
    <n v="100"/>
    <n v="100"/>
    <n v="100"/>
    <n v="100"/>
    <n v="0"/>
    <n v="0"/>
    <n v="0"/>
    <n v="0"/>
    <n v="0"/>
    <n v="0"/>
    <n v="400"/>
    <n v="516104"/>
    <n v="400"/>
    <s v="CW"/>
    <x v="3"/>
    <s v="City Wide Capital"/>
    <n v="909373"/>
    <s v="Collecte de données et Évaluation des infractructures 2019"/>
    <s v="909373 Collecte de données et Évaluation des infractructures 2019"/>
    <x v="6"/>
    <x v="11"/>
    <x v="0"/>
    <x v="0"/>
  </r>
  <r>
    <n v="909373"/>
    <s v="909373 2019 Infrastructure Assess &amp; Data Collec"/>
    <x v="0"/>
    <x v="0"/>
    <s v="Water Capital"/>
    <x v="5"/>
    <x v="3"/>
    <x v="1"/>
    <x v="1"/>
    <x v="0"/>
    <s v="Integrated Road, Sewer &amp; Water Program"/>
    <x v="0"/>
    <x v="6"/>
    <x v="1"/>
    <x v="3"/>
    <x v="11"/>
    <x v="385"/>
    <s v="516110  Water Capital"/>
    <n v="100"/>
    <n v="100"/>
    <n v="100"/>
    <n v="100"/>
    <n v="0"/>
    <n v="0"/>
    <n v="0"/>
    <n v="0"/>
    <n v="0"/>
    <n v="0"/>
    <n v="400"/>
    <n v="516110"/>
    <n v="400"/>
    <s v="CW"/>
    <x v="3"/>
    <s v="Water Capital"/>
    <n v="909373"/>
    <s v="Collecte de données et Évaluation des infractructures 2019"/>
    <s v="909373 Collecte de données et Évaluation des infractructures 2019"/>
    <x v="6"/>
    <x v="11"/>
    <x v="0"/>
    <x v="0"/>
  </r>
  <r>
    <n v="909373"/>
    <s v="909373 2019 Infrastructure Assess &amp; Data Collec"/>
    <x v="0"/>
    <x v="0"/>
    <s v="Sewer Capital"/>
    <x v="5"/>
    <x v="3"/>
    <x v="1"/>
    <x v="2"/>
    <x v="0"/>
    <s v="Integrated Road, Sewer &amp; Water Program"/>
    <x v="0"/>
    <x v="6"/>
    <x v="1"/>
    <x v="3"/>
    <x v="11"/>
    <x v="385"/>
    <s v="516112  Sewer Capital"/>
    <n v="100"/>
    <n v="100"/>
    <n v="100"/>
    <n v="100"/>
    <n v="0"/>
    <n v="0"/>
    <n v="0"/>
    <n v="0"/>
    <n v="0"/>
    <n v="0"/>
    <n v="400"/>
    <n v="516112"/>
    <n v="400"/>
    <s v="CW"/>
    <x v="3"/>
    <s v="Sewer Capital "/>
    <n v="909373"/>
    <s v="Collecte de données et Évaluation des infractructures 2019"/>
    <s v="909373 Collecte de données et Évaluation des infractructures 2019"/>
    <x v="6"/>
    <x v="11"/>
    <x v="0"/>
    <x v="0"/>
  </r>
  <r>
    <n v="909373"/>
    <s v="909373 2019 Infrastructure Assess &amp; Data Collec"/>
    <x v="0"/>
    <x v="0"/>
    <s v="Stormwater Reserve"/>
    <x v="5"/>
    <x v="3"/>
    <x v="1"/>
    <x v="3"/>
    <x v="0"/>
    <s v="Integrated Road, Sewer &amp; Water Program"/>
    <x v="0"/>
    <x v="6"/>
    <x v="1"/>
    <x v="3"/>
    <x v="11"/>
    <x v="385"/>
    <s v="516180  Stormwater Reserve Capital"/>
    <n v="100"/>
    <n v="100"/>
    <n v="100"/>
    <n v="100"/>
    <n v="0"/>
    <n v="0"/>
    <n v="0"/>
    <n v="0"/>
    <n v="0"/>
    <n v="0"/>
    <n v="400"/>
    <n v="516180"/>
    <n v="400"/>
    <s v="CW"/>
    <x v="3"/>
    <s v="Stormwater"/>
    <n v="909373"/>
    <s v="Collecte de données et Évaluation des infractructures 2019"/>
    <s v="909373 Collecte de données et Évaluation des infractructures 2019"/>
    <x v="6"/>
    <x v="11"/>
    <x v="0"/>
    <x v="0"/>
  </r>
  <r>
    <n v="909374"/>
    <s v="909374 2019 Road Resurfacing - CW"/>
    <x v="0"/>
    <x v="0"/>
    <s v="City Wide Capital"/>
    <x v="0"/>
    <x v="0"/>
    <x v="0"/>
    <x v="0"/>
    <x v="0"/>
    <s v="Integrated Road, Sewer &amp; Water Program"/>
    <x v="0"/>
    <x v="6"/>
    <x v="1"/>
    <x v="3"/>
    <x v="11"/>
    <x v="386"/>
    <s v="516104  City Wide Capital"/>
    <n v="12900"/>
    <n v="27000"/>
    <n v="38774"/>
    <n v="42351"/>
    <n v="0"/>
    <n v="0"/>
    <n v="0"/>
    <n v="0"/>
    <n v="0"/>
    <n v="0"/>
    <n v="121025"/>
    <n v="516104"/>
    <n v="121025"/>
    <s v="CW"/>
    <x v="3"/>
    <s v="City Wide Capital"/>
    <n v="909374"/>
    <s v="Réasphaltage des chaussées 2019 - À l'échelle de la ville"/>
    <s v="909374 Réasphaltage des chaussées 2019 - À l'échelle de la ville"/>
    <x v="6"/>
    <x v="11"/>
    <x v="0"/>
    <x v="0"/>
  </r>
  <r>
    <n v="909374"/>
    <s v="909374 2019 Road Resurfacing - CW"/>
    <x v="0"/>
    <x v="0"/>
    <s v="Water Capital"/>
    <x v="5"/>
    <x v="3"/>
    <x v="1"/>
    <x v="1"/>
    <x v="0"/>
    <s v="Integrated Road, Sewer &amp; Water Program"/>
    <x v="0"/>
    <x v="6"/>
    <x v="1"/>
    <x v="3"/>
    <x v="11"/>
    <x v="386"/>
    <s v="516110  Water Capital"/>
    <n v="300"/>
    <n v="550"/>
    <n v="600"/>
    <n v="650"/>
    <n v="0"/>
    <n v="0"/>
    <n v="0"/>
    <n v="0"/>
    <n v="0"/>
    <n v="0"/>
    <n v="2100"/>
    <n v="516110"/>
    <n v="2100"/>
    <s v="CW"/>
    <x v="3"/>
    <s v="Water Capital"/>
    <n v="909374"/>
    <s v="Réasphaltage des chaussées 2019 - À l'échelle de la ville"/>
    <s v="909374 Réasphaltage des chaussées 2019 - À l'échelle de la ville"/>
    <x v="6"/>
    <x v="11"/>
    <x v="0"/>
    <x v="0"/>
  </r>
  <r>
    <n v="909374"/>
    <s v="909374 2019 Road Resurfacing - CW"/>
    <x v="0"/>
    <x v="0"/>
    <s v="Sewer Capital"/>
    <x v="5"/>
    <x v="3"/>
    <x v="1"/>
    <x v="2"/>
    <x v="0"/>
    <s v="Integrated Road, Sewer &amp; Water Program"/>
    <x v="0"/>
    <x v="6"/>
    <x v="1"/>
    <x v="3"/>
    <x v="11"/>
    <x v="386"/>
    <s v="516112  Sewer Capital"/>
    <n v="300"/>
    <n v="550"/>
    <n v="600"/>
    <n v="650"/>
    <n v="0"/>
    <n v="0"/>
    <n v="0"/>
    <n v="0"/>
    <n v="0"/>
    <n v="0"/>
    <n v="2100"/>
    <n v="516112"/>
    <n v="2100"/>
    <s v="CW"/>
    <x v="3"/>
    <s v="Sewer Capital "/>
    <n v="909374"/>
    <s v="Réasphaltage des chaussées 2019 - À l'échelle de la ville"/>
    <s v="909374 Réasphaltage des chaussées 2019 - À l'échelle de la ville"/>
    <x v="6"/>
    <x v="11"/>
    <x v="0"/>
    <x v="0"/>
  </r>
  <r>
    <n v="909374"/>
    <s v="909374 2019 Road Resurfacing - CW"/>
    <x v="0"/>
    <x v="0"/>
    <s v="Stormwater Reserve"/>
    <x v="5"/>
    <x v="3"/>
    <x v="1"/>
    <x v="3"/>
    <x v="0"/>
    <s v="Integrated Road, Sewer &amp; Water Program"/>
    <x v="0"/>
    <x v="6"/>
    <x v="1"/>
    <x v="3"/>
    <x v="11"/>
    <x v="386"/>
    <s v="516180  Stormwater Reserve Capital"/>
    <n v="300"/>
    <n v="550"/>
    <n v="600"/>
    <n v="650"/>
    <n v="0"/>
    <n v="0"/>
    <n v="0"/>
    <n v="0"/>
    <n v="0"/>
    <n v="0"/>
    <n v="2100"/>
    <n v="516180"/>
    <n v="2100"/>
    <s v="CW"/>
    <x v="3"/>
    <s v="Stormwater"/>
    <n v="909374"/>
    <s v="Réasphaltage des chaussées 2019 - À l'échelle de la ville"/>
    <s v="909374 Réasphaltage des chaussées 2019 - À l'échelle de la ville"/>
    <x v="6"/>
    <x v="11"/>
    <x v="0"/>
    <x v="0"/>
  </r>
  <r>
    <n v="909374"/>
    <s v="909374 2019 Road Resurfacing - CW"/>
    <x v="2"/>
    <x v="2"/>
    <s v="Tax Supported Debt"/>
    <x v="2"/>
    <x v="0"/>
    <x v="0"/>
    <x v="0"/>
    <x v="0"/>
    <s v="Integrated Road, Sewer &amp; Water Program"/>
    <x v="0"/>
    <x v="6"/>
    <x v="1"/>
    <x v="3"/>
    <x v="11"/>
    <x v="386"/>
    <s v="518004  Tax Supported Debt"/>
    <n v="30000"/>
    <n v="725"/>
    <n v="3000"/>
    <n v="2000"/>
    <n v="0"/>
    <n v="0"/>
    <n v="0"/>
    <n v="0"/>
    <n v="0"/>
    <n v="0"/>
    <n v="35725"/>
    <n v="518004"/>
    <n v="35725"/>
    <s v="CW"/>
    <x v="3"/>
    <s v="Tax Supported Debt"/>
    <n v="909374"/>
    <s v="Réasphaltage des chaussées 2019 - À l'échelle de la ville"/>
    <s v="909374 Réasphaltage des chaussées 2019 - À l'échelle de la ville"/>
    <x v="6"/>
    <x v="11"/>
    <x v="0"/>
    <x v="2"/>
  </r>
  <r>
    <n v="909394"/>
    <s v="909394 Arch - Cantebury - Plesser"/>
    <x v="0"/>
    <x v="0"/>
    <s v="City Wide Capital"/>
    <x v="0"/>
    <x v="0"/>
    <x v="0"/>
    <x v="0"/>
    <x v="0"/>
    <s v="Integrated Road, Sewer &amp; Water Program"/>
    <x v="0"/>
    <x v="6"/>
    <x v="1"/>
    <x v="3"/>
    <x v="11"/>
    <x v="387"/>
    <s v="516104  City Wide Capital"/>
    <n v="250"/>
    <n v="1070"/>
    <n v="0"/>
    <n v="0"/>
    <n v="0"/>
    <n v="0"/>
    <n v="0"/>
    <n v="0"/>
    <n v="0"/>
    <n v="0"/>
    <n v="1320"/>
    <n v="516104"/>
    <n v="1320"/>
    <n v="18"/>
    <x v="7"/>
    <s v="City Wide Capital"/>
    <n v="909394"/>
    <s v="Arch - Canterbury - Plesser"/>
    <s v="909394 Arch - Canterbury - Plesser"/>
    <x v="6"/>
    <x v="11"/>
    <x v="0"/>
    <x v="0"/>
  </r>
  <r>
    <n v="909394"/>
    <s v="909394 Arch - Cantebury - Plesser"/>
    <x v="0"/>
    <x v="0"/>
    <s v="Water Capital"/>
    <x v="5"/>
    <x v="3"/>
    <x v="1"/>
    <x v="1"/>
    <x v="0"/>
    <s v="Integrated Road, Sewer &amp; Water Program"/>
    <x v="0"/>
    <x v="6"/>
    <x v="1"/>
    <x v="3"/>
    <x v="11"/>
    <x v="387"/>
    <s v="516110  Water Capital"/>
    <n v="610"/>
    <n v="2520"/>
    <n v="0"/>
    <n v="0"/>
    <n v="0"/>
    <n v="0"/>
    <n v="0"/>
    <n v="0"/>
    <n v="0"/>
    <n v="0"/>
    <n v="3130"/>
    <n v="516110"/>
    <n v="3130"/>
    <n v="18"/>
    <x v="7"/>
    <s v="Water Capital"/>
    <n v="909394"/>
    <s v="Arch - Canterbury - Plesser"/>
    <s v="909394 Arch - Canterbury - Plesser"/>
    <x v="6"/>
    <x v="11"/>
    <x v="0"/>
    <x v="0"/>
  </r>
  <r>
    <n v="909394"/>
    <s v="909394 Arch - Cantebury - Plesser"/>
    <x v="0"/>
    <x v="0"/>
    <s v="Sewer Capital"/>
    <x v="5"/>
    <x v="3"/>
    <x v="1"/>
    <x v="2"/>
    <x v="0"/>
    <s v="Integrated Road, Sewer &amp; Water Program"/>
    <x v="0"/>
    <x v="6"/>
    <x v="1"/>
    <x v="3"/>
    <x v="11"/>
    <x v="387"/>
    <s v="516112  Sewer Capital"/>
    <n v="430"/>
    <n v="0"/>
    <n v="0"/>
    <n v="0"/>
    <n v="0"/>
    <n v="0"/>
    <n v="0"/>
    <n v="0"/>
    <n v="0"/>
    <n v="0"/>
    <n v="430"/>
    <n v="516112"/>
    <n v="430"/>
    <n v="18"/>
    <x v="7"/>
    <s v="Sewer Capital "/>
    <n v="909394"/>
    <s v="Arch - Canterbury - Plesser"/>
    <s v="909394 Arch - Canterbury - Plesser"/>
    <x v="6"/>
    <x v="11"/>
    <x v="0"/>
    <x v="0"/>
  </r>
  <r>
    <n v="909394"/>
    <s v="909394 Arch - Cantebury - Plesser"/>
    <x v="0"/>
    <x v="0"/>
    <s v="Stormwater Reserve"/>
    <x v="5"/>
    <x v="3"/>
    <x v="1"/>
    <x v="3"/>
    <x v="0"/>
    <s v="Integrated Road, Sewer &amp; Water Program"/>
    <x v="0"/>
    <x v="6"/>
    <x v="1"/>
    <x v="3"/>
    <x v="11"/>
    <x v="387"/>
    <s v="516180  Stormwater Reserve Capital"/>
    <n v="430"/>
    <n v="1740"/>
    <n v="0"/>
    <n v="0"/>
    <n v="0"/>
    <n v="0"/>
    <n v="0"/>
    <n v="0"/>
    <n v="0"/>
    <n v="0"/>
    <n v="2170"/>
    <n v="516180"/>
    <n v="2170"/>
    <n v="18"/>
    <x v="7"/>
    <s v="Stormwater"/>
    <n v="909394"/>
    <s v="Arch - Canterbury - Plesser"/>
    <s v="909394 Arch - Canterbury - Plesser"/>
    <x v="6"/>
    <x v="11"/>
    <x v="0"/>
    <x v="0"/>
  </r>
  <r>
    <n v="909394"/>
    <s v="909394 Arch - Cantebury - Plesser"/>
    <x v="2"/>
    <x v="2"/>
    <s v="Tax Supported Debt"/>
    <x v="2"/>
    <x v="0"/>
    <x v="0"/>
    <x v="0"/>
    <x v="0"/>
    <s v="Integrated Road, Sewer &amp; Water Program"/>
    <x v="0"/>
    <x v="6"/>
    <x v="1"/>
    <x v="3"/>
    <x v="11"/>
    <x v="387"/>
    <s v="518004  Tax Supported Debt"/>
    <n v="20"/>
    <n v="10"/>
    <n v="0"/>
    <n v="0"/>
    <n v="0"/>
    <n v="0"/>
    <n v="0"/>
    <n v="0"/>
    <n v="0"/>
    <n v="0"/>
    <n v="30"/>
    <n v="518004"/>
    <n v="30"/>
    <n v="18"/>
    <x v="7"/>
    <s v="Tax Supported Debt"/>
    <n v="909394"/>
    <s v="Arch - Canterbury - Plesser"/>
    <s v="909394 Arch - Canterbury - Plesser"/>
    <x v="6"/>
    <x v="11"/>
    <x v="0"/>
    <x v="2"/>
  </r>
  <r>
    <n v="909394"/>
    <s v="909394 Arch - Cantebury - Plesser"/>
    <x v="2"/>
    <x v="2"/>
    <s v="Sewer Funded Debt"/>
    <x v="6"/>
    <x v="3"/>
    <x v="1"/>
    <x v="2"/>
    <x v="0"/>
    <s v="Integrated Road, Sewer &amp; Water Program"/>
    <x v="0"/>
    <x v="6"/>
    <x v="1"/>
    <x v="3"/>
    <x v="11"/>
    <x v="387"/>
    <s v="518007  Sewer Funded Debt"/>
    <n v="20"/>
    <n v="1770"/>
    <n v="0"/>
    <n v="0"/>
    <n v="0"/>
    <n v="0"/>
    <n v="0"/>
    <n v="0"/>
    <n v="0"/>
    <n v="0"/>
    <n v="1790"/>
    <n v="518007"/>
    <n v="1790"/>
    <n v="18"/>
    <x v="7"/>
    <s v="Sewer Funded Debt"/>
    <n v="909394"/>
    <s v="Arch - Canterbury - Plesser"/>
    <s v="909394 Arch - Canterbury - Plesser"/>
    <x v="6"/>
    <x v="11"/>
    <x v="0"/>
    <x v="2"/>
  </r>
  <r>
    <n v="909394"/>
    <s v="909394 Arch - Cantebury - Plesser"/>
    <x v="2"/>
    <x v="2"/>
    <s v="Water Funded Debt"/>
    <x v="6"/>
    <x v="3"/>
    <x v="1"/>
    <x v="1"/>
    <x v="0"/>
    <s v="Integrated Road, Sewer &amp; Water Program"/>
    <x v="0"/>
    <x v="6"/>
    <x v="1"/>
    <x v="3"/>
    <x v="11"/>
    <x v="387"/>
    <s v="518011  Water Funded Debt"/>
    <n v="20"/>
    <n v="20"/>
    <n v="0"/>
    <n v="0"/>
    <n v="0"/>
    <n v="0"/>
    <n v="0"/>
    <n v="0"/>
    <n v="0"/>
    <n v="0"/>
    <n v="40"/>
    <n v="518011"/>
    <n v="40"/>
    <n v="18"/>
    <x v="7"/>
    <s v="Water Funded Debt"/>
    <n v="909394"/>
    <s v="Arch - Canterbury - Plesser"/>
    <s v="909394 Arch - Canterbury - Plesser"/>
    <x v="6"/>
    <x v="11"/>
    <x v="0"/>
    <x v="2"/>
  </r>
  <r>
    <n v="909394"/>
    <s v="909394 Arch - Cantebury - Plesser"/>
    <x v="2"/>
    <x v="2"/>
    <s v="Stormwater Res Debt"/>
    <x v="6"/>
    <x v="3"/>
    <x v="1"/>
    <x v="3"/>
    <x v="0"/>
    <s v="Integrated Road, Sewer &amp; Water Program"/>
    <x v="0"/>
    <x v="6"/>
    <x v="1"/>
    <x v="3"/>
    <x v="11"/>
    <x v="387"/>
    <s v="518056  Stormwater Reserve Capital Debt"/>
    <n v="20"/>
    <n v="30"/>
    <n v="0"/>
    <n v="0"/>
    <n v="0"/>
    <n v="0"/>
    <n v="0"/>
    <n v="0"/>
    <n v="0"/>
    <n v="0"/>
    <n v="50"/>
    <n v="518056"/>
    <n v="50"/>
    <n v="18"/>
    <x v="7"/>
    <e v="#N/A"/>
    <n v="909394"/>
    <s v="Arch - Canterbury - Plesser"/>
    <s v="909394 Arch - Canterbury - Plesser"/>
    <x v="6"/>
    <x v="11"/>
    <x v="0"/>
    <x v="2"/>
  </r>
  <r>
    <n v="909400"/>
    <s v="909400 Bel-Air Dr, Bedbrooke St et al"/>
    <x v="0"/>
    <x v="0"/>
    <s v="City Wide Capital"/>
    <x v="0"/>
    <x v="0"/>
    <x v="0"/>
    <x v="0"/>
    <x v="0"/>
    <s v="Integrated Road, Sewer &amp; Water Program"/>
    <x v="0"/>
    <x v="6"/>
    <x v="1"/>
    <x v="3"/>
    <x v="11"/>
    <x v="388"/>
    <s v="516104  City Wide Capital"/>
    <n v="210"/>
    <n v="910"/>
    <n v="0"/>
    <n v="0"/>
    <n v="0"/>
    <n v="0"/>
    <n v="0"/>
    <n v="0"/>
    <n v="0"/>
    <n v="0"/>
    <n v="1120"/>
    <n v="516104"/>
    <n v="1120"/>
    <n v="8"/>
    <x v="7"/>
    <s v="City Wide Capital"/>
    <n v="909400"/>
    <s v="Prom. Bel-Air, rue Bedbrooke"/>
    <s v="909400 Prom. Bel-Air, rue Bedbrooke"/>
    <x v="6"/>
    <x v="11"/>
    <x v="0"/>
    <x v="0"/>
  </r>
  <r>
    <n v="909400"/>
    <s v="909400 Bel-Air Dr, Bedbrooke St et al"/>
    <x v="0"/>
    <x v="0"/>
    <s v="Water Capital"/>
    <x v="5"/>
    <x v="3"/>
    <x v="1"/>
    <x v="1"/>
    <x v="0"/>
    <s v="Integrated Road, Sewer &amp; Water Program"/>
    <x v="0"/>
    <x v="6"/>
    <x v="1"/>
    <x v="3"/>
    <x v="11"/>
    <x v="388"/>
    <s v="516110  Water Capital"/>
    <n v="460"/>
    <n v="2270"/>
    <n v="0"/>
    <n v="0"/>
    <n v="0"/>
    <n v="0"/>
    <n v="0"/>
    <n v="0"/>
    <n v="0"/>
    <n v="0"/>
    <n v="2730"/>
    <n v="516110"/>
    <n v="2730"/>
    <n v="8"/>
    <x v="7"/>
    <s v="Water Capital"/>
    <n v="909400"/>
    <s v="Prom. Bel-Air, rue Bedbrooke"/>
    <s v="909400 Prom. Bel-Air, rue Bedbrooke"/>
    <x v="6"/>
    <x v="11"/>
    <x v="0"/>
    <x v="0"/>
  </r>
  <r>
    <n v="909400"/>
    <s v="909400 Bel-Air Dr, Bedbrooke St et al"/>
    <x v="0"/>
    <x v="0"/>
    <s v="Sewer Capital"/>
    <x v="5"/>
    <x v="3"/>
    <x v="1"/>
    <x v="2"/>
    <x v="0"/>
    <s v="Integrated Road, Sewer &amp; Water Program"/>
    <x v="0"/>
    <x v="6"/>
    <x v="1"/>
    <x v="3"/>
    <x v="11"/>
    <x v="388"/>
    <s v="516112  Sewer Capital"/>
    <n v="300"/>
    <n v="0"/>
    <n v="0"/>
    <n v="0"/>
    <n v="0"/>
    <n v="0"/>
    <n v="0"/>
    <n v="0"/>
    <n v="0"/>
    <n v="0"/>
    <n v="300"/>
    <n v="516112"/>
    <n v="300"/>
    <n v="8"/>
    <x v="7"/>
    <s v="Sewer Capital "/>
    <n v="909400"/>
    <s v="Prom. Bel-Air, rue Bedbrooke"/>
    <s v="909400 Prom. Bel-Air, rue Bedbrooke"/>
    <x v="6"/>
    <x v="11"/>
    <x v="0"/>
    <x v="0"/>
  </r>
  <r>
    <n v="909400"/>
    <s v="909400 Bel-Air Dr, Bedbrooke St et al"/>
    <x v="0"/>
    <x v="0"/>
    <s v="Stormwater Reserve"/>
    <x v="5"/>
    <x v="3"/>
    <x v="1"/>
    <x v="3"/>
    <x v="0"/>
    <s v="Integrated Road, Sewer &amp; Water Program"/>
    <x v="0"/>
    <x v="6"/>
    <x v="1"/>
    <x v="3"/>
    <x v="11"/>
    <x v="388"/>
    <s v="516180  Stormwater Reserve Capital"/>
    <n v="300"/>
    <n v="1600"/>
    <n v="0"/>
    <n v="0"/>
    <n v="0"/>
    <n v="0"/>
    <n v="0"/>
    <n v="0"/>
    <n v="0"/>
    <n v="0"/>
    <n v="1900"/>
    <n v="516180"/>
    <n v="1900"/>
    <n v="8"/>
    <x v="7"/>
    <s v="Stormwater"/>
    <n v="909400"/>
    <s v="Prom. Bel-Air, rue Bedbrooke"/>
    <s v="909400 Prom. Bel-Air, rue Bedbrooke"/>
    <x v="6"/>
    <x v="11"/>
    <x v="0"/>
    <x v="0"/>
  </r>
  <r>
    <n v="909400"/>
    <s v="909400 Bel-Air Dr, Bedbrooke St et al"/>
    <x v="2"/>
    <x v="2"/>
    <s v="Tax Supported Debt"/>
    <x v="2"/>
    <x v="0"/>
    <x v="0"/>
    <x v="0"/>
    <x v="0"/>
    <s v="Integrated Road, Sewer &amp; Water Program"/>
    <x v="0"/>
    <x v="6"/>
    <x v="1"/>
    <x v="3"/>
    <x v="11"/>
    <x v="388"/>
    <s v="518004  Tax Supported Debt"/>
    <n v="0"/>
    <n v="60"/>
    <n v="0"/>
    <n v="0"/>
    <n v="0"/>
    <n v="0"/>
    <n v="0"/>
    <n v="0"/>
    <n v="0"/>
    <n v="0"/>
    <n v="60"/>
    <n v="518004"/>
    <n v="60"/>
    <n v="8"/>
    <x v="7"/>
    <s v="Tax Supported Debt"/>
    <n v="909400"/>
    <s v="Prom. Bel-Air, rue Bedbrooke"/>
    <s v="909400 Prom. Bel-Air, rue Bedbrooke"/>
    <x v="6"/>
    <x v="11"/>
    <x v="0"/>
    <x v="2"/>
  </r>
  <r>
    <n v="909400"/>
    <s v="909400 Bel-Air Dr, Bedbrooke St et al"/>
    <x v="2"/>
    <x v="2"/>
    <s v="Sewer Funded Debt"/>
    <x v="6"/>
    <x v="3"/>
    <x v="1"/>
    <x v="2"/>
    <x v="0"/>
    <s v="Integrated Road, Sewer &amp; Water Program"/>
    <x v="0"/>
    <x v="6"/>
    <x v="1"/>
    <x v="3"/>
    <x v="11"/>
    <x v="388"/>
    <s v="518007  Sewer Funded Debt"/>
    <n v="20"/>
    <n v="1640"/>
    <n v="0"/>
    <n v="0"/>
    <n v="0"/>
    <n v="0"/>
    <n v="0"/>
    <n v="0"/>
    <n v="0"/>
    <n v="0"/>
    <n v="1660"/>
    <n v="518007"/>
    <n v="1660"/>
    <n v="8"/>
    <x v="7"/>
    <s v="Sewer Funded Debt"/>
    <n v="909400"/>
    <s v="Prom. Bel-Air, rue Bedbrooke"/>
    <s v="909400 Prom. Bel-Air, rue Bedbrooke"/>
    <x v="6"/>
    <x v="11"/>
    <x v="0"/>
    <x v="2"/>
  </r>
  <r>
    <n v="909400"/>
    <s v="909400 Bel-Air Dr, Bedbrooke St et al"/>
    <x v="2"/>
    <x v="2"/>
    <s v="Water Funded Debt"/>
    <x v="6"/>
    <x v="3"/>
    <x v="1"/>
    <x v="1"/>
    <x v="0"/>
    <s v="Integrated Road, Sewer &amp; Water Program"/>
    <x v="0"/>
    <x v="6"/>
    <x v="1"/>
    <x v="3"/>
    <x v="11"/>
    <x v="388"/>
    <s v="518011  Water Funded Debt"/>
    <n v="20"/>
    <n v="40"/>
    <n v="0"/>
    <n v="0"/>
    <n v="0"/>
    <n v="0"/>
    <n v="0"/>
    <n v="0"/>
    <n v="0"/>
    <n v="0"/>
    <n v="60"/>
    <n v="518011"/>
    <n v="60"/>
    <n v="8"/>
    <x v="7"/>
    <s v="Water Funded Debt"/>
    <n v="909400"/>
    <s v="Prom. Bel-Air, rue Bedbrooke"/>
    <s v="909400 Prom. Bel-Air, rue Bedbrooke"/>
    <x v="6"/>
    <x v="11"/>
    <x v="0"/>
    <x v="2"/>
  </r>
  <r>
    <n v="909400"/>
    <s v="909400 Bel-Air Dr, Bedbrooke St et al"/>
    <x v="2"/>
    <x v="2"/>
    <s v="Stormwater Res Debt"/>
    <x v="6"/>
    <x v="3"/>
    <x v="1"/>
    <x v="3"/>
    <x v="0"/>
    <s v="Integrated Road, Sewer &amp; Water Program"/>
    <x v="0"/>
    <x v="6"/>
    <x v="1"/>
    <x v="3"/>
    <x v="11"/>
    <x v="388"/>
    <s v="518056  Stormwater Reserve Capital Debt"/>
    <n v="20"/>
    <n v="40"/>
    <n v="0"/>
    <n v="0"/>
    <n v="0"/>
    <n v="0"/>
    <n v="0"/>
    <n v="0"/>
    <n v="0"/>
    <n v="0"/>
    <n v="60"/>
    <n v="518056"/>
    <n v="60"/>
    <n v="8"/>
    <x v="7"/>
    <e v="#N/A"/>
    <n v="909400"/>
    <s v="Prom. Bel-Air, rue Bedbrooke"/>
    <s v="909400 Prom. Bel-Air, rue Bedbrooke"/>
    <x v="6"/>
    <x v="11"/>
    <x v="0"/>
    <x v="2"/>
  </r>
  <r>
    <n v="909401"/>
    <s v="909401 Broadview Ave"/>
    <x v="0"/>
    <x v="0"/>
    <s v="City Wide Capital"/>
    <x v="0"/>
    <x v="0"/>
    <x v="0"/>
    <x v="0"/>
    <x v="0"/>
    <s v="Individual"/>
    <x v="0"/>
    <x v="6"/>
    <x v="1"/>
    <x v="3"/>
    <x v="11"/>
    <x v="389"/>
    <s v="516104  City Wide Capital"/>
    <n v="0"/>
    <n v="30"/>
    <n v="0"/>
    <n v="120"/>
    <n v="0"/>
    <n v="0"/>
    <n v="0"/>
    <n v="0"/>
    <n v="0"/>
    <n v="0"/>
    <n v="150"/>
    <n v="516104"/>
    <n v="150"/>
    <n v="15"/>
    <x v="4"/>
    <s v="City Wide Capital"/>
    <n v="909401"/>
    <s v="Av. Broadview"/>
    <s v="909401 Av. Broadview"/>
    <x v="6"/>
    <x v="11"/>
    <x v="0"/>
    <x v="0"/>
  </r>
  <r>
    <n v="909401"/>
    <s v="909401 Broadview Ave"/>
    <x v="0"/>
    <x v="0"/>
    <s v="Water Capital"/>
    <x v="5"/>
    <x v="3"/>
    <x v="1"/>
    <x v="1"/>
    <x v="0"/>
    <s v="Individual"/>
    <x v="0"/>
    <x v="6"/>
    <x v="1"/>
    <x v="3"/>
    <x v="11"/>
    <x v="389"/>
    <s v="516110  Water Capital"/>
    <n v="0"/>
    <n v="60"/>
    <n v="0"/>
    <n v="290"/>
    <n v="0"/>
    <n v="0"/>
    <n v="0"/>
    <n v="0"/>
    <n v="0"/>
    <n v="0"/>
    <n v="350"/>
    <n v="516110"/>
    <n v="350"/>
    <n v="15"/>
    <x v="4"/>
    <s v="Water Capital"/>
    <n v="909401"/>
    <s v="Av. Broadview"/>
    <s v="909401 Av. Broadview"/>
    <x v="6"/>
    <x v="11"/>
    <x v="0"/>
    <x v="0"/>
  </r>
  <r>
    <n v="909401"/>
    <s v="909401 Broadview Ave"/>
    <x v="0"/>
    <x v="0"/>
    <s v="Sewer Capital"/>
    <x v="5"/>
    <x v="3"/>
    <x v="1"/>
    <x v="2"/>
    <x v="0"/>
    <s v="Individual"/>
    <x v="0"/>
    <x v="6"/>
    <x v="1"/>
    <x v="3"/>
    <x v="11"/>
    <x v="389"/>
    <s v="516112  Sewer Capital"/>
    <n v="0"/>
    <n v="40"/>
    <n v="0"/>
    <n v="180"/>
    <n v="0"/>
    <n v="0"/>
    <n v="0"/>
    <n v="0"/>
    <n v="0"/>
    <n v="0"/>
    <n v="220"/>
    <n v="516112"/>
    <n v="220"/>
    <n v="15"/>
    <x v="4"/>
    <s v="Sewer Capital "/>
    <n v="909401"/>
    <s v="Av. Broadview"/>
    <s v="909401 Av. Broadview"/>
    <x v="6"/>
    <x v="11"/>
    <x v="0"/>
    <x v="0"/>
  </r>
  <r>
    <n v="909401"/>
    <s v="909401 Broadview Ave"/>
    <x v="0"/>
    <x v="0"/>
    <s v="Stormwater Reserve"/>
    <x v="5"/>
    <x v="3"/>
    <x v="1"/>
    <x v="3"/>
    <x v="0"/>
    <s v="Individual"/>
    <x v="0"/>
    <x v="6"/>
    <x v="1"/>
    <x v="3"/>
    <x v="11"/>
    <x v="389"/>
    <s v="516180  Stormwater Reserve Capital"/>
    <n v="0"/>
    <n v="40"/>
    <n v="0"/>
    <n v="180"/>
    <n v="0"/>
    <n v="0"/>
    <n v="0"/>
    <n v="0"/>
    <n v="0"/>
    <n v="0"/>
    <n v="220"/>
    <n v="516180"/>
    <n v="220"/>
    <n v="15"/>
    <x v="4"/>
    <s v="Stormwater"/>
    <n v="909401"/>
    <s v="Av. Broadview"/>
    <s v="909401 Av. Broadview"/>
    <x v="6"/>
    <x v="11"/>
    <x v="0"/>
    <x v="0"/>
  </r>
  <r>
    <n v="909401"/>
    <s v="909401 Broadview Ave"/>
    <x v="2"/>
    <x v="2"/>
    <s v="Sewer Funded Debt"/>
    <x v="6"/>
    <x v="3"/>
    <x v="1"/>
    <x v="2"/>
    <x v="0"/>
    <s v="Individual"/>
    <x v="0"/>
    <x v="6"/>
    <x v="1"/>
    <x v="3"/>
    <x v="11"/>
    <x v="389"/>
    <s v="518007  Sewer Funded Debt"/>
    <n v="0"/>
    <n v="10"/>
    <n v="0"/>
    <n v="10"/>
    <n v="0"/>
    <n v="0"/>
    <n v="0"/>
    <n v="0"/>
    <n v="0"/>
    <n v="0"/>
    <n v="20"/>
    <n v="518007"/>
    <n v="20"/>
    <n v="15"/>
    <x v="4"/>
    <s v="Sewer Funded Debt"/>
    <n v="909401"/>
    <s v="Av. Broadview"/>
    <s v="909401 Av. Broadview"/>
    <x v="6"/>
    <x v="11"/>
    <x v="0"/>
    <x v="2"/>
  </r>
  <r>
    <n v="909401"/>
    <s v="909401 Broadview Ave"/>
    <x v="2"/>
    <x v="2"/>
    <s v="Water Funded Debt"/>
    <x v="6"/>
    <x v="3"/>
    <x v="1"/>
    <x v="1"/>
    <x v="0"/>
    <s v="Individual"/>
    <x v="0"/>
    <x v="6"/>
    <x v="1"/>
    <x v="3"/>
    <x v="11"/>
    <x v="389"/>
    <s v="518011  Water Funded Debt"/>
    <n v="0"/>
    <n v="10"/>
    <n v="0"/>
    <n v="10"/>
    <n v="0"/>
    <n v="0"/>
    <n v="0"/>
    <n v="0"/>
    <n v="0"/>
    <n v="0"/>
    <n v="20"/>
    <n v="518011"/>
    <n v="20"/>
    <n v="15"/>
    <x v="4"/>
    <s v="Water Funded Debt"/>
    <n v="909401"/>
    <s v="Av. Broadview"/>
    <s v="909401 Av. Broadview"/>
    <x v="6"/>
    <x v="11"/>
    <x v="0"/>
    <x v="2"/>
  </r>
  <r>
    <n v="909401"/>
    <s v="909401 Broadview Ave"/>
    <x v="2"/>
    <x v="2"/>
    <s v="Stormwater Res Debt"/>
    <x v="6"/>
    <x v="3"/>
    <x v="1"/>
    <x v="3"/>
    <x v="0"/>
    <s v="Individual"/>
    <x v="0"/>
    <x v="6"/>
    <x v="1"/>
    <x v="3"/>
    <x v="11"/>
    <x v="389"/>
    <s v="518056  Stormwater Reserve Capital Debt"/>
    <n v="0"/>
    <n v="10"/>
    <n v="0"/>
    <n v="10"/>
    <n v="0"/>
    <n v="0"/>
    <n v="0"/>
    <n v="0"/>
    <n v="0"/>
    <n v="0"/>
    <n v="20"/>
    <n v="518056"/>
    <n v="20"/>
    <n v="15"/>
    <x v="4"/>
    <e v="#N/A"/>
    <n v="909401"/>
    <s v="Av. Broadview"/>
    <s v="909401 Av. Broadview"/>
    <x v="6"/>
    <x v="11"/>
    <x v="0"/>
    <x v="2"/>
  </r>
  <r>
    <n v="909402"/>
    <s v="909402 Caroline Ave - Huron Ave N"/>
    <x v="0"/>
    <x v="0"/>
    <s v="City Wide Capital"/>
    <x v="0"/>
    <x v="0"/>
    <x v="0"/>
    <x v="0"/>
    <x v="0"/>
    <s v="Individual"/>
    <x v="0"/>
    <x v="6"/>
    <x v="1"/>
    <x v="3"/>
    <x v="11"/>
    <x v="390"/>
    <s v="516104  City Wide Capital"/>
    <n v="0"/>
    <n v="240"/>
    <n v="0"/>
    <n v="980"/>
    <n v="0"/>
    <n v="0"/>
    <n v="0"/>
    <n v="0"/>
    <n v="0"/>
    <n v="0"/>
    <n v="1220"/>
    <n v="516104"/>
    <n v="1220"/>
    <n v="15"/>
    <x v="4"/>
    <s v="City Wide Capital"/>
    <n v="909402"/>
    <s v="Av. Caroline - av. Huron Nord"/>
    <s v="909402 Av. Caroline - av. Huron Nord"/>
    <x v="6"/>
    <x v="11"/>
    <x v="0"/>
    <x v="0"/>
  </r>
  <r>
    <n v="909402"/>
    <s v="909402 Caroline Ave - Huron Ave N"/>
    <x v="0"/>
    <x v="0"/>
    <s v="Water Capital"/>
    <x v="5"/>
    <x v="3"/>
    <x v="1"/>
    <x v="1"/>
    <x v="0"/>
    <s v="Individual"/>
    <x v="0"/>
    <x v="6"/>
    <x v="1"/>
    <x v="3"/>
    <x v="11"/>
    <x v="390"/>
    <s v="516110  Water Capital"/>
    <n v="0"/>
    <n v="560"/>
    <n v="0"/>
    <n v="2400"/>
    <n v="0"/>
    <n v="0"/>
    <n v="0"/>
    <n v="0"/>
    <n v="0"/>
    <n v="0"/>
    <n v="2960"/>
    <n v="516110"/>
    <n v="2960"/>
    <n v="15"/>
    <x v="4"/>
    <s v="Water Capital"/>
    <n v="909402"/>
    <s v="Av. Caroline - av. Huron Nord"/>
    <s v="909402 Av. Caroline - av. Huron Nord"/>
    <x v="6"/>
    <x v="11"/>
    <x v="0"/>
    <x v="0"/>
  </r>
  <r>
    <n v="909402"/>
    <s v="909402 Caroline Ave - Huron Ave N"/>
    <x v="0"/>
    <x v="0"/>
    <s v="Stormwater Reserve"/>
    <x v="5"/>
    <x v="3"/>
    <x v="1"/>
    <x v="3"/>
    <x v="0"/>
    <s v="Individual"/>
    <x v="0"/>
    <x v="6"/>
    <x v="1"/>
    <x v="3"/>
    <x v="11"/>
    <x v="390"/>
    <s v="516180  Stormwater Reserve Capital"/>
    <n v="0"/>
    <n v="380"/>
    <n v="0"/>
    <n v="1500"/>
    <n v="0"/>
    <n v="0"/>
    <n v="0"/>
    <n v="0"/>
    <n v="0"/>
    <n v="0"/>
    <n v="1880"/>
    <n v="516180"/>
    <n v="1880"/>
    <n v="15"/>
    <x v="4"/>
    <s v="Stormwater"/>
    <n v="909402"/>
    <s v="Av. Caroline - av. Huron Nord"/>
    <s v="909402 Av. Caroline - av. Huron Nord"/>
    <x v="6"/>
    <x v="11"/>
    <x v="0"/>
    <x v="0"/>
  </r>
  <r>
    <n v="909402"/>
    <s v="909402 Caroline Ave - Huron Ave N"/>
    <x v="2"/>
    <x v="2"/>
    <s v="Sewer Funded Debt"/>
    <x v="6"/>
    <x v="3"/>
    <x v="1"/>
    <x v="2"/>
    <x v="0"/>
    <s v="Individual"/>
    <x v="0"/>
    <x v="6"/>
    <x v="1"/>
    <x v="3"/>
    <x v="11"/>
    <x v="390"/>
    <s v="518007  Sewer Funded Debt"/>
    <n v="0"/>
    <n v="380"/>
    <n v="0"/>
    <n v="1530"/>
    <n v="0"/>
    <n v="0"/>
    <n v="0"/>
    <n v="0"/>
    <n v="0"/>
    <n v="0"/>
    <n v="1910"/>
    <n v="518007"/>
    <n v="1910"/>
    <n v="15"/>
    <x v="4"/>
    <s v="Sewer Funded Debt"/>
    <n v="909402"/>
    <s v="Av. Caroline - av. Huron Nord"/>
    <s v="909402 Av. Caroline - av. Huron Nord"/>
    <x v="6"/>
    <x v="11"/>
    <x v="0"/>
    <x v="2"/>
  </r>
  <r>
    <n v="909402"/>
    <s v="909402 Caroline Ave - Huron Ave N"/>
    <x v="2"/>
    <x v="2"/>
    <s v="Water Funded Debt"/>
    <x v="6"/>
    <x v="3"/>
    <x v="1"/>
    <x v="1"/>
    <x v="0"/>
    <s v="Individual"/>
    <x v="0"/>
    <x v="6"/>
    <x v="1"/>
    <x v="3"/>
    <x v="11"/>
    <x v="390"/>
    <s v="518011  Water Funded Debt"/>
    <n v="0"/>
    <n v="20"/>
    <n v="0"/>
    <n v="80"/>
    <n v="0"/>
    <n v="0"/>
    <n v="0"/>
    <n v="0"/>
    <n v="0"/>
    <n v="0"/>
    <n v="100"/>
    <n v="518011"/>
    <n v="100"/>
    <n v="15"/>
    <x v="4"/>
    <s v="Water Funded Debt"/>
    <n v="909402"/>
    <s v="Av. Caroline - av. Huron Nord"/>
    <s v="909402 Av. Caroline - av. Huron Nord"/>
    <x v="6"/>
    <x v="11"/>
    <x v="0"/>
    <x v="2"/>
  </r>
  <r>
    <n v="909402"/>
    <s v="909402 Caroline Ave - Huron Ave N"/>
    <x v="2"/>
    <x v="2"/>
    <s v="Stormwater Res Debt"/>
    <x v="6"/>
    <x v="3"/>
    <x v="1"/>
    <x v="3"/>
    <x v="0"/>
    <s v="Individual"/>
    <x v="0"/>
    <x v="6"/>
    <x v="1"/>
    <x v="3"/>
    <x v="11"/>
    <x v="390"/>
    <s v="518056  Stormwater Reserve Capital Debt"/>
    <n v="0"/>
    <n v="20"/>
    <n v="0"/>
    <n v="10"/>
    <n v="0"/>
    <n v="0"/>
    <n v="0"/>
    <n v="0"/>
    <n v="0"/>
    <n v="0"/>
    <n v="30"/>
    <n v="518056"/>
    <n v="30"/>
    <n v="15"/>
    <x v="4"/>
    <e v="#N/A"/>
    <n v="909402"/>
    <s v="Av. Caroline - av. Huron Nord"/>
    <s v="909402 Av. Caroline - av. Huron Nord"/>
    <x v="6"/>
    <x v="11"/>
    <x v="0"/>
    <x v="2"/>
  </r>
  <r>
    <n v="909404"/>
    <s v="909404 Claymor &amp; Senio"/>
    <x v="0"/>
    <x v="0"/>
    <s v="City Wide Capital"/>
    <x v="0"/>
    <x v="0"/>
    <x v="0"/>
    <x v="0"/>
    <x v="0"/>
    <s v="Integrated Road, Sewer &amp; Water Program"/>
    <x v="0"/>
    <x v="6"/>
    <x v="1"/>
    <x v="3"/>
    <x v="11"/>
    <x v="391"/>
    <s v="516104  City Wide Capital"/>
    <n v="210"/>
    <n v="850"/>
    <n v="0"/>
    <n v="0"/>
    <n v="0"/>
    <n v="0"/>
    <n v="0"/>
    <n v="0"/>
    <n v="0"/>
    <n v="0"/>
    <n v="1060"/>
    <n v="516104"/>
    <n v="1060"/>
    <n v="16"/>
    <x v="7"/>
    <s v="City Wide Capital"/>
    <n v="909404"/>
    <s v="Claymor et Senio"/>
    <s v="909404 Claymor et Senio"/>
    <x v="6"/>
    <x v="11"/>
    <x v="0"/>
    <x v="0"/>
  </r>
  <r>
    <n v="909404"/>
    <s v="909404 Claymor &amp; Senio"/>
    <x v="0"/>
    <x v="0"/>
    <s v="Water Capital"/>
    <x v="5"/>
    <x v="3"/>
    <x v="1"/>
    <x v="1"/>
    <x v="0"/>
    <s v="Integrated Road, Sewer &amp; Water Program"/>
    <x v="0"/>
    <x v="6"/>
    <x v="1"/>
    <x v="3"/>
    <x v="11"/>
    <x v="391"/>
    <s v="516110  Water Capital"/>
    <n v="470"/>
    <n v="1740"/>
    <n v="0"/>
    <n v="0"/>
    <n v="0"/>
    <n v="0"/>
    <n v="0"/>
    <n v="0"/>
    <n v="0"/>
    <n v="0"/>
    <n v="2210"/>
    <n v="516110"/>
    <n v="2210"/>
    <n v="16"/>
    <x v="7"/>
    <s v="Water Capital"/>
    <n v="909404"/>
    <s v="Claymor et Senio"/>
    <s v="909404 Claymor et Senio"/>
    <x v="6"/>
    <x v="11"/>
    <x v="0"/>
    <x v="0"/>
  </r>
  <r>
    <n v="909404"/>
    <s v="909404 Claymor &amp; Senio"/>
    <x v="0"/>
    <x v="0"/>
    <s v="Sewer Capital"/>
    <x v="5"/>
    <x v="3"/>
    <x v="1"/>
    <x v="2"/>
    <x v="0"/>
    <s v="Integrated Road, Sewer &amp; Water Program"/>
    <x v="0"/>
    <x v="6"/>
    <x v="1"/>
    <x v="3"/>
    <x v="11"/>
    <x v="391"/>
    <s v="516112  Sewer Capital"/>
    <n v="300"/>
    <n v="0"/>
    <n v="0"/>
    <n v="0"/>
    <n v="0"/>
    <n v="0"/>
    <n v="0"/>
    <n v="0"/>
    <n v="0"/>
    <n v="0"/>
    <n v="300"/>
    <n v="516112"/>
    <n v="300"/>
    <n v="16"/>
    <x v="7"/>
    <s v="Sewer Capital "/>
    <n v="909404"/>
    <s v="Claymor et Senio"/>
    <s v="909404 Claymor et Senio"/>
    <x v="6"/>
    <x v="11"/>
    <x v="0"/>
    <x v="0"/>
  </r>
  <r>
    <n v="909404"/>
    <s v="909404 Claymor &amp; Senio"/>
    <x v="0"/>
    <x v="0"/>
    <s v="Stormwater Reserve"/>
    <x v="5"/>
    <x v="3"/>
    <x v="1"/>
    <x v="3"/>
    <x v="0"/>
    <s v="Integrated Road, Sewer &amp; Water Program"/>
    <x v="0"/>
    <x v="6"/>
    <x v="1"/>
    <x v="3"/>
    <x v="11"/>
    <x v="391"/>
    <s v="516180  Stormwater Reserve Capital"/>
    <n v="300"/>
    <n v="1030"/>
    <n v="0"/>
    <n v="0"/>
    <n v="0"/>
    <n v="0"/>
    <n v="0"/>
    <n v="0"/>
    <n v="0"/>
    <n v="0"/>
    <n v="1330"/>
    <n v="516180"/>
    <n v="1330"/>
    <n v="16"/>
    <x v="7"/>
    <s v="Stormwater"/>
    <n v="909404"/>
    <s v="Claymor et Senio"/>
    <s v="909404 Claymor et Senio"/>
    <x v="6"/>
    <x v="11"/>
    <x v="0"/>
    <x v="0"/>
  </r>
  <r>
    <n v="909404"/>
    <s v="909404 Claymor &amp; Senio"/>
    <x v="2"/>
    <x v="2"/>
    <s v="Sewer Funded Debt"/>
    <x v="6"/>
    <x v="3"/>
    <x v="1"/>
    <x v="2"/>
    <x v="0"/>
    <s v="Integrated Road, Sewer &amp; Water Program"/>
    <x v="0"/>
    <x v="6"/>
    <x v="1"/>
    <x v="3"/>
    <x v="11"/>
    <x v="391"/>
    <s v="518007  Sewer Funded Debt"/>
    <n v="30"/>
    <n v="1330"/>
    <n v="0"/>
    <n v="0"/>
    <n v="0"/>
    <n v="0"/>
    <n v="0"/>
    <n v="0"/>
    <n v="0"/>
    <n v="0"/>
    <n v="1360"/>
    <n v="518007"/>
    <n v="1360"/>
    <n v="16"/>
    <x v="7"/>
    <s v="Sewer Funded Debt"/>
    <n v="909404"/>
    <s v="Claymor et Senio"/>
    <s v="909404 Claymor et Senio"/>
    <x v="6"/>
    <x v="11"/>
    <x v="0"/>
    <x v="2"/>
  </r>
  <r>
    <n v="909404"/>
    <s v="909404 Claymor &amp; Senio"/>
    <x v="2"/>
    <x v="2"/>
    <s v="Water Funded Debt"/>
    <x v="6"/>
    <x v="3"/>
    <x v="1"/>
    <x v="1"/>
    <x v="0"/>
    <s v="Integrated Road, Sewer &amp; Water Program"/>
    <x v="0"/>
    <x v="6"/>
    <x v="1"/>
    <x v="3"/>
    <x v="11"/>
    <x v="391"/>
    <s v="518011  Water Funded Debt"/>
    <n v="20"/>
    <n v="200"/>
    <n v="0"/>
    <n v="0"/>
    <n v="0"/>
    <n v="0"/>
    <n v="0"/>
    <n v="0"/>
    <n v="0"/>
    <n v="0"/>
    <n v="220"/>
    <n v="518011"/>
    <n v="220"/>
    <n v="16"/>
    <x v="7"/>
    <s v="Water Funded Debt"/>
    <n v="909404"/>
    <s v="Claymor et Senio"/>
    <s v="909404 Claymor et Senio"/>
    <x v="6"/>
    <x v="11"/>
    <x v="0"/>
    <x v="2"/>
  </r>
  <r>
    <n v="909404"/>
    <s v="909404 Claymor &amp; Senio"/>
    <x v="2"/>
    <x v="2"/>
    <s v="Stormwater Res Debt"/>
    <x v="6"/>
    <x v="3"/>
    <x v="1"/>
    <x v="3"/>
    <x v="0"/>
    <s v="Integrated Road, Sewer &amp; Water Program"/>
    <x v="0"/>
    <x v="6"/>
    <x v="1"/>
    <x v="3"/>
    <x v="11"/>
    <x v="391"/>
    <s v="518056  Stormwater Reserve Capital Debt"/>
    <n v="30"/>
    <n v="300"/>
    <n v="0"/>
    <n v="0"/>
    <n v="0"/>
    <n v="0"/>
    <n v="0"/>
    <n v="0"/>
    <n v="0"/>
    <n v="0"/>
    <n v="330"/>
    <n v="518056"/>
    <n v="330"/>
    <n v="16"/>
    <x v="7"/>
    <e v="#N/A"/>
    <n v="909404"/>
    <s v="Claymor et Senio"/>
    <s v="909404 Claymor et Senio"/>
    <x v="6"/>
    <x v="11"/>
    <x v="0"/>
    <x v="2"/>
  </r>
  <r>
    <n v="909405"/>
    <s v="909405 Hamlet Rd"/>
    <x v="0"/>
    <x v="0"/>
    <s v="City Wide Capital"/>
    <x v="0"/>
    <x v="0"/>
    <x v="0"/>
    <x v="0"/>
    <x v="0"/>
    <s v="Integrated Road, Sewer &amp; Water Program"/>
    <x v="0"/>
    <x v="6"/>
    <x v="1"/>
    <x v="3"/>
    <x v="11"/>
    <x v="392"/>
    <s v="516104  City Wide Capital"/>
    <n v="40"/>
    <n v="160"/>
    <n v="0"/>
    <n v="0"/>
    <n v="0"/>
    <n v="0"/>
    <n v="0"/>
    <n v="0"/>
    <n v="0"/>
    <n v="0"/>
    <n v="200"/>
    <n v="516104"/>
    <n v="200"/>
    <n v="18"/>
    <x v="7"/>
    <s v="City Wide Capital"/>
    <n v="909405"/>
    <s v="Ch. Hamlet"/>
    <s v="909405 Ch. Hamlet"/>
    <x v="6"/>
    <x v="11"/>
    <x v="0"/>
    <x v="0"/>
  </r>
  <r>
    <n v="909405"/>
    <s v="909405 Hamlet Rd"/>
    <x v="0"/>
    <x v="0"/>
    <s v="Water Capital"/>
    <x v="5"/>
    <x v="3"/>
    <x v="1"/>
    <x v="1"/>
    <x v="0"/>
    <s v="Integrated Road, Sewer &amp; Water Program"/>
    <x v="0"/>
    <x v="6"/>
    <x v="1"/>
    <x v="3"/>
    <x v="11"/>
    <x v="392"/>
    <s v="516110  Water Capital"/>
    <n v="85"/>
    <n v="340"/>
    <n v="0"/>
    <n v="0"/>
    <n v="0"/>
    <n v="0"/>
    <n v="0"/>
    <n v="0"/>
    <n v="0"/>
    <n v="0"/>
    <n v="425"/>
    <n v="516110"/>
    <n v="425"/>
    <n v="18"/>
    <x v="7"/>
    <s v="Water Capital"/>
    <n v="909405"/>
    <s v="Ch. Hamlet"/>
    <s v="909405 Ch. Hamlet"/>
    <x v="6"/>
    <x v="11"/>
    <x v="0"/>
    <x v="0"/>
  </r>
  <r>
    <n v="909405"/>
    <s v="909405 Hamlet Rd"/>
    <x v="0"/>
    <x v="0"/>
    <s v="Sewer Capital"/>
    <x v="5"/>
    <x v="3"/>
    <x v="1"/>
    <x v="2"/>
    <x v="0"/>
    <s v="Integrated Road, Sewer &amp; Water Program"/>
    <x v="0"/>
    <x v="6"/>
    <x v="1"/>
    <x v="3"/>
    <x v="11"/>
    <x v="392"/>
    <s v="516112  Sewer Capital"/>
    <n v="55"/>
    <n v="220"/>
    <n v="0"/>
    <n v="0"/>
    <n v="0"/>
    <n v="0"/>
    <n v="0"/>
    <n v="0"/>
    <n v="0"/>
    <n v="0"/>
    <n v="275"/>
    <n v="516112"/>
    <n v="275"/>
    <n v="18"/>
    <x v="7"/>
    <s v="Sewer Capital "/>
    <n v="909405"/>
    <s v="Ch. Hamlet"/>
    <s v="909405 Ch. Hamlet"/>
    <x v="6"/>
    <x v="11"/>
    <x v="0"/>
    <x v="0"/>
  </r>
  <r>
    <n v="909405"/>
    <s v="909405 Hamlet Rd"/>
    <x v="0"/>
    <x v="0"/>
    <s v="Stormwater Reserve"/>
    <x v="5"/>
    <x v="3"/>
    <x v="1"/>
    <x v="3"/>
    <x v="0"/>
    <s v="Integrated Road, Sewer &amp; Water Program"/>
    <x v="0"/>
    <x v="6"/>
    <x v="1"/>
    <x v="3"/>
    <x v="11"/>
    <x v="392"/>
    <s v="516180  Stormwater Reserve Capital"/>
    <n v="55"/>
    <n v="220"/>
    <n v="0"/>
    <n v="0"/>
    <n v="0"/>
    <n v="0"/>
    <n v="0"/>
    <n v="0"/>
    <n v="0"/>
    <n v="0"/>
    <n v="275"/>
    <n v="516180"/>
    <n v="275"/>
    <n v="18"/>
    <x v="7"/>
    <s v="Stormwater"/>
    <n v="909405"/>
    <s v="Ch. Hamlet"/>
    <s v="909405 Ch. Hamlet"/>
    <x v="6"/>
    <x v="11"/>
    <x v="0"/>
    <x v="0"/>
  </r>
  <r>
    <n v="909405"/>
    <s v="909405 Hamlet Rd"/>
    <x v="2"/>
    <x v="2"/>
    <s v="Sewer Funded Debt"/>
    <x v="6"/>
    <x v="3"/>
    <x v="1"/>
    <x v="2"/>
    <x v="0"/>
    <s v="Integrated Road, Sewer &amp; Water Program"/>
    <x v="0"/>
    <x v="6"/>
    <x v="1"/>
    <x v="3"/>
    <x v="11"/>
    <x v="392"/>
    <s v="518007  Sewer Funded Debt"/>
    <n v="5"/>
    <n v="20"/>
    <n v="0"/>
    <n v="0"/>
    <n v="0"/>
    <n v="0"/>
    <n v="0"/>
    <n v="0"/>
    <n v="0"/>
    <n v="0"/>
    <n v="25"/>
    <n v="518007"/>
    <n v="25"/>
    <n v="18"/>
    <x v="7"/>
    <s v="Sewer Funded Debt"/>
    <n v="909405"/>
    <s v="Ch. Hamlet"/>
    <s v="909405 Ch. Hamlet"/>
    <x v="6"/>
    <x v="11"/>
    <x v="0"/>
    <x v="2"/>
  </r>
  <r>
    <n v="909405"/>
    <s v="909405 Hamlet Rd"/>
    <x v="2"/>
    <x v="2"/>
    <s v="Water Funded Debt"/>
    <x v="6"/>
    <x v="3"/>
    <x v="1"/>
    <x v="1"/>
    <x v="0"/>
    <s v="Integrated Road, Sewer &amp; Water Program"/>
    <x v="0"/>
    <x v="6"/>
    <x v="1"/>
    <x v="3"/>
    <x v="11"/>
    <x v="392"/>
    <s v="518011  Water Funded Debt"/>
    <n v="5"/>
    <n v="20"/>
    <n v="0"/>
    <n v="0"/>
    <n v="0"/>
    <n v="0"/>
    <n v="0"/>
    <n v="0"/>
    <n v="0"/>
    <n v="0"/>
    <n v="25"/>
    <n v="518011"/>
    <n v="25"/>
    <n v="18"/>
    <x v="7"/>
    <s v="Water Funded Debt"/>
    <n v="909405"/>
    <s v="Ch. Hamlet"/>
    <s v="909405 Ch. Hamlet"/>
    <x v="6"/>
    <x v="11"/>
    <x v="0"/>
    <x v="2"/>
  </r>
  <r>
    <n v="909405"/>
    <s v="909405 Hamlet Rd"/>
    <x v="2"/>
    <x v="2"/>
    <s v="Stormwater Res Debt"/>
    <x v="6"/>
    <x v="3"/>
    <x v="1"/>
    <x v="3"/>
    <x v="0"/>
    <s v="Integrated Road, Sewer &amp; Water Program"/>
    <x v="0"/>
    <x v="6"/>
    <x v="1"/>
    <x v="3"/>
    <x v="11"/>
    <x v="392"/>
    <s v="518056  Stormwater Reserve Capital Debt"/>
    <n v="5"/>
    <n v="20"/>
    <n v="0"/>
    <n v="0"/>
    <n v="0"/>
    <n v="0"/>
    <n v="0"/>
    <n v="0"/>
    <n v="0"/>
    <n v="0"/>
    <n v="25"/>
    <n v="518056"/>
    <n v="25"/>
    <n v="18"/>
    <x v="7"/>
    <e v="#N/A"/>
    <n v="909405"/>
    <s v="Ch. Hamlet"/>
    <s v="909405 Ch. Hamlet"/>
    <x v="6"/>
    <x v="11"/>
    <x v="0"/>
    <x v="2"/>
  </r>
  <r>
    <n v="909406"/>
    <s v="909406 Integrated Design - Bulk Prjs"/>
    <x v="0"/>
    <x v="0"/>
    <s v="City Wide Capital"/>
    <x v="0"/>
    <x v="0"/>
    <x v="0"/>
    <x v="0"/>
    <x v="0"/>
    <s v="Individual"/>
    <x v="0"/>
    <x v="6"/>
    <x v="1"/>
    <x v="3"/>
    <x v="11"/>
    <x v="393"/>
    <s v="516104  City Wide Capital"/>
    <n v="0"/>
    <n v="1450"/>
    <n v="4530"/>
    <n v="4530"/>
    <n v="0"/>
    <n v="0"/>
    <n v="0"/>
    <n v="0"/>
    <n v="0"/>
    <n v="0"/>
    <n v="10510"/>
    <n v="516104"/>
    <n v="10510"/>
    <s v="CW"/>
    <x v="0"/>
    <s v="City Wide Capital"/>
    <n v="909406"/>
    <s v="Conception intégrée - Travaux collectifs"/>
    <s v="909406 Conception intégrée - Travaux collectifs"/>
    <x v="6"/>
    <x v="11"/>
    <x v="0"/>
    <x v="0"/>
  </r>
  <r>
    <n v="909406"/>
    <s v="909406 Integrated Design - Bulk Prjs"/>
    <x v="0"/>
    <x v="0"/>
    <s v="Water Capital"/>
    <x v="5"/>
    <x v="3"/>
    <x v="1"/>
    <x v="1"/>
    <x v="0"/>
    <s v="Individual"/>
    <x v="0"/>
    <x v="6"/>
    <x v="1"/>
    <x v="3"/>
    <x v="11"/>
    <x v="393"/>
    <s v="516110  Water Capital"/>
    <n v="0"/>
    <n v="3240"/>
    <n v="10570"/>
    <n v="10570"/>
    <n v="0"/>
    <n v="0"/>
    <n v="0"/>
    <n v="0"/>
    <n v="0"/>
    <n v="0"/>
    <n v="24380"/>
    <n v="516110"/>
    <n v="24380"/>
    <s v="CW"/>
    <x v="0"/>
    <s v="Water Capital"/>
    <n v="909406"/>
    <s v="Conception intégrée - Travaux collectifs"/>
    <s v="909406 Conception intégrée - Travaux collectifs"/>
    <x v="6"/>
    <x v="11"/>
    <x v="0"/>
    <x v="0"/>
  </r>
  <r>
    <n v="909406"/>
    <s v="909406 Integrated Design - Bulk Prjs"/>
    <x v="0"/>
    <x v="0"/>
    <s v="Stormwater Reserve"/>
    <x v="5"/>
    <x v="3"/>
    <x v="1"/>
    <x v="3"/>
    <x v="0"/>
    <s v="Individual"/>
    <x v="0"/>
    <x v="6"/>
    <x v="1"/>
    <x v="3"/>
    <x v="11"/>
    <x v="393"/>
    <s v="516180  Stormwater Reserve Capital"/>
    <n v="0"/>
    <n v="2300"/>
    <n v="7450"/>
    <n v="7450"/>
    <n v="0"/>
    <n v="0"/>
    <n v="0"/>
    <n v="0"/>
    <n v="0"/>
    <n v="0"/>
    <n v="17200"/>
    <n v="516180"/>
    <n v="17200"/>
    <s v="CW"/>
    <x v="0"/>
    <s v="Stormwater"/>
    <n v="909406"/>
    <s v="Conception intégrée - Travaux collectifs"/>
    <s v="909406 Conception intégrée - Travaux collectifs"/>
    <x v="6"/>
    <x v="11"/>
    <x v="0"/>
    <x v="0"/>
  </r>
  <r>
    <n v="909406"/>
    <s v="909406 Integrated Design - Bulk Prjs"/>
    <x v="2"/>
    <x v="2"/>
    <s v="Sewer Funded Debt"/>
    <x v="6"/>
    <x v="3"/>
    <x v="1"/>
    <x v="2"/>
    <x v="0"/>
    <s v="Individual"/>
    <x v="0"/>
    <x v="6"/>
    <x v="1"/>
    <x v="3"/>
    <x v="11"/>
    <x v="393"/>
    <s v="518007  Sewer Funded Debt"/>
    <n v="0"/>
    <n v="2370"/>
    <n v="7450"/>
    <n v="7450"/>
    <n v="0"/>
    <n v="0"/>
    <n v="0"/>
    <n v="0"/>
    <n v="0"/>
    <n v="0"/>
    <n v="17270"/>
    <n v="518007"/>
    <n v="17270"/>
    <s v="CW"/>
    <x v="0"/>
    <s v="Sewer Funded Debt"/>
    <n v="909406"/>
    <s v="Conception intégrée - Travaux collectifs"/>
    <s v="909406 Conception intégrée - Travaux collectifs"/>
    <x v="6"/>
    <x v="11"/>
    <x v="0"/>
    <x v="2"/>
  </r>
  <r>
    <n v="909406"/>
    <s v="909406 Integrated Design - Bulk Prjs"/>
    <x v="2"/>
    <x v="2"/>
    <s v="Water Funded Debt"/>
    <x v="6"/>
    <x v="3"/>
    <x v="1"/>
    <x v="1"/>
    <x v="0"/>
    <s v="Individual"/>
    <x v="0"/>
    <x v="6"/>
    <x v="1"/>
    <x v="3"/>
    <x v="11"/>
    <x v="393"/>
    <s v="518011  Water Funded Debt"/>
    <n v="0"/>
    <n v="40"/>
    <n v="0"/>
    <n v="0"/>
    <n v="0"/>
    <n v="0"/>
    <n v="0"/>
    <n v="0"/>
    <n v="0"/>
    <n v="0"/>
    <n v="40"/>
    <n v="518011"/>
    <n v="40"/>
    <s v="CW"/>
    <x v="0"/>
    <s v="Water Funded Debt"/>
    <n v="909406"/>
    <s v="Conception intégrée - Travaux collectifs"/>
    <s v="909406 Conception intégrée - Travaux collectifs"/>
    <x v="6"/>
    <x v="11"/>
    <x v="0"/>
    <x v="2"/>
  </r>
  <r>
    <n v="909406"/>
    <s v="909406 Integrated Design - Bulk Prjs"/>
    <x v="2"/>
    <x v="2"/>
    <s v="Stormwater Res Debt"/>
    <x v="6"/>
    <x v="3"/>
    <x v="1"/>
    <x v="3"/>
    <x v="0"/>
    <s v="Individual"/>
    <x v="0"/>
    <x v="6"/>
    <x v="1"/>
    <x v="3"/>
    <x v="11"/>
    <x v="393"/>
    <s v="518056  Stormwater Reserve Capital Debt"/>
    <n v="0"/>
    <n v="10"/>
    <n v="0"/>
    <n v="0"/>
    <n v="0"/>
    <n v="0"/>
    <n v="0"/>
    <n v="0"/>
    <n v="0"/>
    <n v="0"/>
    <n v="10"/>
    <n v="518056"/>
    <n v="10"/>
    <s v="CW"/>
    <x v="0"/>
    <e v="#N/A"/>
    <n v="909406"/>
    <s v="Conception intégrée - Travaux collectifs"/>
    <s v="909406 Conception intégrée - Travaux collectifs"/>
    <x v="6"/>
    <x v="11"/>
    <x v="0"/>
    <x v="2"/>
  </r>
  <r>
    <n v="909407"/>
    <s v="909407 Longpre - Marquette- Michel Cir"/>
    <x v="0"/>
    <x v="0"/>
    <s v="City Wide Capital"/>
    <x v="0"/>
    <x v="0"/>
    <x v="0"/>
    <x v="0"/>
    <x v="0"/>
    <s v="Individual"/>
    <x v="0"/>
    <x v="6"/>
    <x v="1"/>
    <x v="3"/>
    <x v="11"/>
    <x v="394"/>
    <s v="516104  City Wide Capital"/>
    <n v="0"/>
    <n v="200"/>
    <n v="0"/>
    <n v="780"/>
    <n v="0"/>
    <n v="0"/>
    <n v="0"/>
    <n v="0"/>
    <n v="0"/>
    <n v="0"/>
    <n v="980"/>
    <n v="516104"/>
    <n v="980"/>
    <n v="12"/>
    <x v="4"/>
    <s v="City Wide Capital"/>
    <n v="909407"/>
    <s v="Longpre - Marquette - cercle Michel"/>
    <s v="909407 Longpre - Marquette - cercle Michel"/>
    <x v="6"/>
    <x v="11"/>
    <x v="0"/>
    <x v="0"/>
  </r>
  <r>
    <n v="909407"/>
    <s v="909407 Longpre - Marquette- Michel Cir"/>
    <x v="0"/>
    <x v="0"/>
    <s v="Water Capital"/>
    <x v="5"/>
    <x v="3"/>
    <x v="1"/>
    <x v="1"/>
    <x v="0"/>
    <s v="Individual"/>
    <x v="0"/>
    <x v="6"/>
    <x v="1"/>
    <x v="3"/>
    <x v="11"/>
    <x v="394"/>
    <s v="516110  Water Capital"/>
    <n v="0"/>
    <n v="470"/>
    <n v="0"/>
    <n v="1990"/>
    <n v="0"/>
    <n v="0"/>
    <n v="0"/>
    <n v="0"/>
    <n v="0"/>
    <n v="0"/>
    <n v="2460"/>
    <n v="516110"/>
    <n v="2460"/>
    <n v="12"/>
    <x v="4"/>
    <s v="Water Capital"/>
    <n v="909407"/>
    <s v="Longpre - Marquette - cercle Michel"/>
    <s v="909407 Longpre - Marquette - cercle Michel"/>
    <x v="6"/>
    <x v="11"/>
    <x v="0"/>
    <x v="0"/>
  </r>
  <r>
    <n v="909407"/>
    <s v="909407 Longpre - Marquette- Michel Cir"/>
    <x v="0"/>
    <x v="0"/>
    <s v="Sewer Capital"/>
    <x v="5"/>
    <x v="3"/>
    <x v="1"/>
    <x v="2"/>
    <x v="0"/>
    <s v="Individual"/>
    <x v="0"/>
    <x v="6"/>
    <x v="1"/>
    <x v="3"/>
    <x v="11"/>
    <x v="394"/>
    <s v="516112  Sewer Capital"/>
    <n v="0"/>
    <n v="310"/>
    <n v="0"/>
    <n v="1220"/>
    <n v="0"/>
    <n v="0"/>
    <n v="0"/>
    <n v="0"/>
    <n v="0"/>
    <n v="0"/>
    <n v="1530"/>
    <n v="516112"/>
    <n v="1530"/>
    <n v="12"/>
    <x v="4"/>
    <s v="Sewer Capital "/>
    <n v="909407"/>
    <s v="Longpre - Marquette - cercle Michel"/>
    <s v="909407 Longpre - Marquette - cercle Michel"/>
    <x v="6"/>
    <x v="11"/>
    <x v="0"/>
    <x v="0"/>
  </r>
  <r>
    <n v="909407"/>
    <s v="909407 Longpre - Marquette- Michel Cir"/>
    <x v="0"/>
    <x v="0"/>
    <s v="Stormwater Reserve"/>
    <x v="5"/>
    <x v="3"/>
    <x v="1"/>
    <x v="3"/>
    <x v="0"/>
    <s v="Individual"/>
    <x v="0"/>
    <x v="6"/>
    <x v="1"/>
    <x v="3"/>
    <x v="11"/>
    <x v="394"/>
    <s v="516180  Stormwater Reserve Capital"/>
    <n v="0"/>
    <n v="320"/>
    <n v="0"/>
    <n v="1210"/>
    <n v="0"/>
    <n v="0"/>
    <n v="0"/>
    <n v="0"/>
    <n v="0"/>
    <n v="0"/>
    <n v="1530"/>
    <n v="516180"/>
    <n v="1530"/>
    <n v="12"/>
    <x v="4"/>
    <s v="Stormwater"/>
    <n v="909407"/>
    <s v="Longpre - Marquette - cercle Michel"/>
    <s v="909407 Longpre - Marquette - cercle Michel"/>
    <x v="6"/>
    <x v="11"/>
    <x v="0"/>
    <x v="0"/>
  </r>
  <r>
    <n v="909408"/>
    <s v="909408 Monk - Oakland -Wilton"/>
    <x v="0"/>
    <x v="0"/>
    <s v="City Wide Capital"/>
    <x v="0"/>
    <x v="0"/>
    <x v="0"/>
    <x v="0"/>
    <x v="0"/>
    <s v="Individual"/>
    <x v="0"/>
    <x v="6"/>
    <x v="1"/>
    <x v="3"/>
    <x v="11"/>
    <x v="395"/>
    <s v="516104  City Wide Capital"/>
    <n v="0"/>
    <n v="150"/>
    <n v="0"/>
    <n v="570"/>
    <n v="0"/>
    <n v="0"/>
    <n v="0"/>
    <n v="0"/>
    <n v="0"/>
    <n v="0"/>
    <n v="720"/>
    <n v="516104"/>
    <n v="720"/>
    <n v="17"/>
    <x v="4"/>
    <s v="City Wide Capital"/>
    <n v="909408"/>
    <s v="Monk - Oakland - Wilton"/>
    <s v="909408 Monk - Oakland - Wilton"/>
    <x v="6"/>
    <x v="11"/>
    <x v="0"/>
    <x v="0"/>
  </r>
  <r>
    <n v="909408"/>
    <s v="909408 Monk - Oakland -Wilton"/>
    <x v="0"/>
    <x v="0"/>
    <s v="Water Capital"/>
    <x v="5"/>
    <x v="3"/>
    <x v="1"/>
    <x v="1"/>
    <x v="0"/>
    <s v="Individual"/>
    <x v="0"/>
    <x v="6"/>
    <x v="1"/>
    <x v="3"/>
    <x v="11"/>
    <x v="395"/>
    <s v="516110  Water Capital"/>
    <n v="0"/>
    <n v="320"/>
    <n v="0"/>
    <n v="1440"/>
    <n v="0"/>
    <n v="0"/>
    <n v="0"/>
    <n v="0"/>
    <n v="0"/>
    <n v="0"/>
    <n v="1760"/>
    <n v="516110"/>
    <n v="1760"/>
    <n v="17"/>
    <x v="4"/>
    <s v="Water Capital"/>
    <n v="909408"/>
    <s v="Monk - Oakland - Wilton"/>
    <s v="909408 Monk - Oakland - Wilton"/>
    <x v="6"/>
    <x v="11"/>
    <x v="0"/>
    <x v="0"/>
  </r>
  <r>
    <n v="909408"/>
    <s v="909408 Monk - Oakland -Wilton"/>
    <x v="0"/>
    <x v="0"/>
    <s v="Sewer Capital"/>
    <x v="5"/>
    <x v="3"/>
    <x v="1"/>
    <x v="2"/>
    <x v="0"/>
    <s v="Individual"/>
    <x v="0"/>
    <x v="6"/>
    <x v="1"/>
    <x v="3"/>
    <x v="11"/>
    <x v="395"/>
    <s v="516112  Sewer Capital"/>
    <n v="0"/>
    <n v="220"/>
    <n v="0"/>
    <n v="0"/>
    <n v="0"/>
    <n v="0"/>
    <n v="0"/>
    <n v="0"/>
    <n v="0"/>
    <n v="0"/>
    <n v="220"/>
    <n v="516112"/>
    <n v="220"/>
    <n v="17"/>
    <x v="4"/>
    <s v="Sewer Capital "/>
    <n v="909408"/>
    <s v="Monk - Oakland - Wilton"/>
    <s v="909408 Monk - Oakland - Wilton"/>
    <x v="6"/>
    <x v="11"/>
    <x v="0"/>
    <x v="0"/>
  </r>
  <r>
    <n v="909408"/>
    <s v="909408 Monk - Oakland -Wilton"/>
    <x v="0"/>
    <x v="0"/>
    <s v="Stormwater Reserve"/>
    <x v="5"/>
    <x v="3"/>
    <x v="1"/>
    <x v="3"/>
    <x v="0"/>
    <s v="Individual"/>
    <x v="0"/>
    <x v="6"/>
    <x v="1"/>
    <x v="3"/>
    <x v="11"/>
    <x v="395"/>
    <s v="516180  Stormwater Reserve Capital"/>
    <n v="0"/>
    <n v="230"/>
    <n v="0"/>
    <n v="840"/>
    <n v="0"/>
    <n v="0"/>
    <n v="0"/>
    <n v="0"/>
    <n v="0"/>
    <n v="0"/>
    <n v="1070"/>
    <n v="516180"/>
    <n v="1070"/>
    <n v="17"/>
    <x v="4"/>
    <s v="Stormwater"/>
    <n v="909408"/>
    <s v="Monk - Oakland - Wilton"/>
    <s v="909408 Monk - Oakland - Wilton"/>
    <x v="6"/>
    <x v="11"/>
    <x v="0"/>
    <x v="0"/>
  </r>
  <r>
    <n v="909408"/>
    <s v="909408 Monk - Oakland -Wilton"/>
    <x v="2"/>
    <x v="2"/>
    <s v="Sewer Funded Debt"/>
    <x v="6"/>
    <x v="3"/>
    <x v="1"/>
    <x v="2"/>
    <x v="0"/>
    <s v="Individual"/>
    <x v="0"/>
    <x v="6"/>
    <x v="1"/>
    <x v="3"/>
    <x v="11"/>
    <x v="395"/>
    <s v="518007  Sewer Funded Debt"/>
    <n v="0"/>
    <n v="20"/>
    <n v="0"/>
    <n v="890"/>
    <n v="0"/>
    <n v="0"/>
    <n v="0"/>
    <n v="0"/>
    <n v="0"/>
    <n v="0"/>
    <n v="910"/>
    <n v="518007"/>
    <n v="910"/>
    <n v="17"/>
    <x v="4"/>
    <s v="Sewer Funded Debt"/>
    <n v="909408"/>
    <s v="Monk - Oakland - Wilton"/>
    <s v="909408 Monk - Oakland - Wilton"/>
    <x v="6"/>
    <x v="11"/>
    <x v="0"/>
    <x v="2"/>
  </r>
  <r>
    <n v="909408"/>
    <s v="909408 Monk - Oakland -Wilton"/>
    <x v="2"/>
    <x v="2"/>
    <s v="Water Funded Debt"/>
    <x v="6"/>
    <x v="3"/>
    <x v="1"/>
    <x v="1"/>
    <x v="0"/>
    <s v="Individual"/>
    <x v="0"/>
    <x v="6"/>
    <x v="1"/>
    <x v="3"/>
    <x v="11"/>
    <x v="395"/>
    <s v="518011  Water Funded Debt"/>
    <n v="0"/>
    <n v="40"/>
    <n v="0"/>
    <n v="20"/>
    <n v="0"/>
    <n v="0"/>
    <n v="0"/>
    <n v="0"/>
    <n v="0"/>
    <n v="0"/>
    <n v="60"/>
    <n v="518011"/>
    <n v="60"/>
    <n v="17"/>
    <x v="4"/>
    <s v="Water Funded Debt"/>
    <n v="909408"/>
    <s v="Monk - Oakland - Wilton"/>
    <s v="909408 Monk - Oakland - Wilton"/>
    <x v="6"/>
    <x v="11"/>
    <x v="0"/>
    <x v="2"/>
  </r>
  <r>
    <n v="909408"/>
    <s v="909408 Monk - Oakland -Wilton"/>
    <x v="2"/>
    <x v="2"/>
    <s v="Stormwater Res Debt"/>
    <x v="6"/>
    <x v="3"/>
    <x v="1"/>
    <x v="3"/>
    <x v="0"/>
    <s v="Individual"/>
    <x v="0"/>
    <x v="6"/>
    <x v="1"/>
    <x v="3"/>
    <x v="11"/>
    <x v="395"/>
    <s v="518056  Stormwater Reserve Capital Debt"/>
    <n v="0"/>
    <n v="20"/>
    <n v="0"/>
    <n v="40"/>
    <n v="0"/>
    <n v="0"/>
    <n v="0"/>
    <n v="0"/>
    <n v="0"/>
    <n v="0"/>
    <n v="60"/>
    <n v="518056"/>
    <n v="60"/>
    <n v="17"/>
    <x v="4"/>
    <e v="#N/A"/>
    <n v="909408"/>
    <s v="Monk - Oakland - Wilton"/>
    <s v="909408 Monk - Oakland - Wilton"/>
    <x v="6"/>
    <x v="11"/>
    <x v="0"/>
    <x v="2"/>
  </r>
  <r>
    <n v="909409"/>
    <s v="909409 Winona Ave &amp; Wilmont Ave"/>
    <x v="0"/>
    <x v="0"/>
    <s v="City Wide Capital"/>
    <x v="0"/>
    <x v="0"/>
    <x v="0"/>
    <x v="0"/>
    <x v="0"/>
    <s v="Individual"/>
    <x v="0"/>
    <x v="6"/>
    <x v="1"/>
    <x v="3"/>
    <x v="11"/>
    <x v="396"/>
    <s v="516104  City Wide Capital"/>
    <n v="0"/>
    <n v="110"/>
    <n v="0"/>
    <n v="390"/>
    <n v="0"/>
    <n v="0"/>
    <n v="0"/>
    <n v="0"/>
    <n v="0"/>
    <n v="0"/>
    <n v="500"/>
    <n v="516104"/>
    <n v="500"/>
    <n v="15"/>
    <x v="4"/>
    <s v="City Wide Capital"/>
    <n v="909409"/>
    <s v="Av. Winona et av. Wilmont"/>
    <s v="909409 Av. Winona et av. Wilmont"/>
    <x v="6"/>
    <x v="11"/>
    <x v="0"/>
    <x v="0"/>
  </r>
  <r>
    <n v="909409"/>
    <s v="909409 Winona Ave &amp; Wilmont Ave"/>
    <x v="0"/>
    <x v="0"/>
    <s v="Water Capital"/>
    <x v="5"/>
    <x v="3"/>
    <x v="1"/>
    <x v="1"/>
    <x v="0"/>
    <s v="Individual"/>
    <x v="0"/>
    <x v="6"/>
    <x v="1"/>
    <x v="3"/>
    <x v="11"/>
    <x v="396"/>
    <s v="516110  Water Capital"/>
    <n v="0"/>
    <n v="240"/>
    <n v="0"/>
    <n v="900"/>
    <n v="0"/>
    <n v="0"/>
    <n v="0"/>
    <n v="0"/>
    <n v="0"/>
    <n v="0"/>
    <n v="1140"/>
    <n v="516110"/>
    <n v="1140"/>
    <n v="15"/>
    <x v="4"/>
    <s v="Water Capital"/>
    <n v="909409"/>
    <s v="Av. Winona et av. Wilmont"/>
    <s v="909409 Av. Winona et av. Wilmont"/>
    <x v="6"/>
    <x v="11"/>
    <x v="0"/>
    <x v="0"/>
  </r>
  <r>
    <n v="909409"/>
    <s v="909409 Winona Ave &amp; Wilmont Ave"/>
    <x v="0"/>
    <x v="0"/>
    <s v="Sewer Capital"/>
    <x v="5"/>
    <x v="3"/>
    <x v="1"/>
    <x v="2"/>
    <x v="0"/>
    <s v="Individual"/>
    <x v="0"/>
    <x v="6"/>
    <x v="1"/>
    <x v="3"/>
    <x v="11"/>
    <x v="396"/>
    <s v="516112  Sewer Capital"/>
    <n v="0"/>
    <n v="140"/>
    <n v="0"/>
    <n v="0"/>
    <n v="0"/>
    <n v="0"/>
    <n v="0"/>
    <n v="0"/>
    <n v="0"/>
    <n v="0"/>
    <n v="140"/>
    <n v="516112"/>
    <n v="140"/>
    <n v="15"/>
    <x v="4"/>
    <s v="Sewer Capital "/>
    <n v="909409"/>
    <s v="Av. Winona et av. Wilmont"/>
    <s v="909409 Av. Winona et av. Wilmont"/>
    <x v="6"/>
    <x v="11"/>
    <x v="0"/>
    <x v="0"/>
  </r>
  <r>
    <n v="909409"/>
    <s v="909409 Winona Ave &amp; Wilmont Ave"/>
    <x v="0"/>
    <x v="0"/>
    <s v="Stormwater Reserve"/>
    <x v="5"/>
    <x v="3"/>
    <x v="1"/>
    <x v="3"/>
    <x v="0"/>
    <s v="Individual"/>
    <x v="0"/>
    <x v="6"/>
    <x v="1"/>
    <x v="3"/>
    <x v="11"/>
    <x v="396"/>
    <s v="516180  Stormwater Reserve Capital"/>
    <n v="0"/>
    <n v="150"/>
    <n v="0"/>
    <n v="590"/>
    <n v="0"/>
    <n v="0"/>
    <n v="0"/>
    <n v="0"/>
    <n v="0"/>
    <n v="0"/>
    <n v="740"/>
    <n v="516180"/>
    <n v="740"/>
    <n v="15"/>
    <x v="4"/>
    <s v="Stormwater"/>
    <n v="909409"/>
    <s v="Av. Winona et av. Wilmont"/>
    <s v="909409 Av. Winona et av. Wilmont"/>
    <x v="6"/>
    <x v="11"/>
    <x v="0"/>
    <x v="0"/>
  </r>
  <r>
    <n v="909409"/>
    <s v="909409 Winona Ave &amp; Wilmont Ave"/>
    <x v="2"/>
    <x v="2"/>
    <s v="Sewer Funded Debt"/>
    <x v="6"/>
    <x v="3"/>
    <x v="1"/>
    <x v="2"/>
    <x v="0"/>
    <s v="Individual"/>
    <x v="0"/>
    <x v="6"/>
    <x v="1"/>
    <x v="3"/>
    <x v="11"/>
    <x v="396"/>
    <s v="518007  Sewer Funded Debt"/>
    <n v="0"/>
    <n v="20"/>
    <n v="0"/>
    <n v="610"/>
    <n v="0"/>
    <n v="0"/>
    <n v="0"/>
    <n v="0"/>
    <n v="0"/>
    <n v="0"/>
    <n v="630"/>
    <n v="518007"/>
    <n v="630"/>
    <n v="15"/>
    <x v="4"/>
    <s v="Sewer Funded Debt"/>
    <n v="909409"/>
    <s v="Av. Winona et av. Wilmont"/>
    <s v="909409 Av. Winona et av. Wilmont"/>
    <x v="6"/>
    <x v="11"/>
    <x v="0"/>
    <x v="2"/>
  </r>
  <r>
    <n v="909409"/>
    <s v="909409 Winona Ave &amp; Wilmont Ave"/>
    <x v="2"/>
    <x v="2"/>
    <s v="Water Funded Debt"/>
    <x v="6"/>
    <x v="3"/>
    <x v="1"/>
    <x v="1"/>
    <x v="0"/>
    <s v="Individual"/>
    <x v="0"/>
    <x v="6"/>
    <x v="1"/>
    <x v="3"/>
    <x v="11"/>
    <x v="396"/>
    <s v="518011  Water Funded Debt"/>
    <n v="0"/>
    <n v="20"/>
    <n v="0"/>
    <n v="100"/>
    <n v="0"/>
    <n v="0"/>
    <n v="0"/>
    <n v="0"/>
    <n v="0"/>
    <n v="0"/>
    <n v="120"/>
    <n v="518011"/>
    <n v="120"/>
    <n v="15"/>
    <x v="4"/>
    <s v="Water Funded Debt"/>
    <n v="909409"/>
    <s v="Av. Winona et av. Wilmont"/>
    <s v="909409 Av. Winona et av. Wilmont"/>
    <x v="6"/>
    <x v="11"/>
    <x v="0"/>
    <x v="2"/>
  </r>
  <r>
    <n v="909409"/>
    <s v="909409 Winona Ave &amp; Wilmont Ave"/>
    <x v="2"/>
    <x v="2"/>
    <s v="Stormwater Res Debt"/>
    <x v="6"/>
    <x v="3"/>
    <x v="1"/>
    <x v="3"/>
    <x v="0"/>
    <s v="Individual"/>
    <x v="0"/>
    <x v="6"/>
    <x v="1"/>
    <x v="3"/>
    <x v="11"/>
    <x v="396"/>
    <s v="518056  Stormwater Reserve Capital Debt"/>
    <n v="0"/>
    <n v="20"/>
    <n v="0"/>
    <n v="10"/>
    <n v="0"/>
    <n v="0"/>
    <n v="0"/>
    <n v="0"/>
    <n v="0"/>
    <n v="0"/>
    <n v="30"/>
    <n v="518056"/>
    <n v="30"/>
    <n v="15"/>
    <x v="4"/>
    <e v="#N/A"/>
    <n v="909409"/>
    <s v="Av. Winona et av. Wilmont"/>
    <s v="909409 Av. Winona et av. Wilmont"/>
    <x v="6"/>
    <x v="11"/>
    <x v="0"/>
    <x v="2"/>
  </r>
  <r>
    <n v="909475"/>
    <s v="909475 2019 Surveys &amp; Mapping"/>
    <x v="0"/>
    <x v="0"/>
    <s v="City Wide Capital"/>
    <x v="0"/>
    <x v="0"/>
    <x v="0"/>
    <x v="0"/>
    <x v="0"/>
    <s v="Integrated Road, Sewer &amp; Water Program"/>
    <x v="0"/>
    <x v="6"/>
    <x v="1"/>
    <x v="25"/>
    <x v="11"/>
    <x v="397"/>
    <s v="516104  City Wide Capital"/>
    <n v="80"/>
    <n v="90"/>
    <n v="80"/>
    <n v="85"/>
    <n v="95"/>
    <n v="85"/>
    <n v="90"/>
    <n v="100"/>
    <n v="90"/>
    <n v="95"/>
    <n v="890"/>
    <n v="516104"/>
    <n v="335"/>
    <s v="CW"/>
    <x v="3"/>
    <s v="City Wide Capital"/>
    <n v="909475"/>
    <s v="Levés et cartographie 2019"/>
    <s v="909475 Levés et cartographie 2019"/>
    <x v="6"/>
    <x v="11"/>
    <x v="0"/>
    <x v="0"/>
  </r>
  <r>
    <n v="909475"/>
    <s v="909475 2019 Surveys &amp; Mapping"/>
    <x v="0"/>
    <x v="0"/>
    <s v="Water Capital"/>
    <x v="5"/>
    <x v="3"/>
    <x v="1"/>
    <x v="1"/>
    <x v="0"/>
    <s v="Integrated Road, Sewer &amp; Water Program"/>
    <x v="0"/>
    <x v="6"/>
    <x v="1"/>
    <x v="25"/>
    <x v="11"/>
    <x v="397"/>
    <s v="516110  Water Capital"/>
    <n v="80"/>
    <n v="90"/>
    <n v="80"/>
    <n v="85"/>
    <n v="95"/>
    <n v="85"/>
    <n v="90"/>
    <n v="100"/>
    <n v="90"/>
    <n v="95"/>
    <n v="890"/>
    <n v="516110"/>
    <n v="335"/>
    <s v="CW"/>
    <x v="3"/>
    <s v="Water Capital"/>
    <n v="909475"/>
    <s v="Levés et cartographie 2019"/>
    <s v="909475 Levés et cartographie 2019"/>
    <x v="6"/>
    <x v="11"/>
    <x v="0"/>
    <x v="0"/>
  </r>
  <r>
    <n v="909475"/>
    <s v="909475 2019 Surveys &amp; Mapping"/>
    <x v="0"/>
    <x v="0"/>
    <s v="Sewer Capital"/>
    <x v="5"/>
    <x v="3"/>
    <x v="1"/>
    <x v="2"/>
    <x v="0"/>
    <s v="Integrated Road, Sewer &amp; Water Program"/>
    <x v="0"/>
    <x v="6"/>
    <x v="1"/>
    <x v="25"/>
    <x v="11"/>
    <x v="397"/>
    <s v="516112  Sewer Capital"/>
    <n v="160"/>
    <n v="180"/>
    <n v="160"/>
    <n v="170"/>
    <n v="190"/>
    <n v="170"/>
    <n v="180"/>
    <n v="200"/>
    <n v="180"/>
    <n v="190"/>
    <n v="1780"/>
    <n v="516112"/>
    <n v="670"/>
    <s v="CW"/>
    <x v="3"/>
    <s v="Sewer Capital "/>
    <n v="909475"/>
    <s v="Levés et cartographie 2019"/>
    <s v="909475 Levés et cartographie 2019"/>
    <x v="6"/>
    <x v="11"/>
    <x v="0"/>
    <x v="0"/>
  </r>
  <r>
    <n v="906735"/>
    <s v="906735 Bank St (Riverside-Ledbury)"/>
    <x v="0"/>
    <x v="0"/>
    <s v="City Wide Capital"/>
    <x v="0"/>
    <x v="0"/>
    <x v="0"/>
    <x v="0"/>
    <x v="0"/>
    <s v="Individual"/>
    <x v="0"/>
    <x v="6"/>
    <x v="1"/>
    <x v="3"/>
    <x v="11"/>
    <x v="398"/>
    <s v="516104  City Wide Capital"/>
    <n v="0"/>
    <n v="0"/>
    <n v="2800"/>
    <n v="0"/>
    <n v="0"/>
    <n v="0"/>
    <n v="0"/>
    <n v="0"/>
    <n v="0"/>
    <n v="0"/>
    <n v="2800"/>
    <n v="516104"/>
    <n v="2800"/>
    <n v="16"/>
    <x v="13"/>
    <s v="City Wide Capital"/>
    <n v="906735"/>
    <s v="Rue Bank (Riverside-Ledbury)"/>
    <s v="906735 Rue Bank (Riverside-Ledbury)"/>
    <x v="6"/>
    <x v="11"/>
    <x v="0"/>
    <x v="0"/>
  </r>
  <r>
    <n v="906735"/>
    <s v="906735 Bank St (Riverside-Ledbury)"/>
    <x v="0"/>
    <x v="0"/>
    <s v="Water Capital"/>
    <x v="5"/>
    <x v="3"/>
    <x v="1"/>
    <x v="1"/>
    <x v="0"/>
    <s v="Individual"/>
    <x v="0"/>
    <x v="6"/>
    <x v="1"/>
    <x v="3"/>
    <x v="11"/>
    <x v="398"/>
    <s v="516110  Water Capital"/>
    <n v="0"/>
    <n v="0"/>
    <n v="7560"/>
    <n v="0"/>
    <n v="0"/>
    <n v="0"/>
    <n v="0"/>
    <n v="0"/>
    <n v="0"/>
    <n v="0"/>
    <n v="7560"/>
    <n v="516110"/>
    <n v="7560"/>
    <n v="16"/>
    <x v="13"/>
    <s v="Water Capital"/>
    <n v="906735"/>
    <s v="Rue Bank (Riverside-Ledbury)"/>
    <s v="906735 Rue Bank (Riverside-Ledbury)"/>
    <x v="6"/>
    <x v="11"/>
    <x v="0"/>
    <x v="0"/>
  </r>
  <r>
    <n v="906735"/>
    <s v="906735 Bank St (Riverside-Ledbury)"/>
    <x v="0"/>
    <x v="0"/>
    <s v="Stormwater Reserve"/>
    <x v="5"/>
    <x v="3"/>
    <x v="1"/>
    <x v="3"/>
    <x v="0"/>
    <s v="Individual"/>
    <x v="0"/>
    <x v="6"/>
    <x v="1"/>
    <x v="3"/>
    <x v="11"/>
    <x v="398"/>
    <s v="516180  Stormwater Reserve Capital"/>
    <n v="0"/>
    <n v="0"/>
    <n v="5870"/>
    <n v="0"/>
    <n v="0"/>
    <n v="0"/>
    <n v="0"/>
    <n v="0"/>
    <n v="0"/>
    <n v="0"/>
    <n v="5870"/>
    <n v="516180"/>
    <n v="5870"/>
    <n v="16"/>
    <x v="13"/>
    <s v="Stormwater"/>
    <n v="906735"/>
    <s v="Rue Bank (Riverside-Ledbury)"/>
    <s v="906735 Rue Bank (Riverside-Ledbury)"/>
    <x v="6"/>
    <x v="11"/>
    <x v="0"/>
    <x v="0"/>
  </r>
  <r>
    <n v="906735"/>
    <s v="906735 Bank St (Riverside-Ledbury)"/>
    <x v="1"/>
    <x v="1"/>
    <s v="Sanitary Wastewater (Inside Green"/>
    <x v="1"/>
    <x v="1"/>
    <x v="1"/>
    <x v="2"/>
    <x v="0"/>
    <s v="Individual"/>
    <x v="0"/>
    <x v="6"/>
    <x v="1"/>
    <x v="3"/>
    <x v="11"/>
    <x v="398"/>
    <s v="516232  Sanitary Wastewater (Inside Green"/>
    <n v="0"/>
    <n v="0"/>
    <n v="900"/>
    <n v="0"/>
    <n v="0"/>
    <n v="0"/>
    <n v="0"/>
    <n v="0"/>
    <n v="0"/>
    <n v="0"/>
    <n v="900"/>
    <n v="516232"/>
    <n v="900"/>
    <n v="16"/>
    <x v="13"/>
    <s v="Sanitary Wastewater"/>
    <n v="906735"/>
    <s v="Rue Bank (Riverside-Ledbury)"/>
    <s v="906735 Rue Bank (Riverside-Ledbury)"/>
    <x v="6"/>
    <x v="11"/>
    <x v="0"/>
    <x v="1"/>
  </r>
  <r>
    <n v="906735"/>
    <s v="906735 Bank St (Riverside-Ledbury)"/>
    <x v="2"/>
    <x v="2"/>
    <s v="Tax Supported Debt"/>
    <x v="2"/>
    <x v="0"/>
    <x v="0"/>
    <x v="0"/>
    <x v="0"/>
    <s v="Individual"/>
    <x v="0"/>
    <x v="6"/>
    <x v="1"/>
    <x v="3"/>
    <x v="11"/>
    <x v="398"/>
    <s v="518004  Tax Supported Debt"/>
    <n v="0"/>
    <n v="0"/>
    <n v="9060"/>
    <n v="0"/>
    <n v="0"/>
    <n v="0"/>
    <n v="0"/>
    <n v="0"/>
    <n v="0"/>
    <n v="0"/>
    <n v="9060"/>
    <n v="518004"/>
    <n v="9060"/>
    <n v="16"/>
    <x v="13"/>
    <s v="Tax Supported Debt"/>
    <n v="906735"/>
    <s v="Rue Bank (Riverside-Ledbury)"/>
    <s v="906735 Rue Bank (Riverside-Ledbury)"/>
    <x v="6"/>
    <x v="11"/>
    <x v="0"/>
    <x v="2"/>
  </r>
  <r>
    <n v="906735"/>
    <s v="906735 Bank St (Riverside-Ledbury)"/>
    <x v="2"/>
    <x v="2"/>
    <s v="Sewer Funded Debt"/>
    <x v="6"/>
    <x v="3"/>
    <x v="1"/>
    <x v="2"/>
    <x v="0"/>
    <s v="Individual"/>
    <x v="0"/>
    <x v="6"/>
    <x v="1"/>
    <x v="3"/>
    <x v="11"/>
    <x v="398"/>
    <s v="518007  Sewer Funded Debt"/>
    <n v="0"/>
    <n v="0"/>
    <n v="3750"/>
    <n v="0"/>
    <n v="0"/>
    <n v="0"/>
    <n v="0"/>
    <n v="0"/>
    <n v="0"/>
    <n v="0"/>
    <n v="3750"/>
    <n v="518007"/>
    <n v="3750"/>
    <n v="16"/>
    <x v="13"/>
    <s v="Sewer Funded Debt"/>
    <n v="906735"/>
    <s v="Rue Bank (Riverside-Ledbury)"/>
    <s v="906735 Rue Bank (Riverside-Ledbury)"/>
    <x v="6"/>
    <x v="11"/>
    <x v="0"/>
    <x v="2"/>
  </r>
  <r>
    <n v="906735"/>
    <s v="906735 Bank St (Riverside-Ledbury)"/>
    <x v="2"/>
    <x v="2"/>
    <s v="Water Funded Debt"/>
    <x v="6"/>
    <x v="3"/>
    <x v="1"/>
    <x v="1"/>
    <x v="0"/>
    <s v="Individual"/>
    <x v="0"/>
    <x v="6"/>
    <x v="1"/>
    <x v="3"/>
    <x v="11"/>
    <x v="398"/>
    <s v="518011  Water Funded Debt"/>
    <n v="0"/>
    <n v="0"/>
    <n v="60"/>
    <n v="0"/>
    <n v="0"/>
    <n v="0"/>
    <n v="0"/>
    <n v="0"/>
    <n v="0"/>
    <n v="0"/>
    <n v="60"/>
    <n v="518011"/>
    <n v="60"/>
    <n v="16"/>
    <x v="13"/>
    <s v="Water Funded Debt"/>
    <n v="906735"/>
    <s v="Rue Bank (Riverside-Ledbury)"/>
    <s v="906735 Rue Bank (Riverside-Ledbury)"/>
    <x v="6"/>
    <x v="11"/>
    <x v="0"/>
    <x v="2"/>
  </r>
  <r>
    <n v="906882"/>
    <s v="906882 Elgin (Lisgar - Isabella)"/>
    <x v="0"/>
    <x v="0"/>
    <s v="City Wide Capital"/>
    <x v="0"/>
    <x v="0"/>
    <x v="0"/>
    <x v="0"/>
    <x v="0"/>
    <s v="Integrated Rehab-Intensification Areas"/>
    <x v="0"/>
    <x v="6"/>
    <x v="1"/>
    <x v="3"/>
    <x v="11"/>
    <x v="399"/>
    <s v="516104  City Wide Capital"/>
    <n v="350"/>
    <n v="0"/>
    <n v="0"/>
    <n v="0"/>
    <n v="0"/>
    <n v="0"/>
    <n v="0"/>
    <n v="0"/>
    <n v="0"/>
    <n v="0"/>
    <n v="350"/>
    <n v="516104"/>
    <n v="350"/>
    <n v="14"/>
    <x v="8"/>
    <s v="City Wide Capital"/>
    <n v="906882"/>
    <s v="Rue Elgin (entre les rues Lisgar et Isabella)"/>
    <s v="906882 Rue Elgin (entre les rues Lisgar et Isabella)"/>
    <x v="6"/>
    <x v="11"/>
    <x v="0"/>
    <x v="0"/>
  </r>
  <r>
    <n v="906882"/>
    <s v="906882 Elgin (Lisgar - Isabella)"/>
    <x v="0"/>
    <x v="0"/>
    <s v="Transit Capital"/>
    <x v="0"/>
    <x v="0"/>
    <x v="0"/>
    <x v="0"/>
    <x v="0"/>
    <s v="Integrated Rehab-Intensification Areas"/>
    <x v="0"/>
    <x v="6"/>
    <x v="1"/>
    <x v="3"/>
    <x v="11"/>
    <x v="399"/>
    <s v="516115  Transit Capital"/>
    <n v="100"/>
    <n v="0"/>
    <n v="0"/>
    <n v="0"/>
    <n v="0"/>
    <n v="0"/>
    <n v="0"/>
    <n v="0"/>
    <n v="0"/>
    <n v="0"/>
    <n v="100"/>
    <n v="516115"/>
    <n v="100"/>
    <n v="14"/>
    <x v="8"/>
    <s v="Transit Capital"/>
    <n v="906882"/>
    <s v="Rue Elgin (entre les rues Lisgar et Isabella)"/>
    <s v="906882 Rue Elgin (entre les rues Lisgar et Isabella)"/>
    <x v="6"/>
    <x v="11"/>
    <x v="0"/>
    <x v="0"/>
  </r>
  <r>
    <n v="906882"/>
    <s v="906882 Elgin (Lisgar - Isabella)"/>
    <x v="0"/>
    <x v="0"/>
    <s v="Stormwater Reserve"/>
    <x v="5"/>
    <x v="3"/>
    <x v="1"/>
    <x v="3"/>
    <x v="0"/>
    <s v="Integrated Rehab-Intensification Areas"/>
    <x v="0"/>
    <x v="6"/>
    <x v="1"/>
    <x v="3"/>
    <x v="11"/>
    <x v="399"/>
    <s v="516180  Stormwater Reserve Capital"/>
    <n v="830"/>
    <n v="0"/>
    <n v="0"/>
    <n v="0"/>
    <n v="0"/>
    <n v="0"/>
    <n v="0"/>
    <n v="0"/>
    <n v="0"/>
    <n v="0"/>
    <n v="830"/>
    <n v="516180"/>
    <n v="830"/>
    <n v="14"/>
    <x v="8"/>
    <s v="Stormwater"/>
    <n v="906882"/>
    <s v="Rue Elgin (entre les rues Lisgar et Isabella)"/>
    <s v="906882 Rue Elgin (entre les rues Lisgar et Isabella)"/>
    <x v="6"/>
    <x v="11"/>
    <x v="0"/>
    <x v="0"/>
  </r>
  <r>
    <n v="906882"/>
    <s v="906882 Elgin (Lisgar - Isabella)"/>
    <x v="1"/>
    <x v="1"/>
    <s v="Sanitary Wastewater (Inside Green"/>
    <x v="1"/>
    <x v="1"/>
    <x v="1"/>
    <x v="2"/>
    <x v="0"/>
    <s v="Integrated Rehab-Intensification Areas"/>
    <x v="0"/>
    <x v="6"/>
    <x v="1"/>
    <x v="3"/>
    <x v="11"/>
    <x v="399"/>
    <s v="516232  Sanitary Wastewater (Inside Green"/>
    <n v="134"/>
    <n v="0"/>
    <n v="0"/>
    <n v="0"/>
    <n v="0"/>
    <n v="0"/>
    <n v="0"/>
    <n v="0"/>
    <n v="0"/>
    <n v="0"/>
    <n v="134"/>
    <n v="516232"/>
    <n v="134"/>
    <n v="14"/>
    <x v="8"/>
    <s v="Sanitary Wastewater"/>
    <n v="906882"/>
    <s v="Rue Elgin (entre les rues Lisgar et Isabella)"/>
    <s v="906882 Rue Elgin (entre les rues Lisgar et Isabella)"/>
    <x v="6"/>
    <x v="11"/>
    <x v="0"/>
    <x v="1"/>
  </r>
  <r>
    <n v="906882"/>
    <s v="906882 Elgin (Lisgar - Isabella)"/>
    <x v="2"/>
    <x v="2"/>
    <s v="Tax Supported Debt"/>
    <x v="2"/>
    <x v="0"/>
    <x v="0"/>
    <x v="0"/>
    <x v="0"/>
    <s v="Integrated Rehab-Intensification Areas"/>
    <x v="0"/>
    <x v="6"/>
    <x v="1"/>
    <x v="3"/>
    <x v="11"/>
    <x v="399"/>
    <s v="518004  Tax Supported Debt"/>
    <n v="50"/>
    <n v="0"/>
    <n v="0"/>
    <n v="0"/>
    <n v="0"/>
    <n v="0"/>
    <n v="0"/>
    <n v="0"/>
    <n v="0"/>
    <n v="0"/>
    <n v="50"/>
    <n v="518004"/>
    <n v="50"/>
    <n v="14"/>
    <x v="8"/>
    <s v="Tax Supported Debt"/>
    <n v="906882"/>
    <s v="Rue Elgin (entre les rues Lisgar et Isabella)"/>
    <s v="906882 Rue Elgin (entre les rues Lisgar et Isabella)"/>
    <x v="6"/>
    <x v="11"/>
    <x v="0"/>
    <x v="2"/>
  </r>
  <r>
    <n v="906882"/>
    <s v="906882 Elgin (Lisgar - Isabella)"/>
    <x v="2"/>
    <x v="2"/>
    <s v="Sewer Funded Debt"/>
    <x v="6"/>
    <x v="3"/>
    <x v="1"/>
    <x v="2"/>
    <x v="0"/>
    <s v="Integrated Rehab-Intensification Areas"/>
    <x v="0"/>
    <x v="6"/>
    <x v="1"/>
    <x v="3"/>
    <x v="11"/>
    <x v="399"/>
    <s v="518007  Sewer Funded Debt"/>
    <n v="696"/>
    <n v="0"/>
    <n v="0"/>
    <n v="0"/>
    <n v="0"/>
    <n v="0"/>
    <n v="0"/>
    <n v="0"/>
    <n v="0"/>
    <n v="0"/>
    <n v="696"/>
    <n v="518007"/>
    <n v="696"/>
    <n v="14"/>
    <x v="8"/>
    <s v="Sewer Funded Debt"/>
    <n v="906882"/>
    <s v="Rue Elgin (entre les rues Lisgar et Isabella)"/>
    <s v="906882 Rue Elgin (entre les rues Lisgar et Isabella)"/>
    <x v="6"/>
    <x v="11"/>
    <x v="0"/>
    <x v="2"/>
  </r>
  <r>
    <n v="906882"/>
    <s v="906882 Elgin (Lisgar - Isabella)"/>
    <x v="2"/>
    <x v="2"/>
    <s v="Water Funded Debt"/>
    <x v="6"/>
    <x v="3"/>
    <x v="1"/>
    <x v="1"/>
    <x v="0"/>
    <s v="Integrated Rehab-Intensification Areas"/>
    <x v="0"/>
    <x v="6"/>
    <x v="1"/>
    <x v="3"/>
    <x v="11"/>
    <x v="399"/>
    <s v="518011  Water Funded Debt"/>
    <n v="1310"/>
    <n v="0"/>
    <n v="0"/>
    <n v="0"/>
    <n v="0"/>
    <n v="0"/>
    <n v="0"/>
    <n v="0"/>
    <n v="0"/>
    <n v="0"/>
    <n v="1310"/>
    <n v="518011"/>
    <n v="1310"/>
    <n v="14"/>
    <x v="8"/>
    <s v="Water Funded Debt"/>
    <n v="906882"/>
    <s v="Rue Elgin (entre les rues Lisgar et Isabella)"/>
    <s v="906882 Rue Elgin (entre les rues Lisgar et Isabella)"/>
    <x v="6"/>
    <x v="11"/>
    <x v="0"/>
    <x v="2"/>
  </r>
  <r>
    <n v="906882"/>
    <s v="906882 Elgin (Lisgar - Isabella)"/>
    <x v="2"/>
    <x v="2"/>
    <s v="Transit Debt"/>
    <x v="2"/>
    <x v="0"/>
    <x v="0"/>
    <x v="0"/>
    <x v="0"/>
    <s v="Integrated Rehab-Intensification Areas"/>
    <x v="0"/>
    <x v="6"/>
    <x v="1"/>
    <x v="3"/>
    <x v="11"/>
    <x v="399"/>
    <s v="518013  Transit Debt"/>
    <n v="1000"/>
    <n v="0"/>
    <n v="0"/>
    <n v="0"/>
    <n v="0"/>
    <n v="0"/>
    <n v="0"/>
    <n v="0"/>
    <n v="0"/>
    <n v="0"/>
    <n v="1000"/>
    <n v="518013"/>
    <n v="1000"/>
    <n v="14"/>
    <x v="8"/>
    <s v="Transit Debt"/>
    <n v="906882"/>
    <s v="Rue Elgin (entre les rues Lisgar et Isabella)"/>
    <s v="906882 Rue Elgin (entre les rues Lisgar et Isabella)"/>
    <x v="6"/>
    <x v="11"/>
    <x v="0"/>
    <x v="2"/>
  </r>
  <r>
    <n v="906900"/>
    <s v="906900 Main Greenfield Echo Concord et al"/>
    <x v="0"/>
    <x v="0"/>
    <s v="City Wide Capital"/>
    <x v="0"/>
    <x v="0"/>
    <x v="0"/>
    <x v="0"/>
    <x v="0"/>
    <s v="Individual"/>
    <x v="0"/>
    <x v="6"/>
    <x v="1"/>
    <x v="3"/>
    <x v="11"/>
    <x v="400"/>
    <s v="516104  City Wide Capital"/>
    <n v="0"/>
    <n v="25"/>
    <n v="0"/>
    <n v="0"/>
    <n v="0"/>
    <n v="0"/>
    <n v="0"/>
    <n v="0"/>
    <n v="0"/>
    <n v="0"/>
    <n v="25"/>
    <n v="516104"/>
    <n v="25"/>
    <n v="17"/>
    <x v="8"/>
    <s v="City Wide Capital"/>
    <n v="906900"/>
    <s v="Rue Concord, promenade Echo, avenue Greenfield"/>
    <s v="906900 Rue Concord, promenade Echo, avenue Greenfield"/>
    <x v="6"/>
    <x v="11"/>
    <x v="0"/>
    <x v="0"/>
  </r>
  <r>
    <n v="906900"/>
    <s v="906900 Main Greenfield Echo Concord et al"/>
    <x v="0"/>
    <x v="0"/>
    <s v="Water Capital"/>
    <x v="5"/>
    <x v="3"/>
    <x v="1"/>
    <x v="1"/>
    <x v="0"/>
    <s v="Individual"/>
    <x v="0"/>
    <x v="6"/>
    <x v="1"/>
    <x v="3"/>
    <x v="11"/>
    <x v="400"/>
    <s v="516110  Water Capital"/>
    <n v="0"/>
    <n v="5900"/>
    <n v="0"/>
    <n v="0"/>
    <n v="0"/>
    <n v="0"/>
    <n v="0"/>
    <n v="0"/>
    <n v="0"/>
    <n v="0"/>
    <n v="5900"/>
    <n v="516110"/>
    <n v="5900"/>
    <n v="17"/>
    <x v="8"/>
    <s v="Water Capital"/>
    <n v="906900"/>
    <s v="Rue Concord, promenade Echo, avenue Greenfield"/>
    <s v="906900 Rue Concord, promenade Echo, avenue Greenfield"/>
    <x v="6"/>
    <x v="11"/>
    <x v="0"/>
    <x v="0"/>
  </r>
  <r>
    <n v="906900"/>
    <s v="906900 Main Greenfield Echo Concord et al"/>
    <x v="0"/>
    <x v="0"/>
    <s v="Stormwater Reserve"/>
    <x v="5"/>
    <x v="3"/>
    <x v="1"/>
    <x v="3"/>
    <x v="0"/>
    <s v="Individual"/>
    <x v="0"/>
    <x v="6"/>
    <x v="1"/>
    <x v="3"/>
    <x v="11"/>
    <x v="400"/>
    <s v="516180  Stormwater Reserve Capital"/>
    <n v="0"/>
    <n v="4700"/>
    <n v="0"/>
    <n v="0"/>
    <n v="0"/>
    <n v="0"/>
    <n v="0"/>
    <n v="0"/>
    <n v="0"/>
    <n v="0"/>
    <n v="4700"/>
    <n v="516180"/>
    <n v="4700"/>
    <n v="17"/>
    <x v="8"/>
    <s v="Stormwater"/>
    <n v="906900"/>
    <s v="Rue Concord, promenade Echo, avenue Greenfield"/>
    <s v="906900 Rue Concord, promenade Echo, avenue Greenfield"/>
    <x v="6"/>
    <x v="11"/>
    <x v="0"/>
    <x v="0"/>
  </r>
  <r>
    <n v="906900"/>
    <s v="906900 Main Greenfield Echo Concord et al"/>
    <x v="1"/>
    <x v="1"/>
    <s v="Sanitary Wastewater (Inside Green"/>
    <x v="1"/>
    <x v="1"/>
    <x v="1"/>
    <x v="2"/>
    <x v="0"/>
    <s v="Individual"/>
    <x v="0"/>
    <x v="6"/>
    <x v="1"/>
    <x v="3"/>
    <x v="11"/>
    <x v="400"/>
    <s v="516232  Sanitary Wastewater (Inside Green"/>
    <n v="0"/>
    <n v="807"/>
    <n v="0"/>
    <n v="0"/>
    <n v="0"/>
    <n v="0"/>
    <n v="0"/>
    <n v="0"/>
    <n v="0"/>
    <n v="0"/>
    <n v="807"/>
    <n v="516232"/>
    <n v="807"/>
    <n v="17"/>
    <x v="8"/>
    <s v="Sanitary Wastewater"/>
    <n v="906900"/>
    <s v="Rue Concord, promenade Echo, avenue Greenfield"/>
    <s v="906900 Rue Concord, promenade Echo, avenue Greenfield"/>
    <x v="6"/>
    <x v="11"/>
    <x v="0"/>
    <x v="1"/>
  </r>
  <r>
    <n v="906900"/>
    <s v="906900 Main Greenfield Echo Concord et al"/>
    <x v="2"/>
    <x v="2"/>
    <s v="Tax Supported Debt"/>
    <x v="2"/>
    <x v="0"/>
    <x v="0"/>
    <x v="0"/>
    <x v="0"/>
    <s v="Individual"/>
    <x v="0"/>
    <x v="6"/>
    <x v="1"/>
    <x v="3"/>
    <x v="11"/>
    <x v="400"/>
    <s v="518004  Tax Supported Debt"/>
    <n v="0"/>
    <n v="9300"/>
    <n v="0"/>
    <n v="0"/>
    <n v="0"/>
    <n v="0"/>
    <n v="0"/>
    <n v="0"/>
    <n v="0"/>
    <n v="0"/>
    <n v="9300"/>
    <n v="518004"/>
    <n v="9300"/>
    <n v="17"/>
    <x v="8"/>
    <s v="Tax Supported Debt"/>
    <n v="906900"/>
    <s v="Rue Concord, promenade Echo, avenue Greenfield"/>
    <s v="906900 Rue Concord, promenade Echo, avenue Greenfield"/>
    <x v="6"/>
    <x v="11"/>
    <x v="0"/>
    <x v="2"/>
  </r>
  <r>
    <n v="906900"/>
    <s v="906900 Main Greenfield Echo Concord et al"/>
    <x v="2"/>
    <x v="2"/>
    <s v="Sewer Funded Debt"/>
    <x v="6"/>
    <x v="3"/>
    <x v="1"/>
    <x v="2"/>
    <x v="0"/>
    <s v="Individual"/>
    <x v="0"/>
    <x v="6"/>
    <x v="1"/>
    <x v="3"/>
    <x v="11"/>
    <x v="400"/>
    <s v="518007  Sewer Funded Debt"/>
    <n v="0"/>
    <n v="6108"/>
    <n v="0"/>
    <n v="0"/>
    <n v="0"/>
    <n v="0"/>
    <n v="0"/>
    <n v="0"/>
    <n v="0"/>
    <n v="0"/>
    <n v="6108"/>
    <n v="518007"/>
    <n v="6108"/>
    <n v="17"/>
    <x v="8"/>
    <s v="Sewer Funded Debt"/>
    <n v="906900"/>
    <s v="Rue Concord, promenade Echo, avenue Greenfield"/>
    <s v="906900 Rue Concord, promenade Echo, avenue Greenfield"/>
    <x v="6"/>
    <x v="11"/>
    <x v="0"/>
    <x v="2"/>
  </r>
  <r>
    <n v="906900"/>
    <s v="906900 Main Greenfield Echo Concord et al"/>
    <x v="2"/>
    <x v="2"/>
    <s v="Water Funded Debt"/>
    <x v="6"/>
    <x v="3"/>
    <x v="1"/>
    <x v="1"/>
    <x v="0"/>
    <s v="Individual"/>
    <x v="0"/>
    <x v="6"/>
    <x v="1"/>
    <x v="3"/>
    <x v="11"/>
    <x v="400"/>
    <s v="518011  Water Funded Debt"/>
    <n v="0"/>
    <n v="60"/>
    <n v="0"/>
    <n v="0"/>
    <n v="0"/>
    <n v="0"/>
    <n v="0"/>
    <n v="0"/>
    <n v="0"/>
    <n v="0"/>
    <n v="60"/>
    <n v="518011"/>
    <n v="60"/>
    <n v="17"/>
    <x v="8"/>
    <s v="Water Funded Debt"/>
    <n v="906900"/>
    <s v="Rue Concord, promenade Echo, avenue Greenfield"/>
    <s v="906900 Rue Concord, promenade Echo, avenue Greenfield"/>
    <x v="6"/>
    <x v="11"/>
    <x v="0"/>
    <x v="2"/>
  </r>
  <r>
    <n v="906901"/>
    <s v="906901 CWWF ORAP - Loretta Ave N&amp;S - Laurel St"/>
    <x v="0"/>
    <x v="0"/>
    <s v="Water Capital"/>
    <x v="5"/>
    <x v="3"/>
    <x v="1"/>
    <x v="1"/>
    <x v="0"/>
    <s v="Individual"/>
    <x v="0"/>
    <x v="6"/>
    <x v="1"/>
    <x v="3"/>
    <x v="11"/>
    <x v="401"/>
    <s v="516110  Water Capital"/>
    <n v="0"/>
    <n v="0"/>
    <n v="2900"/>
    <n v="0"/>
    <n v="0"/>
    <n v="0"/>
    <n v="0"/>
    <n v="0"/>
    <n v="0"/>
    <n v="0"/>
    <n v="2900"/>
    <n v="516110"/>
    <n v="2900"/>
    <n v="15"/>
    <x v="9"/>
    <s v="Water Capital"/>
    <n v="906901"/>
    <s v="PARO - Avenue Loretta Nord et Sud"/>
    <s v="906901 PARO - Avenue Loretta Nord et Sud"/>
    <x v="6"/>
    <x v="11"/>
    <x v="0"/>
    <x v="0"/>
  </r>
  <r>
    <n v="906901"/>
    <s v="906901 CWWF ORAP - Loretta Ave N&amp;S - Laurel St"/>
    <x v="2"/>
    <x v="2"/>
    <s v="Water Funded Debt"/>
    <x v="6"/>
    <x v="3"/>
    <x v="1"/>
    <x v="1"/>
    <x v="0"/>
    <s v="Individual"/>
    <x v="0"/>
    <x v="6"/>
    <x v="1"/>
    <x v="3"/>
    <x v="11"/>
    <x v="401"/>
    <s v="518011  Water Funded Debt"/>
    <n v="0"/>
    <n v="0"/>
    <n v="100"/>
    <n v="0"/>
    <n v="0"/>
    <n v="0"/>
    <n v="0"/>
    <n v="0"/>
    <n v="0"/>
    <n v="0"/>
    <n v="100"/>
    <n v="518011"/>
    <n v="100"/>
    <n v="15"/>
    <x v="9"/>
    <s v="Water Funded Debt"/>
    <n v="906901"/>
    <s v="PARO - Avenue Loretta Nord et Sud"/>
    <s v="906901 PARO - Avenue Loretta Nord et Sud"/>
    <x v="6"/>
    <x v="11"/>
    <x v="0"/>
    <x v="2"/>
  </r>
  <r>
    <n v="908139"/>
    <s v="908139 Montreal Rd (N River Rd-St Laurent Blvd)"/>
    <x v="0"/>
    <x v="0"/>
    <s v="City Wide Capital"/>
    <x v="0"/>
    <x v="0"/>
    <x v="0"/>
    <x v="0"/>
    <x v="0"/>
    <s v="Integrated Rehab-Intensification Areas"/>
    <x v="0"/>
    <x v="6"/>
    <x v="1"/>
    <x v="3"/>
    <x v="11"/>
    <x v="402"/>
    <s v="516104  City Wide Capital"/>
    <n v="8000"/>
    <n v="8000"/>
    <n v="0"/>
    <n v="0"/>
    <n v="0"/>
    <n v="0"/>
    <n v="0"/>
    <n v="0"/>
    <n v="0"/>
    <n v="0"/>
    <n v="16000"/>
    <n v="516104"/>
    <n v="16000"/>
    <s v="12"/>
    <x v="17"/>
    <s v="City Wide Capital"/>
    <n v="908139"/>
    <s v="Ch. Montréal (ch. River N-St Laurent)"/>
    <s v="908139 Ch. Montréal (ch. River N-St Laurent)"/>
    <x v="6"/>
    <x v="11"/>
    <x v="0"/>
    <x v="0"/>
  </r>
  <r>
    <n v="908139"/>
    <s v="908139 Montreal Rd (N River Rd-St Laurent Blvd)"/>
    <x v="0"/>
    <x v="0"/>
    <s v="Water Capital"/>
    <x v="5"/>
    <x v="3"/>
    <x v="1"/>
    <x v="1"/>
    <x v="0"/>
    <s v="Integrated Rehab-Intensification Areas"/>
    <x v="0"/>
    <x v="6"/>
    <x v="1"/>
    <x v="3"/>
    <x v="11"/>
    <x v="402"/>
    <s v="516110  Water Capital"/>
    <n v="10000"/>
    <n v="0"/>
    <n v="0"/>
    <n v="0"/>
    <n v="0"/>
    <n v="0"/>
    <n v="0"/>
    <n v="0"/>
    <n v="0"/>
    <n v="0"/>
    <n v="10000"/>
    <n v="516110"/>
    <n v="10000"/>
    <s v="12"/>
    <x v="17"/>
    <s v="Water Capital"/>
    <n v="908139"/>
    <s v="Ch. Montréal (ch. River N-St Laurent)"/>
    <s v="908139 Ch. Montréal (ch. River N-St Laurent)"/>
    <x v="6"/>
    <x v="11"/>
    <x v="0"/>
    <x v="0"/>
  </r>
  <r>
    <n v="908139"/>
    <s v="908139 Montreal Rd (N River Rd-St Laurent Blvd)"/>
    <x v="0"/>
    <x v="0"/>
    <s v="Transit Capital"/>
    <x v="0"/>
    <x v="0"/>
    <x v="0"/>
    <x v="0"/>
    <x v="0"/>
    <s v="Integrated Rehab-Intensification Areas"/>
    <x v="0"/>
    <x v="6"/>
    <x v="1"/>
    <x v="3"/>
    <x v="11"/>
    <x v="402"/>
    <s v="516115  Transit Capital"/>
    <n v="1128"/>
    <n v="0"/>
    <n v="0"/>
    <n v="0"/>
    <n v="0"/>
    <n v="0"/>
    <n v="0"/>
    <n v="0"/>
    <n v="0"/>
    <n v="0"/>
    <n v="1128"/>
    <n v="516115"/>
    <n v="1128"/>
    <s v="12"/>
    <x v="17"/>
    <s v="Transit Capital"/>
    <n v="908139"/>
    <s v="Ch. Montréal (ch. River N-St Laurent)"/>
    <s v="908139 Ch. Montréal (ch. River N-St Laurent)"/>
    <x v="6"/>
    <x v="11"/>
    <x v="0"/>
    <x v="0"/>
  </r>
  <r>
    <n v="908139"/>
    <s v="908139 Montreal Rd (N River Rd-St Laurent Blvd)"/>
    <x v="1"/>
    <x v="1"/>
    <s v="Sanitary Wastewater (Inside Green"/>
    <x v="1"/>
    <x v="1"/>
    <x v="1"/>
    <x v="2"/>
    <x v="0"/>
    <s v="Integrated Rehab-Intensification Areas"/>
    <x v="0"/>
    <x v="6"/>
    <x v="1"/>
    <x v="3"/>
    <x v="11"/>
    <x v="402"/>
    <s v="516232  Sanitary Wastewater (Inside Green"/>
    <n v="1004"/>
    <n v="0"/>
    <n v="0"/>
    <n v="0"/>
    <n v="0"/>
    <n v="0"/>
    <n v="0"/>
    <n v="0"/>
    <n v="0"/>
    <n v="0"/>
    <n v="1004"/>
    <n v="516232"/>
    <n v="1004"/>
    <s v="12"/>
    <x v="17"/>
    <s v="Sanitary Wastewater"/>
    <n v="908139"/>
    <s v="Ch. Montréal (ch. River N-St Laurent)"/>
    <s v="908139 Ch. Montréal (ch. River N-St Laurent)"/>
    <x v="6"/>
    <x v="11"/>
    <x v="0"/>
    <x v="1"/>
  </r>
  <r>
    <n v="908139"/>
    <s v="908139 Montreal Rd (N River Rd-St Laurent Blvd)"/>
    <x v="2"/>
    <x v="2"/>
    <s v="Tax Supported Debt"/>
    <x v="2"/>
    <x v="0"/>
    <x v="0"/>
    <x v="0"/>
    <x v="0"/>
    <s v="Integrated Rehab-Intensification Areas"/>
    <x v="0"/>
    <x v="6"/>
    <x v="1"/>
    <x v="3"/>
    <x v="11"/>
    <x v="402"/>
    <s v="518004  Tax Supported Debt"/>
    <n v="640"/>
    <n v="0"/>
    <n v="0"/>
    <n v="0"/>
    <n v="0"/>
    <n v="0"/>
    <n v="0"/>
    <n v="0"/>
    <n v="0"/>
    <n v="0"/>
    <n v="640"/>
    <n v="518004"/>
    <n v="640"/>
    <s v="12"/>
    <x v="17"/>
    <s v="Tax Supported Debt"/>
    <n v="908139"/>
    <s v="Ch. Montréal (ch. River N-St Laurent)"/>
    <s v="908139 Ch. Montréal (ch. River N-St Laurent)"/>
    <x v="6"/>
    <x v="11"/>
    <x v="0"/>
    <x v="2"/>
  </r>
  <r>
    <n v="908139"/>
    <s v="908139 Montreal Rd (N River Rd-St Laurent Blvd)"/>
    <x v="2"/>
    <x v="2"/>
    <s v="Sewer Funded Debt"/>
    <x v="6"/>
    <x v="3"/>
    <x v="1"/>
    <x v="2"/>
    <x v="0"/>
    <s v="Integrated Rehab-Intensification Areas"/>
    <x v="0"/>
    <x v="6"/>
    <x v="1"/>
    <x v="3"/>
    <x v="11"/>
    <x v="402"/>
    <s v="518007  Sewer Funded Debt"/>
    <n v="616"/>
    <n v="0"/>
    <n v="0"/>
    <n v="0"/>
    <n v="0"/>
    <n v="0"/>
    <n v="0"/>
    <n v="0"/>
    <n v="0"/>
    <n v="0"/>
    <n v="616"/>
    <n v="518007"/>
    <n v="616"/>
    <s v="12"/>
    <x v="17"/>
    <s v="Sewer Funded Debt"/>
    <n v="908139"/>
    <s v="Ch. Montréal (ch. River N-St Laurent)"/>
    <s v="908139 Ch. Montréal (ch. River N-St Laurent)"/>
    <x v="6"/>
    <x v="11"/>
    <x v="0"/>
    <x v="2"/>
  </r>
  <r>
    <n v="908139"/>
    <s v="908139 Montreal Rd (N River Rd-St Laurent Blvd)"/>
    <x v="2"/>
    <x v="2"/>
    <s v="Water Funded Debt"/>
    <x v="6"/>
    <x v="3"/>
    <x v="1"/>
    <x v="1"/>
    <x v="0"/>
    <s v="Integrated Rehab-Intensification Areas"/>
    <x v="0"/>
    <x v="6"/>
    <x v="1"/>
    <x v="3"/>
    <x v="11"/>
    <x v="402"/>
    <s v="518011  Water Funded Debt"/>
    <n v="310"/>
    <n v="0"/>
    <n v="0"/>
    <n v="0"/>
    <n v="0"/>
    <n v="0"/>
    <n v="0"/>
    <n v="0"/>
    <n v="0"/>
    <n v="0"/>
    <n v="310"/>
    <n v="518011"/>
    <n v="310"/>
    <s v="12"/>
    <x v="17"/>
    <s v="Water Funded Debt"/>
    <n v="908139"/>
    <s v="Ch. Montréal (ch. River N-St Laurent)"/>
    <s v="908139 Ch. Montréal (ch. River N-St Laurent)"/>
    <x v="6"/>
    <x v="11"/>
    <x v="0"/>
    <x v="2"/>
  </r>
  <r>
    <n v="908139"/>
    <s v="908139 Montreal Rd (N River Rd-St Laurent Blvd)"/>
    <x v="2"/>
    <x v="2"/>
    <s v="Stormwater Res Debt"/>
    <x v="6"/>
    <x v="3"/>
    <x v="1"/>
    <x v="3"/>
    <x v="0"/>
    <s v="Integrated Rehab-Intensification Areas"/>
    <x v="0"/>
    <x v="6"/>
    <x v="1"/>
    <x v="3"/>
    <x v="11"/>
    <x v="402"/>
    <s v="518056  Stormwater Reserve Capital Debt"/>
    <n v="3630"/>
    <n v="0"/>
    <n v="0"/>
    <n v="0"/>
    <n v="0"/>
    <n v="0"/>
    <n v="0"/>
    <n v="0"/>
    <n v="0"/>
    <n v="0"/>
    <n v="3630"/>
    <n v="518056"/>
    <n v="3630"/>
    <s v="12"/>
    <x v="17"/>
    <e v="#N/A"/>
    <n v="908139"/>
    <s v="Ch. Montréal (ch. River N-St Laurent)"/>
    <s v="908139 Ch. Montréal (ch. River N-St Laurent)"/>
    <x v="6"/>
    <x v="11"/>
    <x v="0"/>
    <x v="2"/>
  </r>
  <r>
    <n v="908140"/>
    <s v="908140 City Centre Ave &amp; Elm St"/>
    <x v="0"/>
    <x v="0"/>
    <s v="City Wide Capital"/>
    <x v="0"/>
    <x v="0"/>
    <x v="0"/>
    <x v="0"/>
    <x v="0"/>
    <s v="Individual"/>
    <x v="0"/>
    <x v="6"/>
    <x v="1"/>
    <x v="3"/>
    <x v="11"/>
    <x v="403"/>
    <s v="516104  City Wide Capital"/>
    <n v="0"/>
    <n v="100"/>
    <n v="0"/>
    <n v="400"/>
    <n v="0"/>
    <n v="0"/>
    <n v="0"/>
    <n v="0"/>
    <n v="0"/>
    <n v="0"/>
    <n v="500"/>
    <n v="516104"/>
    <n v="500"/>
    <s v="14"/>
    <x v="4"/>
    <s v="City Wide Capital"/>
    <n v="908140"/>
    <s v="Carling (Bronson - Ligne Trillium)"/>
    <s v="908140 Carling (Bronson - Ligne Trillium)"/>
    <x v="6"/>
    <x v="11"/>
    <x v="0"/>
    <x v="0"/>
  </r>
  <r>
    <n v="908140"/>
    <s v="908140 City Centre Ave &amp; Elm St"/>
    <x v="0"/>
    <x v="0"/>
    <s v="Water Capital"/>
    <x v="5"/>
    <x v="3"/>
    <x v="1"/>
    <x v="1"/>
    <x v="0"/>
    <s v="Individual"/>
    <x v="0"/>
    <x v="6"/>
    <x v="1"/>
    <x v="3"/>
    <x v="11"/>
    <x v="403"/>
    <s v="516110  Water Capital"/>
    <n v="0"/>
    <n v="270"/>
    <n v="0"/>
    <n v="1200"/>
    <n v="0"/>
    <n v="0"/>
    <n v="0"/>
    <n v="0"/>
    <n v="0"/>
    <n v="0"/>
    <n v="1470"/>
    <n v="516110"/>
    <n v="1470"/>
    <s v="14"/>
    <x v="4"/>
    <s v="Water Capital"/>
    <n v="908140"/>
    <s v="Carling (Bronson - Ligne Trillium)"/>
    <s v="908140 Carling (Bronson - Ligne Trillium)"/>
    <x v="6"/>
    <x v="11"/>
    <x v="0"/>
    <x v="0"/>
  </r>
  <r>
    <n v="908140"/>
    <s v="908140 City Centre Ave &amp; Elm St"/>
    <x v="0"/>
    <x v="0"/>
    <s v="Sewer Capital"/>
    <x v="5"/>
    <x v="3"/>
    <x v="1"/>
    <x v="2"/>
    <x v="0"/>
    <s v="Individual"/>
    <x v="0"/>
    <x v="6"/>
    <x v="1"/>
    <x v="3"/>
    <x v="11"/>
    <x v="403"/>
    <s v="516112  Sewer Capital"/>
    <n v="0"/>
    <n v="170"/>
    <n v="0"/>
    <n v="0"/>
    <n v="0"/>
    <n v="0"/>
    <n v="0"/>
    <n v="0"/>
    <n v="0"/>
    <n v="0"/>
    <n v="170"/>
    <n v="516112"/>
    <n v="170"/>
    <s v="14"/>
    <x v="4"/>
    <s v="Sewer Capital "/>
    <n v="908140"/>
    <s v="Carling (Bronson - Ligne Trillium)"/>
    <s v="908140 Carling (Bronson - Ligne Trillium)"/>
    <x v="6"/>
    <x v="11"/>
    <x v="0"/>
    <x v="0"/>
  </r>
  <r>
    <n v="908140"/>
    <s v="908140 City Centre Ave &amp; Elm St"/>
    <x v="0"/>
    <x v="0"/>
    <s v="Stormwater Reserve"/>
    <x v="5"/>
    <x v="3"/>
    <x v="1"/>
    <x v="3"/>
    <x v="0"/>
    <s v="Individual"/>
    <x v="0"/>
    <x v="6"/>
    <x v="1"/>
    <x v="3"/>
    <x v="11"/>
    <x v="403"/>
    <s v="516180  Stormwater Reserve Capital"/>
    <n v="0"/>
    <n v="200"/>
    <n v="0"/>
    <n v="740"/>
    <n v="0"/>
    <n v="0"/>
    <n v="0"/>
    <n v="0"/>
    <n v="0"/>
    <n v="0"/>
    <n v="940"/>
    <n v="516180"/>
    <n v="940"/>
    <s v="14"/>
    <x v="4"/>
    <s v="Stormwater"/>
    <n v="908140"/>
    <s v="Carling (Bronson - Ligne Trillium)"/>
    <s v="908140 Carling (Bronson - Ligne Trillium)"/>
    <x v="6"/>
    <x v="11"/>
    <x v="0"/>
    <x v="0"/>
  </r>
  <r>
    <n v="908140"/>
    <s v="908140 City Centre Ave &amp; Elm St"/>
    <x v="2"/>
    <x v="2"/>
    <s v="Tax Supported Debt"/>
    <x v="2"/>
    <x v="0"/>
    <x v="0"/>
    <x v="0"/>
    <x v="0"/>
    <s v="Individual"/>
    <x v="0"/>
    <x v="6"/>
    <x v="1"/>
    <x v="3"/>
    <x v="11"/>
    <x v="403"/>
    <s v="518004  Tax Supported Debt"/>
    <n v="0"/>
    <n v="20"/>
    <n v="0"/>
    <n v="80"/>
    <n v="0"/>
    <n v="0"/>
    <n v="0"/>
    <n v="0"/>
    <n v="0"/>
    <n v="0"/>
    <n v="100"/>
    <n v="518004"/>
    <n v="100"/>
    <s v="14"/>
    <x v="4"/>
    <s v="Tax Supported Debt"/>
    <n v="908140"/>
    <s v="Carling (Bronson - Ligne Trillium)"/>
    <s v="908140 Carling (Bronson - Ligne Trillium)"/>
    <x v="6"/>
    <x v="11"/>
    <x v="0"/>
    <x v="2"/>
  </r>
  <r>
    <n v="908140"/>
    <s v="908140 City Centre Ave &amp; Elm St"/>
    <x v="2"/>
    <x v="2"/>
    <s v="Sewer Funded Debt"/>
    <x v="6"/>
    <x v="3"/>
    <x v="1"/>
    <x v="2"/>
    <x v="0"/>
    <s v="Individual"/>
    <x v="0"/>
    <x v="6"/>
    <x v="1"/>
    <x v="3"/>
    <x v="11"/>
    <x v="403"/>
    <s v="518007  Sewer Funded Debt"/>
    <n v="0"/>
    <n v="20"/>
    <n v="0"/>
    <n v="750"/>
    <n v="0"/>
    <n v="0"/>
    <n v="0"/>
    <n v="0"/>
    <n v="0"/>
    <n v="0"/>
    <n v="770"/>
    <n v="518007"/>
    <n v="770"/>
    <s v="14"/>
    <x v="4"/>
    <s v="Sewer Funded Debt"/>
    <n v="908140"/>
    <s v="Carling (Bronson - Ligne Trillium)"/>
    <s v="908140 Carling (Bronson - Ligne Trillium)"/>
    <x v="6"/>
    <x v="11"/>
    <x v="0"/>
    <x v="2"/>
  </r>
  <r>
    <n v="908140"/>
    <s v="908140 City Centre Ave &amp; Elm St"/>
    <x v="2"/>
    <x v="2"/>
    <s v="Water Funded Debt"/>
    <x v="6"/>
    <x v="3"/>
    <x v="1"/>
    <x v="1"/>
    <x v="0"/>
    <s v="Individual"/>
    <x v="0"/>
    <x v="6"/>
    <x v="1"/>
    <x v="3"/>
    <x v="11"/>
    <x v="403"/>
    <s v="518011  Water Funded Debt"/>
    <n v="0"/>
    <n v="20"/>
    <n v="0"/>
    <n v="30"/>
    <n v="0"/>
    <n v="0"/>
    <n v="0"/>
    <n v="0"/>
    <n v="0"/>
    <n v="0"/>
    <n v="50"/>
    <n v="518011"/>
    <n v="50"/>
    <s v="14"/>
    <x v="4"/>
    <s v="Water Funded Debt"/>
    <n v="908140"/>
    <s v="Carling (Bronson - Ligne Trillium)"/>
    <s v="908140 Carling (Bronson - Ligne Trillium)"/>
    <x v="6"/>
    <x v="11"/>
    <x v="0"/>
    <x v="2"/>
  </r>
  <r>
    <n v="908141"/>
    <s v="908141 ORAP Albert St-Bronson Ave-Slater St"/>
    <x v="0"/>
    <x v="0"/>
    <s v="City Wide Capital"/>
    <x v="0"/>
    <x v="0"/>
    <x v="0"/>
    <x v="0"/>
    <x v="0"/>
    <s v="Integrated Rehab-Intensification Areas"/>
    <x v="0"/>
    <x v="6"/>
    <x v="1"/>
    <x v="3"/>
    <x v="11"/>
    <x v="404"/>
    <s v="516104  City Wide Capital"/>
    <n v="200"/>
    <n v="0"/>
    <n v="0"/>
    <n v="100"/>
    <n v="0"/>
    <n v="0"/>
    <n v="0"/>
    <n v="0"/>
    <n v="0"/>
    <n v="0"/>
    <n v="300"/>
    <n v="516104"/>
    <n v="300"/>
    <s v="14"/>
    <x v="11"/>
    <s v="City Wide Capital"/>
    <n v="908141"/>
    <s v="PARO - rue Albert-Bronson-Slater"/>
    <s v="908141 PARO - rue Albert-Bronson-Slater"/>
    <x v="6"/>
    <x v="11"/>
    <x v="0"/>
    <x v="0"/>
  </r>
  <r>
    <n v="908141"/>
    <s v="908141 ORAP Albert St-Bronson Ave-Slater St"/>
    <x v="0"/>
    <x v="0"/>
    <s v="Water Capital"/>
    <x v="5"/>
    <x v="3"/>
    <x v="1"/>
    <x v="1"/>
    <x v="0"/>
    <s v="Integrated Rehab-Intensification Areas"/>
    <x v="0"/>
    <x v="6"/>
    <x v="1"/>
    <x v="3"/>
    <x v="11"/>
    <x v="404"/>
    <s v="516110  Water Capital"/>
    <n v="0"/>
    <n v="0"/>
    <n v="0"/>
    <n v="4600"/>
    <n v="0"/>
    <n v="0"/>
    <n v="0"/>
    <n v="0"/>
    <n v="0"/>
    <n v="0"/>
    <n v="4600"/>
    <n v="516110"/>
    <n v="4600"/>
    <s v="14"/>
    <x v="11"/>
    <s v="Water Capital"/>
    <n v="908141"/>
    <s v="PARO - rue Albert-Bronson-Slater"/>
    <s v="908141 PARO - rue Albert-Bronson-Slater"/>
    <x v="6"/>
    <x v="11"/>
    <x v="0"/>
    <x v="0"/>
  </r>
  <r>
    <n v="908141"/>
    <s v="908141 ORAP Albert St-Bronson Ave-Slater St"/>
    <x v="0"/>
    <x v="0"/>
    <s v="Stormwater Reserve"/>
    <x v="5"/>
    <x v="3"/>
    <x v="1"/>
    <x v="3"/>
    <x v="0"/>
    <s v="Integrated Rehab-Intensification Areas"/>
    <x v="0"/>
    <x v="6"/>
    <x v="1"/>
    <x v="3"/>
    <x v="11"/>
    <x v="404"/>
    <s v="516180  Stormwater Reserve Capital"/>
    <n v="410"/>
    <n v="0"/>
    <n v="0"/>
    <n v="5900"/>
    <n v="0"/>
    <n v="0"/>
    <n v="0"/>
    <n v="0"/>
    <n v="0"/>
    <n v="0"/>
    <n v="6310"/>
    <n v="516180"/>
    <n v="6310"/>
    <s v="14"/>
    <x v="11"/>
    <s v="Stormwater"/>
    <n v="908141"/>
    <s v="PARO - rue Albert-Bronson-Slater"/>
    <s v="908141 PARO - rue Albert-Bronson-Slater"/>
    <x v="6"/>
    <x v="11"/>
    <x v="0"/>
    <x v="0"/>
  </r>
  <r>
    <n v="908141"/>
    <s v="908141 ORAP Albert St-Bronson Ave-Slater St"/>
    <x v="1"/>
    <x v="1"/>
    <s v="Sanitary Wastewater (Inside Green"/>
    <x v="1"/>
    <x v="1"/>
    <x v="1"/>
    <x v="2"/>
    <x v="0"/>
    <s v="Integrated Rehab-Intensification Areas"/>
    <x v="0"/>
    <x v="6"/>
    <x v="1"/>
    <x v="3"/>
    <x v="11"/>
    <x v="404"/>
    <s v="516232  Sanitary Wastewater (Inside Green"/>
    <n v="51"/>
    <n v="0"/>
    <n v="0"/>
    <n v="700"/>
    <n v="0"/>
    <n v="0"/>
    <n v="0"/>
    <n v="0"/>
    <n v="0"/>
    <n v="0"/>
    <n v="751"/>
    <n v="516232"/>
    <n v="751"/>
    <s v="14"/>
    <x v="11"/>
    <s v="Sanitary Wastewater"/>
    <n v="908141"/>
    <s v="PARO - rue Albert-Bronson-Slater"/>
    <s v="908141 PARO - rue Albert-Bronson-Slater"/>
    <x v="6"/>
    <x v="11"/>
    <x v="0"/>
    <x v="1"/>
  </r>
  <r>
    <n v="908141"/>
    <s v="908141 ORAP Albert St-Bronson Ave-Slater St"/>
    <x v="2"/>
    <x v="2"/>
    <s v="Tax Supported Debt"/>
    <x v="2"/>
    <x v="0"/>
    <x v="0"/>
    <x v="0"/>
    <x v="0"/>
    <s v="Integrated Rehab-Intensification Areas"/>
    <x v="0"/>
    <x v="6"/>
    <x v="1"/>
    <x v="3"/>
    <x v="11"/>
    <x v="404"/>
    <s v="518004  Tax Supported Debt"/>
    <n v="60"/>
    <n v="0"/>
    <n v="0"/>
    <n v="6400"/>
    <n v="0"/>
    <n v="0"/>
    <n v="0"/>
    <n v="0"/>
    <n v="0"/>
    <n v="0"/>
    <n v="6460"/>
    <n v="518004"/>
    <n v="6460"/>
    <s v="14"/>
    <x v="11"/>
    <s v="Tax Supported Debt"/>
    <n v="908141"/>
    <s v="PARO - rue Albert-Bronson-Slater"/>
    <s v="908141 PARO - rue Albert-Bronson-Slater"/>
    <x v="6"/>
    <x v="11"/>
    <x v="0"/>
    <x v="2"/>
  </r>
  <r>
    <n v="908141"/>
    <s v="908141 ORAP Albert St-Bronson Ave-Slater St"/>
    <x v="2"/>
    <x v="2"/>
    <s v="Sewer Funded Debt"/>
    <x v="6"/>
    <x v="3"/>
    <x v="1"/>
    <x v="2"/>
    <x v="0"/>
    <s v="Integrated Rehab-Intensification Areas"/>
    <x v="0"/>
    <x v="6"/>
    <x v="1"/>
    <x v="3"/>
    <x v="11"/>
    <x v="404"/>
    <s v="518007  Sewer Funded Debt"/>
    <n v="359"/>
    <n v="0"/>
    <n v="0"/>
    <n v="5200"/>
    <n v="0"/>
    <n v="0"/>
    <n v="0"/>
    <n v="0"/>
    <n v="0"/>
    <n v="0"/>
    <n v="5559"/>
    <n v="518007"/>
    <n v="5559"/>
    <s v="14"/>
    <x v="11"/>
    <s v="Sewer Funded Debt"/>
    <n v="908141"/>
    <s v="PARO - rue Albert-Bronson-Slater"/>
    <s v="908141 PARO - rue Albert-Bronson-Slater"/>
    <x v="6"/>
    <x v="11"/>
    <x v="0"/>
    <x v="2"/>
  </r>
  <r>
    <n v="908141"/>
    <s v="908141 ORAP Albert St-Bronson Ave-Slater St"/>
    <x v="2"/>
    <x v="2"/>
    <s v="Water Funded Debt"/>
    <x v="6"/>
    <x v="3"/>
    <x v="1"/>
    <x v="1"/>
    <x v="0"/>
    <s v="Integrated Rehab-Intensification Areas"/>
    <x v="0"/>
    <x v="6"/>
    <x v="1"/>
    <x v="3"/>
    <x v="11"/>
    <x v="404"/>
    <s v="518011  Water Funded Debt"/>
    <n v="620"/>
    <n v="0"/>
    <n v="0"/>
    <n v="400"/>
    <n v="0"/>
    <n v="0"/>
    <n v="0"/>
    <n v="0"/>
    <n v="0"/>
    <n v="0"/>
    <n v="1020"/>
    <n v="518011"/>
    <n v="1020"/>
    <s v="14"/>
    <x v="11"/>
    <s v="Water Funded Debt"/>
    <n v="908141"/>
    <s v="PARO - rue Albert-Bronson-Slater"/>
    <s v="908141 PARO - rue Albert-Bronson-Slater"/>
    <x v="6"/>
    <x v="11"/>
    <x v="0"/>
    <x v="2"/>
  </r>
  <r>
    <n v="908142"/>
    <s v="908142 CWWF McLeod - Florence"/>
    <x v="0"/>
    <x v="0"/>
    <s v="City Wide Capital"/>
    <x v="0"/>
    <x v="0"/>
    <x v="0"/>
    <x v="0"/>
    <x v="0"/>
    <s v="Integrated Rehab-Intensification Areas"/>
    <x v="0"/>
    <x v="6"/>
    <x v="1"/>
    <x v="3"/>
    <x v="11"/>
    <x v="405"/>
    <s v="516104  City Wide Capital"/>
    <n v="940"/>
    <n v="0"/>
    <n v="0"/>
    <n v="0"/>
    <n v="0"/>
    <n v="0"/>
    <n v="0"/>
    <n v="0"/>
    <n v="0"/>
    <n v="0"/>
    <n v="940"/>
    <n v="516104"/>
    <n v="940"/>
    <s v="14"/>
    <x v="11"/>
    <s v="City Wide Capital"/>
    <n v="908142"/>
    <s v="McLeod (Bank-Bronson)"/>
    <s v="908142 McLeod (Bank-Bronson)"/>
    <x v="6"/>
    <x v="11"/>
    <x v="0"/>
    <x v="0"/>
  </r>
  <r>
    <n v="908142"/>
    <s v="908142 CWWF McLeod - Florence"/>
    <x v="0"/>
    <x v="0"/>
    <s v="Water Capital"/>
    <x v="5"/>
    <x v="3"/>
    <x v="1"/>
    <x v="1"/>
    <x v="0"/>
    <s v="Integrated Rehab-Intensification Areas"/>
    <x v="0"/>
    <x v="6"/>
    <x v="1"/>
    <x v="3"/>
    <x v="11"/>
    <x v="405"/>
    <s v="516110  Water Capital"/>
    <n v="1480"/>
    <n v="0"/>
    <n v="0"/>
    <n v="0"/>
    <n v="0"/>
    <n v="0"/>
    <n v="0"/>
    <n v="0"/>
    <n v="0"/>
    <n v="0"/>
    <n v="1480"/>
    <n v="516110"/>
    <n v="1480"/>
    <s v="14"/>
    <x v="11"/>
    <s v="Water Capital"/>
    <n v="908142"/>
    <s v="McLeod (Bank-Bronson)"/>
    <s v="908142 McLeod (Bank-Bronson)"/>
    <x v="6"/>
    <x v="11"/>
    <x v="0"/>
    <x v="0"/>
  </r>
  <r>
    <n v="908142"/>
    <s v="908142 CWWF McLeod - Florence"/>
    <x v="0"/>
    <x v="0"/>
    <s v="Sewer Capital"/>
    <x v="5"/>
    <x v="3"/>
    <x v="1"/>
    <x v="2"/>
    <x v="0"/>
    <s v="Integrated Rehab-Intensification Areas"/>
    <x v="0"/>
    <x v="6"/>
    <x v="1"/>
    <x v="3"/>
    <x v="11"/>
    <x v="405"/>
    <s v="516112  Sewer Capital"/>
    <n v="6198"/>
    <n v="0"/>
    <n v="0"/>
    <n v="0"/>
    <n v="0"/>
    <n v="0"/>
    <n v="0"/>
    <n v="0"/>
    <n v="0"/>
    <n v="0"/>
    <n v="6198"/>
    <n v="516112"/>
    <n v="6198"/>
    <s v="14"/>
    <x v="11"/>
    <s v="Sewer Capital "/>
    <n v="908142"/>
    <s v="McLeod (Bank-Bronson)"/>
    <s v="908142 McLeod (Bank-Bronson)"/>
    <x v="6"/>
    <x v="11"/>
    <x v="0"/>
    <x v="0"/>
  </r>
  <r>
    <n v="908142"/>
    <s v="908142 CWWF McLeod - Florence"/>
    <x v="1"/>
    <x v="1"/>
    <s v="Sanitary Wastewater (Inside Green"/>
    <x v="1"/>
    <x v="1"/>
    <x v="1"/>
    <x v="2"/>
    <x v="0"/>
    <s v="Integrated Rehab-Intensification Areas"/>
    <x v="0"/>
    <x v="6"/>
    <x v="1"/>
    <x v="3"/>
    <x v="11"/>
    <x v="405"/>
    <s v="516232  Sanitary Wastewater (Inside Green"/>
    <n v="267"/>
    <n v="0"/>
    <n v="0"/>
    <n v="0"/>
    <n v="0"/>
    <n v="0"/>
    <n v="0"/>
    <n v="0"/>
    <n v="0"/>
    <n v="0"/>
    <n v="267"/>
    <n v="516232"/>
    <n v="267"/>
    <s v="14"/>
    <x v="11"/>
    <s v="Sanitary Wastewater"/>
    <n v="908142"/>
    <s v="McLeod (Bank-Bronson)"/>
    <s v="908142 McLeod (Bank-Bronson)"/>
    <x v="6"/>
    <x v="11"/>
    <x v="0"/>
    <x v="1"/>
  </r>
  <r>
    <n v="908570"/>
    <s v="908570 Byron-Athlone-Highcroft"/>
    <x v="0"/>
    <x v="0"/>
    <s v="City Wide Capital"/>
    <x v="0"/>
    <x v="0"/>
    <x v="0"/>
    <x v="0"/>
    <x v="0"/>
    <s v="Integrated Rehab-Intensification Areas"/>
    <x v="0"/>
    <x v="6"/>
    <x v="1"/>
    <x v="3"/>
    <x v="11"/>
    <x v="406"/>
    <s v="516104  City Wide Capital"/>
    <n v="250"/>
    <n v="0"/>
    <n v="1280"/>
    <n v="0"/>
    <n v="0"/>
    <n v="0"/>
    <n v="0"/>
    <n v="0"/>
    <n v="0"/>
    <n v="0"/>
    <n v="1530"/>
    <n v="516104"/>
    <n v="1530"/>
    <s v="15"/>
    <x v="1"/>
    <s v="City Wide Capital"/>
    <n v="908570"/>
    <s v="Byron-Highcroft-Athlone"/>
    <s v="908570 Byron-Highcroft-Athlone"/>
    <x v="6"/>
    <x v="11"/>
    <x v="0"/>
    <x v="0"/>
  </r>
  <r>
    <n v="908570"/>
    <s v="908570 Byron-Athlone-Highcroft"/>
    <x v="0"/>
    <x v="0"/>
    <s v="Water Capital"/>
    <x v="5"/>
    <x v="3"/>
    <x v="1"/>
    <x v="1"/>
    <x v="0"/>
    <s v="Integrated Rehab-Intensification Areas"/>
    <x v="0"/>
    <x v="6"/>
    <x v="1"/>
    <x v="3"/>
    <x v="11"/>
    <x v="406"/>
    <s v="516110  Water Capital"/>
    <n v="0"/>
    <n v="0"/>
    <n v="2500"/>
    <n v="0"/>
    <n v="0"/>
    <n v="0"/>
    <n v="0"/>
    <n v="0"/>
    <n v="0"/>
    <n v="0"/>
    <n v="2500"/>
    <n v="516110"/>
    <n v="2500"/>
    <s v="15"/>
    <x v="1"/>
    <s v="Water Capital"/>
    <n v="908570"/>
    <s v="Byron-Highcroft-Athlone"/>
    <s v="908570 Byron-Highcroft-Athlone"/>
    <x v="6"/>
    <x v="11"/>
    <x v="0"/>
    <x v="0"/>
  </r>
  <r>
    <n v="908570"/>
    <s v="908570 Byron-Athlone-Highcroft"/>
    <x v="0"/>
    <x v="0"/>
    <s v="Sewer Capital"/>
    <x v="5"/>
    <x v="3"/>
    <x v="1"/>
    <x v="2"/>
    <x v="0"/>
    <s v="Integrated Rehab-Intensification Areas"/>
    <x v="0"/>
    <x v="6"/>
    <x v="1"/>
    <x v="3"/>
    <x v="11"/>
    <x v="406"/>
    <s v="516112  Sewer Capital"/>
    <n v="350"/>
    <n v="0"/>
    <n v="0"/>
    <n v="0"/>
    <n v="0"/>
    <n v="0"/>
    <n v="0"/>
    <n v="0"/>
    <n v="0"/>
    <n v="0"/>
    <n v="350"/>
    <n v="516112"/>
    <n v="350"/>
    <s v="15"/>
    <x v="1"/>
    <s v="Sewer Capital "/>
    <n v="908570"/>
    <s v="Byron-Highcroft-Athlone"/>
    <s v="908570 Byron-Highcroft-Athlone"/>
    <x v="6"/>
    <x v="11"/>
    <x v="0"/>
    <x v="0"/>
  </r>
  <r>
    <n v="908570"/>
    <s v="908570 Byron-Athlone-Highcroft"/>
    <x v="0"/>
    <x v="0"/>
    <s v="Stormwater Reserve"/>
    <x v="5"/>
    <x v="3"/>
    <x v="1"/>
    <x v="3"/>
    <x v="0"/>
    <s v="Integrated Rehab-Intensification Areas"/>
    <x v="0"/>
    <x v="6"/>
    <x v="1"/>
    <x v="3"/>
    <x v="11"/>
    <x v="406"/>
    <s v="516180  Stormwater Reserve Capital"/>
    <n v="0"/>
    <n v="0"/>
    <n v="1700"/>
    <n v="0"/>
    <n v="0"/>
    <n v="0"/>
    <n v="0"/>
    <n v="0"/>
    <n v="0"/>
    <n v="0"/>
    <n v="1700"/>
    <n v="516180"/>
    <n v="1700"/>
    <s v="15"/>
    <x v="1"/>
    <s v="Stormwater"/>
    <n v="908570"/>
    <s v="Byron-Highcroft-Athlone"/>
    <s v="908570 Byron-Highcroft-Athlone"/>
    <x v="6"/>
    <x v="11"/>
    <x v="0"/>
    <x v="0"/>
  </r>
  <r>
    <n v="908570"/>
    <s v="908570 Byron-Athlone-Highcroft"/>
    <x v="2"/>
    <x v="2"/>
    <s v="Sewer Funded Debt"/>
    <x v="6"/>
    <x v="3"/>
    <x v="1"/>
    <x v="2"/>
    <x v="0"/>
    <s v="Integrated Rehab-Intensification Areas"/>
    <x v="0"/>
    <x v="6"/>
    <x v="1"/>
    <x v="3"/>
    <x v="11"/>
    <x v="406"/>
    <s v="518007  Sewer Funded Debt"/>
    <n v="40"/>
    <n v="0"/>
    <n v="3145"/>
    <n v="0"/>
    <n v="0"/>
    <n v="0"/>
    <n v="0"/>
    <n v="0"/>
    <n v="0"/>
    <n v="0"/>
    <n v="3185"/>
    <n v="518007"/>
    <n v="3185"/>
    <s v="15"/>
    <x v="1"/>
    <s v="Sewer Funded Debt"/>
    <n v="908570"/>
    <s v="Byron-Highcroft-Athlone"/>
    <s v="908570 Byron-Highcroft-Athlone"/>
    <x v="6"/>
    <x v="11"/>
    <x v="0"/>
    <x v="2"/>
  </r>
  <r>
    <n v="908570"/>
    <s v="908570 Byron-Athlone-Highcroft"/>
    <x v="2"/>
    <x v="2"/>
    <s v="Water Funded Debt"/>
    <x v="6"/>
    <x v="3"/>
    <x v="1"/>
    <x v="1"/>
    <x v="0"/>
    <s v="Integrated Rehab-Intensification Areas"/>
    <x v="0"/>
    <x v="6"/>
    <x v="1"/>
    <x v="3"/>
    <x v="11"/>
    <x v="406"/>
    <s v="518011  Water Funded Debt"/>
    <n v="640"/>
    <n v="0"/>
    <n v="60"/>
    <n v="0"/>
    <n v="0"/>
    <n v="0"/>
    <n v="0"/>
    <n v="0"/>
    <n v="0"/>
    <n v="0"/>
    <n v="700"/>
    <n v="518011"/>
    <n v="700"/>
    <s v="15"/>
    <x v="1"/>
    <s v="Water Funded Debt"/>
    <n v="908570"/>
    <s v="Byron-Highcroft-Athlone"/>
    <s v="908570 Byron-Highcroft-Athlone"/>
    <x v="6"/>
    <x v="11"/>
    <x v="0"/>
    <x v="2"/>
  </r>
  <r>
    <n v="908570"/>
    <s v="908570 Byron-Athlone-Highcroft"/>
    <x v="2"/>
    <x v="2"/>
    <s v="Stormwater Res Debt"/>
    <x v="6"/>
    <x v="3"/>
    <x v="1"/>
    <x v="3"/>
    <x v="0"/>
    <s v="Integrated Rehab-Intensification Areas"/>
    <x v="0"/>
    <x v="6"/>
    <x v="1"/>
    <x v="3"/>
    <x v="11"/>
    <x v="406"/>
    <s v="518056  Stormwater Reserve Capital Debt"/>
    <n v="510"/>
    <n v="0"/>
    <n v="165"/>
    <n v="0"/>
    <n v="0"/>
    <n v="0"/>
    <n v="0"/>
    <n v="0"/>
    <n v="0"/>
    <n v="0"/>
    <n v="675"/>
    <n v="518056"/>
    <n v="675"/>
    <s v="15"/>
    <x v="1"/>
    <e v="#N/A"/>
    <n v="908570"/>
    <s v="Byron-Highcroft-Athlone"/>
    <s v="908570 Byron-Highcroft-Athlone"/>
    <x v="6"/>
    <x v="11"/>
    <x v="0"/>
    <x v="2"/>
  </r>
  <r>
    <n v="908571"/>
    <s v="908571 Catherine St (Bronson-Elgin)"/>
    <x v="0"/>
    <x v="0"/>
    <s v="City Wide Capital"/>
    <x v="0"/>
    <x v="0"/>
    <x v="0"/>
    <x v="0"/>
    <x v="0"/>
    <s v="Individual"/>
    <x v="0"/>
    <x v="6"/>
    <x v="1"/>
    <x v="3"/>
    <x v="11"/>
    <x v="407"/>
    <s v="516104  City Wide Capital"/>
    <n v="0"/>
    <n v="0"/>
    <n v="0"/>
    <n v="700"/>
    <n v="0"/>
    <n v="0"/>
    <n v="0"/>
    <n v="0"/>
    <n v="0"/>
    <n v="0"/>
    <n v="700"/>
    <n v="516104"/>
    <n v="700"/>
    <s v="14"/>
    <x v="2"/>
    <s v="City Wide Capital"/>
    <n v="908571"/>
    <s v="Rue Catherine (Bronson-Elgin)"/>
    <s v="908571 Rue Catherine (Bronson-Elgin)"/>
    <x v="6"/>
    <x v="11"/>
    <x v="0"/>
    <x v="0"/>
  </r>
  <r>
    <n v="908571"/>
    <s v="908571 Catherine St (Bronson-Elgin)"/>
    <x v="0"/>
    <x v="0"/>
    <s v="Water Capital"/>
    <x v="5"/>
    <x v="3"/>
    <x v="1"/>
    <x v="1"/>
    <x v="0"/>
    <s v="Individual"/>
    <x v="0"/>
    <x v="6"/>
    <x v="1"/>
    <x v="3"/>
    <x v="11"/>
    <x v="407"/>
    <s v="516110  Water Capital"/>
    <n v="0"/>
    <n v="0"/>
    <n v="0"/>
    <n v="1900"/>
    <n v="0"/>
    <n v="0"/>
    <n v="0"/>
    <n v="0"/>
    <n v="0"/>
    <n v="0"/>
    <n v="1900"/>
    <n v="516110"/>
    <n v="1900"/>
    <s v="14"/>
    <x v="2"/>
    <s v="Water Capital"/>
    <n v="908571"/>
    <s v="Rue Catherine (Bronson-Elgin)"/>
    <s v="908571 Rue Catherine (Bronson-Elgin)"/>
    <x v="6"/>
    <x v="11"/>
    <x v="0"/>
    <x v="0"/>
  </r>
  <r>
    <n v="908571"/>
    <s v="908571 Catherine St (Bronson-Elgin)"/>
    <x v="0"/>
    <x v="0"/>
    <s v="Stormwater Reserve"/>
    <x v="5"/>
    <x v="3"/>
    <x v="1"/>
    <x v="3"/>
    <x v="0"/>
    <s v="Individual"/>
    <x v="0"/>
    <x v="6"/>
    <x v="1"/>
    <x v="3"/>
    <x v="11"/>
    <x v="407"/>
    <s v="516180  Stormwater Reserve Capital"/>
    <n v="0"/>
    <n v="0"/>
    <n v="0"/>
    <n v="1200"/>
    <n v="0"/>
    <n v="0"/>
    <n v="0"/>
    <n v="0"/>
    <n v="0"/>
    <n v="0"/>
    <n v="1200"/>
    <n v="516180"/>
    <n v="1200"/>
    <s v="14"/>
    <x v="2"/>
    <s v="Stormwater"/>
    <n v="908571"/>
    <s v="Rue Catherine (Bronson-Elgin)"/>
    <s v="908571 Rue Catherine (Bronson-Elgin)"/>
    <x v="6"/>
    <x v="11"/>
    <x v="0"/>
    <x v="0"/>
  </r>
  <r>
    <n v="908571"/>
    <s v="908571 Catherine St (Bronson-Elgin)"/>
    <x v="1"/>
    <x v="1"/>
    <s v="Sanitary Wastewater (Inside Green"/>
    <x v="1"/>
    <x v="1"/>
    <x v="1"/>
    <x v="2"/>
    <x v="0"/>
    <s v="Individual"/>
    <x v="0"/>
    <x v="6"/>
    <x v="1"/>
    <x v="3"/>
    <x v="11"/>
    <x v="407"/>
    <s v="516232  Sanitary Wastewater (Inside Green"/>
    <n v="0"/>
    <n v="0"/>
    <n v="0"/>
    <n v="150"/>
    <n v="0"/>
    <n v="0"/>
    <n v="0"/>
    <n v="0"/>
    <n v="0"/>
    <n v="0"/>
    <n v="150"/>
    <n v="516232"/>
    <n v="150"/>
    <s v="14"/>
    <x v="2"/>
    <s v="Sanitary Wastewater"/>
    <n v="908571"/>
    <s v="Rue Catherine (Bronson-Elgin)"/>
    <s v="908571 Rue Catherine (Bronson-Elgin)"/>
    <x v="6"/>
    <x v="11"/>
    <x v="0"/>
    <x v="1"/>
  </r>
  <r>
    <n v="908571"/>
    <s v="908571 Catherine St (Bronson-Elgin)"/>
    <x v="2"/>
    <x v="2"/>
    <s v="Sewer Funded Debt"/>
    <x v="6"/>
    <x v="3"/>
    <x v="1"/>
    <x v="2"/>
    <x v="0"/>
    <s v="Individual"/>
    <x v="0"/>
    <x v="6"/>
    <x v="1"/>
    <x v="3"/>
    <x v="11"/>
    <x v="407"/>
    <s v="518007  Sewer Funded Debt"/>
    <n v="0"/>
    <n v="0"/>
    <n v="0"/>
    <n v="1050"/>
    <n v="0"/>
    <n v="0"/>
    <n v="0"/>
    <n v="0"/>
    <n v="0"/>
    <n v="0"/>
    <n v="1050"/>
    <n v="518007"/>
    <n v="1050"/>
    <s v="14"/>
    <x v="2"/>
    <s v="Sewer Funded Debt"/>
    <n v="908571"/>
    <s v="Rue Catherine (Bronson-Elgin)"/>
    <s v="908571 Rue Catherine (Bronson-Elgin)"/>
    <x v="6"/>
    <x v="11"/>
    <x v="0"/>
    <x v="2"/>
  </r>
  <r>
    <n v="908575"/>
    <s v="908575 Isabella-Chamberlain"/>
    <x v="0"/>
    <x v="0"/>
    <s v="City Wide Capital"/>
    <x v="0"/>
    <x v="0"/>
    <x v="0"/>
    <x v="0"/>
    <x v="0"/>
    <s v="Individual"/>
    <x v="0"/>
    <x v="6"/>
    <x v="1"/>
    <x v="3"/>
    <x v="11"/>
    <x v="408"/>
    <s v="516104  City Wide Capital"/>
    <n v="0"/>
    <n v="0"/>
    <n v="0"/>
    <n v="300"/>
    <n v="0"/>
    <n v="0"/>
    <n v="0"/>
    <n v="0"/>
    <n v="0"/>
    <n v="0"/>
    <n v="300"/>
    <n v="516104"/>
    <n v="300"/>
    <s v="17"/>
    <x v="7"/>
    <s v="City Wide Capital"/>
    <n v="908575"/>
    <s v="Isabella-Chamberlain"/>
    <s v="908575 Isabella-Chamberlain"/>
    <x v="6"/>
    <x v="11"/>
    <x v="0"/>
    <x v="0"/>
  </r>
  <r>
    <n v="908575"/>
    <s v="908575 Isabella-Chamberlain"/>
    <x v="0"/>
    <x v="0"/>
    <s v="Water Capital"/>
    <x v="5"/>
    <x v="3"/>
    <x v="1"/>
    <x v="1"/>
    <x v="0"/>
    <s v="Individual"/>
    <x v="0"/>
    <x v="6"/>
    <x v="1"/>
    <x v="3"/>
    <x v="11"/>
    <x v="408"/>
    <s v="516110  Water Capital"/>
    <n v="0"/>
    <n v="0"/>
    <n v="0"/>
    <n v="800"/>
    <n v="0"/>
    <n v="0"/>
    <n v="0"/>
    <n v="0"/>
    <n v="0"/>
    <n v="0"/>
    <n v="800"/>
    <n v="516110"/>
    <n v="800"/>
    <s v="17"/>
    <x v="7"/>
    <s v="Water Capital"/>
    <n v="908575"/>
    <s v="Isabella-Chamberlain"/>
    <s v="908575 Isabella-Chamberlain"/>
    <x v="6"/>
    <x v="11"/>
    <x v="0"/>
    <x v="0"/>
  </r>
  <r>
    <n v="908575"/>
    <s v="908575 Isabella-Chamberlain"/>
    <x v="0"/>
    <x v="0"/>
    <s v="Stormwater Reserve"/>
    <x v="5"/>
    <x v="3"/>
    <x v="1"/>
    <x v="3"/>
    <x v="0"/>
    <s v="Individual"/>
    <x v="0"/>
    <x v="6"/>
    <x v="1"/>
    <x v="3"/>
    <x v="11"/>
    <x v="408"/>
    <s v="516180  Stormwater Reserve Capital"/>
    <n v="0"/>
    <n v="0"/>
    <n v="0"/>
    <n v="600"/>
    <n v="0"/>
    <n v="0"/>
    <n v="0"/>
    <n v="0"/>
    <n v="0"/>
    <n v="0"/>
    <n v="600"/>
    <n v="516180"/>
    <n v="600"/>
    <s v="17"/>
    <x v="7"/>
    <s v="Stormwater"/>
    <n v="908575"/>
    <s v="Isabella-Chamberlain"/>
    <s v="908575 Isabella-Chamberlain"/>
    <x v="6"/>
    <x v="11"/>
    <x v="0"/>
    <x v="0"/>
  </r>
  <r>
    <n v="908575"/>
    <s v="908575 Isabella-Chamberlain"/>
    <x v="1"/>
    <x v="1"/>
    <s v="Sanitary Wastewater (Inside Green"/>
    <x v="1"/>
    <x v="1"/>
    <x v="1"/>
    <x v="2"/>
    <x v="0"/>
    <s v="Individual"/>
    <x v="0"/>
    <x v="6"/>
    <x v="1"/>
    <x v="3"/>
    <x v="11"/>
    <x v="408"/>
    <s v="516232  Sanitary Wastewater (Inside Green"/>
    <n v="0"/>
    <n v="0"/>
    <n v="0"/>
    <n v="66"/>
    <n v="0"/>
    <n v="0"/>
    <n v="0"/>
    <n v="0"/>
    <n v="0"/>
    <n v="0"/>
    <n v="66"/>
    <n v="516232"/>
    <n v="66"/>
    <s v="17"/>
    <x v="7"/>
    <s v="Sanitary Wastewater"/>
    <n v="908575"/>
    <s v="Isabella-Chamberlain"/>
    <s v="908575 Isabella-Chamberlain"/>
    <x v="6"/>
    <x v="11"/>
    <x v="0"/>
    <x v="1"/>
  </r>
  <r>
    <n v="908575"/>
    <s v="908575 Isabella-Chamberlain"/>
    <x v="2"/>
    <x v="2"/>
    <s v="Sewer Funded Debt"/>
    <x v="6"/>
    <x v="3"/>
    <x v="1"/>
    <x v="2"/>
    <x v="0"/>
    <s v="Individual"/>
    <x v="0"/>
    <x v="6"/>
    <x v="1"/>
    <x v="3"/>
    <x v="11"/>
    <x v="408"/>
    <s v="518007  Sewer Funded Debt"/>
    <n v="0"/>
    <n v="0"/>
    <n v="0"/>
    <n v="434"/>
    <n v="0"/>
    <n v="0"/>
    <n v="0"/>
    <n v="0"/>
    <n v="0"/>
    <n v="0"/>
    <n v="434"/>
    <n v="518007"/>
    <n v="434"/>
    <s v="17"/>
    <x v="7"/>
    <s v="Sewer Funded Debt"/>
    <n v="908575"/>
    <s v="Isabella-Chamberlain"/>
    <s v="908575 Isabella-Chamberlain"/>
    <x v="6"/>
    <x v="11"/>
    <x v="0"/>
    <x v="2"/>
  </r>
  <r>
    <n v="908582"/>
    <s v="908582 N River Rd (Montreal-Dead EndNof Coupal)"/>
    <x v="0"/>
    <x v="0"/>
    <s v="City Wide Capital"/>
    <x v="0"/>
    <x v="0"/>
    <x v="0"/>
    <x v="0"/>
    <x v="0"/>
    <s v="Integrated Rehab-Intensification Areas"/>
    <x v="0"/>
    <x v="6"/>
    <x v="1"/>
    <x v="3"/>
    <x v="11"/>
    <x v="409"/>
    <s v="516104  City Wide Capital"/>
    <n v="500"/>
    <n v="0"/>
    <n v="0"/>
    <n v="0"/>
    <n v="0"/>
    <n v="0"/>
    <n v="0"/>
    <n v="0"/>
    <n v="0"/>
    <n v="0"/>
    <n v="500"/>
    <n v="516104"/>
    <n v="500"/>
    <n v="12"/>
    <x v="3"/>
    <s v="City Wide Capital"/>
    <n v="908582"/>
    <s v="Ch. N River (Montreal-impasse au nord de Coupal)"/>
    <s v="908582 Ch. N River (Montreal-impasse au nord de Coupal)"/>
    <x v="6"/>
    <x v="11"/>
    <x v="0"/>
    <x v="0"/>
  </r>
  <r>
    <n v="908582"/>
    <s v="908582 N River Rd (Montreal-Dead EndNof Coupal)"/>
    <x v="0"/>
    <x v="0"/>
    <s v="Water Capital"/>
    <x v="5"/>
    <x v="3"/>
    <x v="1"/>
    <x v="1"/>
    <x v="0"/>
    <s v="Integrated Rehab-Intensification Areas"/>
    <x v="0"/>
    <x v="6"/>
    <x v="1"/>
    <x v="3"/>
    <x v="11"/>
    <x v="409"/>
    <s v="516110  Water Capital"/>
    <n v="1000"/>
    <n v="0"/>
    <n v="0"/>
    <n v="0"/>
    <n v="0"/>
    <n v="0"/>
    <n v="0"/>
    <n v="0"/>
    <n v="0"/>
    <n v="0"/>
    <n v="1000"/>
    <n v="516110"/>
    <n v="1000"/>
    <n v="12"/>
    <x v="3"/>
    <s v="Water Capital"/>
    <n v="908582"/>
    <s v="Ch. N River (Montreal-impasse au nord de Coupal)"/>
    <s v="908582 Ch. N River (Montreal-impasse au nord de Coupal)"/>
    <x v="6"/>
    <x v="11"/>
    <x v="0"/>
    <x v="0"/>
  </r>
  <r>
    <n v="908582"/>
    <s v="908582 N River Rd (Montreal-Dead EndNof Coupal)"/>
    <x v="0"/>
    <x v="0"/>
    <s v="Sewer Capital"/>
    <x v="5"/>
    <x v="3"/>
    <x v="1"/>
    <x v="2"/>
    <x v="0"/>
    <s v="Integrated Rehab-Intensification Areas"/>
    <x v="0"/>
    <x v="6"/>
    <x v="1"/>
    <x v="3"/>
    <x v="11"/>
    <x v="409"/>
    <s v="516112  Sewer Capital"/>
    <n v="515"/>
    <n v="0"/>
    <n v="0"/>
    <n v="0"/>
    <n v="0"/>
    <n v="0"/>
    <n v="0"/>
    <n v="0"/>
    <n v="0"/>
    <n v="0"/>
    <n v="515"/>
    <n v="516112"/>
    <n v="515"/>
    <n v="12"/>
    <x v="3"/>
    <s v="Sewer Capital "/>
    <n v="908582"/>
    <s v="Ch. N River (Montreal-impasse au nord de Coupal)"/>
    <s v="908582 Ch. N River (Montreal-impasse au nord de Coupal)"/>
    <x v="6"/>
    <x v="11"/>
    <x v="0"/>
    <x v="0"/>
  </r>
  <r>
    <n v="908582"/>
    <s v="908582 N River Rd (Montreal-Dead EndNof Coupal)"/>
    <x v="0"/>
    <x v="0"/>
    <s v="Stormwater Reserve"/>
    <x v="5"/>
    <x v="3"/>
    <x v="1"/>
    <x v="3"/>
    <x v="0"/>
    <s v="Integrated Rehab-Intensification Areas"/>
    <x v="0"/>
    <x v="6"/>
    <x v="1"/>
    <x v="3"/>
    <x v="11"/>
    <x v="409"/>
    <s v="516180  Stormwater Reserve Capital"/>
    <n v="450"/>
    <n v="0"/>
    <n v="0"/>
    <n v="0"/>
    <n v="0"/>
    <n v="0"/>
    <n v="0"/>
    <n v="0"/>
    <n v="0"/>
    <n v="0"/>
    <n v="450"/>
    <n v="516180"/>
    <n v="450"/>
    <n v="12"/>
    <x v="3"/>
    <s v="Stormwater"/>
    <n v="908582"/>
    <s v="Ch. N River (Montreal-impasse au nord de Coupal)"/>
    <s v="908582 Ch. N River (Montreal-impasse au nord de Coupal)"/>
    <x v="6"/>
    <x v="11"/>
    <x v="0"/>
    <x v="0"/>
  </r>
  <r>
    <n v="908582"/>
    <s v="908582 N River Rd (Montreal-Dead EndNof Coupal)"/>
    <x v="1"/>
    <x v="1"/>
    <s v="Sanitary Wastewater (Inside Green"/>
    <x v="1"/>
    <x v="1"/>
    <x v="1"/>
    <x v="2"/>
    <x v="0"/>
    <s v="Integrated Rehab-Intensification Areas"/>
    <x v="0"/>
    <x v="6"/>
    <x v="1"/>
    <x v="3"/>
    <x v="11"/>
    <x v="409"/>
    <s v="516232  Sanitary Wastewater (Inside Green"/>
    <n v="85"/>
    <n v="0"/>
    <n v="0"/>
    <n v="0"/>
    <n v="0"/>
    <n v="0"/>
    <n v="0"/>
    <n v="0"/>
    <n v="0"/>
    <n v="0"/>
    <n v="85"/>
    <n v="516232"/>
    <n v="85"/>
    <n v="12"/>
    <x v="3"/>
    <s v="Sanitary Wastewater"/>
    <n v="908582"/>
    <s v="Ch. N River (Montreal-impasse au nord de Coupal)"/>
    <s v="908582 Ch. N River (Montreal-impasse au nord de Coupal)"/>
    <x v="6"/>
    <x v="11"/>
    <x v="0"/>
    <x v="1"/>
  </r>
  <r>
    <n v="908582"/>
    <s v="908582 N River Rd (Montreal-Dead EndNof Coupal)"/>
    <x v="2"/>
    <x v="2"/>
    <s v="Sewer Funded Debt"/>
    <x v="6"/>
    <x v="3"/>
    <x v="1"/>
    <x v="2"/>
    <x v="0"/>
    <s v="Integrated Rehab-Intensification Areas"/>
    <x v="0"/>
    <x v="6"/>
    <x v="1"/>
    <x v="3"/>
    <x v="11"/>
    <x v="409"/>
    <s v="518007  Sewer Funded Debt"/>
    <n v="100"/>
    <n v="0"/>
    <n v="0"/>
    <n v="0"/>
    <n v="0"/>
    <n v="0"/>
    <n v="0"/>
    <n v="0"/>
    <n v="0"/>
    <n v="0"/>
    <n v="100"/>
    <n v="518007"/>
    <n v="100"/>
    <n v="12"/>
    <x v="3"/>
    <s v="Sewer Funded Debt"/>
    <n v="908582"/>
    <s v="Ch. N River (Montreal-impasse au nord de Coupal)"/>
    <s v="908582 Ch. N River (Montreal-impasse au nord de Coupal)"/>
    <x v="6"/>
    <x v="11"/>
    <x v="0"/>
    <x v="2"/>
  </r>
  <r>
    <n v="908582"/>
    <s v="908582 N River Rd (Montreal-Dead EndNof Coupal)"/>
    <x v="2"/>
    <x v="2"/>
    <s v="Water Funded Debt"/>
    <x v="6"/>
    <x v="3"/>
    <x v="1"/>
    <x v="1"/>
    <x v="0"/>
    <s v="Integrated Rehab-Intensification Areas"/>
    <x v="0"/>
    <x v="6"/>
    <x v="1"/>
    <x v="3"/>
    <x v="11"/>
    <x v="409"/>
    <s v="518011  Water Funded Debt"/>
    <n v="190"/>
    <n v="0"/>
    <n v="0"/>
    <n v="0"/>
    <n v="0"/>
    <n v="0"/>
    <n v="0"/>
    <n v="0"/>
    <n v="0"/>
    <n v="0"/>
    <n v="190"/>
    <n v="518011"/>
    <n v="190"/>
    <n v="12"/>
    <x v="3"/>
    <s v="Water Funded Debt"/>
    <n v="908582"/>
    <s v="Ch. N River (Montreal-impasse au nord de Coupal)"/>
    <s v="908582 Ch. N River (Montreal-impasse au nord de Coupal)"/>
    <x v="6"/>
    <x v="11"/>
    <x v="0"/>
    <x v="2"/>
  </r>
  <r>
    <n v="908835"/>
    <s v="908835 Mann-Range-Russell-Templeton"/>
    <x v="0"/>
    <x v="0"/>
    <s v="City Wide Capital"/>
    <x v="0"/>
    <x v="0"/>
    <x v="0"/>
    <x v="0"/>
    <x v="0"/>
    <s v="Integrated Rehab-Intensification Areas"/>
    <x v="0"/>
    <x v="6"/>
    <x v="1"/>
    <x v="3"/>
    <x v="11"/>
    <x v="410"/>
    <s v="516104  City Wide Capital"/>
    <n v="2425"/>
    <n v="0"/>
    <n v="0"/>
    <n v="0"/>
    <n v="0"/>
    <n v="0"/>
    <n v="0"/>
    <n v="0"/>
    <n v="0"/>
    <n v="0"/>
    <n v="2425"/>
    <n v="516104"/>
    <n v="2425"/>
    <s v="12"/>
    <x v="11"/>
    <s v="City Wide Capital"/>
    <n v="908835"/>
    <s v="Mann-Range-Russell-Templeton"/>
    <s v="908835 Mann-Range-Russell-Templeton"/>
    <x v="6"/>
    <x v="11"/>
    <x v="0"/>
    <x v="0"/>
  </r>
  <r>
    <n v="908835"/>
    <s v="908835 Mann-Range-Russell-Templeton"/>
    <x v="0"/>
    <x v="0"/>
    <s v="Water Capital"/>
    <x v="5"/>
    <x v="3"/>
    <x v="1"/>
    <x v="1"/>
    <x v="0"/>
    <s v="Integrated Rehab-Intensification Areas"/>
    <x v="0"/>
    <x v="6"/>
    <x v="1"/>
    <x v="3"/>
    <x v="11"/>
    <x v="410"/>
    <s v="516110  Water Capital"/>
    <n v="5100"/>
    <n v="0"/>
    <n v="0"/>
    <n v="0"/>
    <n v="0"/>
    <n v="0"/>
    <n v="0"/>
    <n v="0"/>
    <n v="0"/>
    <n v="0"/>
    <n v="5100"/>
    <n v="516110"/>
    <n v="5100"/>
    <s v="12"/>
    <x v="11"/>
    <s v="Water Capital"/>
    <n v="908835"/>
    <s v="Mann-Range-Russell-Templeton"/>
    <s v="908835 Mann-Range-Russell-Templeton"/>
    <x v="6"/>
    <x v="11"/>
    <x v="0"/>
    <x v="0"/>
  </r>
  <r>
    <n v="908835"/>
    <s v="908835 Mann-Range-Russell-Templeton"/>
    <x v="0"/>
    <x v="0"/>
    <s v="Sewer Capital"/>
    <x v="5"/>
    <x v="3"/>
    <x v="1"/>
    <x v="2"/>
    <x v="0"/>
    <s v="Integrated Rehab-Intensification Areas"/>
    <x v="0"/>
    <x v="6"/>
    <x v="1"/>
    <x v="3"/>
    <x v="11"/>
    <x v="410"/>
    <s v="516112  Sewer Capital"/>
    <n v="700"/>
    <n v="0"/>
    <n v="0"/>
    <n v="0"/>
    <n v="0"/>
    <n v="0"/>
    <n v="0"/>
    <n v="0"/>
    <n v="0"/>
    <n v="0"/>
    <n v="700"/>
    <n v="516112"/>
    <n v="700"/>
    <s v="12"/>
    <x v="11"/>
    <s v="Sewer Capital "/>
    <n v="908835"/>
    <s v="Mann-Range-Russell-Templeton"/>
    <s v="908835 Mann-Range-Russell-Templeton"/>
    <x v="6"/>
    <x v="11"/>
    <x v="0"/>
    <x v="0"/>
  </r>
  <r>
    <n v="908835"/>
    <s v="908835 Mann-Range-Russell-Templeton"/>
    <x v="0"/>
    <x v="0"/>
    <s v="Stormwater Reserve"/>
    <x v="5"/>
    <x v="3"/>
    <x v="1"/>
    <x v="3"/>
    <x v="0"/>
    <s v="Integrated Rehab-Intensification Areas"/>
    <x v="0"/>
    <x v="6"/>
    <x v="1"/>
    <x v="3"/>
    <x v="11"/>
    <x v="410"/>
    <s v="516180  Stormwater Reserve Capital"/>
    <n v="80"/>
    <n v="0"/>
    <n v="0"/>
    <n v="0"/>
    <n v="0"/>
    <n v="0"/>
    <n v="0"/>
    <n v="0"/>
    <n v="0"/>
    <n v="0"/>
    <n v="80"/>
    <n v="516180"/>
    <n v="80"/>
    <s v="12"/>
    <x v="11"/>
    <s v="Stormwater"/>
    <n v="908835"/>
    <s v="Mann-Range-Russell-Templeton"/>
    <s v="908835 Mann-Range-Russell-Templeton"/>
    <x v="6"/>
    <x v="11"/>
    <x v="0"/>
    <x v="0"/>
  </r>
  <r>
    <n v="908835"/>
    <s v="908835 Mann-Range-Russell-Templeton"/>
    <x v="2"/>
    <x v="2"/>
    <s v="Tax Supported Debt"/>
    <x v="2"/>
    <x v="0"/>
    <x v="0"/>
    <x v="0"/>
    <x v="0"/>
    <s v="Integrated Rehab-Intensification Areas"/>
    <x v="0"/>
    <x v="6"/>
    <x v="1"/>
    <x v="3"/>
    <x v="11"/>
    <x v="410"/>
    <s v="518004  Tax Supported Debt"/>
    <n v="40"/>
    <n v="0"/>
    <n v="0"/>
    <n v="0"/>
    <n v="0"/>
    <n v="0"/>
    <n v="0"/>
    <n v="0"/>
    <n v="0"/>
    <n v="0"/>
    <n v="40"/>
    <n v="518004"/>
    <n v="40"/>
    <s v="12"/>
    <x v="11"/>
    <s v="Tax Supported Debt"/>
    <n v="908835"/>
    <s v="Mann-Range-Russell-Templeton"/>
    <s v="908835 Mann-Range-Russell-Templeton"/>
    <x v="6"/>
    <x v="11"/>
    <x v="0"/>
    <x v="2"/>
  </r>
  <r>
    <n v="908835"/>
    <s v="908835 Mann-Range-Russell-Templeton"/>
    <x v="2"/>
    <x v="2"/>
    <s v="Sewer Funded Debt"/>
    <x v="6"/>
    <x v="3"/>
    <x v="1"/>
    <x v="2"/>
    <x v="0"/>
    <s v="Integrated Rehab-Intensification Areas"/>
    <x v="0"/>
    <x v="6"/>
    <x v="1"/>
    <x v="3"/>
    <x v="11"/>
    <x v="410"/>
    <s v="518007  Sewer Funded Debt"/>
    <n v="3010"/>
    <n v="0"/>
    <n v="0"/>
    <n v="0"/>
    <n v="0"/>
    <n v="0"/>
    <n v="0"/>
    <n v="0"/>
    <n v="0"/>
    <n v="0"/>
    <n v="3010"/>
    <n v="518007"/>
    <n v="3010"/>
    <s v="12"/>
    <x v="11"/>
    <s v="Sewer Funded Debt"/>
    <n v="908835"/>
    <s v="Mann-Range-Russell-Templeton"/>
    <s v="908835 Mann-Range-Russell-Templeton"/>
    <x v="6"/>
    <x v="11"/>
    <x v="0"/>
    <x v="2"/>
  </r>
  <r>
    <n v="908835"/>
    <s v="908835 Mann-Range-Russell-Templeton"/>
    <x v="2"/>
    <x v="2"/>
    <s v="Water Funded Debt"/>
    <x v="6"/>
    <x v="3"/>
    <x v="1"/>
    <x v="1"/>
    <x v="0"/>
    <s v="Integrated Rehab-Intensification Areas"/>
    <x v="0"/>
    <x v="6"/>
    <x v="1"/>
    <x v="3"/>
    <x v="11"/>
    <x v="410"/>
    <s v="518011  Water Funded Debt"/>
    <n v="35"/>
    <n v="0"/>
    <n v="0"/>
    <n v="0"/>
    <n v="0"/>
    <n v="0"/>
    <n v="0"/>
    <n v="0"/>
    <n v="0"/>
    <n v="0"/>
    <n v="35"/>
    <n v="518011"/>
    <n v="35"/>
    <s v="12"/>
    <x v="11"/>
    <s v="Water Funded Debt"/>
    <n v="908835"/>
    <s v="Mann-Range-Russell-Templeton"/>
    <s v="908835 Mann-Range-Russell-Templeton"/>
    <x v="6"/>
    <x v="11"/>
    <x v="0"/>
    <x v="2"/>
  </r>
  <r>
    <n v="909012"/>
    <s v="909012 Bronson Ave (Arlington-Rideau Canal)"/>
    <x v="0"/>
    <x v="0"/>
    <s v="City Wide Capital"/>
    <x v="0"/>
    <x v="0"/>
    <x v="0"/>
    <x v="0"/>
    <x v="0"/>
    <s v="Integrated Rehab-Intensification Areas"/>
    <x v="0"/>
    <x v="6"/>
    <x v="1"/>
    <x v="3"/>
    <x v="11"/>
    <x v="411"/>
    <s v="516104  City Wide Capital"/>
    <n v="130"/>
    <n v="0"/>
    <n v="0"/>
    <n v="520"/>
    <n v="0"/>
    <n v="0"/>
    <n v="0"/>
    <n v="0"/>
    <n v="0"/>
    <n v="0"/>
    <n v="650"/>
    <n v="516104"/>
    <n v="650"/>
    <s v="14,17"/>
    <x v="3"/>
    <s v="City Wide Capital"/>
    <n v="909012"/>
    <s v="Av. Bronson (Arlington - canal Rideau)"/>
    <s v="909012 Av. Bronson (Arlington - canal Rideau)"/>
    <x v="6"/>
    <x v="11"/>
    <x v="0"/>
    <x v="0"/>
  </r>
  <r>
    <n v="909012"/>
    <s v="909012 Bronson Ave (Arlington-Rideau Canal)"/>
    <x v="0"/>
    <x v="0"/>
    <s v="Water Capital"/>
    <x v="5"/>
    <x v="3"/>
    <x v="1"/>
    <x v="1"/>
    <x v="0"/>
    <s v="Integrated Rehab-Intensification Areas"/>
    <x v="0"/>
    <x v="6"/>
    <x v="1"/>
    <x v="3"/>
    <x v="11"/>
    <x v="411"/>
    <s v="516110  Water Capital"/>
    <n v="1030"/>
    <n v="0"/>
    <n v="0"/>
    <n v="5000"/>
    <n v="0"/>
    <n v="0"/>
    <n v="0"/>
    <n v="0"/>
    <n v="0"/>
    <n v="0"/>
    <n v="6030"/>
    <n v="516110"/>
    <n v="6030"/>
    <s v="14,17"/>
    <x v="3"/>
    <s v="Water Capital"/>
    <n v="909012"/>
    <s v="Av. Bronson (Arlington - canal Rideau)"/>
    <s v="909012 Av. Bronson (Arlington - canal Rideau)"/>
    <x v="6"/>
    <x v="11"/>
    <x v="0"/>
    <x v="0"/>
  </r>
  <r>
    <n v="909012"/>
    <s v="909012 Bronson Ave (Arlington-Rideau Canal)"/>
    <x v="0"/>
    <x v="0"/>
    <s v="Sewer Capital"/>
    <x v="5"/>
    <x v="3"/>
    <x v="1"/>
    <x v="2"/>
    <x v="0"/>
    <s v="Integrated Rehab-Intensification Areas"/>
    <x v="0"/>
    <x v="6"/>
    <x v="1"/>
    <x v="3"/>
    <x v="11"/>
    <x v="411"/>
    <s v="516112  Sewer Capital"/>
    <n v="175"/>
    <n v="0"/>
    <n v="0"/>
    <n v="4170"/>
    <n v="0"/>
    <n v="0"/>
    <n v="0"/>
    <n v="0"/>
    <n v="0"/>
    <n v="0"/>
    <n v="4345"/>
    <n v="516112"/>
    <n v="4345"/>
    <s v="14,17"/>
    <x v="3"/>
    <s v="Sewer Capital "/>
    <n v="909012"/>
    <s v="Av. Bronson (Arlington - canal Rideau)"/>
    <s v="909012 Av. Bronson (Arlington - canal Rideau)"/>
    <x v="6"/>
    <x v="11"/>
    <x v="0"/>
    <x v="0"/>
  </r>
  <r>
    <n v="909012"/>
    <s v="909012 Bronson Ave (Arlington-Rideau Canal)"/>
    <x v="0"/>
    <x v="0"/>
    <s v="Transit Capital"/>
    <x v="0"/>
    <x v="0"/>
    <x v="0"/>
    <x v="0"/>
    <x v="0"/>
    <s v="Integrated Rehab-Intensification Areas"/>
    <x v="0"/>
    <x v="6"/>
    <x v="1"/>
    <x v="3"/>
    <x v="11"/>
    <x v="411"/>
    <s v="516115  Transit Capital"/>
    <n v="170"/>
    <n v="0"/>
    <n v="0"/>
    <n v="0"/>
    <n v="0"/>
    <n v="0"/>
    <n v="0"/>
    <n v="0"/>
    <n v="0"/>
    <n v="0"/>
    <n v="170"/>
    <n v="516115"/>
    <n v="170"/>
    <s v="14,17"/>
    <x v="3"/>
    <s v="Transit Capital"/>
    <n v="909012"/>
    <s v="Av. Bronson (Arlington - canal Rideau)"/>
    <s v="909012 Av. Bronson (Arlington - canal Rideau)"/>
    <x v="6"/>
    <x v="11"/>
    <x v="0"/>
    <x v="0"/>
  </r>
  <r>
    <n v="909012"/>
    <s v="909012 Bronson Ave (Arlington-Rideau Canal)"/>
    <x v="0"/>
    <x v="0"/>
    <s v="Stormwater Reserve"/>
    <x v="5"/>
    <x v="3"/>
    <x v="1"/>
    <x v="3"/>
    <x v="0"/>
    <s v="Integrated Rehab-Intensification Areas"/>
    <x v="0"/>
    <x v="6"/>
    <x v="1"/>
    <x v="3"/>
    <x v="11"/>
    <x v="411"/>
    <s v="516180  Stormwater Reserve Capital"/>
    <n v="225"/>
    <n v="0"/>
    <n v="0"/>
    <n v="4620"/>
    <n v="0"/>
    <n v="0"/>
    <n v="0"/>
    <n v="0"/>
    <n v="0"/>
    <n v="0"/>
    <n v="4845"/>
    <n v="516180"/>
    <n v="4845"/>
    <s v="14,17"/>
    <x v="3"/>
    <s v="Stormwater"/>
    <n v="909012"/>
    <s v="Av. Bronson (Arlington - canal Rideau)"/>
    <s v="909012 Av. Bronson (Arlington - canal Rideau)"/>
    <x v="6"/>
    <x v="11"/>
    <x v="0"/>
    <x v="0"/>
  </r>
  <r>
    <n v="909012"/>
    <s v="909012 Bronson Ave (Arlington-Rideau Canal)"/>
    <x v="1"/>
    <x v="1"/>
    <s v="Sanitary Wastewater (Inside Green"/>
    <x v="1"/>
    <x v="1"/>
    <x v="1"/>
    <x v="2"/>
    <x v="0"/>
    <s v="Integrated Rehab-Intensification Areas"/>
    <x v="0"/>
    <x v="6"/>
    <x v="1"/>
    <x v="3"/>
    <x v="11"/>
    <x v="411"/>
    <s v="516232  Sanitary Wastewater (Inside Green"/>
    <n v="60"/>
    <n v="0"/>
    <n v="0"/>
    <n v="450"/>
    <n v="0"/>
    <n v="0"/>
    <n v="0"/>
    <n v="0"/>
    <n v="0"/>
    <n v="0"/>
    <n v="510"/>
    <n v="516232"/>
    <n v="510"/>
    <s v="14,17"/>
    <x v="3"/>
    <s v="Sanitary Wastewater"/>
    <n v="909012"/>
    <s v="Av. Bronson (Arlington - canal Rideau)"/>
    <s v="909012 Av. Bronson (Arlington - canal Rideau)"/>
    <x v="6"/>
    <x v="11"/>
    <x v="0"/>
    <x v="1"/>
  </r>
  <r>
    <n v="909012"/>
    <s v="909012 Bronson Ave (Arlington-Rideau Canal)"/>
    <x v="2"/>
    <x v="2"/>
    <s v="Water Funded Debt"/>
    <x v="6"/>
    <x v="3"/>
    <x v="1"/>
    <x v="1"/>
    <x v="0"/>
    <s v="Integrated Rehab-Intensification Areas"/>
    <x v="0"/>
    <x v="6"/>
    <x v="1"/>
    <x v="3"/>
    <x v="11"/>
    <x v="411"/>
    <s v="518011  Water Funded Debt"/>
    <n v="200"/>
    <n v="0"/>
    <n v="0"/>
    <n v="240"/>
    <n v="0"/>
    <n v="0"/>
    <n v="0"/>
    <n v="0"/>
    <n v="0"/>
    <n v="0"/>
    <n v="440"/>
    <n v="518011"/>
    <n v="440"/>
    <s v="14,17"/>
    <x v="3"/>
    <s v="Water Funded Debt"/>
    <n v="909012"/>
    <s v="Av. Bronson (Arlington - canal Rideau)"/>
    <s v="909012 Av. Bronson (Arlington - canal Rideau)"/>
    <x v="6"/>
    <x v="11"/>
    <x v="0"/>
    <x v="2"/>
  </r>
  <r>
    <n v="909021"/>
    <s v="909021 Woodroffe Ave (Saville-Richmond)"/>
    <x v="0"/>
    <x v="0"/>
    <s v="City Wide Capital"/>
    <x v="0"/>
    <x v="0"/>
    <x v="0"/>
    <x v="0"/>
    <x v="0"/>
    <s v="Individual"/>
    <x v="0"/>
    <x v="6"/>
    <x v="1"/>
    <x v="3"/>
    <x v="11"/>
    <x v="412"/>
    <s v="516104  City Wide Capital"/>
    <n v="0"/>
    <n v="0"/>
    <n v="200"/>
    <n v="0"/>
    <n v="0"/>
    <n v="0"/>
    <n v="0"/>
    <n v="0"/>
    <n v="0"/>
    <n v="0"/>
    <n v="200"/>
    <n v="516104"/>
    <n v="200"/>
    <n v="7"/>
    <x v="5"/>
    <s v="City Wide Capital"/>
    <n v="909021"/>
    <s v="Avenue Woodroffe (Saville-Richmond)"/>
    <s v="909021 Avenue Woodroffe (Saville-Richmond)"/>
    <x v="6"/>
    <x v="11"/>
    <x v="0"/>
    <x v="0"/>
  </r>
  <r>
    <n v="909021"/>
    <s v="909021 Woodroffe Ave (Saville-Richmond)"/>
    <x v="0"/>
    <x v="0"/>
    <s v="Water Capital"/>
    <x v="5"/>
    <x v="3"/>
    <x v="1"/>
    <x v="1"/>
    <x v="0"/>
    <s v="Individual"/>
    <x v="0"/>
    <x v="6"/>
    <x v="1"/>
    <x v="3"/>
    <x v="11"/>
    <x v="412"/>
    <s v="516110  Water Capital"/>
    <n v="0"/>
    <n v="0"/>
    <n v="470"/>
    <n v="0"/>
    <n v="0"/>
    <n v="0"/>
    <n v="0"/>
    <n v="0"/>
    <n v="0"/>
    <n v="0"/>
    <n v="470"/>
    <n v="516110"/>
    <n v="470"/>
    <n v="7"/>
    <x v="5"/>
    <s v="Water Capital"/>
    <n v="909021"/>
    <s v="Avenue Woodroffe (Saville-Richmond)"/>
    <s v="909021 Avenue Woodroffe (Saville-Richmond)"/>
    <x v="6"/>
    <x v="11"/>
    <x v="0"/>
    <x v="0"/>
  </r>
  <r>
    <n v="909021"/>
    <s v="909021 Woodroffe Ave (Saville-Richmond)"/>
    <x v="0"/>
    <x v="0"/>
    <s v="Stormwater Reserve"/>
    <x v="5"/>
    <x v="3"/>
    <x v="1"/>
    <x v="3"/>
    <x v="0"/>
    <s v="Individual"/>
    <x v="0"/>
    <x v="6"/>
    <x v="1"/>
    <x v="3"/>
    <x v="11"/>
    <x v="412"/>
    <s v="516180  Stormwater Reserve Capital"/>
    <n v="0"/>
    <n v="0"/>
    <n v="300"/>
    <n v="0"/>
    <n v="0"/>
    <n v="0"/>
    <n v="0"/>
    <n v="0"/>
    <n v="0"/>
    <n v="0"/>
    <n v="300"/>
    <n v="516180"/>
    <n v="300"/>
    <n v="7"/>
    <x v="5"/>
    <s v="Stormwater"/>
    <n v="909021"/>
    <s v="Avenue Woodroffe (Saville-Richmond)"/>
    <s v="909021 Avenue Woodroffe (Saville-Richmond)"/>
    <x v="6"/>
    <x v="11"/>
    <x v="0"/>
    <x v="0"/>
  </r>
  <r>
    <n v="909021"/>
    <s v="909021 Woodroffe Ave (Saville-Richmond)"/>
    <x v="2"/>
    <x v="2"/>
    <s v="Sewer Funded Debt"/>
    <x v="6"/>
    <x v="3"/>
    <x v="1"/>
    <x v="2"/>
    <x v="0"/>
    <s v="Individual"/>
    <x v="0"/>
    <x v="6"/>
    <x v="1"/>
    <x v="3"/>
    <x v="11"/>
    <x v="412"/>
    <s v="518007  Sewer Funded Debt"/>
    <n v="0"/>
    <n v="0"/>
    <n v="310"/>
    <n v="0"/>
    <n v="0"/>
    <n v="0"/>
    <n v="0"/>
    <n v="0"/>
    <n v="0"/>
    <n v="0"/>
    <n v="310"/>
    <n v="518007"/>
    <n v="310"/>
    <n v="7"/>
    <x v="5"/>
    <s v="Sewer Funded Debt"/>
    <n v="909021"/>
    <s v="Avenue Woodroffe (Saville-Richmond)"/>
    <s v="909021 Avenue Woodroffe (Saville-Richmond)"/>
    <x v="6"/>
    <x v="11"/>
    <x v="0"/>
    <x v="2"/>
  </r>
  <r>
    <n v="909021"/>
    <s v="909021 Woodroffe Ave (Saville-Richmond)"/>
    <x v="2"/>
    <x v="2"/>
    <s v="Water Funded Debt"/>
    <x v="6"/>
    <x v="3"/>
    <x v="1"/>
    <x v="1"/>
    <x v="0"/>
    <s v="Individual"/>
    <x v="0"/>
    <x v="6"/>
    <x v="1"/>
    <x v="3"/>
    <x v="11"/>
    <x v="412"/>
    <s v="518011  Water Funded Debt"/>
    <n v="0"/>
    <n v="0"/>
    <n v="10"/>
    <n v="0"/>
    <n v="0"/>
    <n v="0"/>
    <n v="0"/>
    <n v="0"/>
    <n v="0"/>
    <n v="0"/>
    <n v="10"/>
    <n v="518011"/>
    <n v="10"/>
    <n v="7"/>
    <x v="5"/>
    <s v="Water Funded Debt"/>
    <n v="909021"/>
    <s v="Avenue Woodroffe (Saville-Richmond)"/>
    <s v="909021 Avenue Woodroffe (Saville-Richmond)"/>
    <x v="6"/>
    <x v="11"/>
    <x v="0"/>
    <x v="2"/>
  </r>
  <r>
    <n v="909021"/>
    <s v="909021 Woodroffe Ave (Saville-Richmond)"/>
    <x v="2"/>
    <x v="2"/>
    <s v="Stormwater Res Debt"/>
    <x v="6"/>
    <x v="3"/>
    <x v="1"/>
    <x v="3"/>
    <x v="0"/>
    <s v="Individual"/>
    <x v="0"/>
    <x v="6"/>
    <x v="1"/>
    <x v="3"/>
    <x v="11"/>
    <x v="412"/>
    <s v="518056  Stormwater Reserve Capital Debt"/>
    <n v="0"/>
    <n v="0"/>
    <n v="10"/>
    <n v="0"/>
    <n v="0"/>
    <n v="0"/>
    <n v="0"/>
    <n v="0"/>
    <n v="0"/>
    <n v="0"/>
    <n v="10"/>
    <n v="518056"/>
    <n v="10"/>
    <n v="7"/>
    <x v="5"/>
    <e v="#N/A"/>
    <n v="909021"/>
    <s v="Avenue Woodroffe (Saville-Richmond)"/>
    <s v="909021 Avenue Woodroffe (Saville-Richmond)"/>
    <x v="6"/>
    <x v="11"/>
    <x v="0"/>
    <x v="2"/>
  </r>
  <r>
    <n v="909272"/>
    <s v="909272 Scott St. (West of Smirle Ave)"/>
    <x v="0"/>
    <x v="0"/>
    <s v="City Wide Capital"/>
    <x v="0"/>
    <x v="0"/>
    <x v="0"/>
    <x v="0"/>
    <x v="0"/>
    <s v="Integrated Rehab-Intensification Areas"/>
    <x v="0"/>
    <x v="6"/>
    <x v="1"/>
    <x v="3"/>
    <x v="11"/>
    <x v="413"/>
    <s v="516104  City Wide Capital"/>
    <n v="180"/>
    <n v="1590"/>
    <n v="0"/>
    <n v="0"/>
    <n v="0"/>
    <n v="0"/>
    <n v="0"/>
    <n v="0"/>
    <n v="0"/>
    <n v="0"/>
    <n v="1770"/>
    <n v="516104"/>
    <n v="1770"/>
    <n v="15"/>
    <x v="2"/>
    <s v="City Wide Capital"/>
    <n v="909272"/>
    <s v="Rue Scott (côté ouest de l'av. Smirle)"/>
    <s v="909272 Rue Scott (côté ouest de l'av. Smirle)"/>
    <x v="6"/>
    <x v="11"/>
    <x v="0"/>
    <x v="0"/>
  </r>
  <r>
    <n v="909272"/>
    <s v="909272 Scott St. (West of Smirle Ave)"/>
    <x v="0"/>
    <x v="0"/>
    <s v="Water Capital"/>
    <x v="5"/>
    <x v="3"/>
    <x v="1"/>
    <x v="1"/>
    <x v="0"/>
    <s v="Integrated Rehab-Intensification Areas"/>
    <x v="0"/>
    <x v="6"/>
    <x v="1"/>
    <x v="3"/>
    <x v="11"/>
    <x v="413"/>
    <s v="516110  Water Capital"/>
    <n v="420"/>
    <n v="2300"/>
    <n v="0"/>
    <n v="0"/>
    <n v="0"/>
    <n v="0"/>
    <n v="0"/>
    <n v="0"/>
    <n v="0"/>
    <n v="0"/>
    <n v="2720"/>
    <n v="516110"/>
    <n v="2720"/>
    <n v="15"/>
    <x v="2"/>
    <s v="Water Capital"/>
    <n v="909272"/>
    <s v="Rue Scott (côté ouest de l'av. Smirle)"/>
    <s v="909272 Rue Scott (côté ouest de l'av. Smirle)"/>
    <x v="6"/>
    <x v="11"/>
    <x v="0"/>
    <x v="0"/>
  </r>
  <r>
    <n v="909272"/>
    <s v="909272 Scott St. (West of Smirle Ave)"/>
    <x v="0"/>
    <x v="0"/>
    <s v="Sewer Capital"/>
    <x v="5"/>
    <x v="3"/>
    <x v="1"/>
    <x v="2"/>
    <x v="0"/>
    <s v="Integrated Rehab-Intensification Areas"/>
    <x v="0"/>
    <x v="6"/>
    <x v="1"/>
    <x v="3"/>
    <x v="11"/>
    <x v="413"/>
    <s v="516112  Sewer Capital"/>
    <n v="300"/>
    <n v="1880"/>
    <n v="0"/>
    <n v="0"/>
    <n v="0"/>
    <n v="0"/>
    <n v="0"/>
    <n v="0"/>
    <n v="0"/>
    <n v="0"/>
    <n v="2180"/>
    <n v="516112"/>
    <n v="2180"/>
    <n v="15"/>
    <x v="2"/>
    <s v="Sewer Capital "/>
    <n v="909272"/>
    <s v="Rue Scott (côté ouest de l'av. Smirle)"/>
    <s v="909272 Rue Scott (côté ouest de l'av. Smirle)"/>
    <x v="6"/>
    <x v="11"/>
    <x v="0"/>
    <x v="0"/>
  </r>
  <r>
    <n v="909272"/>
    <s v="909272 Scott St. (West of Smirle Ave)"/>
    <x v="0"/>
    <x v="0"/>
    <s v="Stormwater Reserve"/>
    <x v="5"/>
    <x v="3"/>
    <x v="1"/>
    <x v="3"/>
    <x v="0"/>
    <s v="Integrated Rehab-Intensification Areas"/>
    <x v="0"/>
    <x v="6"/>
    <x v="1"/>
    <x v="3"/>
    <x v="11"/>
    <x v="413"/>
    <s v="516180  Stormwater Reserve Capital"/>
    <n v="300"/>
    <n v="330"/>
    <n v="0"/>
    <n v="0"/>
    <n v="0"/>
    <n v="0"/>
    <n v="0"/>
    <n v="0"/>
    <n v="0"/>
    <n v="0"/>
    <n v="630"/>
    <n v="516180"/>
    <n v="630"/>
    <n v="15"/>
    <x v="2"/>
    <s v="Stormwater"/>
    <n v="909272"/>
    <s v="Rue Scott (côté ouest de l'av. Smirle)"/>
    <s v="909272 Rue Scott (côté ouest de l'av. Smirle)"/>
    <x v="6"/>
    <x v="11"/>
    <x v="0"/>
    <x v="0"/>
  </r>
  <r>
    <n v="909485"/>
    <s v="909485 Carling Ave - Churchill Ave - Kirkwood"/>
    <x v="0"/>
    <x v="0"/>
    <s v="City Wide Capital"/>
    <x v="0"/>
    <x v="0"/>
    <x v="0"/>
    <x v="0"/>
    <x v="0"/>
    <s v="Integrated Rehab-Intensification Areas"/>
    <x v="0"/>
    <x v="6"/>
    <x v="1"/>
    <x v="3"/>
    <x v="11"/>
    <x v="414"/>
    <s v="516104  City Wide Capital"/>
    <n v="250"/>
    <n v="0"/>
    <n v="960"/>
    <n v="0"/>
    <n v="0"/>
    <n v="0"/>
    <n v="0"/>
    <n v="0"/>
    <n v="0"/>
    <n v="0"/>
    <n v="1210"/>
    <n v="516104"/>
    <n v="1210"/>
    <n v="15"/>
    <x v="1"/>
    <s v="City Wide Capital"/>
    <n v="909485"/>
    <s v="Av. Carling - av. Churchill - Kirkwood"/>
    <s v="909485 Av. Carling - av. Churchill - Kirkwood"/>
    <x v="6"/>
    <x v="11"/>
    <x v="0"/>
    <x v="0"/>
  </r>
  <r>
    <n v="909485"/>
    <s v="909485 Carling Ave - Churchill Ave - Kirkwood"/>
    <x v="0"/>
    <x v="0"/>
    <s v="Water Capital"/>
    <x v="5"/>
    <x v="3"/>
    <x v="1"/>
    <x v="1"/>
    <x v="0"/>
    <s v="Integrated Rehab-Intensification Areas"/>
    <x v="0"/>
    <x v="6"/>
    <x v="1"/>
    <x v="3"/>
    <x v="11"/>
    <x v="414"/>
    <s v="516110  Water Capital"/>
    <n v="290"/>
    <n v="0"/>
    <n v="1180"/>
    <n v="0"/>
    <n v="0"/>
    <n v="0"/>
    <n v="0"/>
    <n v="0"/>
    <n v="0"/>
    <n v="0"/>
    <n v="1470"/>
    <n v="516110"/>
    <n v="1470"/>
    <n v="15"/>
    <x v="1"/>
    <s v="Water Capital"/>
    <n v="909485"/>
    <s v="Av. Carling - av. Churchill - Kirkwood"/>
    <s v="909485 Av. Carling - av. Churchill - Kirkwood"/>
    <x v="6"/>
    <x v="11"/>
    <x v="0"/>
    <x v="0"/>
  </r>
  <r>
    <n v="909485"/>
    <s v="909485 Carling Ave - Churchill Ave - Kirkwood"/>
    <x v="0"/>
    <x v="0"/>
    <s v="Sewer Capital"/>
    <x v="5"/>
    <x v="3"/>
    <x v="1"/>
    <x v="2"/>
    <x v="0"/>
    <s v="Integrated Rehab-Intensification Areas"/>
    <x v="0"/>
    <x v="6"/>
    <x v="1"/>
    <x v="3"/>
    <x v="11"/>
    <x v="414"/>
    <s v="516112  Sewer Capital"/>
    <n v="633"/>
    <n v="0"/>
    <n v="0"/>
    <n v="0"/>
    <n v="0"/>
    <n v="0"/>
    <n v="0"/>
    <n v="0"/>
    <n v="0"/>
    <n v="0"/>
    <n v="633"/>
    <n v="516112"/>
    <n v="633"/>
    <n v="15"/>
    <x v="1"/>
    <s v="Sewer Capital "/>
    <n v="909485"/>
    <s v="Av. Carling - av. Churchill - Kirkwood"/>
    <s v="909485 Av. Carling - av. Churchill - Kirkwood"/>
    <x v="6"/>
    <x v="11"/>
    <x v="0"/>
    <x v="0"/>
  </r>
  <r>
    <n v="909485"/>
    <s v="909485 Carling Ave - Churchill Ave - Kirkwood"/>
    <x v="0"/>
    <x v="0"/>
    <s v="Stormwater Reserve"/>
    <x v="5"/>
    <x v="3"/>
    <x v="1"/>
    <x v="3"/>
    <x v="0"/>
    <s v="Integrated Rehab-Intensification Areas"/>
    <x v="0"/>
    <x v="6"/>
    <x v="1"/>
    <x v="3"/>
    <x v="11"/>
    <x v="414"/>
    <s v="516180  Stormwater Reserve Capital"/>
    <n v="640"/>
    <n v="0"/>
    <n v="2540"/>
    <n v="0"/>
    <n v="0"/>
    <n v="0"/>
    <n v="0"/>
    <n v="0"/>
    <n v="0"/>
    <n v="0"/>
    <n v="3180"/>
    <n v="516180"/>
    <n v="3180"/>
    <n v="15"/>
    <x v="1"/>
    <s v="Stormwater"/>
    <n v="909485"/>
    <s v="Av. Carling - av. Churchill - Kirkwood"/>
    <s v="909485 Av. Carling - av. Churchill - Kirkwood"/>
    <x v="6"/>
    <x v="11"/>
    <x v="0"/>
    <x v="0"/>
  </r>
  <r>
    <n v="909485"/>
    <s v="909485 Carling Ave - Churchill Ave - Kirkwood"/>
    <x v="1"/>
    <x v="1"/>
    <s v="Sanitary Wastewater (Inside Green"/>
    <x v="1"/>
    <x v="1"/>
    <x v="1"/>
    <x v="2"/>
    <x v="0"/>
    <s v="Integrated Rehab-Intensification Areas"/>
    <x v="0"/>
    <x v="6"/>
    <x v="1"/>
    <x v="3"/>
    <x v="11"/>
    <x v="414"/>
    <s v="516232  Sanitary Wastewater (Inside Green"/>
    <n v="57"/>
    <n v="0"/>
    <n v="0"/>
    <n v="0"/>
    <n v="0"/>
    <n v="0"/>
    <n v="0"/>
    <n v="0"/>
    <n v="0"/>
    <n v="0"/>
    <n v="57"/>
    <n v="516232"/>
    <n v="57"/>
    <n v="15"/>
    <x v="1"/>
    <s v="Sanitary Wastewater"/>
    <n v="909485"/>
    <s v="Av. Carling - av. Churchill - Kirkwood"/>
    <s v="909485 Av. Carling - av. Churchill - Kirkwood"/>
    <x v="6"/>
    <x v="11"/>
    <x v="0"/>
    <x v="1"/>
  </r>
  <r>
    <n v="909485"/>
    <s v="909485 Carling Ave - Churchill Ave - Kirkwood"/>
    <x v="2"/>
    <x v="2"/>
    <s v="Sewer Funded Debt"/>
    <x v="6"/>
    <x v="3"/>
    <x v="1"/>
    <x v="2"/>
    <x v="0"/>
    <s v="Integrated Rehab-Intensification Areas"/>
    <x v="0"/>
    <x v="6"/>
    <x v="1"/>
    <x v="3"/>
    <x v="11"/>
    <x v="414"/>
    <s v="518007  Sewer Funded Debt"/>
    <n v="10"/>
    <n v="0"/>
    <n v="2800"/>
    <n v="0"/>
    <n v="0"/>
    <n v="0"/>
    <n v="0"/>
    <n v="0"/>
    <n v="0"/>
    <n v="0"/>
    <n v="2810"/>
    <n v="518007"/>
    <n v="2810"/>
    <n v="15"/>
    <x v="1"/>
    <s v="Sewer Funded Debt"/>
    <n v="909485"/>
    <s v="Av. Carling - av. Churchill - Kirkwood"/>
    <s v="909485 Av. Carling - av. Churchill - Kirkwood"/>
    <x v="6"/>
    <x v="11"/>
    <x v="0"/>
    <x v="2"/>
  </r>
  <r>
    <n v="909485"/>
    <s v="909485 Carling Ave - Churchill Ave - Kirkwood"/>
    <x v="2"/>
    <x v="2"/>
    <s v="Water Funded Debt"/>
    <x v="6"/>
    <x v="3"/>
    <x v="1"/>
    <x v="1"/>
    <x v="0"/>
    <s v="Integrated Rehab-Intensification Areas"/>
    <x v="0"/>
    <x v="6"/>
    <x v="1"/>
    <x v="3"/>
    <x v="11"/>
    <x v="414"/>
    <s v="518011  Water Funded Debt"/>
    <n v="10"/>
    <n v="0"/>
    <n v="20"/>
    <n v="0"/>
    <n v="0"/>
    <n v="0"/>
    <n v="0"/>
    <n v="0"/>
    <n v="0"/>
    <n v="0"/>
    <n v="30"/>
    <n v="518011"/>
    <n v="30"/>
    <n v="15"/>
    <x v="1"/>
    <s v="Water Funded Debt"/>
    <n v="909485"/>
    <s v="Av. Carling - av. Churchill - Kirkwood"/>
    <s v="909485 Av. Carling - av. Churchill - Kirkwood"/>
    <x v="6"/>
    <x v="11"/>
    <x v="0"/>
    <x v="2"/>
  </r>
  <r>
    <n v="909485"/>
    <s v="909485 Carling Ave - Churchill Ave - Kirkwood"/>
    <x v="2"/>
    <x v="2"/>
    <s v="Stormwater Res Debt"/>
    <x v="6"/>
    <x v="3"/>
    <x v="1"/>
    <x v="3"/>
    <x v="0"/>
    <s v="Integrated Rehab-Intensification Areas"/>
    <x v="0"/>
    <x v="6"/>
    <x v="1"/>
    <x v="3"/>
    <x v="11"/>
    <x v="414"/>
    <s v="518056  Stormwater Reserve Capital Debt"/>
    <n v="10"/>
    <n v="0"/>
    <n v="20"/>
    <n v="0"/>
    <n v="0"/>
    <n v="0"/>
    <n v="0"/>
    <n v="0"/>
    <n v="0"/>
    <n v="0"/>
    <n v="30"/>
    <n v="518056"/>
    <n v="30"/>
    <n v="15"/>
    <x v="1"/>
    <e v="#N/A"/>
    <n v="909485"/>
    <s v="Av. Carling - av. Churchill - Kirkwood"/>
    <s v="909485 Av. Carling - av. Churchill - Kirkwood"/>
    <x v="6"/>
    <x v="11"/>
    <x v="0"/>
    <x v="2"/>
  </r>
  <r>
    <n v="909282"/>
    <s v="909282 Lifecycle Renewal Fleet"/>
    <x v="0"/>
    <x v="0"/>
    <s v="Corporate Fleet"/>
    <x v="0"/>
    <x v="0"/>
    <x v="0"/>
    <x v="0"/>
    <x v="0"/>
    <s v="909282  Lifecycle Renewal Fleet"/>
    <x v="0"/>
    <x v="6"/>
    <x v="5"/>
    <x v="26"/>
    <x v="23"/>
    <x v="415"/>
    <s v="516116  Corporate Fleet"/>
    <n v="32615"/>
    <n v="41484"/>
    <n v="31089"/>
    <n v="23789"/>
    <n v="26355"/>
    <n v="20211"/>
    <n v="24898"/>
    <n v="36044"/>
    <n v="25636"/>
    <n v="28342"/>
    <n v="290463"/>
    <n v="516116"/>
    <n v="128977"/>
    <s v="CW"/>
    <x v="2"/>
    <s v="Corporate Fleet"/>
    <n v="909282"/>
    <s v="Renouvellement de fin de cycle de vie  – Parc automobile"/>
    <s v="909282 Renouvellement de fin de cycle de vie  – Parc automobile"/>
    <x v="6"/>
    <x v="23"/>
    <x v="0"/>
    <x v="0"/>
  </r>
  <r>
    <n v="909423"/>
    <s v="909423 Municipal Fleet UpFits, Facilities&amp;Tools"/>
    <x v="0"/>
    <x v="0"/>
    <s v="City Wide Capital"/>
    <x v="0"/>
    <x v="0"/>
    <x v="0"/>
    <x v="0"/>
    <x v="0"/>
    <s v="909423 Municipal Fleet UpFits, Facilities&amp;Tools"/>
    <x v="0"/>
    <x v="6"/>
    <x v="5"/>
    <x v="26"/>
    <x v="23"/>
    <x v="416"/>
    <s v="516104  City Wide Capital"/>
    <n v="0"/>
    <n v="280"/>
    <n v="280"/>
    <n v="280"/>
    <n v="280"/>
    <n v="280"/>
    <n v="280"/>
    <n v="280"/>
    <n v="280"/>
    <n v="280"/>
    <n v="2520"/>
    <n v="516104"/>
    <n v="840"/>
    <s v="CW"/>
    <x v="2"/>
    <s v="City Wide Capital"/>
    <n v="909423"/>
    <s v="Transformations, installations et outillage du parc automobile municipal"/>
    <s v="909423 Transformations, installations et outillage du parc automobile municipal"/>
    <x v="6"/>
    <x v="23"/>
    <x v="0"/>
    <x v="0"/>
  </r>
  <r>
    <n v="909423"/>
    <s v="909423 Municipal Fleet UpFits, Facilities&amp;Tools"/>
    <x v="0"/>
    <x v="0"/>
    <s v="Corporate Fleet"/>
    <x v="0"/>
    <x v="0"/>
    <x v="0"/>
    <x v="0"/>
    <x v="0"/>
    <s v="909423 Municipal Fleet UpFits, Facilities&amp;Tools"/>
    <x v="0"/>
    <x v="6"/>
    <x v="5"/>
    <x v="26"/>
    <x v="23"/>
    <x v="416"/>
    <s v="516116  Corporate Fleet"/>
    <n v="830"/>
    <n v="0"/>
    <n v="0"/>
    <n v="0"/>
    <n v="0"/>
    <n v="0"/>
    <n v="0"/>
    <n v="0"/>
    <n v="0"/>
    <n v="0"/>
    <n v="830"/>
    <n v="516116"/>
    <n v="830"/>
    <s v="CW"/>
    <x v="2"/>
    <s v="Corporate Fleet"/>
    <n v="909423"/>
    <s v="Transformations, installations et outillage du parc automobile municipal"/>
    <s v="909423 Transformations, installations et outillage du parc automobile municipal"/>
    <x v="6"/>
    <x v="23"/>
    <x v="0"/>
    <x v="0"/>
  </r>
  <r>
    <n v="909065"/>
    <s v="909065 2018 Park and Ride Facilities"/>
    <x v="0"/>
    <x v="0"/>
    <s v="Transit Capital"/>
    <x v="0"/>
    <x v="0"/>
    <x v="0"/>
    <x v="0"/>
    <x v="0"/>
    <s v="Individual"/>
    <x v="1"/>
    <x v="6"/>
    <x v="6"/>
    <x v="24"/>
    <x v="20"/>
    <x v="417"/>
    <s v="516115  Transit Capital"/>
    <n v="0"/>
    <n v="0"/>
    <n v="0"/>
    <n v="0"/>
    <n v="85"/>
    <n v="97"/>
    <n v="10"/>
    <n v="22"/>
    <n v="35"/>
    <n v="0"/>
    <n v="249"/>
    <n v="516115"/>
    <n v="0"/>
    <s v="CW"/>
    <x v="3"/>
    <s v="Transit Capital"/>
    <n v="909065"/>
    <s v="Installations des parcs-o-bus 2018"/>
    <s v="909065 Installations des parcs-o-bus 2018"/>
    <x v="6"/>
    <x v="20"/>
    <x v="1"/>
    <x v="0"/>
  </r>
  <r>
    <n v="909065"/>
    <s v="909065 2018 Park and Ride Facilities"/>
    <x v="0"/>
    <x v="4"/>
    <s v="Federal Gas Tax"/>
    <x v="8"/>
    <x v="4"/>
    <x v="0"/>
    <x v="0"/>
    <x v="0"/>
    <s v="Individual"/>
    <x v="1"/>
    <x v="6"/>
    <x v="6"/>
    <x v="24"/>
    <x v="20"/>
    <x v="417"/>
    <s v="516174  Federal Gas Tax"/>
    <n v="0"/>
    <n v="0"/>
    <n v="0"/>
    <n v="0"/>
    <n v="500"/>
    <n v="500"/>
    <n v="600"/>
    <n v="600"/>
    <n v="600"/>
    <n v="0"/>
    <n v="2800"/>
    <n v="516174"/>
    <n v="0"/>
    <s v="CW"/>
    <x v="3"/>
    <s v="Federal Gas Tax"/>
    <n v="909065"/>
    <s v="Installations des parcs-o-bus 2018"/>
    <s v="909065 Installations des parcs-o-bus 2018"/>
    <x v="6"/>
    <x v="20"/>
    <x v="1"/>
    <x v="4"/>
  </r>
  <r>
    <n v="909065"/>
    <s v="909065 2018 Park and Ride Facilities"/>
    <x v="1"/>
    <x v="1"/>
    <s v="Transitway Services (Urban Area)"/>
    <x v="1"/>
    <x v="1"/>
    <x v="0"/>
    <x v="0"/>
    <x v="0"/>
    <s v="Individual"/>
    <x v="1"/>
    <x v="6"/>
    <x v="6"/>
    <x v="24"/>
    <x v="20"/>
    <x v="417"/>
    <s v="516271  Transitway Services (Urban Area)"/>
    <n v="0"/>
    <n v="0"/>
    <n v="0"/>
    <n v="0"/>
    <n v="1064"/>
    <n v="1084"/>
    <n v="1103"/>
    <n v="1123"/>
    <n v="1047"/>
    <n v="0"/>
    <n v="5421"/>
    <n v="516271"/>
    <n v="0"/>
    <s v="CW"/>
    <x v="3"/>
    <s v="Public Transit"/>
    <n v="909065"/>
    <s v="Installations des parcs-o-bus 2018"/>
    <s v="909065 Installations des parcs-o-bus 2018"/>
    <x v="6"/>
    <x v="20"/>
    <x v="1"/>
    <x v="1"/>
  </r>
  <r>
    <n v="909065"/>
    <s v="909065 2018 Park and Ride Facilities"/>
    <x v="4"/>
    <x v="2"/>
    <s v="Transit DC Debt TBA"/>
    <x v="4"/>
    <x v="1"/>
    <x v="0"/>
    <x v="0"/>
    <x v="0"/>
    <s v="Individual"/>
    <x v="1"/>
    <x v="6"/>
    <x v="6"/>
    <x v="24"/>
    <x v="20"/>
    <x v="417"/>
    <s v="518008  Transit DC Debt  TBA"/>
    <n v="0"/>
    <n v="0"/>
    <n v="0"/>
    <n v="0"/>
    <n v="0"/>
    <n v="0"/>
    <n v="0"/>
    <n v="0"/>
    <n v="96"/>
    <n v="0"/>
    <n v="96"/>
    <n v="518008"/>
    <n v="0"/>
    <s v="CW"/>
    <x v="3"/>
    <s v="Public Transit DC Debt"/>
    <n v="909065"/>
    <s v="Installations des parcs-o-bus 2018"/>
    <s v="909065 Installations des parcs-o-bus 2018"/>
    <x v="6"/>
    <x v="20"/>
    <x v="1"/>
    <x v="2"/>
  </r>
  <r>
    <n v="909065"/>
    <s v="909065 2018 Park and Ride Facilities"/>
    <x v="2"/>
    <x v="2"/>
    <s v="Transit Debt"/>
    <x v="2"/>
    <x v="0"/>
    <x v="0"/>
    <x v="0"/>
    <x v="0"/>
    <s v="Individual"/>
    <x v="1"/>
    <x v="6"/>
    <x v="6"/>
    <x v="24"/>
    <x v="20"/>
    <x v="417"/>
    <s v="518013  Transit Debt"/>
    <n v="0"/>
    <n v="0"/>
    <n v="0"/>
    <n v="0"/>
    <n v="100"/>
    <n v="100"/>
    <n v="100"/>
    <n v="100"/>
    <n v="100"/>
    <n v="0"/>
    <n v="500"/>
    <n v="518013"/>
    <n v="0"/>
    <s v="CW"/>
    <x v="3"/>
    <s v="Transit Debt"/>
    <n v="909065"/>
    <s v="Installations des parcs-o-bus 2018"/>
    <s v="909065 Installations des parcs-o-bus 2018"/>
    <x v="6"/>
    <x v="20"/>
    <x v="1"/>
    <x v="2"/>
  </r>
  <r>
    <n v="909461"/>
    <s v="909461 2019 Park and Ride Facilities"/>
    <x v="0"/>
    <x v="0"/>
    <s v="Transit Capital"/>
    <x v="0"/>
    <x v="0"/>
    <x v="0"/>
    <x v="0"/>
    <x v="0"/>
    <s v="Individual"/>
    <x v="1"/>
    <x v="6"/>
    <x v="6"/>
    <x v="24"/>
    <x v="20"/>
    <x v="418"/>
    <s v="516115  Transit Capital"/>
    <n v="0"/>
    <n v="0"/>
    <n v="0"/>
    <n v="370"/>
    <n v="0"/>
    <n v="0"/>
    <n v="0"/>
    <n v="0"/>
    <n v="0"/>
    <n v="0"/>
    <n v="370"/>
    <n v="516115"/>
    <n v="370"/>
    <s v="CW"/>
    <x v="3"/>
    <s v="Transit Capital"/>
    <n v="909461"/>
    <s v="Installations des parcs-o-bus 2019"/>
    <s v="909461 Installations des parcs-o-bus 2019"/>
    <x v="6"/>
    <x v="20"/>
    <x v="1"/>
    <x v="0"/>
  </r>
  <r>
    <n v="909461"/>
    <s v="909461 2019 Park and Ride Facilities"/>
    <x v="1"/>
    <x v="1"/>
    <s v="Transitway Services (Urban Area)"/>
    <x v="1"/>
    <x v="1"/>
    <x v="0"/>
    <x v="0"/>
    <x v="0"/>
    <s v="Individual"/>
    <x v="1"/>
    <x v="6"/>
    <x v="6"/>
    <x v="24"/>
    <x v="20"/>
    <x v="418"/>
    <s v="516271  Transitway Services (Urban Area)"/>
    <n v="994"/>
    <n v="1011"/>
    <n v="1030"/>
    <n v="1048"/>
    <n v="0"/>
    <n v="0"/>
    <n v="0"/>
    <n v="0"/>
    <n v="0"/>
    <n v="0"/>
    <n v="4083"/>
    <n v="516271"/>
    <n v="4083"/>
    <s v="CW"/>
    <x v="3"/>
    <s v="Public Transit"/>
    <n v="909461"/>
    <s v="Installations des parcs-o-bus 2019"/>
    <s v="909461 Installations des parcs-o-bus 2019"/>
    <x v="6"/>
    <x v="20"/>
    <x v="1"/>
    <x v="1"/>
  </r>
  <r>
    <n v="909461"/>
    <s v="909461 2019 Park and Ride Facilities"/>
    <x v="2"/>
    <x v="2"/>
    <s v="Transit Debt"/>
    <x v="2"/>
    <x v="0"/>
    <x v="0"/>
    <x v="0"/>
    <x v="0"/>
    <s v="Individual"/>
    <x v="1"/>
    <x v="6"/>
    <x v="6"/>
    <x v="24"/>
    <x v="20"/>
    <x v="418"/>
    <s v="518013  Transit Debt"/>
    <n v="635"/>
    <n v="647"/>
    <n v="658"/>
    <n v="300"/>
    <n v="0"/>
    <n v="0"/>
    <n v="0"/>
    <n v="0"/>
    <n v="0"/>
    <n v="0"/>
    <n v="2240"/>
    <n v="518013"/>
    <n v="2240"/>
    <s v="CW"/>
    <x v="3"/>
    <s v="Transit Debt"/>
    <n v="909461"/>
    <s v="Installations des parcs-o-bus 2019"/>
    <s v="909461 Installations des parcs-o-bus 2019"/>
    <x v="6"/>
    <x v="20"/>
    <x v="1"/>
    <x v="2"/>
  </r>
  <r>
    <n v="906936"/>
    <s v="906936 2017 to 2022 TRANS Projects"/>
    <x v="0"/>
    <x v="0"/>
    <s v="Transit Capital"/>
    <x v="0"/>
    <x v="0"/>
    <x v="0"/>
    <x v="0"/>
    <x v="0"/>
    <s v="Individual"/>
    <x v="1"/>
    <x v="6"/>
    <x v="6"/>
    <x v="24"/>
    <x v="20"/>
    <x v="419"/>
    <s v="516115  Transit Capital"/>
    <n v="0"/>
    <n v="0"/>
    <n v="0"/>
    <n v="563"/>
    <n v="0"/>
    <n v="0"/>
    <n v="0"/>
    <n v="0"/>
    <n v="0"/>
    <n v="0"/>
    <n v="563"/>
    <n v="516115"/>
    <n v="563"/>
    <s v="CW"/>
    <x v="7"/>
    <s v="Transit Capital"/>
    <n v="906936"/>
    <s v="Projets de TRANSPORT 2017 à 2022"/>
    <s v="906936 Projets de TRANSPORT 2017 à 2022"/>
    <x v="6"/>
    <x v="20"/>
    <x v="1"/>
    <x v="0"/>
  </r>
  <r>
    <n v="906936"/>
    <s v="906936 2017 to 2022 TRANS Projects"/>
    <x v="1"/>
    <x v="1"/>
    <s v="Transitway Services (Urban Area)"/>
    <x v="1"/>
    <x v="1"/>
    <x v="0"/>
    <x v="0"/>
    <x v="0"/>
    <s v="Individual"/>
    <x v="1"/>
    <x v="6"/>
    <x v="6"/>
    <x v="24"/>
    <x v="20"/>
    <x v="419"/>
    <s v="516271  Transitway Services (Urban Area)"/>
    <n v="0"/>
    <n v="0"/>
    <n v="0"/>
    <n v="555"/>
    <n v="0"/>
    <n v="0"/>
    <n v="0"/>
    <n v="0"/>
    <n v="0"/>
    <n v="0"/>
    <n v="555"/>
    <n v="516271"/>
    <n v="555"/>
    <s v="CW"/>
    <x v="7"/>
    <s v="Public Transit"/>
    <n v="906936"/>
    <s v="Projets de TRANSPORT 2017 à 2022"/>
    <s v="906936 Projets de TRANSPORT 2017 à 2022"/>
    <x v="6"/>
    <x v="20"/>
    <x v="1"/>
    <x v="1"/>
  </r>
  <r>
    <n v="906936"/>
    <s v="906936 2017 to 2022 TRANS Projects"/>
    <x v="1"/>
    <x v="1"/>
    <s v="Future DC Funding"/>
    <x v="1"/>
    <x v="1"/>
    <x v="0"/>
    <x v="0"/>
    <x v="0"/>
    <s v="Individual"/>
    <x v="1"/>
    <x v="6"/>
    <x v="6"/>
    <x v="24"/>
    <x v="20"/>
    <x v="419"/>
    <s v="516298  Future DC Funding"/>
    <n v="0"/>
    <n v="0"/>
    <n v="0"/>
    <n v="321"/>
    <n v="0"/>
    <n v="0"/>
    <n v="0"/>
    <n v="0"/>
    <n v="0"/>
    <n v="0"/>
    <n v="321"/>
    <n v="516298"/>
    <n v="321"/>
    <s v="CW"/>
    <x v="7"/>
    <s v="Check "/>
    <n v="906936"/>
    <s v="Projets de TRANSPORT 2017 à 2022"/>
    <s v="906936 Projets de TRANSPORT 2017 à 2022"/>
    <x v="6"/>
    <x v="20"/>
    <x v="1"/>
    <x v="1"/>
  </r>
  <r>
    <n v="907436"/>
    <s v="907436 Baseline Rd BRT (Baseline Stn-Heron Stn)"/>
    <x v="0"/>
    <x v="0"/>
    <s v="Transit Capital"/>
    <x v="0"/>
    <x v="0"/>
    <x v="0"/>
    <x v="0"/>
    <x v="0"/>
    <s v="Individual"/>
    <x v="1"/>
    <x v="6"/>
    <x v="6"/>
    <x v="24"/>
    <x v="20"/>
    <x v="420"/>
    <s v="516115  Transit Capital"/>
    <n v="0"/>
    <n v="88"/>
    <n v="45.8"/>
    <n v="0"/>
    <n v="0"/>
    <n v="0"/>
    <n v="0"/>
    <n v="0"/>
    <n v="0"/>
    <n v="0"/>
    <n v="133.80000000000001"/>
    <n v="516115"/>
    <n v="133.80000000000001"/>
    <s v="8,9,16,17"/>
    <x v="2"/>
    <s v="Transit Capital"/>
    <n v="907436"/>
    <s v="Couloir de transport en commun du chemin Baseline (Baseline-St. Heron)"/>
    <s v="907436 Couloir de transport en commun du chemin Baseline (Baseline-St. Heron)"/>
    <x v="6"/>
    <x v="20"/>
    <x v="1"/>
    <x v="0"/>
  </r>
  <r>
    <n v="907436"/>
    <s v="907436 Baseline Rd BRT (Baseline Stn-Heron Stn)"/>
    <x v="0"/>
    <x v="4"/>
    <s v="Federal Gas Tax"/>
    <x v="8"/>
    <x v="4"/>
    <x v="0"/>
    <x v="0"/>
    <x v="0"/>
    <s v="Individual"/>
    <x v="1"/>
    <x v="6"/>
    <x v="6"/>
    <x v="24"/>
    <x v="20"/>
    <x v="420"/>
    <s v="516174  Federal Gas Tax"/>
    <n v="0"/>
    <n v="5177.6000000000004"/>
    <n v="19500"/>
    <n v="0"/>
    <n v="0"/>
    <n v="0"/>
    <n v="0"/>
    <n v="0"/>
    <n v="0"/>
    <n v="0"/>
    <n v="24677.599999999999"/>
    <n v="516174"/>
    <n v="24677.599999999999"/>
    <s v="8,9,16,17"/>
    <x v="2"/>
    <s v="Federal Gas Tax"/>
    <n v="907436"/>
    <s v="Couloir de transport en commun du chemin Baseline (Baseline-St. Heron)"/>
    <s v="907436 Couloir de transport en commun du chemin Baseline (Baseline-St. Heron)"/>
    <x v="6"/>
    <x v="20"/>
    <x v="1"/>
    <x v="4"/>
  </r>
  <r>
    <n v="907436"/>
    <s v="907436 Baseline Rd BRT (Baseline Stn-Heron Stn)"/>
    <x v="0"/>
    <x v="4"/>
    <s v="Provincial Gas Tax"/>
    <x v="8"/>
    <x v="4"/>
    <x v="0"/>
    <x v="0"/>
    <x v="0"/>
    <s v="Individual"/>
    <x v="1"/>
    <x v="6"/>
    <x v="6"/>
    <x v="24"/>
    <x v="20"/>
    <x v="420"/>
    <s v="516175  Provincial Gas Tax"/>
    <n v="0"/>
    <n v="500"/>
    <n v="6000"/>
    <n v="0"/>
    <n v="0"/>
    <n v="0"/>
    <n v="0"/>
    <n v="0"/>
    <n v="0"/>
    <n v="0"/>
    <n v="6500"/>
    <n v="516175"/>
    <n v="6500"/>
    <s v="8,9,16,17"/>
    <x v="2"/>
    <s v="Provincial Gas Tax"/>
    <n v="907436"/>
    <s v="Couloir de transport en commun du chemin Baseline (Baseline-St. Heron)"/>
    <s v="907436 Couloir de transport en commun du chemin Baseline (Baseline-St. Heron)"/>
    <x v="6"/>
    <x v="20"/>
    <x v="1"/>
    <x v="4"/>
  </r>
  <r>
    <n v="907436"/>
    <s v="907436 Baseline Rd BRT (Baseline Stn-Heron Stn)"/>
    <x v="1"/>
    <x v="1"/>
    <s v="Transitway Services (Urban Area)"/>
    <x v="1"/>
    <x v="1"/>
    <x v="0"/>
    <x v="0"/>
    <x v="0"/>
    <s v="Individual"/>
    <x v="1"/>
    <x v="6"/>
    <x v="6"/>
    <x v="24"/>
    <x v="20"/>
    <x v="420"/>
    <s v="516271  Transitway Services (Urban Area)"/>
    <n v="0"/>
    <n v="15274.4"/>
    <n v="10822"/>
    <n v="0"/>
    <n v="0"/>
    <n v="0"/>
    <n v="0"/>
    <n v="0"/>
    <n v="0"/>
    <n v="0"/>
    <n v="26096.400000000001"/>
    <n v="516271"/>
    <n v="26096.400000000001"/>
    <s v="8,9,16,17"/>
    <x v="2"/>
    <s v="Public Transit"/>
    <n v="907436"/>
    <s v="Couloir de transport en commun du chemin Baseline (Baseline-St. Heron)"/>
    <s v="907436 Couloir de transport en commun du chemin Baseline (Baseline-St. Heron)"/>
    <x v="6"/>
    <x v="20"/>
    <x v="1"/>
    <x v="1"/>
  </r>
  <r>
    <n v="907436"/>
    <s v="907436 Baseline Rd BRT (Baseline Stn-Heron Stn)"/>
    <x v="4"/>
    <x v="2"/>
    <s v="Transit DC Debt TBA"/>
    <x v="4"/>
    <x v="1"/>
    <x v="0"/>
    <x v="0"/>
    <x v="0"/>
    <s v="Individual"/>
    <x v="1"/>
    <x v="6"/>
    <x v="6"/>
    <x v="24"/>
    <x v="20"/>
    <x v="420"/>
    <s v="518008  Transit DC Debt  TBA"/>
    <n v="0"/>
    <n v="0"/>
    <n v="58852.2"/>
    <n v="0"/>
    <n v="0"/>
    <n v="0"/>
    <n v="0"/>
    <n v="0"/>
    <n v="0"/>
    <n v="0"/>
    <n v="58852.2"/>
    <n v="518008"/>
    <n v="58852.2"/>
    <s v="8,9,16,17"/>
    <x v="2"/>
    <s v="Public Transit DC Debt"/>
    <n v="907436"/>
    <s v="Couloir de transport en commun du chemin Baseline (Baseline-St. Heron)"/>
    <s v="907436 Couloir de transport en commun du chemin Baseline (Baseline-St. Heron)"/>
    <x v="6"/>
    <x v="20"/>
    <x v="1"/>
    <x v="2"/>
  </r>
  <r>
    <n v="907436"/>
    <s v="907436 Baseline Rd BRT (Baseline Stn-Heron Stn)"/>
    <x v="2"/>
    <x v="2"/>
    <s v="Transit Debt"/>
    <x v="2"/>
    <x v="0"/>
    <x v="0"/>
    <x v="0"/>
    <x v="0"/>
    <s v="Individual"/>
    <x v="1"/>
    <x v="6"/>
    <x v="6"/>
    <x v="24"/>
    <x v="20"/>
    <x v="420"/>
    <s v="518013  Transit Debt"/>
    <n v="0"/>
    <n v="4000"/>
    <n v="19000"/>
    <n v="0"/>
    <n v="0"/>
    <n v="0"/>
    <n v="0"/>
    <n v="0"/>
    <n v="0"/>
    <n v="0"/>
    <n v="23000"/>
    <n v="518013"/>
    <n v="23000"/>
    <s v="8,9,16,17"/>
    <x v="2"/>
    <s v="Transit Debt"/>
    <n v="907436"/>
    <s v="Couloir de transport en commun du chemin Baseline (Baseline-St. Heron)"/>
    <s v="907436 Couloir de transport en commun du chemin Baseline (Baseline-St. Heron)"/>
    <x v="6"/>
    <x v="20"/>
    <x v="1"/>
    <x v="2"/>
  </r>
  <r>
    <n v="907438"/>
    <s v="907438 West Tway (March to Kanata Town Centre)"/>
    <x v="1"/>
    <x v="1"/>
    <s v="Post Period Capacity Transit"/>
    <x v="1"/>
    <x v="1"/>
    <x v="0"/>
    <x v="0"/>
    <x v="0"/>
    <s v="Individual"/>
    <x v="1"/>
    <x v="6"/>
    <x v="6"/>
    <x v="24"/>
    <x v="20"/>
    <x v="421"/>
    <s v="516393  Post Period Capacity Transit"/>
    <n v="0"/>
    <n v="0"/>
    <n v="0"/>
    <n v="0"/>
    <n v="0"/>
    <n v="0"/>
    <n v="0"/>
    <n v="12222"/>
    <n v="18549"/>
    <n v="0"/>
    <n v="30771"/>
    <n v="516393"/>
    <n v="0"/>
    <s v="4,7"/>
    <x v="0"/>
    <s v="Public Transit"/>
    <n v="907438"/>
    <s v="Tway Ouest (du ch. March au Kanata Town Centre)"/>
    <s v="907438 Tway Ouest (du ch. March au Kanata Town Centre)"/>
    <x v="6"/>
    <x v="20"/>
    <x v="1"/>
    <x v="1"/>
  </r>
  <r>
    <n v="908552"/>
    <s v="908552 2019 Origin Destination Survey (Transit)"/>
    <x v="0"/>
    <x v="0"/>
    <s v="Transit Capital"/>
    <x v="0"/>
    <x v="0"/>
    <x v="0"/>
    <x v="0"/>
    <x v="0"/>
    <s v="Individual"/>
    <x v="1"/>
    <x v="6"/>
    <x v="6"/>
    <x v="24"/>
    <x v="20"/>
    <x v="422"/>
    <s v="516115  Transit Capital"/>
    <n v="127"/>
    <n v="0"/>
    <n v="0"/>
    <n v="0"/>
    <n v="0"/>
    <n v="479"/>
    <n v="0"/>
    <n v="0"/>
    <n v="0"/>
    <n v="0"/>
    <n v="606"/>
    <n v="516115"/>
    <n v="127"/>
    <s v="CW"/>
    <x v="3"/>
    <s v="Transit Capital"/>
    <n v="908552"/>
    <s v="Enquête Origine - Destination de 2019  (Transport en commun)"/>
    <s v="908552 Enquête Origine - Destination de 2019  (Transport en commun)"/>
    <x v="6"/>
    <x v="20"/>
    <x v="1"/>
    <x v="0"/>
  </r>
  <r>
    <n v="908552"/>
    <s v="908552 2019 Origin Destination Survey (Transit)"/>
    <x v="1"/>
    <x v="1"/>
    <s v="Transitway Services (Urban Area)"/>
    <x v="1"/>
    <x v="1"/>
    <x v="0"/>
    <x v="0"/>
    <x v="0"/>
    <s v="Individual"/>
    <x v="1"/>
    <x v="6"/>
    <x v="6"/>
    <x v="24"/>
    <x v="20"/>
    <x v="422"/>
    <s v="516271  Transitway Services (Urban Area)"/>
    <n v="239"/>
    <n v="0"/>
    <n v="0"/>
    <n v="0"/>
    <n v="0"/>
    <n v="0"/>
    <n v="0"/>
    <n v="0"/>
    <n v="0"/>
    <n v="0"/>
    <n v="239"/>
    <n v="516271"/>
    <n v="239"/>
    <s v="CW"/>
    <x v="3"/>
    <s v="Public Transit"/>
    <n v="908552"/>
    <s v="Enquête Origine - Destination de 2019  (Transport en commun)"/>
    <s v="908552 Enquête Origine - Destination de 2019  (Transport en commun)"/>
    <x v="6"/>
    <x v="20"/>
    <x v="1"/>
    <x v="1"/>
  </r>
  <r>
    <n v="908552"/>
    <s v="908552 2019 Origin Destination Survey (Transit)"/>
    <x v="1"/>
    <x v="1"/>
    <s v="Future DC Funding"/>
    <x v="1"/>
    <x v="1"/>
    <x v="0"/>
    <x v="0"/>
    <x v="0"/>
    <s v="Individual"/>
    <x v="1"/>
    <x v="6"/>
    <x v="6"/>
    <x v="24"/>
    <x v="20"/>
    <x v="422"/>
    <s v="516298  Future DC Funding"/>
    <n v="23"/>
    <n v="0"/>
    <n v="0"/>
    <n v="0"/>
    <n v="0"/>
    <n v="0"/>
    <n v="0"/>
    <n v="0"/>
    <n v="0"/>
    <n v="0"/>
    <n v="23"/>
    <n v="516298"/>
    <n v="23"/>
    <s v="CW"/>
    <x v="3"/>
    <s v="Check "/>
    <n v="908552"/>
    <s v="Enquête Origine - Destination de 2019  (Transport en commun)"/>
    <s v="908552 Enquête Origine - Destination de 2019  (Transport en commun)"/>
    <x v="6"/>
    <x v="20"/>
    <x v="1"/>
    <x v="1"/>
  </r>
  <r>
    <n v="908552"/>
    <s v="908552 2019 Origin Destination Survey (Transit)"/>
    <x v="1"/>
    <x v="1"/>
    <s v="Post Period Capacity Transit"/>
    <x v="1"/>
    <x v="1"/>
    <x v="0"/>
    <x v="0"/>
    <x v="0"/>
    <s v="Individual"/>
    <x v="1"/>
    <x v="6"/>
    <x v="6"/>
    <x v="24"/>
    <x v="20"/>
    <x v="422"/>
    <s v="516393  Post Period Capacity Transit"/>
    <n v="49"/>
    <n v="0"/>
    <n v="0"/>
    <n v="0"/>
    <n v="0"/>
    <n v="0"/>
    <n v="0"/>
    <n v="0"/>
    <n v="0"/>
    <n v="0"/>
    <n v="49"/>
    <n v="516393"/>
    <n v="49"/>
    <s v="CW"/>
    <x v="3"/>
    <s v="Public Transit"/>
    <n v="908552"/>
    <s v="Enquête Origine - Destination de 2019  (Transport en commun)"/>
    <s v="908552 Enquête Origine - Destination de 2019  (Transport en commun)"/>
    <x v="6"/>
    <x v="20"/>
    <x v="1"/>
    <x v="1"/>
  </r>
  <r>
    <n v="908751"/>
    <s v="908751 2018 Transportation Master Plan"/>
    <x v="0"/>
    <x v="0"/>
    <s v="Transit Capital"/>
    <x v="0"/>
    <x v="0"/>
    <x v="2"/>
    <x v="4"/>
    <x v="0"/>
    <s v="Individual"/>
    <x v="0"/>
    <x v="6"/>
    <x v="6"/>
    <x v="24"/>
    <x v="20"/>
    <x v="423"/>
    <s v="516115  Transit Capital"/>
    <n v="0"/>
    <n v="0"/>
    <n v="0"/>
    <n v="0"/>
    <n v="765"/>
    <n v="779"/>
    <n v="793"/>
    <n v="807"/>
    <n v="822"/>
    <n v="0"/>
    <n v="3966"/>
    <n v="516115"/>
    <n v="0"/>
    <s v="CW"/>
    <x v="3"/>
    <s v="Transit Capital"/>
    <n v="908751"/>
    <s v="Plan directeur des transports 2018"/>
    <s v="908751 Plan directeur des transports 2018"/>
    <x v="6"/>
    <x v="20"/>
    <x v="0"/>
    <x v="0"/>
  </r>
  <r>
    <n v="909064"/>
    <s v="909064 2018 Transit Corridor Protection"/>
    <x v="0"/>
    <x v="0"/>
    <s v="Transit Capital"/>
    <x v="0"/>
    <x v="0"/>
    <x v="0"/>
    <x v="0"/>
    <x v="0"/>
    <s v="Individual"/>
    <x v="1"/>
    <x v="6"/>
    <x v="6"/>
    <x v="24"/>
    <x v="20"/>
    <x v="424"/>
    <s v="516115  Transit Capital"/>
    <n v="0"/>
    <n v="0"/>
    <n v="0"/>
    <n v="0"/>
    <n v="27"/>
    <n v="41"/>
    <n v="64"/>
    <n v="28"/>
    <n v="3"/>
    <n v="0"/>
    <n v="163"/>
    <n v="516115"/>
    <n v="0"/>
    <s v="CW"/>
    <x v="3"/>
    <s v="Transit Capital"/>
    <n v="909064"/>
    <s v="Protection des couloirs du transport en commun 2018"/>
    <s v="909064 Protection des couloirs du transport en commun 2018"/>
    <x v="6"/>
    <x v="20"/>
    <x v="1"/>
    <x v="0"/>
  </r>
  <r>
    <n v="909064"/>
    <s v="909064 2018 Transit Corridor Protection"/>
    <x v="1"/>
    <x v="1"/>
    <s v="Transitway Services (Urban Area)"/>
    <x v="1"/>
    <x v="1"/>
    <x v="0"/>
    <x v="0"/>
    <x v="0"/>
    <s v="Individual"/>
    <x v="1"/>
    <x v="6"/>
    <x v="6"/>
    <x v="24"/>
    <x v="20"/>
    <x v="424"/>
    <s v="516271  Transitway Services (Urban Area)"/>
    <n v="0"/>
    <n v="0"/>
    <n v="0"/>
    <n v="0"/>
    <n v="1131"/>
    <n v="1151"/>
    <n v="1655"/>
    <n v="1739"/>
    <n v="585"/>
    <n v="0"/>
    <n v="6261"/>
    <n v="516271"/>
    <n v="0"/>
    <s v="CW"/>
    <x v="3"/>
    <s v="Public Transit"/>
    <n v="909064"/>
    <s v="Protection des couloirs du transport en commun 2018"/>
    <s v="909064 Protection des couloirs du transport en commun 2018"/>
    <x v="6"/>
    <x v="20"/>
    <x v="1"/>
    <x v="1"/>
  </r>
  <r>
    <n v="909064"/>
    <s v="909064 2018 Transit Corridor Protection"/>
    <x v="4"/>
    <x v="2"/>
    <s v="Transit DC Debt TBA"/>
    <x v="4"/>
    <x v="1"/>
    <x v="0"/>
    <x v="0"/>
    <x v="0"/>
    <s v="Individual"/>
    <x v="1"/>
    <x v="6"/>
    <x v="6"/>
    <x v="24"/>
    <x v="20"/>
    <x v="424"/>
    <s v="518008  Transit DC Debt  TBA"/>
    <n v="0"/>
    <n v="0"/>
    <n v="0"/>
    <n v="0"/>
    <n v="0"/>
    <n v="0"/>
    <n v="0"/>
    <n v="0"/>
    <n v="1130"/>
    <n v="0"/>
    <n v="1130"/>
    <n v="518008"/>
    <n v="0"/>
    <s v="CW"/>
    <x v="3"/>
    <s v="Public Transit DC Debt"/>
    <n v="909064"/>
    <s v="Protection des couloirs du transport en commun 2018"/>
    <s v="909064 Protection des couloirs du transport en commun 2018"/>
    <x v="6"/>
    <x v="20"/>
    <x v="1"/>
    <x v="2"/>
  </r>
  <r>
    <n v="909064"/>
    <s v="909064 2018 Transit Corridor Protection"/>
    <x v="2"/>
    <x v="2"/>
    <s v="Transit Debt"/>
    <x v="2"/>
    <x v="0"/>
    <x v="0"/>
    <x v="0"/>
    <x v="0"/>
    <s v="Individual"/>
    <x v="1"/>
    <x v="6"/>
    <x v="6"/>
    <x v="24"/>
    <x v="20"/>
    <x v="424"/>
    <s v="518013  Transit Debt"/>
    <n v="0"/>
    <n v="0"/>
    <n v="0"/>
    <n v="0"/>
    <n v="700"/>
    <n v="700"/>
    <n v="1000"/>
    <n v="1000"/>
    <n v="1100"/>
    <n v="0"/>
    <n v="4500"/>
    <n v="518013"/>
    <n v="0"/>
    <s v="CW"/>
    <x v="3"/>
    <s v="Transit Debt"/>
    <n v="909064"/>
    <s v="Protection des couloirs du transport en commun 2018"/>
    <s v="909064 Protection des couloirs du transport en commun 2018"/>
    <x v="6"/>
    <x v="20"/>
    <x v="1"/>
    <x v="2"/>
  </r>
  <r>
    <n v="909066"/>
    <s v="909066 Kanata N. Transitway (Corkstown-Solandt)"/>
    <x v="0"/>
    <x v="0"/>
    <s v="Transit Capital"/>
    <x v="0"/>
    <x v="0"/>
    <x v="0"/>
    <x v="0"/>
    <x v="0"/>
    <s v="Individual"/>
    <x v="1"/>
    <x v="6"/>
    <x v="6"/>
    <x v="24"/>
    <x v="20"/>
    <x v="425"/>
    <s v="516115  Transit Capital"/>
    <n v="0"/>
    <n v="0"/>
    <n v="0"/>
    <n v="0"/>
    <n v="0"/>
    <n v="0"/>
    <n v="0"/>
    <n v="0"/>
    <n v="40"/>
    <n v="0"/>
    <n v="40"/>
    <n v="516115"/>
    <n v="0"/>
    <s v="4,7"/>
    <x v="16"/>
    <s v="Transit Capital"/>
    <n v="909066"/>
    <s v="Transitway de Kanata-Nord (de Corkstown à Solandt)"/>
    <s v="909066 Transitway de Kanata-Nord (de Corkstown à Solandt)"/>
    <x v="6"/>
    <x v="20"/>
    <x v="1"/>
    <x v="0"/>
  </r>
  <r>
    <n v="909066"/>
    <s v="909066 Kanata N. Transitway (Corkstown-Solandt)"/>
    <x v="0"/>
    <x v="4"/>
    <s v="Federal Gas Tax"/>
    <x v="8"/>
    <x v="4"/>
    <x v="0"/>
    <x v="0"/>
    <x v="0"/>
    <s v="Individual"/>
    <x v="1"/>
    <x v="6"/>
    <x v="6"/>
    <x v="24"/>
    <x v="20"/>
    <x v="425"/>
    <s v="516174  Federal Gas Tax"/>
    <n v="0"/>
    <n v="0"/>
    <n v="0"/>
    <n v="0"/>
    <n v="0"/>
    <n v="0"/>
    <n v="0"/>
    <n v="0"/>
    <n v="9600"/>
    <n v="0"/>
    <n v="9600"/>
    <n v="516174"/>
    <n v="0"/>
    <s v="4,7"/>
    <x v="16"/>
    <s v="Federal Gas Tax"/>
    <n v="909066"/>
    <s v="Transitway de Kanata-Nord (de Corkstown à Solandt)"/>
    <s v="909066 Transitway de Kanata-Nord (de Corkstown à Solandt)"/>
    <x v="6"/>
    <x v="20"/>
    <x v="1"/>
    <x v="4"/>
  </r>
  <r>
    <n v="909066"/>
    <s v="909066 Kanata N. Transitway (Corkstown-Solandt)"/>
    <x v="0"/>
    <x v="4"/>
    <s v="Provincial Gas Tax"/>
    <x v="8"/>
    <x v="4"/>
    <x v="0"/>
    <x v="0"/>
    <x v="0"/>
    <s v="Individual"/>
    <x v="1"/>
    <x v="6"/>
    <x v="6"/>
    <x v="24"/>
    <x v="20"/>
    <x v="425"/>
    <s v="516175  Provincial Gas Tax"/>
    <n v="0"/>
    <n v="0"/>
    <n v="0"/>
    <n v="0"/>
    <n v="0"/>
    <n v="0"/>
    <n v="0"/>
    <n v="0"/>
    <n v="2000"/>
    <n v="0"/>
    <n v="2000"/>
    <n v="516175"/>
    <n v="0"/>
    <s v="4,7"/>
    <x v="16"/>
    <s v="Provincial Gas Tax"/>
    <n v="909066"/>
    <s v="Transitway de Kanata-Nord (de Corkstown à Solandt)"/>
    <s v="909066 Transitway de Kanata-Nord (de Corkstown à Solandt)"/>
    <x v="6"/>
    <x v="20"/>
    <x v="1"/>
    <x v="4"/>
  </r>
  <r>
    <n v="909066"/>
    <s v="909066 Kanata N. Transitway (Corkstown-Solandt)"/>
    <x v="2"/>
    <x v="2"/>
    <s v="Transit Debt"/>
    <x v="2"/>
    <x v="0"/>
    <x v="0"/>
    <x v="0"/>
    <x v="0"/>
    <s v="Individual"/>
    <x v="1"/>
    <x v="6"/>
    <x v="6"/>
    <x v="24"/>
    <x v="20"/>
    <x v="425"/>
    <s v="518013  Transit Debt"/>
    <n v="0"/>
    <n v="0"/>
    <n v="0"/>
    <n v="0"/>
    <n v="0"/>
    <n v="0"/>
    <n v="0"/>
    <n v="0"/>
    <n v="100"/>
    <n v="0"/>
    <n v="100"/>
    <n v="518013"/>
    <n v="0"/>
    <s v="4,7"/>
    <x v="16"/>
    <s v="Transit Debt"/>
    <n v="909066"/>
    <s v="Transitway de Kanata-Nord (de Corkstown à Solandt)"/>
    <s v="909066 Transitway de Kanata-Nord (de Corkstown à Solandt)"/>
    <x v="6"/>
    <x v="20"/>
    <x v="1"/>
    <x v="2"/>
  </r>
  <r>
    <n v="909459"/>
    <s v="909459 2019 TMP Transit Priority Network"/>
    <x v="0"/>
    <x v="0"/>
    <s v="Transit Capital"/>
    <x v="0"/>
    <x v="0"/>
    <x v="0"/>
    <x v="0"/>
    <x v="0"/>
    <s v="Individual"/>
    <x v="1"/>
    <x v="6"/>
    <x v="6"/>
    <x v="24"/>
    <x v="20"/>
    <x v="426"/>
    <s v="516115  Transit Capital"/>
    <n v="0"/>
    <n v="0"/>
    <n v="0"/>
    <n v="1000"/>
    <n v="0"/>
    <n v="0"/>
    <n v="0"/>
    <n v="0"/>
    <n v="0"/>
    <n v="0"/>
    <n v="1000"/>
    <n v="516115"/>
    <n v="1000"/>
    <s v="CW"/>
    <x v="3"/>
    <s v="Transit Capital"/>
    <n v="909459"/>
    <s v="PDT 2019 − réseau du transport en commun prioritaire"/>
    <s v="909459 PDT 2019 − réseau du transport en commun prioritaire"/>
    <x v="6"/>
    <x v="20"/>
    <x v="1"/>
    <x v="0"/>
  </r>
  <r>
    <n v="909459"/>
    <s v="909459 2019 TMP Transit Priority Network"/>
    <x v="1"/>
    <x v="1"/>
    <s v="Transitway Services (Urban Area)"/>
    <x v="1"/>
    <x v="1"/>
    <x v="0"/>
    <x v="0"/>
    <x v="0"/>
    <s v="Individual"/>
    <x v="1"/>
    <x v="6"/>
    <x v="6"/>
    <x v="24"/>
    <x v="20"/>
    <x v="426"/>
    <s v="516271  Transitway Services (Urban Area)"/>
    <n v="3843"/>
    <n v="5063"/>
    <n v="3050"/>
    <n v="3050"/>
    <n v="0"/>
    <n v="0"/>
    <n v="0"/>
    <n v="0"/>
    <n v="0"/>
    <n v="0"/>
    <n v="15006"/>
    <n v="516271"/>
    <n v="15006"/>
    <s v="CW"/>
    <x v="3"/>
    <s v="Public Transit"/>
    <n v="909459"/>
    <s v="PDT 2019 − réseau du transport en commun prioritaire"/>
    <s v="909459 PDT 2019 − réseau du transport en commun prioritaire"/>
    <x v="6"/>
    <x v="20"/>
    <x v="1"/>
    <x v="1"/>
  </r>
  <r>
    <n v="909459"/>
    <s v="909459 2019 TMP Transit Priority Network"/>
    <x v="2"/>
    <x v="2"/>
    <s v="Transit Debt"/>
    <x v="2"/>
    <x v="0"/>
    <x v="0"/>
    <x v="0"/>
    <x v="0"/>
    <s v="Individual"/>
    <x v="1"/>
    <x v="6"/>
    <x v="6"/>
    <x v="24"/>
    <x v="20"/>
    <x v="426"/>
    <s v="518013  Transit Debt"/>
    <n v="2457"/>
    <n v="3237"/>
    <n v="1950"/>
    <n v="950"/>
    <n v="0"/>
    <n v="0"/>
    <n v="0"/>
    <n v="0"/>
    <n v="0"/>
    <n v="0"/>
    <n v="8594"/>
    <n v="518013"/>
    <n v="8594"/>
    <s v="CW"/>
    <x v="3"/>
    <s v="Transit Debt"/>
    <n v="909459"/>
    <s v="PDT 2019 − réseau du transport en commun prioritaire"/>
    <s v="909459 PDT 2019 − réseau du transport en commun prioritaire"/>
    <x v="6"/>
    <x v="20"/>
    <x v="1"/>
    <x v="2"/>
  </r>
  <r>
    <n v="909460"/>
    <s v="909460 2019 Transportation Master Plan"/>
    <x v="0"/>
    <x v="0"/>
    <s v="Transit Capital"/>
    <x v="0"/>
    <x v="0"/>
    <x v="0"/>
    <x v="0"/>
    <x v="0"/>
    <s v="Individual"/>
    <x v="0"/>
    <x v="6"/>
    <x v="6"/>
    <x v="24"/>
    <x v="20"/>
    <x v="427"/>
    <s v="516115  Transit Capital"/>
    <n v="713"/>
    <n v="725"/>
    <n v="739"/>
    <n v="752"/>
    <n v="0"/>
    <n v="0"/>
    <n v="0"/>
    <n v="0"/>
    <n v="0"/>
    <n v="0"/>
    <n v="2929"/>
    <n v="516115"/>
    <n v="2929"/>
    <s v="CW"/>
    <x v="3"/>
    <s v="Transit Capital"/>
    <n v="909460"/>
    <s v="Plan directeur des transports 2019"/>
    <s v="909460 Plan directeur des transports 2019"/>
    <x v="6"/>
    <x v="20"/>
    <x v="0"/>
    <x v="0"/>
  </r>
  <r>
    <n v="909462"/>
    <s v="909462 2019 Transit Corridor Protection"/>
    <x v="0"/>
    <x v="0"/>
    <s v="Transit Capital"/>
    <x v="0"/>
    <x v="0"/>
    <x v="0"/>
    <x v="0"/>
    <x v="0"/>
    <s v="Individual"/>
    <x v="1"/>
    <x v="6"/>
    <x v="6"/>
    <x v="24"/>
    <x v="20"/>
    <x v="428"/>
    <s v="516115  Transit Capital"/>
    <n v="0"/>
    <n v="0"/>
    <n v="400"/>
    <n v="412"/>
    <n v="0"/>
    <n v="0"/>
    <n v="0"/>
    <n v="0"/>
    <n v="0"/>
    <n v="0"/>
    <n v="812"/>
    <n v="516115"/>
    <n v="812"/>
    <s v="CW"/>
    <x v="3"/>
    <s v="Transit Capital"/>
    <n v="909462"/>
    <s v="Protection des couloirs du transport en commun 2019"/>
    <s v="909462 Protection des couloirs du transport en commun 2019"/>
    <x v="6"/>
    <x v="20"/>
    <x v="1"/>
    <x v="0"/>
  </r>
  <r>
    <n v="909462"/>
    <s v="909462 2019 Transit Corridor Protection"/>
    <x v="1"/>
    <x v="1"/>
    <s v="Transitway Services (Urban Area)"/>
    <x v="1"/>
    <x v="1"/>
    <x v="0"/>
    <x v="0"/>
    <x v="0"/>
    <s v="Individual"/>
    <x v="1"/>
    <x v="6"/>
    <x v="6"/>
    <x v="24"/>
    <x v="20"/>
    <x v="428"/>
    <s v="516271  Transitway Services (Urban Area)"/>
    <n v="1056"/>
    <n v="1074"/>
    <n v="1094"/>
    <n v="1114"/>
    <n v="0"/>
    <n v="0"/>
    <n v="0"/>
    <n v="0"/>
    <n v="0"/>
    <n v="0"/>
    <n v="4338"/>
    <n v="516271"/>
    <n v="4338"/>
    <s v="CW"/>
    <x v="3"/>
    <s v="Public Transit"/>
    <n v="909462"/>
    <s v="Protection des couloirs du transport en commun 2019"/>
    <s v="909462 Protection des couloirs du transport en commun 2019"/>
    <x v="6"/>
    <x v="20"/>
    <x v="1"/>
    <x v="1"/>
  </r>
  <r>
    <n v="909462"/>
    <s v="909462 2019 Transit Corridor Protection"/>
    <x v="2"/>
    <x v="2"/>
    <s v="Transit Debt"/>
    <x v="2"/>
    <x v="0"/>
    <x v="0"/>
    <x v="0"/>
    <x v="0"/>
    <s v="Individual"/>
    <x v="1"/>
    <x v="6"/>
    <x v="6"/>
    <x v="24"/>
    <x v="20"/>
    <x v="428"/>
    <s v="518013  Transit Debt"/>
    <n v="675"/>
    <n v="687"/>
    <n v="300"/>
    <n v="300"/>
    <n v="0"/>
    <n v="0"/>
    <n v="0"/>
    <n v="0"/>
    <n v="0"/>
    <n v="0"/>
    <n v="1962"/>
    <n v="518013"/>
    <n v="1962"/>
    <s v="CW"/>
    <x v="3"/>
    <s v="Transit Debt"/>
    <n v="909462"/>
    <s v="Protection des couloirs du transport en commun 2019"/>
    <s v="909462 Protection des couloirs du transport en commun 2019"/>
    <x v="6"/>
    <x v="20"/>
    <x v="1"/>
    <x v="2"/>
  </r>
  <r>
    <n v="909067"/>
    <s v="909067 2018 Rapid Transit EA Studies"/>
    <x v="0"/>
    <x v="0"/>
    <s v="Transit Capital"/>
    <x v="0"/>
    <x v="0"/>
    <x v="0"/>
    <x v="0"/>
    <x v="0"/>
    <s v="Individual"/>
    <x v="1"/>
    <x v="6"/>
    <x v="6"/>
    <x v="24"/>
    <x v="20"/>
    <x v="429"/>
    <s v="516115  Transit Capital"/>
    <n v="0"/>
    <n v="0"/>
    <n v="0"/>
    <n v="0"/>
    <n v="428"/>
    <n v="436"/>
    <n v="443"/>
    <n v="451"/>
    <n v="460"/>
    <n v="0"/>
    <n v="2218"/>
    <n v="516115"/>
    <n v="0"/>
    <s v="CW"/>
    <x v="3"/>
    <s v="Transit Capital"/>
    <n v="909067"/>
    <s v="Études d’ÉE de 2018 sur le transport en commun rapide"/>
    <s v="909067 Études d’ÉE de 2018 sur le transport en commun rapide"/>
    <x v="6"/>
    <x v="20"/>
    <x v="1"/>
    <x v="0"/>
  </r>
  <r>
    <n v="909067"/>
    <s v="909067 2018 Rapid Transit EA Studies"/>
    <x v="1"/>
    <x v="1"/>
    <s v="Transitway Services (Urban Area)"/>
    <x v="1"/>
    <x v="1"/>
    <x v="0"/>
    <x v="0"/>
    <x v="0"/>
    <s v="Individual"/>
    <x v="1"/>
    <x v="6"/>
    <x v="6"/>
    <x v="24"/>
    <x v="20"/>
    <x v="429"/>
    <s v="516271  Transitway Services (Urban Area)"/>
    <n v="0"/>
    <n v="0"/>
    <n v="0"/>
    <n v="0"/>
    <n v="665"/>
    <n v="677"/>
    <n v="690"/>
    <n v="702"/>
    <n v="0"/>
    <n v="0"/>
    <n v="2734"/>
    <n v="516271"/>
    <n v="0"/>
    <s v="CW"/>
    <x v="3"/>
    <s v="Public Transit"/>
    <n v="909067"/>
    <s v="Études d’ÉE de 2018 sur le transport en commun rapide"/>
    <s v="909067 Études d’ÉE de 2018 sur le transport en commun rapide"/>
    <x v="6"/>
    <x v="20"/>
    <x v="1"/>
    <x v="1"/>
  </r>
  <r>
    <n v="909067"/>
    <s v="909067 2018 Rapid Transit EA Studies"/>
    <x v="1"/>
    <x v="1"/>
    <s v="Future DC Funding"/>
    <x v="1"/>
    <x v="1"/>
    <x v="0"/>
    <x v="0"/>
    <x v="0"/>
    <s v="Individual"/>
    <x v="1"/>
    <x v="6"/>
    <x v="6"/>
    <x v="24"/>
    <x v="20"/>
    <x v="429"/>
    <s v="516298  Future DC Funding"/>
    <n v="0"/>
    <n v="0"/>
    <n v="0"/>
    <n v="0"/>
    <n v="0"/>
    <n v="0"/>
    <n v="0"/>
    <n v="0"/>
    <n v="714"/>
    <n v="0"/>
    <n v="714"/>
    <n v="516298"/>
    <n v="0"/>
    <s v="CW"/>
    <x v="3"/>
    <s v="Check "/>
    <n v="909067"/>
    <s v="Études d’ÉE de 2018 sur le transport en commun rapide"/>
    <s v="909067 Études d’ÉE de 2018 sur le transport en commun rapide"/>
    <x v="6"/>
    <x v="20"/>
    <x v="1"/>
    <x v="1"/>
  </r>
  <r>
    <n v="909463"/>
    <s v="909463 2019 Rapid Transit EA Studies"/>
    <x v="0"/>
    <x v="0"/>
    <s v="Transit Capital"/>
    <x v="0"/>
    <x v="0"/>
    <x v="0"/>
    <x v="0"/>
    <x v="0"/>
    <s v="Individual"/>
    <x v="1"/>
    <x v="6"/>
    <x v="6"/>
    <x v="24"/>
    <x v="20"/>
    <x v="430"/>
    <s v="516115  Transit Capital"/>
    <n v="397"/>
    <n v="404"/>
    <n v="411"/>
    <n v="419"/>
    <n v="0"/>
    <n v="0"/>
    <n v="0"/>
    <n v="0"/>
    <n v="0"/>
    <n v="0"/>
    <n v="1631"/>
    <n v="516115"/>
    <n v="1631"/>
    <s v="CW"/>
    <x v="3"/>
    <s v="Transit Capital"/>
    <n v="909463"/>
    <s v="Études d’ÉE de 2019 sur le transport en commun rapide"/>
    <s v="909463 Études d’ÉE de 2019 sur le transport en commun rapide"/>
    <x v="6"/>
    <x v="20"/>
    <x v="1"/>
    <x v="0"/>
  </r>
  <r>
    <n v="909463"/>
    <s v="909463 2019 Rapid Transit EA Studies"/>
    <x v="1"/>
    <x v="1"/>
    <s v="Transitway Services (Urban Area)"/>
    <x v="1"/>
    <x v="1"/>
    <x v="0"/>
    <x v="0"/>
    <x v="0"/>
    <s v="Individual"/>
    <x v="1"/>
    <x v="6"/>
    <x v="6"/>
    <x v="24"/>
    <x v="20"/>
    <x v="430"/>
    <s v="516271  Transitway Services (Urban Area)"/>
    <n v="621"/>
    <n v="632"/>
    <n v="644"/>
    <n v="655"/>
    <n v="0"/>
    <n v="0"/>
    <n v="0"/>
    <n v="0"/>
    <n v="0"/>
    <n v="0"/>
    <n v="2552"/>
    <n v="516271"/>
    <n v="2552"/>
    <s v="CW"/>
    <x v="3"/>
    <s v="Public Transit"/>
    <n v="909463"/>
    <s v="Études d’ÉE de 2019 sur le transport en commun rapide"/>
    <s v="909463 Études d’ÉE de 2019 sur le transport en commun rapide"/>
    <x v="6"/>
    <x v="20"/>
    <x v="1"/>
    <x v="1"/>
  </r>
  <r>
    <n v="909378"/>
    <s v="909378 2019 Guiderail Renewal"/>
    <x v="0"/>
    <x v="0"/>
    <s v="City Wide Capital"/>
    <x v="0"/>
    <x v="0"/>
    <x v="0"/>
    <x v="0"/>
    <x v="0"/>
    <s v="Road Reconstruction/Upgrades"/>
    <x v="0"/>
    <x v="7"/>
    <x v="1"/>
    <x v="3"/>
    <x v="21"/>
    <x v="431"/>
    <s v="516104  City Wide Capital"/>
    <n v="1696"/>
    <n v="2000"/>
    <n v="2750"/>
    <n v="3000"/>
    <n v="3250"/>
    <n v="3500"/>
    <n v="0"/>
    <n v="4000"/>
    <n v="4250"/>
    <n v="4500"/>
    <n v="28946"/>
    <n v="516104"/>
    <n v="9446"/>
    <s v="CW"/>
    <x v="3"/>
    <s v="City Wide Capital"/>
    <n v="909378"/>
    <s v="Remplacement des glissières 2019"/>
    <s v="909378 Remplacement des glissières 2019"/>
    <x v="7"/>
    <x v="21"/>
    <x v="0"/>
    <x v="0"/>
  </r>
  <r>
    <n v="909379"/>
    <s v="909379 2019 Rural Road Upgrades"/>
    <x v="0"/>
    <x v="0"/>
    <s v="City Wide Capital"/>
    <x v="0"/>
    <x v="0"/>
    <x v="0"/>
    <x v="0"/>
    <x v="0"/>
    <s v="Road Reconstruction/Upgrades"/>
    <x v="0"/>
    <x v="7"/>
    <x v="1"/>
    <x v="3"/>
    <x v="21"/>
    <x v="432"/>
    <s v="516104  City Wide Capital"/>
    <n v="1100"/>
    <n v="1300"/>
    <n v="1750"/>
    <n v="2000"/>
    <n v="2250"/>
    <n v="2500"/>
    <n v="2750"/>
    <n v="3000"/>
    <n v="3250"/>
    <n v="3500"/>
    <n v="23400"/>
    <n v="516104"/>
    <n v="6150"/>
    <s v="CW"/>
    <x v="3"/>
    <s v="City Wide Capital"/>
    <n v="909379"/>
    <s v="Réfection des routes rurales 2019"/>
    <s v="909379 Réfection des routes rurales 2019"/>
    <x v="7"/>
    <x v="21"/>
    <x v="0"/>
    <x v="0"/>
  </r>
  <r>
    <n v="909515"/>
    <s v="909515 Piperville RD Bearbrook Bridge (223150)"/>
    <x v="0"/>
    <x v="0"/>
    <s v="City Wide Capital"/>
    <x v="0"/>
    <x v="0"/>
    <x v="0"/>
    <x v="0"/>
    <x v="0"/>
    <s v="Structures-Rural"/>
    <x v="0"/>
    <x v="7"/>
    <x v="1"/>
    <x v="3"/>
    <x v="21"/>
    <x v="433"/>
    <s v="516104  City Wide Capital"/>
    <n v="150"/>
    <n v="1000"/>
    <n v="0"/>
    <n v="0"/>
    <n v="0"/>
    <n v="0"/>
    <n v="0"/>
    <n v="0"/>
    <n v="0"/>
    <n v="0"/>
    <n v="1150"/>
    <n v="516104"/>
    <n v="1150"/>
    <n v="19"/>
    <x v="2"/>
    <s v="City Wide Capital"/>
    <n v="909515"/>
    <s v="Pont Bearbrook ch. Piperville (223150)"/>
    <s v="909515 Pont Bearbrook ch. Piperville (223150)"/>
    <x v="7"/>
    <x v="21"/>
    <x v="0"/>
    <x v="0"/>
  </r>
  <r>
    <n v="909515"/>
    <s v="909515 Piperville RD Bearbrook Bridge (223150)"/>
    <x v="2"/>
    <x v="2"/>
    <s v="Tax Supported Debt"/>
    <x v="2"/>
    <x v="0"/>
    <x v="0"/>
    <x v="0"/>
    <x v="0"/>
    <s v="Structures-Rural"/>
    <x v="0"/>
    <x v="7"/>
    <x v="1"/>
    <x v="3"/>
    <x v="21"/>
    <x v="433"/>
    <s v="518004  Tax Supported Debt"/>
    <n v="100"/>
    <n v="200"/>
    <n v="0"/>
    <n v="0"/>
    <n v="0"/>
    <n v="0"/>
    <n v="0"/>
    <n v="0"/>
    <n v="0"/>
    <n v="0"/>
    <n v="300"/>
    <n v="518004"/>
    <n v="300"/>
    <n v="19"/>
    <x v="2"/>
    <s v="Tax Supported Debt"/>
    <n v="909515"/>
    <s v="Pont Bearbrook ch. Piperville (223150)"/>
    <s v="909515 Pont Bearbrook ch. Piperville (223150)"/>
    <x v="7"/>
    <x v="21"/>
    <x v="0"/>
    <x v="2"/>
  </r>
  <r>
    <n v="907016"/>
    <s v="907016 Fitzroy Harbour Brdge [433010]"/>
    <x v="0"/>
    <x v="0"/>
    <s v="City Wide Capital"/>
    <x v="0"/>
    <x v="0"/>
    <x v="0"/>
    <x v="0"/>
    <x v="0"/>
    <s v="Structures-Rural"/>
    <x v="0"/>
    <x v="7"/>
    <x v="1"/>
    <x v="3"/>
    <x v="21"/>
    <x v="434"/>
    <s v="516104  City Wide Capital"/>
    <n v="660"/>
    <n v="0"/>
    <n v="0"/>
    <n v="0"/>
    <n v="0"/>
    <n v="0"/>
    <n v="0"/>
    <n v="0"/>
    <n v="0"/>
    <n v="0"/>
    <n v="660"/>
    <n v="516104"/>
    <n v="660"/>
    <n v="5"/>
    <x v="7"/>
    <s v="City Wide Capital"/>
    <n v="907016"/>
    <s v="Pont Fitzroy Harbour [433010]"/>
    <s v="907016 Pont Fitzroy Harbour [433010]"/>
    <x v="7"/>
    <x v="21"/>
    <x v="0"/>
    <x v="0"/>
  </r>
  <r>
    <n v="907016"/>
    <s v="907016 Fitzroy Harbour Brdge [433010]"/>
    <x v="2"/>
    <x v="2"/>
    <s v="Tax Supported Debt"/>
    <x v="2"/>
    <x v="0"/>
    <x v="0"/>
    <x v="0"/>
    <x v="0"/>
    <s v="Structures-Rural"/>
    <x v="0"/>
    <x v="7"/>
    <x v="1"/>
    <x v="3"/>
    <x v="21"/>
    <x v="434"/>
    <s v="518004  Tax Supported Debt"/>
    <n v="1000"/>
    <n v="0"/>
    <n v="0"/>
    <n v="0"/>
    <n v="0"/>
    <n v="0"/>
    <n v="0"/>
    <n v="0"/>
    <n v="0"/>
    <n v="0"/>
    <n v="1000"/>
    <n v="518004"/>
    <n v="1000"/>
    <n v="5"/>
    <x v="7"/>
    <s v="Tax Supported Debt"/>
    <n v="907016"/>
    <s v="Pont Fitzroy Harbour [433010]"/>
    <s v="907016 Pont Fitzroy Harbour [433010]"/>
    <x v="7"/>
    <x v="21"/>
    <x v="0"/>
    <x v="2"/>
  </r>
  <r>
    <n v="908162"/>
    <s v="908162 Rideau Rd Bridge [227670]"/>
    <x v="0"/>
    <x v="0"/>
    <s v="City Wide Capital"/>
    <x v="0"/>
    <x v="0"/>
    <x v="0"/>
    <x v="0"/>
    <x v="0"/>
    <s v="Structures-Rural"/>
    <x v="0"/>
    <x v="7"/>
    <x v="1"/>
    <x v="3"/>
    <x v="21"/>
    <x v="435"/>
    <s v="516104  City Wide Capital"/>
    <n v="250"/>
    <n v="0"/>
    <n v="0"/>
    <n v="0"/>
    <n v="0"/>
    <n v="0"/>
    <n v="0"/>
    <n v="0"/>
    <n v="0"/>
    <n v="0"/>
    <n v="250"/>
    <n v="516104"/>
    <n v="250"/>
    <n v="20"/>
    <x v="11"/>
    <s v="City Wide Capital"/>
    <n v="908162"/>
    <s v="Pont du chemin Rideau [227670]"/>
    <s v="908162 Pont du chemin Rideau [227670]"/>
    <x v="7"/>
    <x v="21"/>
    <x v="0"/>
    <x v="0"/>
  </r>
  <r>
    <n v="908162"/>
    <s v="908162 Rideau Rd Bridge [227670]"/>
    <x v="2"/>
    <x v="2"/>
    <s v="Tax Supported Debt"/>
    <x v="2"/>
    <x v="0"/>
    <x v="0"/>
    <x v="0"/>
    <x v="0"/>
    <s v="Structures-Rural"/>
    <x v="0"/>
    <x v="7"/>
    <x v="1"/>
    <x v="3"/>
    <x v="21"/>
    <x v="435"/>
    <s v="518004  Tax Supported Debt"/>
    <n v="300"/>
    <n v="0"/>
    <n v="0"/>
    <n v="0"/>
    <n v="0"/>
    <n v="0"/>
    <n v="0"/>
    <n v="0"/>
    <n v="0"/>
    <n v="0"/>
    <n v="300"/>
    <n v="518004"/>
    <n v="300"/>
    <n v="20"/>
    <x v="11"/>
    <s v="Tax Supported Debt"/>
    <n v="908162"/>
    <s v="Pont du chemin Rideau [227670]"/>
    <s v="908162 Pont du chemin Rideau [227670]"/>
    <x v="7"/>
    <x v="21"/>
    <x v="0"/>
    <x v="2"/>
  </r>
  <r>
    <n v="908163"/>
    <s v="908163 Mitch Owens Rd [227580]"/>
    <x v="0"/>
    <x v="0"/>
    <s v="City Wide Capital"/>
    <x v="0"/>
    <x v="0"/>
    <x v="0"/>
    <x v="0"/>
    <x v="0"/>
    <s v="Structures-Rural"/>
    <x v="0"/>
    <x v="7"/>
    <x v="1"/>
    <x v="3"/>
    <x v="21"/>
    <x v="436"/>
    <s v="516104  City Wide Capital"/>
    <n v="260"/>
    <n v="0"/>
    <n v="0"/>
    <n v="0"/>
    <n v="0"/>
    <n v="0"/>
    <n v="0"/>
    <n v="0"/>
    <n v="0"/>
    <n v="0"/>
    <n v="260"/>
    <n v="516104"/>
    <n v="260"/>
    <s v="20"/>
    <x v="17"/>
    <s v="City Wide Capital"/>
    <n v="908163"/>
    <s v="Pont du chemin Mitch Owens [227580]"/>
    <s v="908163 Pont du chemin Mitch Owens [227580]"/>
    <x v="7"/>
    <x v="21"/>
    <x v="0"/>
    <x v="0"/>
  </r>
  <r>
    <n v="908595"/>
    <s v="908595 Kilmaurs Road Bridge SN 337080"/>
    <x v="0"/>
    <x v="0"/>
    <s v="City Wide Capital"/>
    <x v="0"/>
    <x v="0"/>
    <x v="0"/>
    <x v="0"/>
    <x v="0"/>
    <s v="Structures-Rural"/>
    <x v="0"/>
    <x v="7"/>
    <x v="1"/>
    <x v="3"/>
    <x v="21"/>
    <x v="437"/>
    <s v="516104  City Wide Capital"/>
    <n v="80"/>
    <n v="0"/>
    <n v="0"/>
    <n v="0"/>
    <n v="0"/>
    <n v="0"/>
    <n v="0"/>
    <n v="0"/>
    <n v="0"/>
    <n v="0"/>
    <n v="80"/>
    <n v="516104"/>
    <n v="80"/>
    <n v="5"/>
    <x v="11"/>
    <s v="City Wide Capital"/>
    <n v="908595"/>
    <s v="Pont du chemin Kilmaurs SN 337080"/>
    <s v="908595 Pont du chemin Kilmaurs SN 337080"/>
    <x v="7"/>
    <x v="21"/>
    <x v="0"/>
    <x v="0"/>
  </r>
  <r>
    <n v="908595"/>
    <s v="908595 Kilmaurs Road Bridge SN 337080"/>
    <x v="2"/>
    <x v="2"/>
    <s v="Tax Supported Debt"/>
    <x v="2"/>
    <x v="0"/>
    <x v="0"/>
    <x v="0"/>
    <x v="0"/>
    <s v="Structures-Rural"/>
    <x v="0"/>
    <x v="7"/>
    <x v="1"/>
    <x v="3"/>
    <x v="21"/>
    <x v="437"/>
    <s v="518004  Tax Supported Debt"/>
    <n v="100"/>
    <n v="0"/>
    <n v="0"/>
    <n v="0"/>
    <n v="0"/>
    <n v="0"/>
    <n v="0"/>
    <n v="0"/>
    <n v="0"/>
    <n v="0"/>
    <n v="100"/>
    <n v="518004"/>
    <n v="100"/>
    <n v="5"/>
    <x v="11"/>
    <s v="Tax Supported Debt"/>
    <n v="908595"/>
    <s v="Pont du chemin Kilmaurs SN 337080"/>
    <s v="908595 Pont du chemin Kilmaurs SN 337080"/>
    <x v="7"/>
    <x v="21"/>
    <x v="0"/>
    <x v="2"/>
  </r>
  <r>
    <n v="908604"/>
    <s v="908604 Ritchie Side Rd [437620]"/>
    <x v="0"/>
    <x v="0"/>
    <s v="City Wide Capital"/>
    <x v="0"/>
    <x v="0"/>
    <x v="0"/>
    <x v="0"/>
    <x v="0"/>
    <s v="Structures-Rural"/>
    <x v="0"/>
    <x v="7"/>
    <x v="1"/>
    <x v="3"/>
    <x v="21"/>
    <x v="438"/>
    <s v="516104  City Wide Capital"/>
    <n v="120"/>
    <n v="0"/>
    <n v="0"/>
    <n v="0"/>
    <n v="0"/>
    <n v="0"/>
    <n v="0"/>
    <n v="0"/>
    <n v="0"/>
    <n v="0"/>
    <n v="120"/>
    <n v="516104"/>
    <n v="120"/>
    <n v="5"/>
    <x v="14"/>
    <s v="City Wide Capital"/>
    <n v="908604"/>
    <s v="Chemin Ritchie Side [437620]"/>
    <s v="908604 Chemin Ritchie Side [437620]"/>
    <x v="7"/>
    <x v="21"/>
    <x v="0"/>
    <x v="0"/>
  </r>
  <r>
    <n v="908604"/>
    <s v="908604 Ritchie Side Rd [437620]"/>
    <x v="2"/>
    <x v="2"/>
    <s v="Tax Supported Debt"/>
    <x v="2"/>
    <x v="0"/>
    <x v="0"/>
    <x v="0"/>
    <x v="0"/>
    <s v="Structures-Rural"/>
    <x v="0"/>
    <x v="7"/>
    <x v="1"/>
    <x v="3"/>
    <x v="21"/>
    <x v="438"/>
    <s v="518004  Tax Supported Debt"/>
    <n v="500"/>
    <n v="0"/>
    <n v="0"/>
    <n v="0"/>
    <n v="0"/>
    <n v="0"/>
    <n v="0"/>
    <n v="0"/>
    <n v="0"/>
    <n v="0"/>
    <n v="500"/>
    <n v="518004"/>
    <n v="500"/>
    <n v="5"/>
    <x v="14"/>
    <s v="Tax Supported Debt"/>
    <n v="908604"/>
    <s v="Chemin Ritchie Side [437620]"/>
    <s v="908604 Chemin Ritchie Side [437620]"/>
    <x v="7"/>
    <x v="21"/>
    <x v="0"/>
    <x v="2"/>
  </r>
  <r>
    <n v="908958"/>
    <s v="908958 Byron St Bridge [887390]"/>
    <x v="0"/>
    <x v="0"/>
    <s v="City Wide Capital"/>
    <x v="0"/>
    <x v="0"/>
    <x v="0"/>
    <x v="0"/>
    <x v="0"/>
    <s v="Structures-Rural"/>
    <x v="0"/>
    <x v="7"/>
    <x v="1"/>
    <x v="3"/>
    <x v="21"/>
    <x v="439"/>
    <s v="516104  City Wide Capital"/>
    <n v="190"/>
    <n v="0"/>
    <n v="0"/>
    <n v="0"/>
    <n v="0"/>
    <n v="0"/>
    <n v="0"/>
    <n v="0"/>
    <n v="0"/>
    <n v="0"/>
    <n v="190"/>
    <n v="516104"/>
    <n v="190"/>
    <s v="20"/>
    <x v="8"/>
    <s v="City Wide Capital"/>
    <n v="908958"/>
    <s v="Pont de la rue Byron [887390]"/>
    <s v="908958 Pont de la rue Byron [887390]"/>
    <x v="7"/>
    <x v="21"/>
    <x v="0"/>
    <x v="0"/>
  </r>
  <r>
    <n v="908960"/>
    <s v="908960 Anderson Rd Bridge [227920]"/>
    <x v="0"/>
    <x v="0"/>
    <s v="City Wide Capital"/>
    <x v="0"/>
    <x v="0"/>
    <x v="0"/>
    <x v="0"/>
    <x v="0"/>
    <s v="Structures-Rural"/>
    <x v="0"/>
    <x v="7"/>
    <x v="1"/>
    <x v="3"/>
    <x v="21"/>
    <x v="440"/>
    <s v="516104  City Wide Capital"/>
    <n v="210"/>
    <n v="0"/>
    <n v="0"/>
    <n v="0"/>
    <n v="0"/>
    <n v="0"/>
    <n v="0"/>
    <n v="0"/>
    <n v="0"/>
    <n v="0"/>
    <n v="210"/>
    <n v="516104"/>
    <n v="210"/>
    <n v="19"/>
    <x v="3"/>
    <s v="City Wide Capital"/>
    <n v="908960"/>
    <s v="Pont du chemin Anderson [227920]"/>
    <s v="908960 Pont du chemin Anderson [227920]"/>
    <x v="7"/>
    <x v="21"/>
    <x v="0"/>
    <x v="0"/>
  </r>
  <r>
    <n v="908960"/>
    <s v="908960 Anderson Rd Bridge [227920]"/>
    <x v="2"/>
    <x v="2"/>
    <s v="Tax Supported Debt"/>
    <x v="2"/>
    <x v="0"/>
    <x v="0"/>
    <x v="0"/>
    <x v="0"/>
    <s v="Structures-Rural"/>
    <x v="0"/>
    <x v="7"/>
    <x v="1"/>
    <x v="3"/>
    <x v="21"/>
    <x v="440"/>
    <s v="518004  Tax Supported Debt"/>
    <n v="500"/>
    <n v="0"/>
    <n v="0"/>
    <n v="0"/>
    <n v="0"/>
    <n v="0"/>
    <n v="0"/>
    <n v="0"/>
    <n v="0"/>
    <n v="0"/>
    <n v="500"/>
    <n v="518004"/>
    <n v="500"/>
    <n v="19"/>
    <x v="3"/>
    <s v="Tax Supported Debt"/>
    <n v="908960"/>
    <s v="Pont du chemin Anderson [227920]"/>
    <s v="908960 Pont du chemin Anderson [227920]"/>
    <x v="7"/>
    <x v="21"/>
    <x v="0"/>
    <x v="2"/>
  </r>
  <r>
    <n v="902173"/>
    <s v="902173 Community Bldg Rural East"/>
    <x v="0"/>
    <x v="0"/>
    <s v="City Wide Capital"/>
    <x v="0"/>
    <x v="0"/>
    <x v="0"/>
    <x v="0"/>
    <x v="0"/>
    <s v="Individual"/>
    <x v="1"/>
    <x v="7"/>
    <x v="3"/>
    <x v="7"/>
    <x v="7"/>
    <x v="441"/>
    <s v="516104  City Wide Capital"/>
    <n v="0"/>
    <n v="0"/>
    <n v="0"/>
    <n v="72"/>
    <n v="139"/>
    <n v="0"/>
    <n v="0"/>
    <n v="0"/>
    <n v="0"/>
    <n v="0"/>
    <n v="211"/>
    <n v="516104"/>
    <n v="72"/>
    <s v="CW"/>
    <x v="8"/>
    <s v="City Wide Capital"/>
    <n v="902173"/>
    <s v="Bâtiment communautaire - secteur rural est"/>
    <s v="902173 Bâtiment communautaire - secteur rural est"/>
    <x v="7"/>
    <x v="7"/>
    <x v="1"/>
    <x v="0"/>
  </r>
  <r>
    <n v="902173"/>
    <s v="902173 Community Bldg Rural East"/>
    <x v="1"/>
    <x v="1"/>
    <s v="Recreation -OSGB"/>
    <x v="1"/>
    <x v="1"/>
    <x v="0"/>
    <x v="0"/>
    <x v="0"/>
    <s v="Individual"/>
    <x v="1"/>
    <x v="7"/>
    <x v="3"/>
    <x v="7"/>
    <x v="7"/>
    <x v="441"/>
    <s v="516277  Recreation -OSGB"/>
    <n v="0"/>
    <n v="0"/>
    <n v="0"/>
    <n v="424"/>
    <n v="819"/>
    <n v="0"/>
    <n v="0"/>
    <n v="0"/>
    <n v="0"/>
    <n v="0"/>
    <n v="1243"/>
    <n v="516277"/>
    <n v="424"/>
    <s v="CW"/>
    <x v="8"/>
    <s v="Recreation"/>
    <n v="902173"/>
    <s v="Bâtiment communautaire - secteur rural est"/>
    <s v="902173 Bâtiment communautaire - secteur rural est"/>
    <x v="7"/>
    <x v="7"/>
    <x v="1"/>
    <x v="1"/>
  </r>
  <r>
    <n v="903916"/>
    <s v="903916 Community Bldg Rural West"/>
    <x v="0"/>
    <x v="0"/>
    <s v="City Wide Capital"/>
    <x v="0"/>
    <x v="0"/>
    <x v="0"/>
    <x v="0"/>
    <x v="0"/>
    <s v="Individual"/>
    <x v="1"/>
    <x v="7"/>
    <x v="3"/>
    <x v="7"/>
    <x v="7"/>
    <x v="442"/>
    <s v="516104  City Wide Capital"/>
    <n v="78"/>
    <n v="157"/>
    <n v="0"/>
    <n v="0"/>
    <n v="0"/>
    <n v="0"/>
    <n v="0"/>
    <n v="0"/>
    <n v="0"/>
    <n v="0"/>
    <n v="235"/>
    <n v="516104"/>
    <n v="235"/>
    <s v="CW"/>
    <x v="1"/>
    <s v="City Wide Capital"/>
    <n v="903916"/>
    <s v="Bâtiment communautaire - secteur rural ouest"/>
    <s v="903916 Bâtiment communautaire - secteur rural ouest"/>
    <x v="7"/>
    <x v="7"/>
    <x v="1"/>
    <x v="0"/>
  </r>
  <r>
    <n v="903916"/>
    <s v="903916 Community Bldg Rural West"/>
    <x v="1"/>
    <x v="1"/>
    <s v="Recreation -Rural"/>
    <x v="1"/>
    <x v="1"/>
    <x v="0"/>
    <x v="0"/>
    <x v="0"/>
    <s v="Individual"/>
    <x v="1"/>
    <x v="7"/>
    <x v="3"/>
    <x v="7"/>
    <x v="7"/>
    <x v="442"/>
    <s v="516278  Recreation -Rural"/>
    <n v="272"/>
    <n v="447"/>
    <n v="0"/>
    <n v="0"/>
    <n v="0"/>
    <n v="0"/>
    <n v="0"/>
    <n v="0"/>
    <n v="0"/>
    <n v="0"/>
    <n v="719"/>
    <n v="516278"/>
    <n v="719"/>
    <s v="CW"/>
    <x v="1"/>
    <s v="Recreation"/>
    <n v="903916"/>
    <s v="Bâtiment communautaire - secteur rural ouest"/>
    <s v="903916 Bâtiment communautaire - secteur rural ouest"/>
    <x v="7"/>
    <x v="7"/>
    <x v="1"/>
    <x v="1"/>
  </r>
  <r>
    <n v="903916"/>
    <s v="903916 Community Bldg Rural West"/>
    <x v="2"/>
    <x v="2"/>
    <s v="Tax Supported Debt"/>
    <x v="2"/>
    <x v="0"/>
    <x v="0"/>
    <x v="0"/>
    <x v="0"/>
    <s v="Individual"/>
    <x v="1"/>
    <x v="7"/>
    <x v="3"/>
    <x v="7"/>
    <x v="7"/>
    <x v="442"/>
    <s v="518004  Tax Supported Debt"/>
    <n v="200"/>
    <n v="300"/>
    <n v="0"/>
    <n v="0"/>
    <n v="0"/>
    <n v="0"/>
    <n v="0"/>
    <n v="0"/>
    <n v="0"/>
    <n v="0"/>
    <n v="500"/>
    <n v="518004"/>
    <n v="500"/>
    <s v="CW"/>
    <x v="1"/>
    <s v="Tax Supported Debt"/>
    <n v="903916"/>
    <s v="Bâtiment communautaire - secteur rural ouest"/>
    <s v="903916 Bâtiment communautaire - secteur rural ouest"/>
    <x v="7"/>
    <x v="7"/>
    <x v="1"/>
    <x v="2"/>
  </r>
  <r>
    <n v="905780"/>
    <s v="905780 Technology Infrastructure Lifecycle"/>
    <x v="0"/>
    <x v="0"/>
    <s v="Ottawa PublicLibrary Capital"/>
    <x v="0"/>
    <x v="0"/>
    <x v="3"/>
    <x v="5"/>
    <x v="0"/>
    <s v="Individual"/>
    <x v="0"/>
    <x v="8"/>
    <x v="7"/>
    <x v="27"/>
    <x v="24"/>
    <x v="443"/>
    <s v="516131  Ottawa PublicLibrary Capital"/>
    <n v="0"/>
    <n v="0"/>
    <n v="0"/>
    <n v="1190"/>
    <n v="25"/>
    <n v="120"/>
    <n v="40"/>
    <n v="0"/>
    <n v="0"/>
    <n v="0"/>
    <n v="1375"/>
    <n v="516131"/>
    <n v="1190"/>
    <s v="CW"/>
    <x v="13"/>
    <s v="Ottawa PublicLibrary Capital"/>
    <n v="905780"/>
    <s v="Renouvellement du cycle de vie de l’infrastructure technologique"/>
    <s v="905780 Renouvellement du cycle de vie de l’infrastructure technologique"/>
    <x v="8"/>
    <x v="24"/>
    <x v="0"/>
    <x v="0"/>
  </r>
  <r>
    <n v="908253"/>
    <s v="908253 Technology Lifecycle"/>
    <x v="0"/>
    <x v="0"/>
    <s v="Ottawa PublicLibrary Capital"/>
    <x v="0"/>
    <x v="0"/>
    <x v="3"/>
    <x v="5"/>
    <x v="0"/>
    <s v="Individual"/>
    <x v="0"/>
    <x v="8"/>
    <x v="7"/>
    <x v="27"/>
    <x v="24"/>
    <x v="444"/>
    <s v="516131  Ottawa PublicLibrary Capital"/>
    <n v="0"/>
    <n v="0"/>
    <n v="0"/>
    <n v="0"/>
    <n v="90"/>
    <n v="125"/>
    <n v="0"/>
    <n v="110"/>
    <n v="0"/>
    <n v="0"/>
    <n v="325"/>
    <n v="516131"/>
    <n v="0"/>
    <s v="CW"/>
    <x v="9"/>
    <s v="Ottawa PublicLibrary Capital"/>
    <n v="908253"/>
    <s v="cycle de la vie accessibilité technologie"/>
    <s v="908253 cycle de la vie accessibilité technologie"/>
    <x v="8"/>
    <x v="24"/>
    <x v="0"/>
    <x v="0"/>
  </r>
  <r>
    <n v="909006"/>
    <s v="909006 Alternative Services Vehicle Replacement"/>
    <x v="0"/>
    <x v="0"/>
    <s v="Ottawa PublicLibrary Capital"/>
    <x v="0"/>
    <x v="0"/>
    <x v="3"/>
    <x v="5"/>
    <x v="0"/>
    <s v="Individual"/>
    <x v="0"/>
    <x v="8"/>
    <x v="7"/>
    <x v="27"/>
    <x v="24"/>
    <x v="445"/>
    <s v="516131  Ottawa PublicLibrary Capital"/>
    <n v="0"/>
    <n v="0"/>
    <n v="0"/>
    <n v="250"/>
    <n v="0"/>
    <n v="0"/>
    <n v="300"/>
    <n v="0"/>
    <n v="0"/>
    <n v="0"/>
    <n v="550"/>
    <n v="516131"/>
    <n v="250"/>
    <s v="CW"/>
    <x v="13"/>
    <s v="Ottawa PublicLibrary Capital"/>
    <n v="909006"/>
    <s v="Remplacement de véhicule, Services parallèles"/>
    <s v="909006 Remplacement de véhicule, Services parallèles"/>
    <x v="8"/>
    <x v="24"/>
    <x v="0"/>
    <x v="0"/>
  </r>
  <r>
    <n v="909069"/>
    <s v="909069 RFID Self Checkouts - Lifecycle"/>
    <x v="0"/>
    <x v="0"/>
    <s v="Ottawa PublicLibrary Capital"/>
    <x v="0"/>
    <x v="0"/>
    <x v="3"/>
    <x v="5"/>
    <x v="0"/>
    <s v="Individual"/>
    <x v="0"/>
    <x v="8"/>
    <x v="7"/>
    <x v="27"/>
    <x v="24"/>
    <x v="446"/>
    <s v="516131  Ottawa PublicLibrary Capital"/>
    <n v="0"/>
    <n v="180"/>
    <n v="0"/>
    <n v="0"/>
    <n v="0"/>
    <n v="0"/>
    <n v="0"/>
    <n v="0"/>
    <n v="0"/>
    <n v="0"/>
    <n v="180"/>
    <n v="516131"/>
    <n v="180"/>
    <s v="CW"/>
    <x v="2"/>
    <s v="Ottawa PublicLibrary Capital"/>
    <n v="909069"/>
    <s v="RFID Self Checkout - renouvellement"/>
    <s v="909069 RFID Self Checkout - renouvellement"/>
    <x v="8"/>
    <x v="24"/>
    <x v="0"/>
    <x v="0"/>
  </r>
  <r>
    <n v="909365"/>
    <s v="909365 2019 Buildings-Library"/>
    <x v="0"/>
    <x v="0"/>
    <s v="City Wide Capital"/>
    <x v="0"/>
    <x v="0"/>
    <x v="3"/>
    <x v="5"/>
    <x v="0"/>
    <s v="Buildings-Library"/>
    <x v="0"/>
    <x v="8"/>
    <x v="1"/>
    <x v="3"/>
    <x v="24"/>
    <x v="447"/>
    <s v="516104  City Wide Capital"/>
    <n v="810"/>
    <n v="900"/>
    <n v="900"/>
    <n v="900"/>
    <n v="900"/>
    <n v="900"/>
    <n v="900"/>
    <n v="900"/>
    <n v="900"/>
    <n v="900"/>
    <n v="8910"/>
    <n v="516104"/>
    <n v="3510"/>
    <s v="CW"/>
    <x v="3"/>
    <s v="City Wide Capital"/>
    <n v="909365"/>
    <s v="Bâtiments 2019 - Bibliothèque"/>
    <s v="909365 Bâtiments 2019 - Bibliothèque"/>
    <x v="8"/>
    <x v="24"/>
    <x v="0"/>
    <x v="0"/>
  </r>
  <r>
    <n v="909487"/>
    <s v="909487 Centennial Planning"/>
    <x v="0"/>
    <x v="0"/>
    <s v="Ottawa PublicLibrary Capital"/>
    <x v="0"/>
    <x v="0"/>
    <x v="3"/>
    <x v="5"/>
    <x v="0"/>
    <s v="Individual"/>
    <x v="0"/>
    <x v="8"/>
    <x v="7"/>
    <x v="27"/>
    <x v="24"/>
    <x v="448"/>
    <s v="516131  Ottawa PublicLibrary Capital"/>
    <n v="75"/>
    <n v="0"/>
    <n v="200"/>
    <n v="1800"/>
    <n v="0"/>
    <n v="0"/>
    <n v="0"/>
    <n v="0"/>
    <n v="0"/>
    <n v="0"/>
    <n v="2075"/>
    <n v="516131"/>
    <n v="2075"/>
    <n v="8"/>
    <x v="8"/>
    <s v="Ottawa PublicLibrary Capital"/>
    <n v="909487"/>
    <s v="Plannification de la succursale Centennial"/>
    <s v="909487 Plannification de la succursale Centennial"/>
    <x v="8"/>
    <x v="24"/>
    <x v="0"/>
    <x v="0"/>
  </r>
  <r>
    <n v="909488"/>
    <s v="909488 Facilities &amp; Branch Improvements - 2019"/>
    <x v="0"/>
    <x v="0"/>
    <s v="Ottawa PublicLibrary Capital"/>
    <x v="0"/>
    <x v="0"/>
    <x v="3"/>
    <x v="5"/>
    <x v="0"/>
    <s v="Individual"/>
    <x v="0"/>
    <x v="8"/>
    <x v="7"/>
    <x v="27"/>
    <x v="24"/>
    <x v="449"/>
    <s v="516131  Ottawa PublicLibrary Capital"/>
    <n v="425"/>
    <n v="0"/>
    <n v="425"/>
    <n v="250"/>
    <n v="0"/>
    <n v="0"/>
    <n v="0"/>
    <n v="0"/>
    <n v="0"/>
    <n v="0"/>
    <n v="1100"/>
    <n v="516131"/>
    <n v="1100"/>
    <s v="CW"/>
    <x v="8"/>
    <s v="Ottawa PublicLibrary Capital"/>
    <n v="909488"/>
    <s v="Améliorations des installations et des succursales - 2019"/>
    <s v="909488 Améliorations des installations et des succursales - 2019"/>
    <x v="8"/>
    <x v="24"/>
    <x v="0"/>
    <x v="0"/>
  </r>
  <r>
    <n v="909489"/>
    <s v="909489 Lifecycle Vehicle Purchase - 2019"/>
    <x v="0"/>
    <x v="0"/>
    <s v="Ottawa PublicLibrary Capital"/>
    <x v="0"/>
    <x v="0"/>
    <x v="3"/>
    <x v="5"/>
    <x v="0"/>
    <s v="Individual"/>
    <x v="0"/>
    <x v="8"/>
    <x v="7"/>
    <x v="27"/>
    <x v="24"/>
    <x v="450"/>
    <s v="516131  Ottawa PublicLibrary Capital"/>
    <n v="110"/>
    <n v="0"/>
    <n v="0"/>
    <n v="300"/>
    <n v="0"/>
    <n v="0"/>
    <n v="0"/>
    <n v="0"/>
    <n v="0"/>
    <n v="0"/>
    <n v="410"/>
    <n v="516131"/>
    <n v="410"/>
    <s v="CW"/>
    <x v="8"/>
    <s v="Ottawa PublicLibrary Capital"/>
    <n v="909489"/>
    <s v="Achat - véhicule de remplacement -  2019"/>
    <s v="909489 Achat - véhicule de remplacement -  2019"/>
    <x v="8"/>
    <x v="24"/>
    <x v="0"/>
    <x v="0"/>
  </r>
  <r>
    <n v="909495"/>
    <s v="909495 Rosemount Revitalization"/>
    <x v="0"/>
    <x v="0"/>
    <s v="Ottawa PublicLibrary Capital"/>
    <x v="0"/>
    <x v="0"/>
    <x v="3"/>
    <x v="5"/>
    <x v="0"/>
    <s v="Individual"/>
    <x v="0"/>
    <x v="8"/>
    <x v="7"/>
    <x v="27"/>
    <x v="24"/>
    <x v="451"/>
    <s v="516131  Ottawa PublicLibrary Capital"/>
    <n v="400"/>
    <n v="0"/>
    <n v="0"/>
    <n v="0"/>
    <n v="0"/>
    <n v="0"/>
    <n v="0"/>
    <n v="0"/>
    <n v="0"/>
    <n v="0"/>
    <n v="400"/>
    <n v="516131"/>
    <n v="400"/>
    <n v="15"/>
    <x v="8"/>
    <s v="Ottawa PublicLibrary Capital"/>
    <n v="909495"/>
    <s v="Revitalisation de la succursale Rosemount"/>
    <s v="909495 Revitalisation de la succursale Rosemount"/>
    <x v="8"/>
    <x v="24"/>
    <x v="0"/>
    <x v="0"/>
  </r>
  <r>
    <n v="909496"/>
    <s v="909496 Technology Replacements 2019"/>
    <x v="0"/>
    <x v="0"/>
    <s v="Ottawa PublicLibrary Capital"/>
    <x v="0"/>
    <x v="0"/>
    <x v="3"/>
    <x v="5"/>
    <x v="0"/>
    <s v="Individual"/>
    <x v="0"/>
    <x v="8"/>
    <x v="7"/>
    <x v="27"/>
    <x v="24"/>
    <x v="452"/>
    <s v="516131  Ottawa PublicLibrary Capital"/>
    <n v="110"/>
    <n v="0"/>
    <n v="0"/>
    <n v="265"/>
    <n v="0"/>
    <n v="0"/>
    <n v="0"/>
    <n v="0"/>
    <n v="0"/>
    <n v="0"/>
    <n v="375"/>
    <n v="516131"/>
    <n v="375"/>
    <s v="CW"/>
    <x v="9"/>
    <s v="Ottawa PublicLibrary Capital"/>
    <n v="909496"/>
    <s v="Remplacements de technologies - 2019"/>
    <s v="909496 Remplacements de technologies - 2019"/>
    <x v="8"/>
    <x v="24"/>
    <x v="0"/>
    <x v="0"/>
  </r>
  <r>
    <n v="907059"/>
    <s v="907059 Barrhaven - New Branch Construction"/>
    <x v="0"/>
    <x v="0"/>
    <s v="Ottawa PublicLibrary Capital"/>
    <x v="0"/>
    <x v="0"/>
    <x v="3"/>
    <x v="5"/>
    <x v="0"/>
    <s v="Individual"/>
    <x v="1"/>
    <x v="8"/>
    <x v="7"/>
    <x v="27"/>
    <x v="24"/>
    <x v="453"/>
    <s v="516131  Ottawa PublicLibrary Capital"/>
    <n v="0"/>
    <n v="0"/>
    <n v="0"/>
    <n v="0"/>
    <n v="0"/>
    <n v="0"/>
    <n v="16"/>
    <n v="270"/>
    <n v="0"/>
    <n v="0"/>
    <n v="286"/>
    <n v="516131"/>
    <n v="0"/>
    <n v="3"/>
    <x v="0"/>
    <s v="Ottawa PublicLibrary Capital"/>
    <n v="907059"/>
    <s v="Barrhaven - Nouvelle construction"/>
    <s v="907059 Barrhaven - Nouvelle construction"/>
    <x v="8"/>
    <x v="24"/>
    <x v="1"/>
    <x v="0"/>
  </r>
  <r>
    <n v="907059"/>
    <s v="907059 Barrhaven - New Branch Construction"/>
    <x v="1"/>
    <x v="1"/>
    <s v="Library (Outside Greenbelt)"/>
    <x v="1"/>
    <x v="1"/>
    <x v="3"/>
    <x v="5"/>
    <x v="0"/>
    <s v="Individual"/>
    <x v="1"/>
    <x v="8"/>
    <x v="7"/>
    <x v="27"/>
    <x v="24"/>
    <x v="453"/>
    <s v="516260  Library (Outside Greenbelt)"/>
    <n v="0"/>
    <n v="0"/>
    <n v="0"/>
    <n v="0"/>
    <n v="0"/>
    <n v="0"/>
    <n v="207"/>
    <n v="916"/>
    <n v="0"/>
    <n v="0"/>
    <n v="1123"/>
    <n v="516260"/>
    <n v="0"/>
    <n v="3"/>
    <x v="0"/>
    <s v="Library"/>
    <n v="907059"/>
    <s v="Barrhaven - Nouvelle construction"/>
    <s v="907059 Barrhaven - Nouvelle construction"/>
    <x v="8"/>
    <x v="24"/>
    <x v="1"/>
    <x v="1"/>
  </r>
  <r>
    <n v="907059"/>
    <s v="907059 Barrhaven - New Branch Construction"/>
    <x v="1"/>
    <x v="1"/>
    <s v="Library (Rural)"/>
    <x v="1"/>
    <x v="1"/>
    <x v="3"/>
    <x v="5"/>
    <x v="0"/>
    <s v="Individual"/>
    <x v="1"/>
    <x v="8"/>
    <x v="7"/>
    <x v="27"/>
    <x v="24"/>
    <x v="453"/>
    <s v="516327  D/C - Library (Rural)"/>
    <n v="0"/>
    <n v="0"/>
    <n v="0"/>
    <n v="0"/>
    <n v="0"/>
    <n v="0"/>
    <n v="77"/>
    <n v="339"/>
    <n v="0"/>
    <n v="0"/>
    <n v="416"/>
    <n v="516327"/>
    <n v="0"/>
    <n v="3"/>
    <x v="0"/>
    <s v="Library"/>
    <n v="907059"/>
    <s v="Barrhaven - Nouvelle construction"/>
    <s v="907059 Barrhaven - Nouvelle construction"/>
    <x v="8"/>
    <x v="24"/>
    <x v="1"/>
    <x v="1"/>
  </r>
  <r>
    <n v="907059"/>
    <s v="907059 Barrhaven - New Branch Construction"/>
    <x v="2"/>
    <x v="2"/>
    <s v="Tax Supported Debt"/>
    <x v="2"/>
    <x v="0"/>
    <x v="3"/>
    <x v="5"/>
    <x v="0"/>
    <s v="Individual"/>
    <x v="1"/>
    <x v="8"/>
    <x v="7"/>
    <x v="27"/>
    <x v="24"/>
    <x v="453"/>
    <s v="518004  Tax Supported Debt"/>
    <n v="0"/>
    <n v="0"/>
    <n v="0"/>
    <n v="0"/>
    <n v="0"/>
    <n v="0"/>
    <n v="50"/>
    <n v="3000"/>
    <n v="0"/>
    <n v="0"/>
    <n v="3050"/>
    <n v="518004"/>
    <n v="0"/>
    <n v="3"/>
    <x v="0"/>
    <s v="Tax Supported Debt"/>
    <n v="907059"/>
    <s v="Barrhaven - Nouvelle construction"/>
    <s v="907059 Barrhaven - Nouvelle construction"/>
    <x v="8"/>
    <x v="24"/>
    <x v="1"/>
    <x v="2"/>
  </r>
  <r>
    <n v="907059"/>
    <s v="907059 Barrhaven - New Branch Construction"/>
    <x v="4"/>
    <x v="2"/>
    <s v="Library DC Debt TBA"/>
    <x v="4"/>
    <x v="1"/>
    <x v="3"/>
    <x v="5"/>
    <x v="0"/>
    <s v="Individual"/>
    <x v="1"/>
    <x v="8"/>
    <x v="7"/>
    <x v="27"/>
    <x v="24"/>
    <x v="453"/>
    <s v="518042  Library DC Debt  TBA"/>
    <n v="0"/>
    <n v="0"/>
    <n v="0"/>
    <n v="0"/>
    <n v="0"/>
    <n v="0"/>
    <n v="0"/>
    <n v="3475"/>
    <n v="0"/>
    <n v="0"/>
    <n v="3475"/>
    <n v="518042"/>
    <n v="0"/>
    <n v="3"/>
    <x v="0"/>
    <s v="Library DC Debt"/>
    <n v="907059"/>
    <s v="Barrhaven - Nouvelle construction"/>
    <s v="907059 Barrhaven - Nouvelle construction"/>
    <x v="8"/>
    <x v="24"/>
    <x v="1"/>
    <x v="2"/>
  </r>
  <r>
    <n v="908692"/>
    <s v="908692 North Gower Library Expansion"/>
    <x v="0"/>
    <x v="0"/>
    <s v="Ottawa PublicLibrary Capital"/>
    <x v="0"/>
    <x v="0"/>
    <x v="3"/>
    <x v="5"/>
    <x v="0"/>
    <s v="Individual"/>
    <x v="1"/>
    <x v="8"/>
    <x v="7"/>
    <x v="27"/>
    <x v="24"/>
    <x v="454"/>
    <s v="516131  Ottawa PublicLibrary Capital"/>
    <n v="0"/>
    <n v="0"/>
    <n v="0"/>
    <n v="0"/>
    <n v="2000"/>
    <n v="0"/>
    <n v="0"/>
    <n v="0"/>
    <n v="0"/>
    <n v="0"/>
    <n v="2000"/>
    <n v="516131"/>
    <n v="0"/>
    <s v="CW"/>
    <x v="5"/>
    <s v="Ottawa PublicLibrary Capital"/>
    <n v="908692"/>
    <s v="North  Gower - Agrandissement"/>
    <s v="908692 North  Gower - Agrandissement"/>
    <x v="8"/>
    <x v="24"/>
    <x v="1"/>
    <x v="0"/>
  </r>
  <r>
    <n v="909497"/>
    <s v="909497 East Urban Planning - DC"/>
    <x v="0"/>
    <x v="0"/>
    <s v="Ottawa PublicLibrary Capital"/>
    <x v="0"/>
    <x v="0"/>
    <x v="3"/>
    <x v="5"/>
    <x v="0"/>
    <s v="Individual"/>
    <x v="1"/>
    <x v="8"/>
    <x v="7"/>
    <x v="27"/>
    <x v="24"/>
    <x v="455"/>
    <s v="516131  Ottawa PublicLibrary Capital"/>
    <n v="40"/>
    <n v="0"/>
    <n v="0"/>
    <n v="0"/>
    <n v="0"/>
    <n v="0"/>
    <n v="0"/>
    <n v="0"/>
    <n v="0"/>
    <n v="0"/>
    <n v="40"/>
    <n v="516131"/>
    <n v="40"/>
    <n v="19"/>
    <x v="3"/>
    <s v="Ottawa PublicLibrary Capital"/>
    <n v="909497"/>
    <s v="Planification urbain-est - Redevances d’aménagement"/>
    <s v="909497 Planification urbain-est - Redevances d’aménagement"/>
    <x v="8"/>
    <x v="24"/>
    <x v="1"/>
    <x v="0"/>
  </r>
  <r>
    <n v="909497"/>
    <s v="909497 East Urban Planning - DC"/>
    <x v="1"/>
    <x v="1"/>
    <s v="Library (Outside Greenbelt)"/>
    <x v="1"/>
    <x v="1"/>
    <x v="3"/>
    <x v="5"/>
    <x v="0"/>
    <s v="Individual"/>
    <x v="1"/>
    <x v="8"/>
    <x v="7"/>
    <x v="27"/>
    <x v="24"/>
    <x v="455"/>
    <s v="516260  Library (Outside Greenbelt)"/>
    <n v="360"/>
    <n v="0"/>
    <n v="0"/>
    <n v="0"/>
    <n v="0"/>
    <n v="0"/>
    <n v="0"/>
    <n v="0"/>
    <n v="0"/>
    <n v="0"/>
    <n v="360"/>
    <n v="516260"/>
    <n v="360"/>
    <n v="19"/>
    <x v="3"/>
    <s v="Library"/>
    <n v="909497"/>
    <s v="Planification urbain-est - Redevances d’aménagement"/>
    <s v="909497 Planification urbain-est - Redevances d’aménagement"/>
    <x v="8"/>
    <x v="24"/>
    <x v="1"/>
    <x v="1"/>
  </r>
  <r>
    <n v="909498"/>
    <s v="909498 Library Materials - DC - 2019"/>
    <x v="0"/>
    <x v="0"/>
    <s v="Ottawa PublicLibrary Capital"/>
    <x v="0"/>
    <x v="0"/>
    <x v="3"/>
    <x v="5"/>
    <x v="0"/>
    <s v="Individual"/>
    <x v="1"/>
    <x v="8"/>
    <x v="7"/>
    <x v="27"/>
    <x v="24"/>
    <x v="456"/>
    <s v="516131  Ottawa PublicLibrary Capital"/>
    <n v="262"/>
    <n v="0"/>
    <n v="0"/>
    <n v="307"/>
    <n v="0"/>
    <n v="0"/>
    <n v="0"/>
    <n v="0"/>
    <n v="0"/>
    <n v="0"/>
    <n v="569"/>
    <n v="516131"/>
    <n v="569"/>
    <s v="CW"/>
    <x v="3"/>
    <s v="Ottawa PublicLibrary Capital"/>
    <n v="909498"/>
    <s v="Matériels de Bibliothèque - Redevances d’aménagement - 2019"/>
    <s v="909498 Matériels de Bibliothèque - Redevances d’aménagement - 2019"/>
    <x v="8"/>
    <x v="24"/>
    <x v="1"/>
    <x v="0"/>
  </r>
  <r>
    <n v="909498"/>
    <s v="909498 Library Materials - DC - 2019"/>
    <x v="1"/>
    <x v="1"/>
    <s v="Library (City Wide)"/>
    <x v="1"/>
    <x v="1"/>
    <x v="3"/>
    <x v="5"/>
    <x v="0"/>
    <s v="Individual"/>
    <x v="1"/>
    <x v="8"/>
    <x v="7"/>
    <x v="27"/>
    <x v="24"/>
    <x v="456"/>
    <s v="516259  Library (City Wide)"/>
    <n v="1488"/>
    <n v="0"/>
    <n v="0"/>
    <n v="0"/>
    <n v="0"/>
    <n v="0"/>
    <n v="0"/>
    <n v="0"/>
    <n v="0"/>
    <n v="0"/>
    <n v="1488"/>
    <n v="516259"/>
    <n v="1488"/>
    <s v="CW"/>
    <x v="3"/>
    <s v="Library"/>
    <n v="909498"/>
    <s v="Matériels de Bibliothèque - Redevances d’aménagement - 2019"/>
    <s v="909498 Matériels de Bibliothèque - Redevances d’aménagement - 2019"/>
    <x v="8"/>
    <x v="24"/>
    <x v="1"/>
    <x v="1"/>
  </r>
  <r>
    <n v="909498"/>
    <s v="909498 Library Materials - DC - 2019"/>
    <x v="1"/>
    <x v="1"/>
    <s v="Future DC Funding"/>
    <x v="1"/>
    <x v="1"/>
    <x v="3"/>
    <x v="5"/>
    <x v="0"/>
    <s v="Individual"/>
    <x v="1"/>
    <x v="8"/>
    <x v="7"/>
    <x v="27"/>
    <x v="24"/>
    <x v="456"/>
    <s v="516298  Future DC Funding"/>
    <n v="0"/>
    <n v="0"/>
    <n v="0"/>
    <n v="1737"/>
    <n v="0"/>
    <n v="0"/>
    <n v="0"/>
    <n v="0"/>
    <n v="0"/>
    <n v="0"/>
    <n v="1737"/>
    <n v="516298"/>
    <n v="1737"/>
    <s v="CW"/>
    <x v="3"/>
    <s v="Check "/>
    <n v="909498"/>
    <s v="Matériels de Bibliothèque - Redevances d’aménagement - 2019"/>
    <s v="909498 Matériels de Bibliothèque - Redevances d’aménagement - 2019"/>
    <x v="8"/>
    <x v="24"/>
    <x v="1"/>
    <x v="1"/>
  </r>
  <r>
    <n v="909499"/>
    <s v="909499 Riverside South Design - DC"/>
    <x v="0"/>
    <x v="0"/>
    <s v="Ottawa PublicLibrary Capital"/>
    <x v="0"/>
    <x v="0"/>
    <x v="3"/>
    <x v="5"/>
    <x v="0"/>
    <s v="Individual"/>
    <x v="1"/>
    <x v="8"/>
    <x v="7"/>
    <x v="27"/>
    <x v="24"/>
    <x v="457"/>
    <s v="516131  Ottawa PublicLibrary Capital"/>
    <n v="76"/>
    <n v="0"/>
    <n v="1820"/>
    <n v="0"/>
    <n v="0"/>
    <n v="0"/>
    <n v="0"/>
    <n v="0"/>
    <n v="0"/>
    <n v="0"/>
    <n v="1896"/>
    <n v="516131"/>
    <n v="1896"/>
    <n v="22"/>
    <x v="3"/>
    <s v="Ottawa PublicLibrary Capital"/>
    <n v="909499"/>
    <s v="Riverside-sud – Conception  – Redevances d’aménagement "/>
    <s v="909499 Riverside-sud – Conception  – Redevances d’aménagement "/>
    <x v="8"/>
    <x v="24"/>
    <x v="1"/>
    <x v="0"/>
  </r>
  <r>
    <n v="909499"/>
    <s v="909499 Riverside South Design - DC"/>
    <x v="1"/>
    <x v="1"/>
    <s v="Library (Outside Greenbelt)"/>
    <x v="1"/>
    <x v="1"/>
    <x v="3"/>
    <x v="5"/>
    <x v="0"/>
    <s v="Individual"/>
    <x v="1"/>
    <x v="8"/>
    <x v="7"/>
    <x v="27"/>
    <x v="24"/>
    <x v="457"/>
    <s v="516260  Library (Outside Greenbelt)"/>
    <n v="237"/>
    <n v="0"/>
    <n v="5943"/>
    <n v="0"/>
    <n v="0"/>
    <n v="0"/>
    <n v="0"/>
    <n v="0"/>
    <n v="0"/>
    <n v="0"/>
    <n v="6180"/>
    <n v="516260"/>
    <n v="6180"/>
    <n v="22"/>
    <x v="3"/>
    <s v="Library"/>
    <n v="909499"/>
    <s v="Riverside-sud – Conception  – Redevances d’aménagement "/>
    <s v="909499 Riverside-sud – Conception  – Redevances d’aménagement "/>
    <x v="8"/>
    <x v="24"/>
    <x v="1"/>
    <x v="1"/>
  </r>
  <r>
    <n v="909499"/>
    <s v="909499 Riverside South Design - DC"/>
    <x v="1"/>
    <x v="1"/>
    <s v="Library (Rural)"/>
    <x v="1"/>
    <x v="1"/>
    <x v="3"/>
    <x v="5"/>
    <x v="0"/>
    <s v="Individual"/>
    <x v="1"/>
    <x v="8"/>
    <x v="7"/>
    <x v="27"/>
    <x v="24"/>
    <x v="457"/>
    <s v="516327  D/C - Library (Rural)"/>
    <n v="87"/>
    <n v="0"/>
    <n v="2199"/>
    <n v="0"/>
    <n v="0"/>
    <n v="0"/>
    <n v="0"/>
    <n v="0"/>
    <n v="0"/>
    <n v="0"/>
    <n v="2286"/>
    <n v="516327"/>
    <n v="2286"/>
    <n v="22"/>
    <x v="3"/>
    <s v="Library"/>
    <n v="909499"/>
    <s v="Riverside-sud – Conception  – Redevances d’aménagement "/>
    <s v="909499 Riverside-sud – Conception  – Redevances d’aménagement "/>
    <x v="8"/>
    <x v="24"/>
    <x v="1"/>
    <x v="1"/>
  </r>
  <r>
    <n v="908221"/>
    <s v="908221 RFID (Const &amp; Equip)"/>
    <x v="0"/>
    <x v="0"/>
    <s v="Ottawa PublicLibrary Capital"/>
    <x v="0"/>
    <x v="0"/>
    <x v="3"/>
    <x v="5"/>
    <x v="0"/>
    <s v="Individual"/>
    <x v="2"/>
    <x v="8"/>
    <x v="7"/>
    <x v="27"/>
    <x v="24"/>
    <x v="458"/>
    <s v="516131  Ottawa PublicLibrary Capital"/>
    <n v="0"/>
    <n v="0"/>
    <n v="0"/>
    <n v="0"/>
    <n v="94"/>
    <n v="145"/>
    <n v="145"/>
    <n v="0"/>
    <n v="0"/>
    <n v="0"/>
    <n v="384"/>
    <n v="516131"/>
    <n v="0"/>
    <s v="CW"/>
    <x v="9"/>
    <s v="Ottawa PublicLibrary Capital"/>
    <n v="908221"/>
    <s v="RFID (Const e Equip.)"/>
    <s v="908221 RFID (Const e Equip.)"/>
    <x v="8"/>
    <x v="24"/>
    <x v="2"/>
    <x v="0"/>
  </r>
  <r>
    <n v="908221"/>
    <s v="908221 RFID (Const &amp; Equip)"/>
    <x v="1"/>
    <x v="1"/>
    <s v="Library (City Wide)"/>
    <x v="1"/>
    <x v="1"/>
    <x v="3"/>
    <x v="5"/>
    <x v="0"/>
    <s v="Individual"/>
    <x v="2"/>
    <x v="8"/>
    <x v="7"/>
    <x v="27"/>
    <x v="24"/>
    <x v="458"/>
    <s v="516259  Library (City Wide)"/>
    <n v="0"/>
    <n v="0"/>
    <n v="0"/>
    <n v="0"/>
    <n v="556"/>
    <n v="855"/>
    <n v="855"/>
    <n v="0"/>
    <n v="0"/>
    <n v="0"/>
    <n v="2266"/>
    <n v="516259"/>
    <n v="0"/>
    <s v="CW"/>
    <x v="9"/>
    <s v="Library"/>
    <n v="908221"/>
    <s v="RFID (Const e Equip.)"/>
    <s v="908221 RFID (Const e Equip.)"/>
    <x v="8"/>
    <x v="24"/>
    <x v="2"/>
    <x v="1"/>
  </r>
  <r>
    <n v="908265"/>
    <s v="908265 Accessiblity Technology"/>
    <x v="0"/>
    <x v="0"/>
    <s v="Ottawa PublicLibrary Capital"/>
    <x v="0"/>
    <x v="0"/>
    <x v="3"/>
    <x v="5"/>
    <x v="0"/>
    <s v="Individual"/>
    <x v="2"/>
    <x v="8"/>
    <x v="7"/>
    <x v="27"/>
    <x v="24"/>
    <x v="459"/>
    <s v="516131  Ottawa PublicLibrary Capital"/>
    <n v="0"/>
    <n v="125"/>
    <n v="0"/>
    <n v="85"/>
    <n v="0"/>
    <n v="0"/>
    <n v="0"/>
    <n v="0"/>
    <n v="0"/>
    <n v="0"/>
    <n v="210"/>
    <n v="516131"/>
    <n v="210"/>
    <s v="CW"/>
    <x v="9"/>
    <s v="Ottawa PublicLibrary Capital"/>
    <n v="908265"/>
    <s v="Technologies accessibles"/>
    <s v="908265 Technologies accessibles"/>
    <x v="8"/>
    <x v="24"/>
    <x v="2"/>
    <x v="0"/>
  </r>
  <r>
    <n v="909137"/>
    <s v="909137 Accessiblity Technology 2018"/>
    <x v="0"/>
    <x v="0"/>
    <s v="Ottawa PublicLibrary Capital"/>
    <x v="0"/>
    <x v="0"/>
    <x v="3"/>
    <x v="5"/>
    <x v="0"/>
    <s v="Individual"/>
    <x v="2"/>
    <x v="8"/>
    <x v="7"/>
    <x v="27"/>
    <x v="24"/>
    <x v="460"/>
    <s v="516131  Ottawa PublicLibrary Capital"/>
    <n v="0"/>
    <n v="0"/>
    <n v="0"/>
    <n v="85"/>
    <n v="85"/>
    <n v="85"/>
    <n v="0"/>
    <n v="0"/>
    <n v="0"/>
    <n v="0"/>
    <n v="255"/>
    <n v="516131"/>
    <n v="85"/>
    <s v="CW"/>
    <x v="9"/>
    <s v="Ottawa PublicLibrary Capital"/>
    <n v="909137"/>
    <s v="Technologie reliée à l'accessibilité"/>
    <s v="909137 Technologie reliée à l'accessibilité"/>
    <x v="8"/>
    <x v="24"/>
    <x v="2"/>
    <x v="0"/>
  </r>
  <r>
    <n v="909500"/>
    <s v="909500 Creation and Innovation Fund - 2019"/>
    <x v="0"/>
    <x v="0"/>
    <s v="Ottawa PublicLibrary Capital"/>
    <x v="0"/>
    <x v="0"/>
    <x v="3"/>
    <x v="5"/>
    <x v="0"/>
    <s v="Individual"/>
    <x v="2"/>
    <x v="8"/>
    <x v="7"/>
    <x v="27"/>
    <x v="24"/>
    <x v="461"/>
    <s v="516131  Ottawa PublicLibrary Capital"/>
    <n v="500"/>
    <n v="500"/>
    <n v="500"/>
    <n v="500"/>
    <n v="0"/>
    <n v="0"/>
    <n v="0"/>
    <n v="0"/>
    <n v="0"/>
    <n v="0"/>
    <n v="2000"/>
    <n v="516131"/>
    <n v="2000"/>
    <s v="CW"/>
    <x v="3"/>
    <s v="Ottawa PublicLibrary Capital"/>
    <n v="909500"/>
    <s v="Fonds de création et d’innovation - 2019"/>
    <s v="909500 Fonds de création et d’innovation - 2019"/>
    <x v="8"/>
    <x v="24"/>
    <x v="2"/>
    <x v="0"/>
  </r>
  <r>
    <n v="909476"/>
    <s v="909476 2019 Accessibility - Library"/>
    <x v="0"/>
    <x v="0"/>
    <s v="City Wide Capital"/>
    <x v="0"/>
    <x v="0"/>
    <x v="3"/>
    <x v="5"/>
    <x v="0"/>
    <s v="Accessibility - Library"/>
    <x v="2"/>
    <x v="8"/>
    <x v="1"/>
    <x v="3"/>
    <x v="24"/>
    <x v="462"/>
    <s v="516104  City Wide Capital"/>
    <n v="140"/>
    <n v="140"/>
    <n v="140"/>
    <n v="140"/>
    <n v="0"/>
    <n v="0"/>
    <n v="0"/>
    <n v="0"/>
    <n v="0"/>
    <n v="0"/>
    <n v="560"/>
    <n v="516104"/>
    <n v="560"/>
    <s v="CW"/>
    <x v="3"/>
    <s v="City Wide Capital"/>
    <n v="909476"/>
    <s v="Accessibilité 2019 - Bibliothèque"/>
    <s v="909476 Accessibilité 2019 - Bibliothèque"/>
    <x v="8"/>
    <x v="24"/>
    <x v="3"/>
    <x v="0"/>
  </r>
  <r>
    <n v="909143"/>
    <s v="909143 Telecommunications 2019"/>
    <x v="0"/>
    <x v="0"/>
    <s v="Police Capital"/>
    <x v="0"/>
    <x v="0"/>
    <x v="4"/>
    <x v="6"/>
    <x v="0"/>
    <s v="Individual"/>
    <x v="0"/>
    <x v="9"/>
    <x v="8"/>
    <x v="28"/>
    <x v="25"/>
    <x v="463"/>
    <s v="516117  Police Capital"/>
    <n v="424"/>
    <n v="1195"/>
    <n v="721.8"/>
    <n v="760.2"/>
    <n v="0"/>
    <n v="0"/>
    <n v="0"/>
    <n v="0"/>
    <n v="0"/>
    <n v="0"/>
    <n v="3101"/>
    <n v="516117"/>
    <n v="3101"/>
    <s v="CW"/>
    <x v="8"/>
    <s v="Police Capital"/>
    <n v="909143"/>
    <s v="Télécommunications 2019"/>
    <s v="909143 Télécommunications 2019"/>
    <x v="9"/>
    <x v="25"/>
    <x v="0"/>
    <x v="0"/>
  </r>
  <r>
    <n v="909306"/>
    <s v="909306 Facility Life Cycle 2019"/>
    <x v="0"/>
    <x v="0"/>
    <s v="Police Capital"/>
    <x v="0"/>
    <x v="0"/>
    <x v="4"/>
    <x v="6"/>
    <x v="0"/>
    <s v="Individual"/>
    <x v="0"/>
    <x v="9"/>
    <x v="8"/>
    <x v="28"/>
    <x v="25"/>
    <x v="464"/>
    <s v="516117  Police Capital"/>
    <n v="1815"/>
    <n v="2310"/>
    <n v="2371"/>
    <n v="2434"/>
    <n v="0"/>
    <n v="0"/>
    <n v="0"/>
    <n v="0"/>
    <n v="0"/>
    <n v="0"/>
    <n v="8930"/>
    <n v="516117"/>
    <n v="8930"/>
    <s v="CW"/>
    <x v="3"/>
    <s v="Police Capital"/>
    <n v="909306"/>
    <s v="Cycle de vie des installations 2019"/>
    <s v="909306 Cycle de vie des installations 2019"/>
    <x v="9"/>
    <x v="25"/>
    <x v="0"/>
    <x v="0"/>
  </r>
  <r>
    <n v="909550"/>
    <s v="909550 Fleet Replacement Program 2019"/>
    <x v="3"/>
    <x v="3"/>
    <s v="General Revenue"/>
    <x v="3"/>
    <x v="2"/>
    <x v="4"/>
    <x v="6"/>
    <x v="0"/>
    <s v="Fleet - Renewal"/>
    <x v="0"/>
    <x v="9"/>
    <x v="8"/>
    <x v="28"/>
    <x v="25"/>
    <x v="465"/>
    <s v="517005  General Revenue"/>
    <n v="286"/>
    <n v="286"/>
    <n v="286"/>
    <n v="286"/>
    <n v="286"/>
    <n v="0"/>
    <n v="0"/>
    <n v="0"/>
    <n v="0"/>
    <n v="0"/>
    <n v="1430"/>
    <n v="517005"/>
    <n v="1144"/>
    <s v="CW"/>
    <x v="8"/>
    <s v="General"/>
    <n v="909550"/>
    <s v="Programme de remplacement du parc de véhicules 2019"/>
    <s v="909550 Programme de remplacement du parc de véhicules 2019"/>
    <x v="9"/>
    <x v="25"/>
    <x v="0"/>
    <x v="3"/>
  </r>
  <r>
    <n v="909550"/>
    <s v="909550 Fleet Replacement Program 2019"/>
    <x v="0"/>
    <x v="0"/>
    <s v="Fleet Police"/>
    <x v="0"/>
    <x v="0"/>
    <x v="4"/>
    <x v="6"/>
    <x v="0"/>
    <s v="Fleet - Renewal"/>
    <x v="0"/>
    <x v="9"/>
    <x v="8"/>
    <x v="28"/>
    <x v="25"/>
    <x v="465"/>
    <s v="516121  Fleet Police"/>
    <n v="3963"/>
    <n v="4505.3"/>
    <n v="4426.8999999999996"/>
    <n v="5421.2"/>
    <n v="0"/>
    <n v="0"/>
    <n v="0"/>
    <n v="0"/>
    <n v="0"/>
    <n v="0"/>
    <n v="18316.399999999998"/>
    <n v="516121"/>
    <n v="18316.399999999998"/>
    <s v="CW"/>
    <x v="8"/>
    <s v="Fleet Police"/>
    <n v="909550"/>
    <s v="Programme de remplacement du parc de véhicules 2019"/>
    <s v="909550 Programme de remplacement du parc de véhicules 2019"/>
    <x v="9"/>
    <x v="25"/>
    <x v="0"/>
    <x v="0"/>
  </r>
  <r>
    <n v="909551"/>
    <s v="909551 Infrastructure Support 2019"/>
    <x v="0"/>
    <x v="0"/>
    <s v="Police Capital"/>
    <x v="0"/>
    <x v="0"/>
    <x v="4"/>
    <x v="6"/>
    <x v="0"/>
    <s v="Individual"/>
    <x v="0"/>
    <x v="9"/>
    <x v="8"/>
    <x v="28"/>
    <x v="25"/>
    <x v="466"/>
    <s v="516117  Police Capital"/>
    <n v="1853"/>
    <n v="2955"/>
    <n v="0"/>
    <n v="2149"/>
    <n v="0"/>
    <n v="0"/>
    <n v="0"/>
    <n v="0"/>
    <n v="0"/>
    <n v="0"/>
    <n v="6957"/>
    <n v="516117"/>
    <n v="6957"/>
    <s v="CW"/>
    <x v="8"/>
    <s v="Police Capital"/>
    <n v="909551"/>
    <s v="Soutien à l’infrastructure 2019"/>
    <s v="909551 Soutien à l’infrastructure 2019"/>
    <x v="9"/>
    <x v="25"/>
    <x v="0"/>
    <x v="0"/>
  </r>
  <r>
    <n v="909551"/>
    <s v="909551 Infrastructure Support 2019"/>
    <x v="0"/>
    <x v="0"/>
    <s v="Fleet Police"/>
    <x v="0"/>
    <x v="0"/>
    <x v="4"/>
    <x v="6"/>
    <x v="0"/>
    <s v="Individual"/>
    <x v="0"/>
    <x v="9"/>
    <x v="8"/>
    <x v="28"/>
    <x v="25"/>
    <x v="466"/>
    <s v="516121  Fleet Police"/>
    <n v="0"/>
    <n v="0"/>
    <n v="2031"/>
    <n v="0"/>
    <n v="0"/>
    <n v="0"/>
    <n v="0"/>
    <n v="0"/>
    <n v="0"/>
    <n v="0"/>
    <n v="2031"/>
    <n v="516121"/>
    <n v="2031"/>
    <s v="CW"/>
    <x v="8"/>
    <s v="Fleet Police"/>
    <n v="909551"/>
    <s v="Soutien à l’infrastructure 2019"/>
    <s v="909551 Soutien à l’infrastructure 2019"/>
    <x v="9"/>
    <x v="25"/>
    <x v="0"/>
    <x v="0"/>
  </r>
  <r>
    <n v="909552"/>
    <s v="909552 Evergreening of Assets 2019"/>
    <x v="0"/>
    <x v="0"/>
    <s v="Police Capital"/>
    <x v="0"/>
    <x v="0"/>
    <x v="4"/>
    <x v="6"/>
    <x v="0"/>
    <s v="Individual"/>
    <x v="0"/>
    <x v="9"/>
    <x v="8"/>
    <x v="28"/>
    <x v="25"/>
    <x v="467"/>
    <s v="516117  Police Capital"/>
    <n v="45"/>
    <n v="90"/>
    <n v="635"/>
    <n v="1180"/>
    <n v="0"/>
    <n v="0"/>
    <n v="0"/>
    <n v="0"/>
    <n v="0"/>
    <n v="0"/>
    <n v="1950"/>
    <n v="516117"/>
    <n v="1950"/>
    <s v="CW"/>
    <x v="8"/>
    <s v="Police Capital"/>
    <n v="909552"/>
    <s v="Modifications progressive des atouts 2019"/>
    <s v="909552 Modifications progressive des atouts 2019"/>
    <x v="9"/>
    <x v="25"/>
    <x v="0"/>
    <x v="0"/>
  </r>
  <r>
    <n v="903447"/>
    <s v="903447 South Facility"/>
    <x v="2"/>
    <x v="2"/>
    <s v="Police Debt"/>
    <x v="2"/>
    <x v="0"/>
    <x v="4"/>
    <x v="6"/>
    <x v="0"/>
    <s v="Individual"/>
    <x v="1"/>
    <x v="9"/>
    <x v="8"/>
    <x v="10"/>
    <x v="25"/>
    <x v="468"/>
    <s v="518017  Police Debt"/>
    <n v="1400"/>
    <n v="0"/>
    <n v="0"/>
    <n v="0"/>
    <n v="0"/>
    <n v="0"/>
    <n v="0"/>
    <n v="0"/>
    <n v="0"/>
    <n v="0"/>
    <n v="1400"/>
    <n v="518017"/>
    <n v="1400"/>
    <s v="CW"/>
    <x v="8"/>
    <s v="Police Debt"/>
    <n v="903447"/>
    <s v="Installation sud"/>
    <s v="903447 Installation sud"/>
    <x v="9"/>
    <x v="25"/>
    <x v="1"/>
    <x v="2"/>
  </r>
  <r>
    <n v="909309"/>
    <s v="909309 South Facility Phase 2"/>
    <x v="2"/>
    <x v="2"/>
    <s v="Police Debt"/>
    <x v="2"/>
    <x v="0"/>
    <x v="4"/>
    <x v="6"/>
    <x v="0"/>
    <s v="Individual"/>
    <x v="1"/>
    <x v="9"/>
    <x v="8"/>
    <x v="28"/>
    <x v="25"/>
    <x v="469"/>
    <s v="518017  Police Debt"/>
    <n v="16792"/>
    <n v="16000"/>
    <n v="0"/>
    <n v="0"/>
    <n v="0"/>
    <n v="0"/>
    <n v="0"/>
    <n v="0"/>
    <n v="0"/>
    <n v="0"/>
    <n v="32792"/>
    <n v="518017"/>
    <n v="32792"/>
    <s v="CW"/>
    <x v="3"/>
    <s v="Police Debt"/>
    <n v="909309"/>
    <s v="Nouvelles Installations - Sud la Phase 2"/>
    <s v="909309 Nouvelles Installations - Sud la Phase 2"/>
    <x v="9"/>
    <x v="25"/>
    <x v="1"/>
    <x v="2"/>
  </r>
  <r>
    <n v="907491"/>
    <s v="907491 Elgin Refit - 2014"/>
    <x v="0"/>
    <x v="0"/>
    <s v="Police Capital"/>
    <x v="0"/>
    <x v="0"/>
    <x v="4"/>
    <x v="6"/>
    <x v="0"/>
    <s v="Individual"/>
    <x v="2"/>
    <x v="9"/>
    <x v="8"/>
    <x v="10"/>
    <x v="25"/>
    <x v="470"/>
    <s v="516117  Police Capital"/>
    <n v="0"/>
    <n v="0"/>
    <n v="0"/>
    <n v="3603"/>
    <n v="0"/>
    <n v="0"/>
    <n v="0"/>
    <n v="0"/>
    <n v="0"/>
    <n v="0"/>
    <n v="3603"/>
    <n v="516117"/>
    <n v="3603"/>
    <n v="14"/>
    <x v="9"/>
    <s v="Police Capital"/>
    <n v="907491"/>
    <s v="Elgin radoub - 2014"/>
    <s v="907491 Elgin radoub - 2014"/>
    <x v="9"/>
    <x v="25"/>
    <x v="2"/>
    <x v="0"/>
  </r>
  <r>
    <n v="907491"/>
    <s v="907491 Elgin Refit - 2014"/>
    <x v="0"/>
    <x v="0"/>
    <s v="OPS Facilities Strategic"/>
    <x v="0"/>
    <x v="0"/>
    <x v="4"/>
    <x v="6"/>
    <x v="0"/>
    <s v="Individual"/>
    <x v="2"/>
    <x v="9"/>
    <x v="8"/>
    <x v="10"/>
    <x v="25"/>
    <x v="470"/>
    <s v="516172  OPS Facilities Strategic Reserve"/>
    <n v="330"/>
    <n v="0"/>
    <n v="0"/>
    <n v="0"/>
    <n v="0"/>
    <n v="0"/>
    <n v="0"/>
    <n v="0"/>
    <n v="0"/>
    <n v="0"/>
    <n v="330"/>
    <n v="516172"/>
    <n v="330"/>
    <n v="14"/>
    <x v="9"/>
    <s v="OPS Facilities Strategic"/>
    <n v="907491"/>
    <s v="Elgin radoub - 2014"/>
    <s v="907491 Elgin radoub - 2014"/>
    <x v="9"/>
    <x v="25"/>
    <x v="2"/>
    <x v="0"/>
  </r>
  <r>
    <n v="907492"/>
    <s v="907492 Swansea Refit"/>
    <x v="0"/>
    <x v="0"/>
    <s v="Police Capital"/>
    <x v="0"/>
    <x v="0"/>
    <x v="4"/>
    <x v="6"/>
    <x v="0"/>
    <s v="Individual"/>
    <x v="2"/>
    <x v="9"/>
    <x v="8"/>
    <x v="10"/>
    <x v="25"/>
    <x v="471"/>
    <s v="516117  Police Capital"/>
    <n v="0"/>
    <n v="330"/>
    <n v="2000"/>
    <n v="0"/>
    <n v="0"/>
    <n v="0"/>
    <n v="0"/>
    <n v="0"/>
    <n v="0"/>
    <n v="0"/>
    <n v="2330"/>
    <n v="516117"/>
    <n v="2330"/>
    <s v="CW"/>
    <x v="9"/>
    <s v="Police Capital"/>
    <n v="907492"/>
    <s v="Réaménagement – Swansea"/>
    <s v="907492 Réaménagement – Swansea"/>
    <x v="9"/>
    <x v="25"/>
    <x v="2"/>
    <x v="0"/>
  </r>
  <r>
    <n v="908707"/>
    <s v="908707 Queensview 2"/>
    <x v="0"/>
    <x v="0"/>
    <s v="OPS Facilities Strategic"/>
    <x v="0"/>
    <x v="0"/>
    <x v="4"/>
    <x v="6"/>
    <x v="0"/>
    <s v="Individual"/>
    <x v="2"/>
    <x v="9"/>
    <x v="8"/>
    <x v="10"/>
    <x v="25"/>
    <x v="472"/>
    <s v="516172  OPS Facilities Strategic Reserve"/>
    <n v="0"/>
    <n v="0"/>
    <n v="552"/>
    <n v="0"/>
    <n v="0"/>
    <n v="0"/>
    <n v="0"/>
    <n v="0"/>
    <n v="0"/>
    <n v="0"/>
    <n v="552"/>
    <n v="516172"/>
    <n v="552"/>
    <s v="CW"/>
    <x v="13"/>
    <s v="OPS Facilities Strategic"/>
    <n v="908707"/>
    <s v="Queensview 2"/>
    <s v="908707 Queensview 2"/>
    <x v="9"/>
    <x v="25"/>
    <x v="2"/>
    <x v="0"/>
  </r>
  <r>
    <n v="909307"/>
    <s v="909307 Facility Intitatives 2019"/>
    <x v="0"/>
    <x v="0"/>
    <s v="Police Capital"/>
    <x v="0"/>
    <x v="0"/>
    <x v="4"/>
    <x v="6"/>
    <x v="0"/>
    <s v="Individual"/>
    <x v="2"/>
    <x v="9"/>
    <x v="8"/>
    <x v="28"/>
    <x v="25"/>
    <x v="473"/>
    <s v="516117  Police Capital"/>
    <n v="400"/>
    <n v="450"/>
    <n v="500"/>
    <n v="550"/>
    <n v="0"/>
    <n v="0"/>
    <n v="0"/>
    <n v="0"/>
    <n v="0"/>
    <n v="0"/>
    <n v="1900"/>
    <n v="516117"/>
    <n v="1900"/>
    <s v="CW"/>
    <x v="3"/>
    <s v="Police Capital"/>
    <n v="909307"/>
    <s v="Initiatives relatives aux installations 2019"/>
    <s v="909307 Initiatives relatives aux installations 2019"/>
    <x v="9"/>
    <x v="25"/>
    <x v="2"/>
    <x v="0"/>
  </r>
  <r>
    <n v="909308"/>
    <s v="909308 Facility Security Intiatives 2019"/>
    <x v="0"/>
    <x v="0"/>
    <s v="Police Capital"/>
    <x v="0"/>
    <x v="0"/>
    <x v="4"/>
    <x v="6"/>
    <x v="0"/>
    <s v="Individual"/>
    <x v="2"/>
    <x v="9"/>
    <x v="8"/>
    <x v="28"/>
    <x v="25"/>
    <x v="474"/>
    <s v="516117  Police Capital"/>
    <n v="200"/>
    <n v="200"/>
    <n v="200"/>
    <n v="200"/>
    <n v="0"/>
    <n v="0"/>
    <n v="0"/>
    <n v="0"/>
    <n v="0"/>
    <n v="0"/>
    <n v="800"/>
    <n v="516117"/>
    <n v="800"/>
    <s v="CW"/>
    <x v="3"/>
    <s v="Police Capital"/>
    <n v="909308"/>
    <s v="Initiatives de surete de l'installation 2019"/>
    <s v="909308 Initiatives de surete de l'installation 2019"/>
    <x v="9"/>
    <x v="25"/>
    <x v="2"/>
    <x v="0"/>
  </r>
  <r>
    <n v="909315"/>
    <s v="909315 IT/Comm 2"/>
    <x v="0"/>
    <x v="0"/>
    <s v="Police Capital"/>
    <x v="0"/>
    <x v="0"/>
    <x v="4"/>
    <x v="6"/>
    <x v="0"/>
    <s v="Individual"/>
    <x v="2"/>
    <x v="9"/>
    <x v="8"/>
    <x v="28"/>
    <x v="25"/>
    <x v="475"/>
    <s v="516117  Police Capital"/>
    <n v="0"/>
    <n v="0"/>
    <n v="0"/>
    <n v="15000"/>
    <n v="0"/>
    <n v="0"/>
    <n v="0"/>
    <n v="0"/>
    <n v="0"/>
    <n v="0"/>
    <n v="15000"/>
    <n v="516117"/>
    <n v="15000"/>
    <s v="CW"/>
    <x v="2"/>
    <s v="Police Capital"/>
    <n v="909315"/>
    <s v="SIA et Communications 2"/>
    <s v="909315 SIA et Communications 2"/>
    <x v="9"/>
    <x v="25"/>
    <x v="2"/>
    <x v="0"/>
  </r>
  <r>
    <n v="909553"/>
    <s v="909553 Modernization Roadmap 2019"/>
    <x v="0"/>
    <x v="0"/>
    <s v="Police Capital"/>
    <x v="0"/>
    <x v="0"/>
    <x v="4"/>
    <x v="6"/>
    <x v="0"/>
    <s v="Individual"/>
    <x v="2"/>
    <x v="9"/>
    <x v="8"/>
    <x v="28"/>
    <x v="25"/>
    <x v="476"/>
    <s v="516117  Police Capital"/>
    <n v="8000"/>
    <n v="3865"/>
    <n v="0"/>
    <n v="0"/>
    <n v="0"/>
    <n v="0"/>
    <n v="0"/>
    <n v="0"/>
    <n v="0"/>
    <n v="0"/>
    <n v="11865"/>
    <n v="516117"/>
    <n v="11865"/>
    <s v="CW"/>
    <x v="3"/>
    <s v="Police Capital"/>
    <n v="909553"/>
    <s v="Feuille de route en matière de modernisation 2019"/>
    <s v="909553 Feuille de route en matière de modernisation 2019"/>
    <x v="9"/>
    <x v="25"/>
    <x v="2"/>
    <x v="0"/>
  </r>
  <r>
    <n v="909554"/>
    <s v="909554 Radio Project"/>
    <x v="0"/>
    <x v="0"/>
    <s v="Police Capital"/>
    <x v="0"/>
    <x v="0"/>
    <x v="4"/>
    <x v="6"/>
    <x v="0"/>
    <s v="Individual"/>
    <x v="2"/>
    <x v="9"/>
    <x v="8"/>
    <x v="28"/>
    <x v="25"/>
    <x v="477"/>
    <s v="516117  Police Capital"/>
    <n v="600"/>
    <n v="0"/>
    <n v="0"/>
    <n v="0"/>
    <n v="0"/>
    <n v="0"/>
    <n v="0"/>
    <n v="0"/>
    <n v="0"/>
    <n v="0"/>
    <n v="600"/>
    <n v="516117"/>
    <n v="600"/>
    <s v="CW"/>
    <x v="8"/>
    <s v="Police Capital"/>
    <n v="909554"/>
    <s v="Projet radio"/>
    <s v="909554 Projet radio"/>
    <x v="9"/>
    <x v="25"/>
    <x v="2"/>
    <x v="0"/>
  </r>
  <r>
    <n v="909555"/>
    <s v="909555 Growth Costs 2019"/>
    <x v="0"/>
    <x v="0"/>
    <s v="Police Capital"/>
    <x v="0"/>
    <x v="0"/>
    <x v="4"/>
    <x v="6"/>
    <x v="0"/>
    <s v="Individual"/>
    <x v="2"/>
    <x v="9"/>
    <x v="8"/>
    <x v="28"/>
    <x v="25"/>
    <x v="478"/>
    <s v="516117  Police Capital"/>
    <n v="1048"/>
    <n v="1350"/>
    <n v="1253"/>
    <n v="1253"/>
    <n v="0"/>
    <n v="0"/>
    <n v="0"/>
    <n v="0"/>
    <n v="0"/>
    <n v="0"/>
    <n v="4904"/>
    <n v="516117"/>
    <n v="4904"/>
    <s v="CW"/>
    <x v="8"/>
    <s v="Police Capital"/>
    <n v="909555"/>
    <s v="Coûts de croissance 2019"/>
    <s v="909555 Coûts de croissance 2019"/>
    <x v="9"/>
    <x v="25"/>
    <x v="1"/>
    <x v="0"/>
  </r>
  <r>
    <n v="903608"/>
    <s v="903608 East Urban Facility"/>
    <x v="2"/>
    <x v="2"/>
    <s v="Tax Supported Debt"/>
    <x v="2"/>
    <x v="0"/>
    <x v="3"/>
    <x v="5"/>
    <x v="0"/>
    <s v="Individual"/>
    <x v="0"/>
    <x v="8"/>
    <x v="7"/>
    <x v="27"/>
    <x v="24"/>
    <x v="479"/>
    <s v="518004  Tax Supported Debt"/>
    <n v="0"/>
    <n v="0"/>
    <n v="0"/>
    <n v="0"/>
    <n v="0"/>
    <n v="0"/>
    <n v="0"/>
    <n v="0"/>
    <n v="0"/>
    <n v="0"/>
    <n v="0"/>
    <n v="518004"/>
    <n v="0"/>
    <n v="2"/>
    <x v="7"/>
    <s v="Tax Supported Debt"/>
    <n v="903608"/>
    <s v="Aménagement de la succursale d'Orléans"/>
    <s v="903608 Aménagement de la succursale d'Orléans"/>
    <x v="8"/>
    <x v="24"/>
    <x v="0"/>
    <x v="2"/>
  </r>
  <r>
    <n v="903608"/>
    <s v="903608 East Urban Facility"/>
    <x v="3"/>
    <x v="3"/>
    <s v="Provincial Revenue"/>
    <x v="3"/>
    <x v="2"/>
    <x v="3"/>
    <x v="5"/>
    <x v="0"/>
    <s v="Individual"/>
    <x v="0"/>
    <x v="8"/>
    <x v="7"/>
    <x v="27"/>
    <x v="24"/>
    <x v="479"/>
    <s v="512005  Provincial Revenue"/>
    <n v="0"/>
    <n v="0"/>
    <n v="0"/>
    <n v="0"/>
    <n v="0"/>
    <n v="0"/>
    <n v="0"/>
    <n v="0"/>
    <n v="0"/>
    <n v="0"/>
    <n v="0"/>
    <n v="512005"/>
    <n v="0"/>
    <n v="2"/>
    <x v="7"/>
    <s v="Provincial"/>
    <n v="903608"/>
    <s v="Aménagement de la succursale d'Orléans"/>
    <s v="903608 Aménagement de la succursale d'Orléans"/>
    <x v="8"/>
    <x v="24"/>
    <x v="0"/>
    <x v="3"/>
  </r>
  <r>
    <n v="903608"/>
    <s v="903608 East Urban Facility"/>
    <x v="0"/>
    <x v="4"/>
    <s v="Federal Gas Tax"/>
    <x v="8"/>
    <x v="4"/>
    <x v="3"/>
    <x v="5"/>
    <x v="0"/>
    <s v="Individual"/>
    <x v="0"/>
    <x v="8"/>
    <x v="7"/>
    <x v="27"/>
    <x v="24"/>
    <x v="479"/>
    <s v="516174  Federal Gas Tax"/>
    <n v="0"/>
    <n v="0"/>
    <n v="0"/>
    <n v="0"/>
    <n v="0"/>
    <n v="0"/>
    <n v="0"/>
    <n v="0"/>
    <n v="0"/>
    <n v="0"/>
    <n v="0"/>
    <n v="516174"/>
    <n v="0"/>
    <n v="2"/>
    <x v="7"/>
    <s v="Federal Gas Tax"/>
    <n v="903608"/>
    <s v="Aménagement de la succursale d'Orléans"/>
    <s v="903608 Aménagement de la succursale d'Orléans"/>
    <x v="8"/>
    <x v="24"/>
    <x v="0"/>
    <x v="4"/>
  </r>
  <r>
    <n v="903608"/>
    <s v="903608 East Urban Facility"/>
    <x v="1"/>
    <x v="1"/>
    <s v="Studies-2021-CW"/>
    <x v="1"/>
    <x v="1"/>
    <x v="3"/>
    <x v="5"/>
    <x v="0"/>
    <s v="Individual"/>
    <x v="0"/>
    <x v="8"/>
    <x v="7"/>
    <x v="27"/>
    <x v="24"/>
    <x v="479"/>
    <s v="516279  D/C Studies-2021-CW"/>
    <n v="0"/>
    <n v="0"/>
    <n v="0"/>
    <n v="0"/>
    <n v="0"/>
    <n v="0"/>
    <n v="0"/>
    <n v="0"/>
    <n v="0"/>
    <n v="0"/>
    <n v="0"/>
    <n v="516279"/>
    <n v="0"/>
    <n v="2"/>
    <x v="7"/>
    <s v="Studies"/>
    <n v="903608"/>
    <s v="Aménagement de la succursale d'Orléans"/>
    <s v="903608 Aménagement de la succursale d'Orléans"/>
    <x v="8"/>
    <x v="24"/>
    <x v="0"/>
    <x v="1"/>
  </r>
  <r>
    <n v="908717"/>
    <s v="908717 Corporate Services - South"/>
    <x v="2"/>
    <x v="2"/>
    <s v="Tax Supported Debt"/>
    <x v="2"/>
    <x v="0"/>
    <x v="4"/>
    <x v="6"/>
    <x v="0"/>
    <s v="Individual"/>
    <x v="2"/>
    <x v="9"/>
    <x v="8"/>
    <x v="10"/>
    <x v="25"/>
    <x v="480"/>
    <s v="518004  Tax Supported Debt"/>
    <n v="0"/>
    <n v="0"/>
    <n v="0"/>
    <n v="0"/>
    <n v="0"/>
    <n v="0"/>
    <n v="0"/>
    <n v="0"/>
    <n v="0"/>
    <n v="0"/>
    <n v="0"/>
    <n v="518004"/>
    <n v="0"/>
    <s v="CW"/>
    <x v="1"/>
    <s v="Tax Supported Debt"/>
    <n v="908717"/>
    <s v="Services généraux - Sud"/>
    <s v="908717 Services généraux - Sud"/>
    <x v="9"/>
    <x v="25"/>
    <x v="2"/>
    <x v="2"/>
  </r>
  <r>
    <n v="908717"/>
    <s v="908717 Corporate Services - South"/>
    <x v="3"/>
    <x v="3"/>
    <s v="Provincial Revenue"/>
    <x v="3"/>
    <x v="2"/>
    <x v="4"/>
    <x v="6"/>
    <x v="0"/>
    <s v="Individual"/>
    <x v="2"/>
    <x v="9"/>
    <x v="8"/>
    <x v="10"/>
    <x v="25"/>
    <x v="480"/>
    <s v="512005  Provincial Revenue"/>
    <n v="0"/>
    <n v="0"/>
    <n v="0"/>
    <n v="0"/>
    <n v="0"/>
    <n v="0"/>
    <n v="0"/>
    <n v="0"/>
    <n v="0"/>
    <n v="0"/>
    <n v="0"/>
    <n v="512005"/>
    <n v="0"/>
    <s v="CW"/>
    <x v="1"/>
    <s v="Provincial"/>
    <n v="908717"/>
    <s v="Services généraux - Sud"/>
    <s v="908717 Services généraux - Sud"/>
    <x v="9"/>
    <x v="25"/>
    <x v="2"/>
    <x v="3"/>
  </r>
  <r>
    <n v="908717"/>
    <s v="908717 Corporate Services - South"/>
    <x v="0"/>
    <x v="4"/>
    <s v="Federal Gas Tax"/>
    <x v="8"/>
    <x v="4"/>
    <x v="4"/>
    <x v="6"/>
    <x v="0"/>
    <s v="Individual"/>
    <x v="2"/>
    <x v="9"/>
    <x v="8"/>
    <x v="10"/>
    <x v="25"/>
    <x v="480"/>
    <s v="516174  Federal Gas Tax"/>
    <n v="0"/>
    <n v="0"/>
    <n v="0"/>
    <n v="0"/>
    <n v="0"/>
    <n v="0"/>
    <n v="0"/>
    <n v="0"/>
    <n v="0"/>
    <n v="0"/>
    <n v="0"/>
    <n v="516174"/>
    <n v="0"/>
    <s v="CW"/>
    <x v="1"/>
    <s v="Federal Gas Tax"/>
    <n v="908717"/>
    <s v="Services généraux - Sud"/>
    <s v="908717 Services généraux - Sud"/>
    <x v="9"/>
    <x v="25"/>
    <x v="2"/>
    <x v="4"/>
  </r>
  <r>
    <n v="908717"/>
    <s v="908717 Corporate Services - South"/>
    <x v="1"/>
    <x v="1"/>
    <s v="Studies-2021-CW"/>
    <x v="1"/>
    <x v="1"/>
    <x v="4"/>
    <x v="6"/>
    <x v="0"/>
    <s v="Individual"/>
    <x v="2"/>
    <x v="9"/>
    <x v="8"/>
    <x v="10"/>
    <x v="25"/>
    <x v="480"/>
    <s v="516279  D/C Studies-2021-CW"/>
    <n v="0"/>
    <n v="0"/>
    <n v="0"/>
    <n v="0"/>
    <n v="0"/>
    <n v="0"/>
    <n v="0"/>
    <n v="0"/>
    <n v="0"/>
    <n v="0"/>
    <n v="0"/>
    <n v="516279"/>
    <n v="0"/>
    <s v="CW"/>
    <x v="1"/>
    <s v="Studies"/>
    <n v="908717"/>
    <s v="Services généraux - Sud"/>
    <s v="908717 Services généraux - Sud"/>
    <x v="9"/>
    <x v="25"/>
    <x v="2"/>
    <x v="1"/>
  </r>
  <r>
    <n v="908605"/>
    <s v="908605 South Mississippi Bridge Mohrs Rd 432030"/>
    <x v="2"/>
    <x v="2"/>
    <s v="Tax Supported Debt"/>
    <x v="2"/>
    <x v="0"/>
    <x v="0"/>
    <x v="0"/>
    <x v="0"/>
    <s v="Individual"/>
    <x v="0"/>
    <x v="7"/>
    <x v="1"/>
    <x v="3"/>
    <x v="21"/>
    <x v="481"/>
    <s v="518004  Tax Supported Debt"/>
    <n v="0"/>
    <n v="0"/>
    <n v="0"/>
    <n v="0"/>
    <n v="0"/>
    <n v="0"/>
    <n v="0"/>
    <n v="0"/>
    <n v="0"/>
    <n v="0"/>
    <n v="0"/>
    <n v="518004"/>
    <n v="0"/>
    <n v="5"/>
    <x v="11"/>
    <s v="Tax Supported Debt"/>
    <n v="908605"/>
    <s v="Pont Mississippi Sud rue Mohrs 432030"/>
    <s v="908605 Pont Mississippi Sud rue Mohrs 432030"/>
    <x v="7"/>
    <x v="21"/>
    <x v="0"/>
    <x v="2"/>
  </r>
  <r>
    <n v="908605"/>
    <s v="908605 South Mississippi Bridge Mohrs Rd 432031"/>
    <x v="3"/>
    <x v="3"/>
    <s v="Provincial Revenue"/>
    <x v="3"/>
    <x v="2"/>
    <x v="0"/>
    <x v="0"/>
    <x v="0"/>
    <s v="Individual"/>
    <x v="0"/>
    <x v="7"/>
    <x v="1"/>
    <x v="3"/>
    <x v="21"/>
    <x v="482"/>
    <s v="512005  Provincial Revenue"/>
    <n v="0"/>
    <n v="0"/>
    <n v="0"/>
    <n v="0"/>
    <n v="0"/>
    <n v="0"/>
    <n v="0"/>
    <n v="0"/>
    <n v="0"/>
    <n v="0"/>
    <n v="0"/>
    <n v="512005"/>
    <n v="0"/>
    <n v="5"/>
    <x v="11"/>
    <s v="Provincial"/>
    <n v="908605"/>
    <s v="Pont Mississippi Sud rue Mohrs 432030"/>
    <s v="908605 Pont Mississippi Sud rue Mohrs 432030"/>
    <x v="7"/>
    <x v="21"/>
    <x v="0"/>
    <x v="3"/>
  </r>
  <r>
    <n v="908605"/>
    <s v="908605 South Mississippi Bridge Mohrs Rd 432032"/>
    <x v="0"/>
    <x v="4"/>
    <s v="Federal Gas Tax"/>
    <x v="8"/>
    <x v="4"/>
    <x v="0"/>
    <x v="0"/>
    <x v="0"/>
    <s v="Individual"/>
    <x v="0"/>
    <x v="7"/>
    <x v="1"/>
    <x v="3"/>
    <x v="21"/>
    <x v="483"/>
    <s v="516174  Federal Gas Tax"/>
    <n v="0"/>
    <n v="0"/>
    <n v="0"/>
    <n v="0"/>
    <n v="0"/>
    <n v="0"/>
    <n v="0"/>
    <n v="0"/>
    <n v="0"/>
    <n v="0"/>
    <n v="0"/>
    <n v="516174"/>
    <n v="0"/>
    <n v="5"/>
    <x v="11"/>
    <s v="Federal Gas Tax"/>
    <n v="908605"/>
    <s v="Pont Mississippi Sud rue Mohrs 432030"/>
    <s v="908605 Pont Mississippi Sud rue Mohrs 432030"/>
    <x v="7"/>
    <x v="21"/>
    <x v="0"/>
    <x v="4"/>
  </r>
  <r>
    <n v="908605"/>
    <s v="908605 South Mississippi Bridge Mohrs Rd 432033"/>
    <x v="1"/>
    <x v="1"/>
    <s v="Studies-2021-CW"/>
    <x v="1"/>
    <x v="1"/>
    <x v="0"/>
    <x v="0"/>
    <x v="0"/>
    <s v="Individual"/>
    <x v="0"/>
    <x v="7"/>
    <x v="1"/>
    <x v="3"/>
    <x v="21"/>
    <x v="484"/>
    <s v="516279  D/C Studies-2021-CW"/>
    <n v="0"/>
    <n v="0"/>
    <n v="0"/>
    <n v="0"/>
    <n v="0"/>
    <n v="0"/>
    <n v="0"/>
    <n v="0"/>
    <n v="0"/>
    <n v="0"/>
    <n v="0"/>
    <n v="516279"/>
    <n v="0"/>
    <n v="5"/>
    <x v="11"/>
    <s v="Studies"/>
    <n v="908605"/>
    <s v="Pont Mississippi Sud rue Mohrs 432030"/>
    <s v="908605 Pont Mississippi Sud rue Mohrs 432030"/>
    <x v="7"/>
    <x v="21"/>
    <x v="0"/>
    <x v="1"/>
  </r>
  <r>
    <n v="906642"/>
    <s v="906642 Munster Well System Rehab"/>
    <x v="2"/>
    <x v="2"/>
    <s v="Tax Supported Debt"/>
    <x v="2"/>
    <x v="0"/>
    <x v="1"/>
    <x v="1"/>
    <x v="0"/>
    <s v="Individual"/>
    <x v="0"/>
    <x v="1"/>
    <x v="4"/>
    <x v="11"/>
    <x v="9"/>
    <x v="485"/>
    <s v="518004  Tax Supported Debt"/>
    <n v="0"/>
    <n v="0"/>
    <n v="0"/>
    <n v="0"/>
    <n v="0"/>
    <n v="0"/>
    <n v="0"/>
    <n v="0"/>
    <n v="0"/>
    <n v="0"/>
    <n v="0"/>
    <n v="518004"/>
    <n v="0"/>
    <s v="CW"/>
    <x v="9"/>
    <s v="Tax Supported Debt"/>
    <n v="906642"/>
    <s v="Réfection du système de puits de Munster Hamlet"/>
    <s v="906642 Réfection du système de puits de Munster Hamlet"/>
    <x v="1"/>
    <x v="10"/>
    <x v="0"/>
    <x v="2"/>
  </r>
  <r>
    <n v="906642"/>
    <s v="906642 Munster Well System Rehab"/>
    <x v="3"/>
    <x v="3"/>
    <s v="Provincial Revenue"/>
    <x v="3"/>
    <x v="2"/>
    <x v="1"/>
    <x v="1"/>
    <x v="0"/>
    <s v="Individual"/>
    <x v="0"/>
    <x v="1"/>
    <x v="4"/>
    <x v="11"/>
    <x v="9"/>
    <x v="485"/>
    <s v="512005  Provincial Revenue"/>
    <n v="0"/>
    <n v="0"/>
    <n v="0"/>
    <n v="0"/>
    <n v="0"/>
    <n v="0"/>
    <n v="0"/>
    <n v="0"/>
    <n v="0"/>
    <n v="0"/>
    <n v="0"/>
    <n v="512005"/>
    <n v="0"/>
    <s v="CW"/>
    <x v="9"/>
    <s v="Provincial"/>
    <n v="906642"/>
    <s v="Réfection du système de puits de Munster Hamlet"/>
    <s v="906642 Réfection du système de puits de Munster Hamlet"/>
    <x v="1"/>
    <x v="10"/>
    <x v="0"/>
    <x v="3"/>
  </r>
  <r>
    <n v="906642"/>
    <s v="906642 Munster Well System Rehab"/>
    <x v="0"/>
    <x v="4"/>
    <s v="Federal Gas Tax"/>
    <x v="8"/>
    <x v="4"/>
    <x v="1"/>
    <x v="1"/>
    <x v="0"/>
    <s v="Individual"/>
    <x v="0"/>
    <x v="1"/>
    <x v="4"/>
    <x v="11"/>
    <x v="9"/>
    <x v="485"/>
    <s v="516174  Federal Gas Tax"/>
    <n v="0"/>
    <n v="0"/>
    <n v="0"/>
    <n v="0"/>
    <n v="0"/>
    <n v="0"/>
    <n v="0"/>
    <n v="0"/>
    <n v="0"/>
    <n v="0"/>
    <n v="0"/>
    <n v="516174"/>
    <n v="0"/>
    <s v="CW"/>
    <x v="9"/>
    <s v="Federal Gas Tax"/>
    <n v="906642"/>
    <s v="Réfection du système de puits de Munster Hamlet"/>
    <s v="906642 Réfection du système de puits de Munster Hamlet"/>
    <x v="1"/>
    <x v="10"/>
    <x v="0"/>
    <x v="4"/>
  </r>
  <r>
    <n v="906642"/>
    <s v="906642 Munster Well System Rehab"/>
    <x v="1"/>
    <x v="1"/>
    <s v="Studies-2021-CW"/>
    <x v="1"/>
    <x v="1"/>
    <x v="1"/>
    <x v="1"/>
    <x v="0"/>
    <s v="Individual"/>
    <x v="0"/>
    <x v="1"/>
    <x v="4"/>
    <x v="11"/>
    <x v="9"/>
    <x v="485"/>
    <s v="516279  D/C Studies-2021-CW"/>
    <n v="0"/>
    <n v="0"/>
    <n v="0"/>
    <n v="0"/>
    <n v="0"/>
    <n v="0"/>
    <n v="0"/>
    <n v="0"/>
    <n v="0"/>
    <n v="0"/>
    <n v="0"/>
    <n v="516279"/>
    <n v="0"/>
    <s v="CW"/>
    <x v="9"/>
    <s v="Studies"/>
    <n v="906642"/>
    <s v="Réfection du système de puits de Munster Hamlet"/>
    <s v="906642 Réfection du système de puits de Munster Hamlet"/>
    <x v="1"/>
    <x v="10"/>
    <x v="0"/>
    <x v="1"/>
  </r>
  <r>
    <n v="907816"/>
    <s v="907816 Groundwater Management"/>
    <x v="2"/>
    <x v="2"/>
    <s v="Tax Supported Debt"/>
    <x v="2"/>
    <x v="0"/>
    <x v="0"/>
    <x v="0"/>
    <x v="0"/>
    <s v="Solid Waste Landfill Management"/>
    <x v="3"/>
    <x v="2"/>
    <x v="4"/>
    <x v="15"/>
    <x v="13"/>
    <x v="213"/>
    <s v="518004  Tax Supported Debt"/>
    <n v="0"/>
    <n v="0"/>
    <n v="0"/>
    <n v="0"/>
    <n v="0"/>
    <n v="0"/>
    <n v="0"/>
    <n v="0"/>
    <n v="0"/>
    <n v="0"/>
    <n v="0"/>
    <n v="518004"/>
    <n v="0"/>
    <s v="CW"/>
    <x v="9"/>
    <s v="Tax Supported Debt"/>
    <n v="907816"/>
    <s v="Gestion des eaux souterraines  "/>
    <s v="907816 Gestion des eaux souterraines  "/>
    <x v="2"/>
    <x v="13"/>
    <x v="4"/>
    <x v="2"/>
  </r>
  <r>
    <n v="907816"/>
    <s v="907816 Groundwater Management"/>
    <x v="3"/>
    <x v="3"/>
    <s v="Provincial Revenue"/>
    <x v="3"/>
    <x v="2"/>
    <x v="0"/>
    <x v="0"/>
    <x v="0"/>
    <s v="Solid Waste Landfill Management"/>
    <x v="3"/>
    <x v="2"/>
    <x v="4"/>
    <x v="15"/>
    <x v="13"/>
    <x v="213"/>
    <s v="512005  Provincial Revenue"/>
    <n v="0"/>
    <n v="0"/>
    <n v="0"/>
    <n v="0"/>
    <n v="0"/>
    <n v="0"/>
    <n v="0"/>
    <n v="0"/>
    <n v="0"/>
    <n v="0"/>
    <n v="0"/>
    <n v="512005"/>
    <n v="0"/>
    <s v="CW"/>
    <x v="9"/>
    <s v="Provincial"/>
    <n v="907816"/>
    <s v="Gestion des eaux souterraines  "/>
    <s v="907816 Gestion des eaux souterraines  "/>
    <x v="2"/>
    <x v="13"/>
    <x v="4"/>
    <x v="3"/>
  </r>
  <r>
    <n v="907816"/>
    <s v="907816 Groundwater Management"/>
    <x v="0"/>
    <x v="4"/>
    <s v="Federal Gas Tax"/>
    <x v="8"/>
    <x v="4"/>
    <x v="0"/>
    <x v="0"/>
    <x v="0"/>
    <s v="Solid Waste Landfill Management"/>
    <x v="3"/>
    <x v="2"/>
    <x v="4"/>
    <x v="15"/>
    <x v="13"/>
    <x v="213"/>
    <s v="516174  Federal Gas Tax"/>
    <n v="0"/>
    <n v="0"/>
    <n v="0"/>
    <n v="0"/>
    <n v="0"/>
    <n v="0"/>
    <n v="0"/>
    <n v="0"/>
    <n v="0"/>
    <n v="0"/>
    <n v="0"/>
    <n v="516174"/>
    <n v="0"/>
    <s v="CW"/>
    <x v="9"/>
    <s v="Federal Gas Tax"/>
    <n v="907816"/>
    <s v="Gestion des eaux souterraines  "/>
    <s v="907816 Gestion des eaux souterraines  "/>
    <x v="2"/>
    <x v="13"/>
    <x v="4"/>
    <x v="4"/>
  </r>
  <r>
    <n v="907816"/>
    <s v="907816 Groundwater Management"/>
    <x v="1"/>
    <x v="1"/>
    <s v="Studies-2021-CW"/>
    <x v="1"/>
    <x v="1"/>
    <x v="0"/>
    <x v="0"/>
    <x v="0"/>
    <s v="Solid Waste Landfill Management"/>
    <x v="3"/>
    <x v="2"/>
    <x v="4"/>
    <x v="15"/>
    <x v="13"/>
    <x v="213"/>
    <s v="516279  D/C Studies-2021-CW"/>
    <n v="0"/>
    <n v="0"/>
    <n v="0"/>
    <n v="0"/>
    <n v="0"/>
    <n v="0"/>
    <n v="0"/>
    <n v="0"/>
    <n v="0"/>
    <n v="0"/>
    <n v="0"/>
    <n v="516279"/>
    <n v="0"/>
    <s v="CW"/>
    <x v="9"/>
    <s v="Studies"/>
    <n v="907816"/>
    <s v="Gestion des eaux souterraines  "/>
    <s v="907816 Gestion des eaux souterraines  "/>
    <x v="2"/>
    <x v="13"/>
    <x v="4"/>
    <x v="1"/>
  </r>
  <r>
    <n v="908875"/>
    <s v="908875 Technology Infrastructure - 2018"/>
    <x v="2"/>
    <x v="2"/>
    <s v="Tax Supported Debt"/>
    <x v="2"/>
    <x v="0"/>
    <x v="0"/>
    <x v="0"/>
    <x v="0"/>
    <s v="Individual"/>
    <x v="0"/>
    <x v="3"/>
    <x v="5"/>
    <x v="18"/>
    <x v="16"/>
    <x v="486"/>
    <s v="518004  Tax Supported Debt"/>
    <n v="0"/>
    <n v="0"/>
    <n v="0"/>
    <n v="0"/>
    <n v="0"/>
    <n v="0"/>
    <n v="0"/>
    <n v="0"/>
    <n v="0"/>
    <n v="0"/>
    <n v="0"/>
    <n v="518004"/>
    <n v="0"/>
    <s v="CW"/>
    <x v="3"/>
    <s v="Tax Supported Debt"/>
    <n v="908875"/>
    <s v="Infrastructure technologique des TI 2018"/>
    <s v="908875 Infrastructure technologique des TI 2018"/>
    <x v="3"/>
    <x v="16"/>
    <x v="0"/>
    <x v="2"/>
  </r>
  <r>
    <n v="908875"/>
    <s v="908875 Technology Infrastructure - 2018"/>
    <x v="3"/>
    <x v="3"/>
    <s v="Provincial Revenue"/>
    <x v="3"/>
    <x v="2"/>
    <x v="0"/>
    <x v="0"/>
    <x v="0"/>
    <s v="Individual"/>
    <x v="0"/>
    <x v="3"/>
    <x v="5"/>
    <x v="18"/>
    <x v="16"/>
    <x v="486"/>
    <s v="512005  Provincial Revenue"/>
    <n v="0"/>
    <n v="0"/>
    <n v="0"/>
    <n v="0"/>
    <n v="0"/>
    <n v="0"/>
    <n v="0"/>
    <n v="0"/>
    <n v="0"/>
    <n v="0"/>
    <n v="0"/>
    <n v="512005"/>
    <n v="0"/>
    <s v="CW"/>
    <x v="3"/>
    <s v="Provincial"/>
    <n v="908875"/>
    <s v="Infrastructure technologique des TI 2018"/>
    <s v="908875 Infrastructure technologique des TI 2018"/>
    <x v="3"/>
    <x v="16"/>
    <x v="0"/>
    <x v="3"/>
  </r>
  <r>
    <n v="908875"/>
    <s v="908875 Technology Infrastructure - 2018"/>
    <x v="0"/>
    <x v="4"/>
    <s v="Federal Gas Tax"/>
    <x v="8"/>
    <x v="4"/>
    <x v="0"/>
    <x v="0"/>
    <x v="0"/>
    <s v="Individual"/>
    <x v="0"/>
    <x v="3"/>
    <x v="5"/>
    <x v="18"/>
    <x v="16"/>
    <x v="486"/>
    <s v="516174  Federal Gas Tax"/>
    <n v="0"/>
    <n v="0"/>
    <n v="0"/>
    <n v="0"/>
    <n v="0"/>
    <n v="0"/>
    <n v="0"/>
    <n v="0"/>
    <n v="0"/>
    <n v="0"/>
    <n v="0"/>
    <n v="516174"/>
    <n v="0"/>
    <s v="CW"/>
    <x v="3"/>
    <s v="Federal Gas Tax"/>
    <n v="908875"/>
    <s v="Infrastructure technologique des TI 2018"/>
    <s v="908875 Infrastructure technologique des TI 2018"/>
    <x v="3"/>
    <x v="16"/>
    <x v="0"/>
    <x v="4"/>
  </r>
  <r>
    <n v="908875"/>
    <s v="908875 Technology Infrastructure - 2018"/>
    <x v="1"/>
    <x v="1"/>
    <s v="Studies-2021-CW"/>
    <x v="1"/>
    <x v="1"/>
    <x v="0"/>
    <x v="0"/>
    <x v="0"/>
    <s v="Individual"/>
    <x v="0"/>
    <x v="3"/>
    <x v="5"/>
    <x v="18"/>
    <x v="16"/>
    <x v="486"/>
    <s v="516279  D/C Studies-2021-CW"/>
    <n v="0"/>
    <n v="0"/>
    <n v="0"/>
    <n v="0"/>
    <n v="0"/>
    <n v="0"/>
    <n v="0"/>
    <n v="0"/>
    <n v="0"/>
    <n v="0"/>
    <n v="0"/>
    <n v="516279"/>
    <n v="0"/>
    <s v="CW"/>
    <x v="3"/>
    <s v="Studies"/>
    <n v="908875"/>
    <s v="Infrastructure technologique des TI 2018"/>
    <s v="908875 Infrastructure technologique des TI 2018"/>
    <x v="3"/>
    <x v="16"/>
    <x v="0"/>
    <x v="1"/>
  </r>
  <r>
    <n v="907804"/>
    <s v="907804 Minor Park Improvement 2015"/>
    <x v="2"/>
    <x v="2"/>
    <s v="Tax Supported Debt"/>
    <x v="2"/>
    <x v="0"/>
    <x v="0"/>
    <x v="0"/>
    <x v="0"/>
    <s v="Individual"/>
    <x v="0"/>
    <x v="0"/>
    <x v="3"/>
    <x v="8"/>
    <x v="7"/>
    <x v="487"/>
    <s v="518004  Tax Supported Debt"/>
    <n v="0"/>
    <n v="0"/>
    <n v="0"/>
    <n v="0"/>
    <n v="0"/>
    <n v="0"/>
    <n v="0"/>
    <n v="0"/>
    <n v="0"/>
    <n v="0"/>
    <n v="0"/>
    <n v="518004"/>
    <n v="0"/>
    <s v="CW"/>
    <x v="8"/>
    <s v="Tax Supported Debt"/>
    <n v="907804"/>
    <s v="Améliorations mineures aux parcs 2015"/>
    <s v="907804 Améliorations mineures aux parcs 2015"/>
    <x v="0"/>
    <x v="7"/>
    <x v="0"/>
    <x v="2"/>
  </r>
  <r>
    <n v="907804"/>
    <s v="907804 Minor Park Improvement 2015"/>
    <x v="3"/>
    <x v="3"/>
    <s v="Provincial Revenue"/>
    <x v="3"/>
    <x v="2"/>
    <x v="0"/>
    <x v="0"/>
    <x v="0"/>
    <s v="Individual"/>
    <x v="0"/>
    <x v="0"/>
    <x v="3"/>
    <x v="8"/>
    <x v="7"/>
    <x v="487"/>
    <s v="512005  Provincial Revenue"/>
    <n v="0"/>
    <n v="0"/>
    <n v="0"/>
    <n v="0"/>
    <n v="0"/>
    <n v="0"/>
    <n v="0"/>
    <n v="0"/>
    <n v="0"/>
    <n v="0"/>
    <n v="0"/>
    <n v="512005"/>
    <n v="0"/>
    <s v="CW"/>
    <x v="8"/>
    <s v="Provincial"/>
    <n v="907804"/>
    <s v="Améliorations mineures aux parcs 2015"/>
    <s v="907804 Améliorations mineures aux parcs 2015"/>
    <x v="0"/>
    <x v="7"/>
    <x v="0"/>
    <x v="3"/>
  </r>
  <r>
    <n v="907804"/>
    <s v="907804 Minor Park Improvement 2015"/>
    <x v="0"/>
    <x v="4"/>
    <s v="Federal Gas Tax"/>
    <x v="8"/>
    <x v="4"/>
    <x v="0"/>
    <x v="0"/>
    <x v="0"/>
    <s v="Individual"/>
    <x v="0"/>
    <x v="0"/>
    <x v="3"/>
    <x v="8"/>
    <x v="7"/>
    <x v="487"/>
    <s v="516174  Federal Gas Tax"/>
    <n v="0"/>
    <n v="0"/>
    <n v="0"/>
    <n v="0"/>
    <n v="0"/>
    <n v="0"/>
    <n v="0"/>
    <n v="0"/>
    <n v="0"/>
    <n v="0"/>
    <n v="0"/>
    <n v="516174"/>
    <n v="0"/>
    <s v="CW"/>
    <x v="8"/>
    <s v="Federal Gas Tax"/>
    <n v="907804"/>
    <s v="Améliorations mineures aux parcs 2015"/>
    <s v="907804 Améliorations mineures aux parcs 2015"/>
    <x v="0"/>
    <x v="7"/>
    <x v="0"/>
    <x v="4"/>
  </r>
  <r>
    <n v="907804"/>
    <s v="907804 Minor Park Improvement 2015"/>
    <x v="1"/>
    <x v="1"/>
    <s v="Studies-2021-CW"/>
    <x v="1"/>
    <x v="1"/>
    <x v="0"/>
    <x v="0"/>
    <x v="0"/>
    <s v="Individual"/>
    <x v="0"/>
    <x v="0"/>
    <x v="3"/>
    <x v="8"/>
    <x v="7"/>
    <x v="487"/>
    <s v="516279  D/C Studies-2021-CW"/>
    <n v="0"/>
    <n v="0"/>
    <n v="0"/>
    <n v="0"/>
    <n v="0"/>
    <n v="0"/>
    <n v="0"/>
    <n v="0"/>
    <n v="0"/>
    <n v="0"/>
    <n v="0"/>
    <n v="516279"/>
    <n v="0"/>
    <s v="CW"/>
    <x v="8"/>
    <s v="Studies"/>
    <n v="907804"/>
    <s v="Améliorations mineures aux parcs 2015"/>
    <s v="907804 Améliorations mineures aux parcs 2015"/>
    <x v="0"/>
    <x v="7"/>
    <x v="0"/>
    <x v="1"/>
  </r>
  <r>
    <n v="906930"/>
    <s v="906930 Legacy System Replacement - LMS"/>
    <x v="2"/>
    <x v="2"/>
    <s v="Tax Supported Debt"/>
    <x v="2"/>
    <x v="0"/>
    <x v="0"/>
    <x v="0"/>
    <x v="0"/>
    <s v="Individual"/>
    <x v="2"/>
    <x v="4"/>
    <x v="1"/>
    <x v="13"/>
    <x v="18"/>
    <x v="488"/>
    <s v="518004  Tax Supported Debt"/>
    <n v="0"/>
    <n v="0"/>
    <n v="0"/>
    <n v="0"/>
    <n v="0"/>
    <n v="0"/>
    <n v="0"/>
    <n v="0"/>
    <n v="0"/>
    <n v="0"/>
    <n v="0"/>
    <n v="518004"/>
    <n v="0"/>
    <s v="CW"/>
    <x v="8"/>
    <s v="Tax Supported Debt"/>
    <n v="906930"/>
    <s v="Remplacement des anciens systèmes- SGA"/>
    <s v="906930 Remplacement des anciens systèmes- SGA"/>
    <x v="4"/>
    <x v="18"/>
    <x v="2"/>
    <x v="2"/>
  </r>
  <r>
    <n v="906930"/>
    <s v="906930 Legacy System Replacement - LMS"/>
    <x v="3"/>
    <x v="3"/>
    <s v="Provincial Revenue"/>
    <x v="3"/>
    <x v="2"/>
    <x v="0"/>
    <x v="0"/>
    <x v="0"/>
    <s v="Individual"/>
    <x v="2"/>
    <x v="4"/>
    <x v="1"/>
    <x v="13"/>
    <x v="18"/>
    <x v="488"/>
    <s v="512005  Provincial Revenue"/>
    <n v="0"/>
    <n v="0"/>
    <n v="0"/>
    <n v="0"/>
    <n v="0"/>
    <n v="0"/>
    <n v="0"/>
    <n v="0"/>
    <n v="0"/>
    <n v="0"/>
    <n v="0"/>
    <n v="512005"/>
    <n v="0"/>
    <s v="CW"/>
    <x v="8"/>
    <s v="Provincial"/>
    <n v="906930"/>
    <s v="Remplacement des anciens systèmes- SGA"/>
    <s v="906930 Remplacement des anciens systèmes- SGA"/>
    <x v="4"/>
    <x v="18"/>
    <x v="2"/>
    <x v="3"/>
  </r>
  <r>
    <n v="906930"/>
    <s v="906930 Legacy System Replacement - LMS"/>
    <x v="0"/>
    <x v="4"/>
    <s v="Federal Gas Tax"/>
    <x v="8"/>
    <x v="4"/>
    <x v="0"/>
    <x v="0"/>
    <x v="0"/>
    <s v="Individual"/>
    <x v="2"/>
    <x v="4"/>
    <x v="1"/>
    <x v="13"/>
    <x v="18"/>
    <x v="488"/>
    <s v="516174  Federal Gas Tax"/>
    <n v="0"/>
    <n v="0"/>
    <n v="0"/>
    <n v="0"/>
    <n v="0"/>
    <n v="0"/>
    <n v="0"/>
    <n v="0"/>
    <n v="0"/>
    <n v="0"/>
    <n v="0"/>
    <n v="516174"/>
    <n v="0"/>
    <s v="CW"/>
    <x v="8"/>
    <s v="Federal Gas Tax"/>
    <n v="906930"/>
    <s v="Remplacement des anciens systèmes- SGA"/>
    <s v="906930 Remplacement des anciens systèmes- SGA"/>
    <x v="4"/>
    <x v="18"/>
    <x v="2"/>
    <x v="4"/>
  </r>
  <r>
    <n v="906930"/>
    <s v="906930 Legacy System Replacement - LMS"/>
    <x v="1"/>
    <x v="1"/>
    <s v="Studies-2021-CW"/>
    <x v="1"/>
    <x v="1"/>
    <x v="0"/>
    <x v="0"/>
    <x v="0"/>
    <s v="Individual"/>
    <x v="2"/>
    <x v="4"/>
    <x v="1"/>
    <x v="13"/>
    <x v="18"/>
    <x v="488"/>
    <s v="516279  D/C Studies-2021-CW"/>
    <n v="0"/>
    <n v="0"/>
    <n v="0"/>
    <n v="0"/>
    <n v="0"/>
    <n v="0"/>
    <n v="0"/>
    <n v="0"/>
    <n v="0"/>
    <n v="0"/>
    <n v="0"/>
    <n v="516279"/>
    <n v="0"/>
    <s v="CW"/>
    <x v="8"/>
    <s v="Studies"/>
    <n v="906930"/>
    <s v="Remplacement des anciens systèmes- SGA"/>
    <s v="906930 Remplacement des anciens systèmes- SGA"/>
    <x v="4"/>
    <x v="18"/>
    <x v="2"/>
    <x v="1"/>
  </r>
  <r>
    <n v="909099"/>
    <s v="909099 Bus Replacement"/>
    <x v="2"/>
    <x v="2"/>
    <s v="Tax Supported Debt"/>
    <x v="2"/>
    <x v="0"/>
    <x v="2"/>
    <x v="4"/>
    <x v="0"/>
    <s v="Individual"/>
    <x v="0"/>
    <x v="5"/>
    <x v="6"/>
    <x v="20"/>
    <x v="20"/>
    <x v="489"/>
    <s v="518004  Tax Supported Debt"/>
    <n v="0"/>
    <n v="0"/>
    <n v="0"/>
    <n v="0"/>
    <n v="0"/>
    <n v="0"/>
    <n v="0"/>
    <n v="0"/>
    <n v="0"/>
    <n v="0"/>
    <n v="0"/>
    <n v="518004"/>
    <n v="0"/>
    <s v="CW"/>
    <x v="3"/>
    <s v="Tax Supported Debt"/>
    <n v="909099"/>
    <s v="Remplacement d’autobus"/>
    <s v="909099 Remplacement d’autobus"/>
    <x v="5"/>
    <x v="20"/>
    <x v="0"/>
    <x v="2"/>
  </r>
  <r>
    <n v="909099"/>
    <s v="909099 Bus Replacement"/>
    <x v="3"/>
    <x v="3"/>
    <s v="Provincial Revenue"/>
    <x v="3"/>
    <x v="2"/>
    <x v="2"/>
    <x v="4"/>
    <x v="0"/>
    <s v="Individual"/>
    <x v="0"/>
    <x v="5"/>
    <x v="6"/>
    <x v="20"/>
    <x v="20"/>
    <x v="489"/>
    <s v="512005  Provincial Revenue"/>
    <n v="0"/>
    <n v="0"/>
    <n v="0"/>
    <n v="0"/>
    <n v="0"/>
    <n v="0"/>
    <n v="0"/>
    <n v="0"/>
    <n v="0"/>
    <n v="0"/>
    <n v="0"/>
    <n v="512005"/>
    <n v="0"/>
    <s v="CW"/>
    <x v="3"/>
    <s v="Provincial"/>
    <n v="909099"/>
    <s v="Remplacement d’autobus"/>
    <s v="909099 Remplacement d’autobus"/>
    <x v="5"/>
    <x v="20"/>
    <x v="0"/>
    <x v="3"/>
  </r>
  <r>
    <n v="909099"/>
    <s v="909099 Bus Replacement"/>
    <x v="0"/>
    <x v="4"/>
    <s v="Federal Gas Tax"/>
    <x v="8"/>
    <x v="4"/>
    <x v="2"/>
    <x v="4"/>
    <x v="0"/>
    <s v="Individual"/>
    <x v="0"/>
    <x v="5"/>
    <x v="6"/>
    <x v="20"/>
    <x v="20"/>
    <x v="489"/>
    <s v="516174  Federal Gas Tax"/>
    <n v="0"/>
    <n v="0"/>
    <n v="0"/>
    <n v="0"/>
    <n v="0"/>
    <n v="0"/>
    <n v="0"/>
    <n v="0"/>
    <n v="0"/>
    <n v="0"/>
    <n v="0"/>
    <n v="516174"/>
    <n v="0"/>
    <s v="CW"/>
    <x v="3"/>
    <s v="Federal Gas Tax"/>
    <n v="909099"/>
    <s v="Remplacement d’autobus"/>
    <s v="909099 Remplacement d’autobus"/>
    <x v="5"/>
    <x v="20"/>
    <x v="0"/>
    <x v="4"/>
  </r>
  <r>
    <n v="909099"/>
    <s v="909099 Bus Replacement"/>
    <x v="1"/>
    <x v="1"/>
    <s v="Studies-2021-CW"/>
    <x v="1"/>
    <x v="1"/>
    <x v="2"/>
    <x v="4"/>
    <x v="0"/>
    <s v="Individual"/>
    <x v="0"/>
    <x v="5"/>
    <x v="6"/>
    <x v="20"/>
    <x v="20"/>
    <x v="489"/>
    <s v="516279  D/C Studies-2021-CW"/>
    <n v="0"/>
    <n v="0"/>
    <n v="0"/>
    <n v="0"/>
    <n v="0"/>
    <n v="0"/>
    <n v="0"/>
    <n v="0"/>
    <n v="0"/>
    <n v="0"/>
    <n v="0"/>
    <n v="516279"/>
    <n v="0"/>
    <s v="CW"/>
    <x v="3"/>
    <s v="Studies"/>
    <n v="909099"/>
    <s v="Remplacement d’autobus"/>
    <s v="909099 Remplacement d’autobus"/>
    <x v="5"/>
    <x v="20"/>
    <x v="0"/>
    <x v="1"/>
  </r>
  <r>
    <n v="908140"/>
    <s v="908140 Carling (Bronson - Trillium Li"/>
    <x v="2"/>
    <x v="2"/>
    <s v="Tax Supported Debt"/>
    <x v="2"/>
    <x v="0"/>
    <x v="0"/>
    <x v="0"/>
    <x v="0"/>
    <s v="Individual"/>
    <x v="0"/>
    <x v="6"/>
    <x v="1"/>
    <x v="3"/>
    <x v="11"/>
    <x v="490"/>
    <s v="518004  Tax Supported Debt"/>
    <n v="0"/>
    <n v="0"/>
    <n v="0"/>
    <n v="0"/>
    <n v="0"/>
    <n v="0"/>
    <n v="0"/>
    <n v="0"/>
    <n v="0"/>
    <n v="0"/>
    <n v="0"/>
    <n v="518004"/>
    <n v="0"/>
    <s v="14"/>
    <x v="4"/>
    <s v="Tax Supported Debt"/>
    <n v="908140"/>
    <s v="Carling (Bronson - Ligne Trillium)"/>
    <s v="908140 Carling (Bronson - Ligne Trillium)"/>
    <x v="6"/>
    <x v="11"/>
    <x v="0"/>
    <x v="2"/>
  </r>
  <r>
    <n v="908140"/>
    <s v="908140 Carling (Bronson - Trillium Li"/>
    <x v="3"/>
    <x v="3"/>
    <s v="Provincial Revenue"/>
    <x v="3"/>
    <x v="2"/>
    <x v="0"/>
    <x v="0"/>
    <x v="0"/>
    <s v="Individual"/>
    <x v="0"/>
    <x v="6"/>
    <x v="1"/>
    <x v="3"/>
    <x v="11"/>
    <x v="490"/>
    <s v="512005  Provincial Revenue"/>
    <n v="0"/>
    <n v="0"/>
    <n v="0"/>
    <n v="0"/>
    <n v="0"/>
    <n v="0"/>
    <n v="0"/>
    <n v="0"/>
    <n v="0"/>
    <n v="0"/>
    <n v="0"/>
    <n v="512005"/>
    <n v="0"/>
    <s v="14"/>
    <x v="4"/>
    <s v="Provincial"/>
    <n v="908140"/>
    <s v="Carling (Bronson - Ligne Trillium)"/>
    <s v="908140 Carling (Bronson - Ligne Trillium)"/>
    <x v="6"/>
    <x v="11"/>
    <x v="0"/>
    <x v="3"/>
  </r>
  <r>
    <n v="908140"/>
    <s v="908140 Carling (Bronson - Trillium Li"/>
    <x v="0"/>
    <x v="4"/>
    <s v="Federal Gas Tax"/>
    <x v="8"/>
    <x v="4"/>
    <x v="0"/>
    <x v="0"/>
    <x v="0"/>
    <s v="Individual"/>
    <x v="0"/>
    <x v="6"/>
    <x v="1"/>
    <x v="3"/>
    <x v="11"/>
    <x v="490"/>
    <s v="516174  Federal Gas Tax"/>
    <n v="0"/>
    <n v="0"/>
    <n v="0"/>
    <n v="0"/>
    <n v="0"/>
    <n v="0"/>
    <n v="0"/>
    <n v="0"/>
    <n v="0"/>
    <n v="0"/>
    <n v="0"/>
    <n v="516174"/>
    <n v="0"/>
    <s v="14"/>
    <x v="4"/>
    <s v="Federal Gas Tax"/>
    <n v="908140"/>
    <s v="Carling (Bronson - Ligne Trillium)"/>
    <s v="908140 Carling (Bronson - Ligne Trillium)"/>
    <x v="6"/>
    <x v="11"/>
    <x v="0"/>
    <x v="4"/>
  </r>
  <r>
    <n v="908140"/>
    <s v="908140 Carling (Bronson - Trillium Li"/>
    <x v="1"/>
    <x v="1"/>
    <s v="Studies-2021-CW"/>
    <x v="1"/>
    <x v="1"/>
    <x v="0"/>
    <x v="0"/>
    <x v="0"/>
    <s v="Individual"/>
    <x v="0"/>
    <x v="6"/>
    <x v="1"/>
    <x v="3"/>
    <x v="11"/>
    <x v="490"/>
    <s v="516279  D/C Studies-2021-CW"/>
    <n v="0"/>
    <n v="0"/>
    <n v="0"/>
    <n v="0"/>
    <n v="0"/>
    <n v="0"/>
    <n v="0"/>
    <n v="0"/>
    <n v="0"/>
    <n v="0"/>
    <n v="0"/>
    <n v="516279"/>
    <n v="0"/>
    <s v="14"/>
    <x v="4"/>
    <s v="Studies"/>
    <n v="908140"/>
    <s v="Carling (Bronson - Ligne Trillium)"/>
    <s v="908140 Carling (Bronson - Ligne Trillium)"/>
    <x v="6"/>
    <x v="11"/>
    <x v="0"/>
    <x v="1"/>
  </r>
  <r>
    <n v="908544"/>
    <s v="908544 Place des Gouverneurs Park"/>
    <x v="2"/>
    <x v="2"/>
    <s v="Tax Supported Debt"/>
    <x v="2"/>
    <x v="0"/>
    <x v="0"/>
    <x v="0"/>
    <x v="0"/>
    <s v="Parks Growth"/>
    <x v="1"/>
    <x v="0"/>
    <x v="3"/>
    <x v="7"/>
    <x v="7"/>
    <x v="79"/>
    <s v="518004  Tax Supported Debt"/>
    <n v="0"/>
    <n v="0"/>
    <n v="0"/>
    <n v="0"/>
    <n v="0"/>
    <n v="0"/>
    <n v="0"/>
    <n v="0"/>
    <n v="0"/>
    <n v="0"/>
    <n v="0"/>
    <n v="518004"/>
    <n v="0"/>
    <s v="11"/>
    <x v="5"/>
    <s v="Tax Supported Debt"/>
    <n v="908544"/>
    <s v="Parc de la Place des Gouverneurs "/>
    <s v="908544 Parc de la Place des Gouverneurs "/>
    <x v="0"/>
    <x v="7"/>
    <x v="1"/>
    <x v="2"/>
  </r>
  <r>
    <n v="908544"/>
    <s v="908544 Place des Gouverneurs Park"/>
    <x v="3"/>
    <x v="3"/>
    <s v="Provincial Revenue"/>
    <x v="3"/>
    <x v="2"/>
    <x v="0"/>
    <x v="0"/>
    <x v="0"/>
    <s v="Parks Growth"/>
    <x v="1"/>
    <x v="0"/>
    <x v="3"/>
    <x v="7"/>
    <x v="7"/>
    <x v="79"/>
    <s v="512005  Provincial Revenue"/>
    <n v="0"/>
    <n v="0"/>
    <n v="0"/>
    <n v="0"/>
    <n v="0"/>
    <n v="0"/>
    <n v="0"/>
    <n v="0"/>
    <n v="0"/>
    <n v="0"/>
    <n v="0"/>
    <n v="512005"/>
    <n v="0"/>
    <s v="11"/>
    <x v="5"/>
    <s v="Provincial"/>
    <n v="908544"/>
    <s v="Parc de la Place des Gouverneurs "/>
    <s v="908544 Parc de la Place des Gouverneurs "/>
    <x v="0"/>
    <x v="7"/>
    <x v="1"/>
    <x v="3"/>
  </r>
  <r>
    <n v="908544"/>
    <s v="908544 Place des Gouverneurs Park"/>
    <x v="0"/>
    <x v="4"/>
    <s v="Federal Gas Tax"/>
    <x v="8"/>
    <x v="4"/>
    <x v="0"/>
    <x v="0"/>
    <x v="0"/>
    <s v="Parks Growth"/>
    <x v="1"/>
    <x v="0"/>
    <x v="3"/>
    <x v="7"/>
    <x v="7"/>
    <x v="79"/>
    <s v="516174  Federal Gas Tax"/>
    <n v="0"/>
    <n v="0"/>
    <n v="0"/>
    <n v="0"/>
    <n v="0"/>
    <n v="0"/>
    <n v="0"/>
    <n v="0"/>
    <n v="0"/>
    <n v="0"/>
    <n v="0"/>
    <n v="516174"/>
    <n v="0"/>
    <s v="11"/>
    <x v="5"/>
    <s v="Federal Gas Tax"/>
    <n v="908544"/>
    <s v="Parc de la Place des Gouverneurs "/>
    <s v="908544 Parc de la Place des Gouverneurs "/>
    <x v="0"/>
    <x v="7"/>
    <x v="1"/>
    <x v="4"/>
  </r>
  <r>
    <n v="908544"/>
    <s v="908544 Place des Gouverneurs Park"/>
    <x v="1"/>
    <x v="1"/>
    <s v="Studies-2021-CW"/>
    <x v="1"/>
    <x v="1"/>
    <x v="0"/>
    <x v="0"/>
    <x v="0"/>
    <s v="Parks Growth"/>
    <x v="1"/>
    <x v="0"/>
    <x v="3"/>
    <x v="7"/>
    <x v="7"/>
    <x v="79"/>
    <s v="516279  D/C Studies-2021-CW"/>
    <n v="0"/>
    <n v="0"/>
    <n v="0"/>
    <n v="0"/>
    <n v="0"/>
    <n v="0"/>
    <n v="0"/>
    <n v="0"/>
    <n v="0"/>
    <n v="0"/>
    <n v="0"/>
    <n v="516279"/>
    <n v="0"/>
    <s v="11"/>
    <x v="5"/>
    <s v="Studies"/>
    <n v="908544"/>
    <s v="Parc de la Place des Gouverneurs "/>
    <s v="908544 Parc de la Place des Gouverneurs "/>
    <x v="0"/>
    <x v="7"/>
    <x v="1"/>
    <x v="1"/>
  </r>
  <r>
    <n v="909364"/>
    <s v="909364 2019 Buildings-General Government"/>
    <x v="2"/>
    <x v="2"/>
    <s v="Tax Supported Debt"/>
    <x v="2"/>
    <x v="0"/>
    <x v="0"/>
    <x v="0"/>
    <x v="0"/>
    <s v="Buildings-General Government"/>
    <x v="0"/>
    <x v="3"/>
    <x v="1"/>
    <x v="3"/>
    <x v="17"/>
    <x v="226"/>
    <s v="518004  Tax Supported Debt"/>
    <n v="0"/>
    <n v="0"/>
    <n v="0"/>
    <n v="0"/>
    <n v="0"/>
    <n v="0"/>
    <n v="0"/>
    <n v="0"/>
    <n v="0"/>
    <n v="0"/>
    <n v="0"/>
    <n v="518004"/>
    <n v="0"/>
    <s v="CW"/>
    <x v="3"/>
    <s v="Tax Supported Debt"/>
    <n v="909364"/>
    <s v="Bâtiments 2019 - Administration générale"/>
    <s v="909364 Bâtiments 2019 - Administration générale"/>
    <x v="3"/>
    <x v="17"/>
    <x v="0"/>
    <x v="2"/>
  </r>
  <r>
    <n v="909364"/>
    <s v="909364 2019 Buildings-General Government"/>
    <x v="3"/>
    <x v="3"/>
    <s v="Provincial Revenue"/>
    <x v="3"/>
    <x v="2"/>
    <x v="0"/>
    <x v="0"/>
    <x v="0"/>
    <s v="Buildings-General Government"/>
    <x v="0"/>
    <x v="3"/>
    <x v="1"/>
    <x v="3"/>
    <x v="17"/>
    <x v="226"/>
    <s v="512005  Provincial Revenue"/>
    <n v="0"/>
    <n v="0"/>
    <n v="0"/>
    <n v="0"/>
    <n v="0"/>
    <n v="0"/>
    <n v="0"/>
    <n v="0"/>
    <n v="0"/>
    <n v="0"/>
    <n v="0"/>
    <n v="512005"/>
    <n v="0"/>
    <s v="CW"/>
    <x v="3"/>
    <s v="Provincial"/>
    <n v="909364"/>
    <s v="Bâtiments 2019 - Administration générale"/>
    <s v="909364 Bâtiments 2019 - Administration générale"/>
    <x v="3"/>
    <x v="17"/>
    <x v="0"/>
    <x v="3"/>
  </r>
  <r>
    <n v="909364"/>
    <s v="909364 2019 Buildings-General Government"/>
    <x v="0"/>
    <x v="4"/>
    <s v="Federal Gas Tax"/>
    <x v="8"/>
    <x v="4"/>
    <x v="0"/>
    <x v="0"/>
    <x v="0"/>
    <s v="Buildings-General Government"/>
    <x v="0"/>
    <x v="3"/>
    <x v="1"/>
    <x v="3"/>
    <x v="17"/>
    <x v="226"/>
    <s v="516174  Federal Gas Tax"/>
    <n v="0"/>
    <n v="0"/>
    <n v="0"/>
    <n v="0"/>
    <n v="0"/>
    <n v="0"/>
    <n v="0"/>
    <n v="0"/>
    <n v="0"/>
    <n v="0"/>
    <n v="0"/>
    <n v="516174"/>
    <n v="0"/>
    <s v="CW"/>
    <x v="3"/>
    <s v="Federal Gas Tax"/>
    <n v="909364"/>
    <s v="Bâtiments 2019 - Administration générale"/>
    <s v="909364 Bâtiments 2019 - Administration générale"/>
    <x v="3"/>
    <x v="17"/>
    <x v="0"/>
    <x v="4"/>
  </r>
  <r>
    <n v="909364"/>
    <s v="909364 2019 Buildings-General Government"/>
    <x v="1"/>
    <x v="1"/>
    <s v="Studies-2021-CW"/>
    <x v="1"/>
    <x v="1"/>
    <x v="0"/>
    <x v="0"/>
    <x v="0"/>
    <s v="Buildings-General Government"/>
    <x v="0"/>
    <x v="3"/>
    <x v="1"/>
    <x v="3"/>
    <x v="17"/>
    <x v="226"/>
    <s v="516279  D/C Studies-2021-CW"/>
    <n v="0"/>
    <n v="0"/>
    <n v="0"/>
    <n v="0"/>
    <n v="0"/>
    <n v="0"/>
    <n v="0"/>
    <n v="0"/>
    <n v="0"/>
    <n v="0"/>
    <n v="0"/>
    <n v="516279"/>
    <n v="0"/>
    <s v="CW"/>
    <x v="3"/>
    <s v="Studies"/>
    <n v="909364"/>
    <s v="Bâtiments 2019 - Administration générale"/>
    <s v="909364 Bâtiments 2019 - Administration générale"/>
    <x v="3"/>
    <x v="17"/>
    <x v="0"/>
    <x v="1"/>
  </r>
</pivotCacheRecords>
</file>

<file path=xl/pivotCache/pivotCacheRecords2.xml><?xml version="1.0" encoding="utf-8"?>
<pivotCacheRecords xmlns="http://schemas.openxmlformats.org/spreadsheetml/2006/main" xmlns:r="http://schemas.openxmlformats.org/officeDocument/2006/relationships" count="1132">
  <r>
    <n v="908684"/>
    <x v="0"/>
    <x v="0"/>
    <x v="0"/>
    <x v="0"/>
    <x v="0"/>
    <s v="Tax"/>
    <s v="Tax"/>
    <s v="Tax"/>
    <s v="Authority"/>
    <s v="Life Cycle Renewal - SEM"/>
    <x v="0"/>
    <x v="0"/>
    <s v="Emergency &amp; Protective Services Department"/>
    <s v="Security and Emergency Management"/>
    <x v="0"/>
    <s v="908684  Emergency Operations Equipment Replacemt"/>
    <s v="516104  City Wide Capital"/>
    <n v="100"/>
    <n v="100"/>
    <n v="104"/>
    <n v="106"/>
    <n v="108"/>
    <n v="111"/>
    <n v="113"/>
    <n v="113"/>
    <n v="115"/>
    <n v="117"/>
    <n v="1087"/>
    <n v="516104"/>
    <n v="410"/>
    <s v="CW"/>
    <n v="2028"/>
    <s v="City Wide Capital"/>
    <n v="908684"/>
    <s v="Remplacement du matériel adapté aux opérations d'urgence"/>
    <s v="908684 Remplacement du matériel adapté aux opérations d'urgence"/>
    <s v="Comité des services communautaires et de protection"/>
    <s v="Services de protection et d’urgence"/>
    <s v="Renouvellement des immobilisations"/>
    <s v="Fonds de réserve financé par les deniers publics"/>
  </r>
  <r>
    <n v="909105"/>
    <x v="1"/>
    <x v="0"/>
    <x v="0"/>
    <x v="0"/>
    <x v="0"/>
    <s v="Tax"/>
    <s v="Tax"/>
    <s v="Tax"/>
    <s v="Authority"/>
    <s v="Life Cycle Renewal - SEM"/>
    <x v="0"/>
    <x v="0"/>
    <s v="Emergency &amp; Protective Services Department"/>
    <s v="Security and Emergency Management"/>
    <x v="0"/>
    <s v="909105  CBRNE/USAR Equipment and Training"/>
    <s v="516104  City Wide Capital"/>
    <n v="50"/>
    <n v="50"/>
    <n v="50"/>
    <n v="250"/>
    <n v="255"/>
    <n v="260"/>
    <n v="265"/>
    <n v="264"/>
    <n v="269"/>
    <n v="274"/>
    <n v="1987"/>
    <n v="516104"/>
    <n v="400"/>
    <s v="CW"/>
    <n v="2028"/>
    <s v="City Wide Capital"/>
    <n v="909105"/>
    <s v="Matériel et formation CBRNE/RSMU"/>
    <s v="909105 Matériel et formation CBRNE/RSMU"/>
    <s v="Comité des services communautaires et de protection"/>
    <s v="Services de protection et d’urgence"/>
    <s v="Renouvellement des immobilisations"/>
    <s v="Fonds de réserve financé par les deniers publics"/>
  </r>
  <r>
    <n v="909106"/>
    <x v="2"/>
    <x v="0"/>
    <x v="0"/>
    <x v="0"/>
    <x v="0"/>
    <s v="Tax"/>
    <s v="Tax"/>
    <s v="Tax"/>
    <s v="Authority"/>
    <s v="Life Cycle Renewal - SEM"/>
    <x v="0"/>
    <x v="0"/>
    <s v="Emergency &amp; Protective Services Department"/>
    <s v="Security and Emergency Management"/>
    <x v="0"/>
    <s v="909106  Security Operations Equipment Replacemnt"/>
    <s v="516104  City Wide Capital"/>
    <n v="200"/>
    <n v="300"/>
    <n v="302"/>
    <n v="355"/>
    <n v="361"/>
    <n v="367"/>
    <n v="374"/>
    <n v="374"/>
    <n v="381"/>
    <n v="388"/>
    <n v="3402"/>
    <n v="516104"/>
    <n v="1157"/>
    <s v="CW"/>
    <n v="2028"/>
    <s v="City Wide Capital"/>
    <n v="909106"/>
    <s v="Remplacement du matériel adapté aux opérations de sécurité"/>
    <s v="909106 Remplacement du matériel adapté aux opérations de sécurité"/>
    <s v="Comité des services communautaires et de protection"/>
    <s v="Services de protection et d’urgence"/>
    <s v="Renouvellement des immobilisations"/>
    <s v="Fonds de réserve financé par les deniers publics"/>
  </r>
  <r>
    <n v="909434"/>
    <x v="3"/>
    <x v="0"/>
    <x v="0"/>
    <x v="0"/>
    <x v="0"/>
    <s v="Tax"/>
    <s v="Tax"/>
    <s v="Tax"/>
    <s v="Authority"/>
    <s v="Life Cycle Renewal - SEM"/>
    <x v="0"/>
    <x v="0"/>
    <s v="Emergency &amp; Protective Services Department"/>
    <s v="Security &amp; Emergency Management"/>
    <x v="0"/>
    <s v="909434  IMCMS Equipment"/>
    <s v="516104  City Wide Capital"/>
    <n v="50"/>
    <n v="50"/>
    <n v="50"/>
    <n v="50"/>
    <n v="51"/>
    <n v="52"/>
    <n v="53"/>
    <n v="54"/>
    <n v="55"/>
    <n v="56"/>
    <n v="521"/>
    <n v="516104"/>
    <n v="200"/>
    <s v="CW"/>
    <n v="2028"/>
    <s v="City Wide Capital"/>
    <n v="909434"/>
    <n v="0"/>
    <s v="909434 0"/>
    <s v="Comité des services communautaires et de protection"/>
    <s v="Services de protection et d’urgence"/>
    <s v="Renouvellement des immobilisations"/>
    <s v="Fonds de réserve financé par les deniers publics"/>
  </r>
  <r>
    <n v="908031"/>
    <x v="4"/>
    <x v="0"/>
    <x v="0"/>
    <x v="0"/>
    <x v="0"/>
    <s v="Tax"/>
    <s v="Tax"/>
    <s v="Tax"/>
    <s v="Authority"/>
    <s v="Individual"/>
    <x v="1"/>
    <x v="0"/>
    <s v="Emergency &amp; Protective Services Department"/>
    <s v="Fire Services"/>
    <x v="1"/>
    <s v="908031  Kanata North Fire Station"/>
    <s v="516104  City Wide Capital"/>
    <n v="0"/>
    <n v="25"/>
    <n v="35"/>
    <n v="0"/>
    <n v="200"/>
    <n v="0"/>
    <n v="0"/>
    <n v="0"/>
    <n v="0"/>
    <n v="0"/>
    <n v="260"/>
    <n v="516104"/>
    <n v="60"/>
    <n v="4"/>
    <n v="2024"/>
    <s v="City Wide Capital"/>
    <n v="908031"/>
    <s v="Caserne des pompiers Kanata-Nord"/>
    <s v="908031 Caserne des pompiers Kanata-Nord"/>
    <s v="Comité des services communautaires et de protection"/>
    <s v="Service des incendies"/>
    <s v="Croissance"/>
    <s v="Fonds de réserve financé par les deniers publics"/>
  </r>
  <r>
    <n v="908031"/>
    <x v="4"/>
    <x v="1"/>
    <x v="1"/>
    <x v="1"/>
    <x v="1"/>
    <s v="DC"/>
    <s v="Tax"/>
    <s v="Tax"/>
    <s v="Authority"/>
    <s v="Individual"/>
    <x v="1"/>
    <x v="0"/>
    <s v="Emergency &amp; Protective Services Department"/>
    <s v="Fire Services"/>
    <x v="1"/>
    <s v="908031  Kanata North Fire Station"/>
    <s v="516264  Emergency Svcs Fire (Outside Greenb)"/>
    <n v="0"/>
    <n v="675"/>
    <n v="2475"/>
    <n v="0"/>
    <n v="5400"/>
    <n v="0"/>
    <n v="0"/>
    <n v="0"/>
    <n v="0"/>
    <n v="0"/>
    <n v="8550"/>
    <n v="516264"/>
    <n v="3150"/>
    <n v="4"/>
    <n v="2024"/>
    <s v="Protection Services"/>
    <n v="908031"/>
    <s v="Caserne des pompiers Kanata-Nord"/>
    <s v="908031 Caserne des pompiers Kanata-Nord"/>
    <s v="Comité des services communautaires et de protection"/>
    <s v="Service des incendies"/>
    <s v="Croissance"/>
    <s v="Redevances d’aménagement"/>
  </r>
  <r>
    <n v="908031"/>
    <x v="4"/>
    <x v="2"/>
    <x v="2"/>
    <x v="2"/>
    <x v="2"/>
    <s v="Tax"/>
    <s v="Tax"/>
    <s v="Tax"/>
    <s v="Authority"/>
    <s v="Individual"/>
    <x v="1"/>
    <x v="0"/>
    <s v="Emergency &amp; Protective Services Department"/>
    <s v="Fire Services"/>
    <x v="1"/>
    <s v="908031  Kanata North Fire Station"/>
    <s v="518004  Tax Supported Debt"/>
    <n v="0"/>
    <n v="50"/>
    <n v="240"/>
    <n v="0"/>
    <n v="400"/>
    <n v="0"/>
    <n v="0"/>
    <n v="0"/>
    <n v="0"/>
    <n v="0"/>
    <n v="690"/>
    <n v="518004"/>
    <n v="290"/>
    <n v="4"/>
    <n v="2024"/>
    <s v="Tax Supported Debt"/>
    <n v="908031"/>
    <s v="Caserne des pompiers Kanata-Nord"/>
    <s v="908031 Caserne des pompiers Kanata-Nord"/>
    <s v="Comité des services communautaires et de protection"/>
    <s v="Service des incendies"/>
    <s v="Croissance"/>
    <s v="Dette financée par les deniers publics"/>
  </r>
  <r>
    <n v="908656"/>
    <x v="5"/>
    <x v="0"/>
    <x v="0"/>
    <x v="0"/>
    <x v="0"/>
    <s v="Tax"/>
    <s v="Tax"/>
    <s v="Tax"/>
    <s v="Authority"/>
    <s v="Individual"/>
    <x v="0"/>
    <x v="0"/>
    <s v="Emergency &amp; Protective Services Department"/>
    <s v="Fire Services"/>
    <x v="1"/>
    <s v="908656  Fire SCBA Replacement"/>
    <s v="516104  City Wide Capital"/>
    <n v="0"/>
    <n v="0"/>
    <n v="0"/>
    <n v="0"/>
    <n v="0"/>
    <n v="1500"/>
    <n v="2100"/>
    <n v="1900"/>
    <n v="0"/>
    <n v="0"/>
    <n v="5500"/>
    <n v="516104"/>
    <n v="0"/>
    <s v="CW"/>
    <n v="2028"/>
    <s v="City Wide Capital"/>
    <n v="908656"/>
    <s v="Remplacement d'appareils respiratoires autonomes"/>
    <s v="908656 Remplacement d'appareils respiratoires autonomes"/>
    <s v="Comité des services communautaires et de protection"/>
    <s v="Service des incendies"/>
    <s v="Renouvellement des immobilisations"/>
    <s v="Fonds de réserve financé par les deniers publics"/>
  </r>
  <r>
    <n v="908895"/>
    <x v="6"/>
    <x v="0"/>
    <x v="0"/>
    <x v="0"/>
    <x v="0"/>
    <s v="Tax"/>
    <s v="Tax"/>
    <s v="Tax"/>
    <s v="Authority"/>
    <s v="Lifecycle Renewal - Fire"/>
    <x v="0"/>
    <x v="0"/>
    <s v="Emergency &amp; Protective Services Department"/>
    <s v="Fire Services"/>
    <x v="1"/>
    <s v="908895  Fire Station Alerting &amp; Paging System Up"/>
    <s v="516104  City Wide Capital"/>
    <n v="632"/>
    <n v="1161"/>
    <n v="0"/>
    <n v="0"/>
    <n v="0"/>
    <n v="0"/>
    <n v="0"/>
    <n v="0"/>
    <n v="0"/>
    <n v="0"/>
    <n v="1793"/>
    <n v="516104"/>
    <n v="1793"/>
    <s v="CW"/>
    <n v="2022"/>
    <s v="City Wide Capital"/>
    <n v="908895"/>
    <s v="Mise à jour du système d'alerte et de radio-messagerie dans une caserne de pompiers"/>
    <s v="908895 Mise à jour du système d'alerte et de radio-messagerie dans une caserne de pompiers"/>
    <s v="Comité des services communautaires et de protection"/>
    <s v="Service des incendies"/>
    <s v="Renouvellement des immobilisations"/>
    <s v="Fonds de réserve financé par les deniers publics"/>
  </r>
  <r>
    <n v="909324"/>
    <x v="7"/>
    <x v="0"/>
    <x v="0"/>
    <x v="0"/>
    <x v="0"/>
    <s v="Tax"/>
    <s v="Tax"/>
    <s v="Tax"/>
    <s v="Authority"/>
    <s v="Lifecycle Renewal - Fire"/>
    <x v="0"/>
    <x v="0"/>
    <s v="Emergency &amp; Protective Services Department"/>
    <s v="Fire Services"/>
    <x v="1"/>
    <s v="909324  Fire Tech. Development &amp; Equipment-2019"/>
    <s v="516104  City Wide Capital"/>
    <n v="300"/>
    <n v="475"/>
    <n v="500"/>
    <n v="437"/>
    <n v="509"/>
    <n v="421"/>
    <n v="429"/>
    <n v="400"/>
    <n v="524.4"/>
    <n v="500"/>
    <n v="4495.3999999999996"/>
    <n v="516104"/>
    <n v="1712"/>
    <s v="CW"/>
    <n v="2021"/>
    <s v="City Wide Capital"/>
    <n v="909324"/>
    <s v="Conception technologique et matériel de lutte contre les incendies 2019"/>
    <s v="909324 Conception technologique et matériel de lutte contre les incendies 2019"/>
    <s v="Comité des services communautaires et de protection"/>
    <s v="Service des incendies"/>
    <s v="Renouvellement des immobilisations"/>
    <s v="Fonds de réserve financé par les deniers publics"/>
  </r>
  <r>
    <n v="909325"/>
    <x v="8"/>
    <x v="0"/>
    <x v="0"/>
    <x v="0"/>
    <x v="0"/>
    <s v="Tax"/>
    <s v="Tax"/>
    <s v="Tax"/>
    <s v="Authority"/>
    <s v="Lifecycle Renewal - Fire"/>
    <x v="0"/>
    <x v="0"/>
    <s v="Emergency &amp; Protective Services Department"/>
    <s v="Fire Services"/>
    <x v="1"/>
    <s v="909325  Specialty Fire Equip. Replacement-2019"/>
    <s v="516104  City Wide Capital"/>
    <n v="300"/>
    <n v="500"/>
    <n v="500"/>
    <n v="500"/>
    <n v="509"/>
    <n v="513.5"/>
    <n v="470"/>
    <n v="380"/>
    <n v="387"/>
    <n v="461.9"/>
    <n v="4521.3999999999996"/>
    <n v="516104"/>
    <n v="1800"/>
    <s v="CW"/>
    <n v="2021"/>
    <s v="City Wide Capital"/>
    <n v="909325"/>
    <s v="Remplacement de l’équipement spécialisé de lutte contre les incendies 2019"/>
    <s v="909325 Remplacement de l’équipement spécialisé de lutte contre les incendies 2019"/>
    <s v="Comité des services communautaires et de protection"/>
    <s v="Service des incendies"/>
    <s v="Renouvellement des immobilisations"/>
    <s v="Fonds de réserve financé par les deniers publics"/>
  </r>
  <r>
    <n v="909326"/>
    <x v="9"/>
    <x v="0"/>
    <x v="0"/>
    <x v="0"/>
    <x v="0"/>
    <s v="Tax"/>
    <s v="Tax"/>
    <s v="Tax"/>
    <s v="Authority"/>
    <s v="Lifecycle Renewal - Fire"/>
    <x v="0"/>
    <x v="0"/>
    <s v="Emergency &amp; Protective Services Department"/>
    <s v="Fire Services"/>
    <x v="1"/>
    <s v="909326  Fire Equipment Replacement Prog.-2019"/>
    <s v="516104  City Wide Capital"/>
    <n v="400"/>
    <n v="540"/>
    <n v="500"/>
    <n v="432.6"/>
    <n v="509"/>
    <n v="421"/>
    <n v="429"/>
    <n v="400"/>
    <n v="407"/>
    <n v="479"/>
    <n v="4517.6000000000004"/>
    <n v="516104"/>
    <n v="1872.6"/>
    <s v="CW"/>
    <n v="2021"/>
    <s v="City Wide Capital"/>
    <n v="909326"/>
    <s v="Programme de remplacement de l’équipement de lutte contre les incendies 2019"/>
    <s v="909326 Programme de remplacement de l’équipement de lutte contre les incendies 2019"/>
    <s v="Comité des services communautaires et de protection"/>
    <s v="Service des incendies"/>
    <s v="Renouvellement des immobilisations"/>
    <s v="Fonds de réserve financé par les deniers publics"/>
  </r>
  <r>
    <n v="909327"/>
    <x v="10"/>
    <x v="0"/>
    <x v="0"/>
    <x v="0"/>
    <x v="0"/>
    <s v="Tax"/>
    <s v="Tax"/>
    <s v="Tax"/>
    <s v="Authority"/>
    <s v="Lifecycle Renewal - Fire"/>
    <x v="0"/>
    <x v="0"/>
    <s v="Emergency &amp; Protective Services Department"/>
    <s v="Fire Services"/>
    <x v="1"/>
    <s v="909327  Fire Safety Equipment Replacement-2019"/>
    <s v="516104  City Wide Capital"/>
    <n v="400"/>
    <n v="400"/>
    <n v="500"/>
    <n v="440"/>
    <n v="520"/>
    <n v="483"/>
    <n v="492"/>
    <n v="400"/>
    <n v="407"/>
    <n v="466"/>
    <n v="4508"/>
    <n v="516104"/>
    <n v="1740"/>
    <s v="CW"/>
    <n v="2021"/>
    <s v="City Wide Capital"/>
    <n v="909327"/>
    <s v="Remplacement de l’équipement de sécurité-incendie 2019"/>
    <s v="909327 Remplacement de l’équipement de sécurité-incendie 2019"/>
    <s v="Comité des services communautaires et de protection"/>
    <s v="Service des incendies"/>
    <s v="Renouvellement des immobilisations"/>
    <s v="Fonds de réserve financé par les deniers publics"/>
  </r>
  <r>
    <n v="909328"/>
    <x v="11"/>
    <x v="0"/>
    <x v="0"/>
    <x v="0"/>
    <x v="0"/>
    <s v="Tax"/>
    <s v="Tax"/>
    <s v="Tax"/>
    <s v="Authority"/>
    <s v="Lifecycle Renewal - Fire"/>
    <x v="0"/>
    <x v="0"/>
    <s v="Emergency &amp; Protective Services Department"/>
    <s v="Fire Services"/>
    <x v="1"/>
    <s v="909328  Fire Facility Equipment Replacement-2019"/>
    <s v="516104  City Wide Capital"/>
    <n v="250"/>
    <n v="375"/>
    <n v="353"/>
    <n v="359"/>
    <n v="365"/>
    <n v="372"/>
    <n v="371.3"/>
    <n v="350"/>
    <n v="356"/>
    <n v="375"/>
    <n v="3526.3"/>
    <n v="516104"/>
    <n v="1337"/>
    <s v="CW"/>
    <n v="2021"/>
    <s v="City Wide Capital"/>
    <n v="909328"/>
    <s v="Remplacement de l’équipement des casernes de pompiers 2019"/>
    <s v="909328 Remplacement de l’équipement des casernes de pompiers 2019"/>
    <s v="Comité des services communautaires et de protection"/>
    <s v="Service des incendies"/>
    <s v="Renouvellement des immobilisations"/>
    <s v="Fonds de réserve financé par les deniers publics"/>
  </r>
  <r>
    <n v="909363"/>
    <x v="12"/>
    <x v="0"/>
    <x v="0"/>
    <x v="0"/>
    <x v="0"/>
    <s v="Tax"/>
    <s v="Tax"/>
    <s v="Tax"/>
    <s v="Authority"/>
    <s v="Buildings-Fire Services"/>
    <x v="0"/>
    <x v="0"/>
    <s v="Planning, Infrastructure &amp; Economic Development Department"/>
    <s v="Infrastructure Services"/>
    <x v="1"/>
    <s v="909363  2019 Buildings-Fire Services"/>
    <s v="516104  City Wide Capital"/>
    <n v="2000"/>
    <n v="500"/>
    <n v="500"/>
    <n v="500"/>
    <n v="500"/>
    <n v="500"/>
    <n v="500"/>
    <n v="500"/>
    <n v="500"/>
    <n v="500"/>
    <n v="6500"/>
    <n v="516104"/>
    <n v="3500"/>
    <s v="CW"/>
    <n v="2021"/>
    <s v="City Wide Capital"/>
    <n v="909363"/>
    <s v="Bâtiments 2019 - Service des incendies"/>
    <s v="909363 Bâtiments 2019 - Service des incendies"/>
    <s v="Comité des services communautaires et de protection"/>
    <s v="Service des incendies"/>
    <s v="Renouvellement des immobilisations"/>
    <s v="Fonds de réserve financé par les deniers publics"/>
  </r>
  <r>
    <n v="904333"/>
    <x v="13"/>
    <x v="0"/>
    <x v="0"/>
    <x v="0"/>
    <x v="0"/>
    <s v="Tax"/>
    <s v="Tax"/>
    <s v="Tax"/>
    <s v="Authority"/>
    <s v="Individual"/>
    <x v="1"/>
    <x v="0"/>
    <s v="Emergency &amp; Protective Services Department"/>
    <s v="Fire Services"/>
    <x v="1"/>
    <s v="904333  Ottawa West Fire Station Expansion"/>
    <s v="516104  City Wide Capital"/>
    <n v="0"/>
    <n v="0"/>
    <n v="0"/>
    <n v="0"/>
    <n v="1000"/>
    <n v="0"/>
    <n v="0"/>
    <n v="0"/>
    <n v="0"/>
    <n v="0"/>
    <n v="1000"/>
    <n v="516104"/>
    <n v="0"/>
    <n v="21"/>
    <n v="2025"/>
    <s v="City Wide Capital"/>
    <n v="904333"/>
    <s v="Agrandissement de la caserne de pompiers d’Ottawa-Ouest"/>
    <s v="904333 Agrandissement de la caserne de pompiers d’Ottawa-Ouest"/>
    <s v="Comité des services communautaires et de protection"/>
    <s v="Service des incendies"/>
    <s v="Croissance"/>
    <s v="Fonds de réserve financé par les deniers publics"/>
  </r>
  <r>
    <n v="904333"/>
    <x v="13"/>
    <x v="2"/>
    <x v="2"/>
    <x v="2"/>
    <x v="2"/>
    <s v="Tax"/>
    <s v="Tax"/>
    <s v="Tax"/>
    <s v="Authority"/>
    <s v="Individual"/>
    <x v="1"/>
    <x v="0"/>
    <s v="Emergency &amp; Protective Services Department"/>
    <s v="Fire Services"/>
    <x v="1"/>
    <s v="904333  Ottawa West Fire Station Expansion"/>
    <s v="518004  Tax Supported Debt"/>
    <n v="0"/>
    <n v="0"/>
    <n v="0"/>
    <n v="0"/>
    <n v="2000"/>
    <n v="0"/>
    <n v="0"/>
    <n v="0"/>
    <n v="0"/>
    <n v="0"/>
    <n v="2000"/>
    <n v="518004"/>
    <n v="0"/>
    <n v="21"/>
    <n v="2025"/>
    <s v="Tax Supported Debt"/>
    <n v="904333"/>
    <s v="Agrandissement de la caserne de pompiers d’Ottawa-Ouest"/>
    <s v="904333 Agrandissement de la caserne de pompiers d’Ottawa-Ouest"/>
    <s v="Comité des services communautaires et de protection"/>
    <s v="Service des incendies"/>
    <s v="Croissance"/>
    <s v="Dette financée par les deniers publics"/>
  </r>
  <r>
    <n v="904334"/>
    <x v="14"/>
    <x v="0"/>
    <x v="0"/>
    <x v="0"/>
    <x v="0"/>
    <s v="Tax"/>
    <s v="Tax"/>
    <s v="Tax"/>
    <s v="Authority"/>
    <s v="Individual"/>
    <x v="1"/>
    <x v="0"/>
    <s v="Emergency &amp; Protective Services Department"/>
    <s v="Fire Services"/>
    <x v="1"/>
    <s v="904334  Ottawa South Fire Station Expansion"/>
    <s v="516104  City Wide Capital"/>
    <n v="0"/>
    <n v="0"/>
    <n v="0"/>
    <n v="0"/>
    <n v="0"/>
    <n v="1000"/>
    <n v="0"/>
    <n v="0"/>
    <n v="0"/>
    <n v="0"/>
    <n v="1000"/>
    <n v="516104"/>
    <n v="0"/>
    <n v="20"/>
    <n v="2026"/>
    <s v="City Wide Capital"/>
    <n v="904334"/>
    <s v="Agrandissement de la caserne de pompiers d’Ottawa-Sud"/>
    <s v="904334 Agrandissement de la caserne de pompiers d’Ottawa-Sud"/>
    <s v="Comité des services communautaires et de protection"/>
    <s v="Service des incendies"/>
    <s v="Croissance"/>
    <s v="Fonds de réserve financé par les deniers publics"/>
  </r>
  <r>
    <n v="904334"/>
    <x v="14"/>
    <x v="2"/>
    <x v="2"/>
    <x v="2"/>
    <x v="2"/>
    <s v="Tax"/>
    <s v="Tax"/>
    <s v="Tax"/>
    <s v="Authority"/>
    <s v="Individual"/>
    <x v="1"/>
    <x v="0"/>
    <s v="Emergency &amp; Protective Services Department"/>
    <s v="Fire Services"/>
    <x v="1"/>
    <s v="904334  Ottawa South Fire Station Expansion"/>
    <s v="518004  Tax Supported Debt"/>
    <n v="0"/>
    <n v="0"/>
    <n v="0"/>
    <n v="0"/>
    <n v="0"/>
    <n v="2000"/>
    <n v="0"/>
    <n v="0"/>
    <n v="0"/>
    <n v="0"/>
    <n v="2000"/>
    <n v="518004"/>
    <n v="0"/>
    <n v="20"/>
    <n v="2026"/>
    <s v="Tax Supported Debt"/>
    <n v="904334"/>
    <s v="Agrandissement de la caserne de pompiers d’Ottawa-Sud"/>
    <s v="904334 Agrandissement de la caserne de pompiers d’Ottawa-Sud"/>
    <s v="Comité des services communautaires et de protection"/>
    <s v="Service des incendies"/>
    <s v="Croissance"/>
    <s v="Dette financée par les deniers publics"/>
  </r>
  <r>
    <n v="904335"/>
    <x v="15"/>
    <x v="0"/>
    <x v="0"/>
    <x v="0"/>
    <x v="0"/>
    <s v="Tax"/>
    <s v="Tax"/>
    <s v="Tax"/>
    <s v="Authority"/>
    <s v="Individual"/>
    <x v="1"/>
    <x v="0"/>
    <s v="Emergency &amp; Protective Services Department"/>
    <s v="Fire Services"/>
    <x v="1"/>
    <s v="904335  Ottawa East Fire Station Expansion"/>
    <s v="516104  City Wide Capital"/>
    <n v="0"/>
    <n v="0"/>
    <n v="0"/>
    <n v="0"/>
    <n v="0"/>
    <n v="0"/>
    <n v="0"/>
    <n v="100"/>
    <n v="0"/>
    <n v="0"/>
    <n v="100"/>
    <n v="516104"/>
    <n v="0"/>
    <n v="19"/>
    <n v="2028"/>
    <s v="City Wide Capital"/>
    <n v="904335"/>
    <s v="Agrandissement de la caserne de pompiers d’Ottawa-Est "/>
    <s v="904335 Agrandissement de la caserne de pompiers d’Ottawa-Est "/>
    <s v="Comité des services communautaires et de protection"/>
    <s v="Service des incendies"/>
    <s v="Croissance"/>
    <s v="Fonds de réserve financé par les deniers publics"/>
  </r>
  <r>
    <n v="904335"/>
    <x v="15"/>
    <x v="1"/>
    <x v="1"/>
    <x v="3"/>
    <x v="1"/>
    <s v="DC"/>
    <s v="Tax"/>
    <s v="Tax"/>
    <s v="Authority"/>
    <s v="Individual"/>
    <x v="1"/>
    <x v="0"/>
    <s v="Emergency &amp; Protective Services Department"/>
    <s v="Fire Services"/>
    <x v="1"/>
    <s v="904335  Ottawa East Fire Station Expansion"/>
    <s v="516329  D/C - Protection Outside Greenbelt 2014"/>
    <n v="0"/>
    <n v="0"/>
    <n v="0"/>
    <n v="0"/>
    <n v="0"/>
    <n v="0"/>
    <n v="0"/>
    <n v="2700"/>
    <n v="0"/>
    <n v="0"/>
    <n v="2700"/>
    <n v="516329"/>
    <n v="0"/>
    <n v="19"/>
    <n v="2028"/>
    <s v="Protection Services"/>
    <n v="904335"/>
    <s v="Agrandissement de la caserne de pompiers d’Ottawa-Est "/>
    <s v="904335 Agrandissement de la caserne de pompiers d’Ottawa-Est "/>
    <s v="Comité des services communautaires et de protection"/>
    <s v="Service des incendies"/>
    <s v="Croissance"/>
    <s v="Redevances d’aménagement"/>
  </r>
  <r>
    <n v="904335"/>
    <x v="15"/>
    <x v="2"/>
    <x v="2"/>
    <x v="2"/>
    <x v="2"/>
    <s v="Tax"/>
    <s v="Tax"/>
    <s v="Tax"/>
    <s v="Authority"/>
    <s v="Individual"/>
    <x v="1"/>
    <x v="0"/>
    <s v="Emergency &amp; Protective Services Department"/>
    <s v="Fire Services"/>
    <x v="1"/>
    <s v="904335  Ottawa East Fire Station Expansion"/>
    <s v="518004  Tax Supported Debt"/>
    <n v="0"/>
    <n v="0"/>
    <n v="0"/>
    <n v="0"/>
    <n v="0"/>
    <n v="0"/>
    <n v="0"/>
    <n v="200"/>
    <n v="0"/>
    <n v="0"/>
    <n v="200"/>
    <n v="518004"/>
    <n v="0"/>
    <n v="19"/>
    <n v="2028"/>
    <s v="Tax Supported Debt"/>
    <n v="904335"/>
    <s v="Agrandissement de la caserne de pompiers d’Ottawa-Est "/>
    <s v="904335 Agrandissement de la caserne de pompiers d’Ottawa-Est "/>
    <s v="Comité des services communautaires et de protection"/>
    <s v="Service des incendies"/>
    <s v="Croissance"/>
    <s v="Dette financée par les deniers publics"/>
  </r>
  <r>
    <n v="906832"/>
    <x v="16"/>
    <x v="0"/>
    <x v="0"/>
    <x v="0"/>
    <x v="0"/>
    <s v="Tax"/>
    <s v="Tax"/>
    <s v="Tax"/>
    <s v="Authority"/>
    <s v="Individual"/>
    <x v="1"/>
    <x v="0"/>
    <s v="Emergency &amp; Protective Services Department"/>
    <s v="Fire Services"/>
    <x v="1"/>
    <s v="906832  Fire Vehicles &amp; Equipment"/>
    <s v="516104  City Wide Capital"/>
    <n v="0"/>
    <n v="0"/>
    <n v="0"/>
    <n v="500"/>
    <n v="500"/>
    <n v="500"/>
    <n v="500"/>
    <n v="500"/>
    <n v="500"/>
    <n v="500"/>
    <n v="3500"/>
    <n v="516104"/>
    <n v="500"/>
    <s v="CW"/>
    <n v="2024"/>
    <s v="City Wide Capital"/>
    <n v="906832"/>
    <s v="Véhicules et équipement de lutte contre les incendies"/>
    <s v="906832 Véhicules et équipement de lutte contre les incendies"/>
    <s v="Comité des services communautaires et de protection"/>
    <s v="Service des incendies"/>
    <s v="Croissance"/>
    <s v="Fonds de réserve financé par les deniers publics"/>
  </r>
  <r>
    <n v="909130"/>
    <x v="17"/>
    <x v="0"/>
    <x v="0"/>
    <x v="0"/>
    <x v="0"/>
    <s v="Tax"/>
    <s v="Tax"/>
    <s v="Tax"/>
    <s v="Authority"/>
    <s v="Individual"/>
    <x v="1"/>
    <x v="0"/>
    <s v="Emergency &amp; Protective Services Department"/>
    <s v="Fire Services"/>
    <x v="1"/>
    <s v="909130  Fire Rural Water Supply"/>
    <s v="516104  City Wide Capital"/>
    <n v="0"/>
    <n v="60"/>
    <n v="0"/>
    <n v="0"/>
    <n v="0"/>
    <n v="0"/>
    <n v="60"/>
    <n v="0"/>
    <n v="0"/>
    <n v="0"/>
    <n v="120"/>
    <n v="516104"/>
    <n v="60"/>
    <s v="5,6,19,20,21"/>
    <n v="2022"/>
    <s v="City Wide Capital"/>
    <n v="909130"/>
    <s v="Approvisionnement en eau pour les incendies dans les secteurs ruraux"/>
    <s v="909130 Approvisionnement en eau pour les incendies dans les secteurs ruraux"/>
    <s v="Comité des services communautaires et de protection"/>
    <s v="Service des incendies"/>
    <s v="Croissance"/>
    <s v="Fonds de réserve financé par les deniers publics"/>
  </r>
  <r>
    <n v="909130"/>
    <x v="17"/>
    <x v="1"/>
    <x v="1"/>
    <x v="4"/>
    <x v="1"/>
    <s v="DC"/>
    <s v="Tax"/>
    <s v="Tax"/>
    <s v="Authority"/>
    <s v="Individual"/>
    <x v="1"/>
    <x v="0"/>
    <s v="Emergency &amp; Protective Services Department"/>
    <s v="Fire Services"/>
    <x v="1"/>
    <s v="909130  Fire Rural Water Supply"/>
    <s v="516298  Future DC Funding"/>
    <n v="0"/>
    <n v="0"/>
    <n v="0"/>
    <n v="0"/>
    <n v="0"/>
    <n v="0"/>
    <n v="105"/>
    <n v="0"/>
    <n v="0"/>
    <n v="0"/>
    <n v="105"/>
    <n v="516298"/>
    <n v="0"/>
    <s v="5,6,19,20,21"/>
    <n v="2022"/>
    <s v="Check "/>
    <n v="909130"/>
    <s v="Approvisionnement en eau pour les incendies dans les secteurs ruraux"/>
    <s v="909130 Approvisionnement en eau pour les incendies dans les secteurs ruraux"/>
    <s v="Comité des services communautaires et de protection"/>
    <s v="Service des incendies"/>
    <s v="Croissance"/>
    <s v="Redevances d’aménagement"/>
  </r>
  <r>
    <n v="909130"/>
    <x v="17"/>
    <x v="1"/>
    <x v="1"/>
    <x v="5"/>
    <x v="1"/>
    <s v="DC"/>
    <s v="Tax"/>
    <s v="Tax"/>
    <s v="Authority"/>
    <s v="Individual"/>
    <x v="1"/>
    <x v="0"/>
    <s v="Emergency &amp; Protective Services Department"/>
    <s v="Fire Services"/>
    <x v="1"/>
    <s v="909130  Fire Rural Water Supply"/>
    <s v="516330  D/C - Protection Rural 2014"/>
    <n v="0"/>
    <n v="140"/>
    <n v="0"/>
    <n v="0"/>
    <n v="0"/>
    <n v="0"/>
    <n v="35"/>
    <n v="0"/>
    <n v="0"/>
    <n v="0"/>
    <n v="175"/>
    <n v="516330"/>
    <n v="140"/>
    <s v="5,6,19,20,21"/>
    <n v="2022"/>
    <s v="Protection Services"/>
    <n v="909130"/>
    <s v="Approvisionnement en eau pour les incendies dans les secteurs ruraux"/>
    <s v="909130 Approvisionnement en eau pour les incendies dans les secteurs ruraux"/>
    <s v="Comité des services communautaires et de protection"/>
    <s v="Service des incendies"/>
    <s v="Croissance"/>
    <s v="Redevances d’aménagement"/>
  </r>
  <r>
    <n v="909433"/>
    <x v="18"/>
    <x v="0"/>
    <x v="0"/>
    <x v="0"/>
    <x v="0"/>
    <s v="Tax"/>
    <s v="Tax"/>
    <s v="Tax"/>
    <s v="Authority"/>
    <s v="Individual"/>
    <x v="1"/>
    <x v="0"/>
    <s v="Emergency &amp; Protective Services Department"/>
    <s v="Fire Services"/>
    <x v="1"/>
    <s v="909433  Ottawa South Fire Station"/>
    <s v="516104  City Wide Capital"/>
    <n v="0"/>
    <n v="0"/>
    <n v="0"/>
    <n v="0"/>
    <n v="0"/>
    <n v="0"/>
    <n v="0"/>
    <n v="0"/>
    <n v="500"/>
    <n v="4000"/>
    <n v="4500"/>
    <n v="516104"/>
    <n v="0"/>
    <n v="20"/>
    <n v="2030"/>
    <s v="City Wide Capital"/>
    <n v="909433"/>
    <s v="Caserne de pompiers d’Ottawa-Sud"/>
    <s v="909433 Caserne de pompiers d’Ottawa-Sud"/>
    <s v="Comité des services communautaires et de protection"/>
    <s v="Service des incendies"/>
    <s v="Croissance"/>
    <s v="Fonds de réserve financé par les deniers publics"/>
  </r>
  <r>
    <n v="909433"/>
    <x v="18"/>
    <x v="2"/>
    <x v="2"/>
    <x v="2"/>
    <x v="2"/>
    <s v="Tax"/>
    <s v="Tax"/>
    <s v="Tax"/>
    <s v="Authority"/>
    <s v="Individual"/>
    <x v="1"/>
    <x v="0"/>
    <s v="Emergency &amp; Protective Services Department"/>
    <s v="Fire Services"/>
    <x v="1"/>
    <s v="909433  Ottawa South Fire Station"/>
    <s v="518004  Tax Supported Debt"/>
    <n v="0"/>
    <n v="0"/>
    <n v="0"/>
    <n v="0"/>
    <n v="0"/>
    <n v="0"/>
    <n v="0"/>
    <n v="0"/>
    <n v="1000"/>
    <n v="5000"/>
    <n v="6000"/>
    <n v="518004"/>
    <n v="0"/>
    <n v="20"/>
    <n v="2030"/>
    <s v="Tax Supported Debt"/>
    <n v="909433"/>
    <s v="Caserne de pompiers d’Ottawa-Sud"/>
    <s v="909433 Caserne de pompiers d’Ottawa-Sud"/>
    <s v="Comité des services communautaires et de protection"/>
    <s v="Service des incendies"/>
    <s v="Croissance"/>
    <s v="Dette financée par les deniers publics"/>
  </r>
  <r>
    <n v="908883"/>
    <x v="19"/>
    <x v="0"/>
    <x v="0"/>
    <x v="0"/>
    <x v="0"/>
    <s v="Tax"/>
    <s v="Tax"/>
    <s v="Tax"/>
    <s v="Authority"/>
    <s v="Individual"/>
    <x v="0"/>
    <x v="0"/>
    <s v="Emergency &amp; Protective Services Department"/>
    <s v="Fire Services"/>
    <x v="1"/>
    <s v="908883  Fire Back-Up Generators"/>
    <s v="516104  City Wide Capital"/>
    <n v="0"/>
    <n v="200"/>
    <n v="200"/>
    <n v="0"/>
    <n v="0"/>
    <n v="0"/>
    <n v="0"/>
    <n v="0"/>
    <n v="0"/>
    <n v="0"/>
    <n v="400"/>
    <n v="516104"/>
    <n v="400"/>
    <s v="CW"/>
    <n v="2023"/>
    <s v="City Wide Capital"/>
    <n v="908883"/>
    <s v="Génératrices auxiliaires – Incendies"/>
    <s v="908883 Génératrices auxiliaires – Incendies"/>
    <s v="Comité des services communautaires et de protection"/>
    <s v="Service des incendies"/>
    <s v="Renouvellement des immobilisations"/>
    <s v="Fonds de réserve financé par les deniers publics"/>
  </r>
  <r>
    <n v="909329"/>
    <x v="20"/>
    <x v="3"/>
    <x v="3"/>
    <x v="6"/>
    <x v="3"/>
    <s v="Revenues"/>
    <s v="Tax"/>
    <s v="Tax"/>
    <s v="Authority"/>
    <s v="Individual"/>
    <x v="2"/>
    <x v="0"/>
    <s v="Emergency &amp; Protective Services Department"/>
    <s v="Fire Services"/>
    <x v="1"/>
    <s v="909329  CBRN Grant-2019"/>
    <s v="512005  Provincial Revenue"/>
    <n v="150"/>
    <n v="150"/>
    <n v="150"/>
    <n v="150"/>
    <n v="150"/>
    <n v="150"/>
    <n v="150"/>
    <n v="150"/>
    <n v="150"/>
    <n v="150"/>
    <n v="1500"/>
    <n v="512005"/>
    <n v="600"/>
    <s v="CW"/>
    <n v="2020"/>
    <s v="Provincial"/>
    <n v="909329"/>
    <s v="Subvention pour les interventions CBRN 2019"/>
    <s v="909329 Subvention pour les interventions CBRN 2019"/>
    <s v="Comité des services communautaires et de protection"/>
    <s v="Service des incendies"/>
    <s v="Initiatives stratégiques"/>
    <s v="Recettes"/>
  </r>
  <r>
    <n v="909073"/>
    <x v="21"/>
    <x v="0"/>
    <x v="0"/>
    <x v="0"/>
    <x v="0"/>
    <s v="Tax"/>
    <s v="Tax"/>
    <s v="Tax"/>
    <s v="Authority"/>
    <s v="Life Cycle Renewal - Paramedic"/>
    <x v="0"/>
    <x v="0"/>
    <s v="Emergency &amp; Protective Services Department"/>
    <s v="Paramedic Service"/>
    <x v="2"/>
    <s v="909073  Paramedic Facilities/Post Equipment Repl"/>
    <s v="516104  City Wide Capital"/>
    <n v="300"/>
    <n v="100"/>
    <n v="102"/>
    <n v="110.1"/>
    <n v="110.3"/>
    <n v="127.4"/>
    <n v="124.3"/>
    <n v="426.5"/>
    <n v="128.80000000000001"/>
    <n v="131.19999999999999"/>
    <n v="1660.6"/>
    <n v="516104"/>
    <n v="612.1"/>
    <s v="CW"/>
    <n v="2021"/>
    <s v="City Wide Capital"/>
    <n v="909073"/>
    <s v="Remplacement de l’équipement des installations et des postes du Service paramédic (2019)"/>
    <s v="909073 Remplacement de l’équipement des installations et des postes du Service paramédic (2019)"/>
    <s v="Comité des services communautaires et de protection"/>
    <s v="Service paramédic"/>
    <s v="Renouvellement des immobilisations"/>
    <s v="Fonds de réserve financé par les deniers publics"/>
  </r>
  <r>
    <n v="909074"/>
    <x v="22"/>
    <x v="0"/>
    <x v="0"/>
    <x v="0"/>
    <x v="0"/>
    <s v="Tax"/>
    <s v="Tax"/>
    <s v="Tax"/>
    <s v="Authority"/>
    <s v="Life Cycle Renewal - Paramedic"/>
    <x v="0"/>
    <x v="0"/>
    <s v="Emergency &amp; Protective Services Department"/>
    <s v="Paramedic Service"/>
    <x v="2"/>
    <s v="909074  Paramedic Defibrillator Replace (2020)"/>
    <s v="516104  City Wide Capital"/>
    <n v="0"/>
    <n v="550"/>
    <n v="650"/>
    <n v="2300"/>
    <n v="1300"/>
    <n v="0"/>
    <n v="0"/>
    <n v="0"/>
    <n v="550"/>
    <n v="650"/>
    <n v="6000"/>
    <n v="516104"/>
    <n v="3500"/>
    <s v="CW"/>
    <n v="2025"/>
    <s v="City Wide Capital"/>
    <n v="909074"/>
    <s v="Remplacement des défibrillateurs pour le Service paramédic (2020)"/>
    <s v="909074 Remplacement des défibrillateurs pour le Service paramédic (2020)"/>
    <s v="Comité des services communautaires et de protection"/>
    <s v="Service paramédic"/>
    <s v="Renouvellement des immobilisations"/>
    <s v="Fonds de réserve financé par les deniers publics"/>
  </r>
  <r>
    <n v="909075"/>
    <x v="23"/>
    <x v="0"/>
    <x v="0"/>
    <x v="0"/>
    <x v="0"/>
    <s v="Tax"/>
    <s v="Tax"/>
    <s v="Tax"/>
    <s v="Authority"/>
    <s v="Life Cycle Renewal - Paramedic"/>
    <x v="0"/>
    <x v="0"/>
    <s v="Emergency &amp; Protective Services Department"/>
    <s v="Paramedic Service"/>
    <x v="2"/>
    <s v="909075  Paramedic Mobile Data Equipment (2021)"/>
    <s v="516104  City Wide Capital"/>
    <n v="0"/>
    <n v="0"/>
    <n v="300"/>
    <n v="0"/>
    <n v="0"/>
    <n v="0"/>
    <n v="0"/>
    <n v="300"/>
    <n v="0"/>
    <n v="0"/>
    <n v="600"/>
    <n v="516104"/>
    <n v="300"/>
    <s v="CW"/>
    <n v="2023"/>
    <s v="City Wide Capital"/>
    <n v="909075"/>
    <s v="Équipement mobile de données du Service paramédic (2021)"/>
    <s v="909075 Équipement mobile de données du Service paramédic (2021)"/>
    <s v="Comité des services communautaires et de protection"/>
    <s v="Service paramédic"/>
    <s v="Renouvellement des immobilisations"/>
    <s v="Fonds de réserve financé par les deniers publics"/>
  </r>
  <r>
    <n v="909420"/>
    <x v="24"/>
    <x v="0"/>
    <x v="0"/>
    <x v="0"/>
    <x v="0"/>
    <s v="Tax"/>
    <s v="Tax"/>
    <s v="Tax"/>
    <s v="Authority"/>
    <s v="Life Cycle Renewal - Paramedic"/>
    <x v="0"/>
    <x v="0"/>
    <s v="Emergency &amp; Protective Services Department"/>
    <s v="Paramedic Service"/>
    <x v="2"/>
    <s v="909420  Paramedic Equipment Replacement (2019)"/>
    <s v="516104  City Wide Capital"/>
    <n v="350"/>
    <n v="360"/>
    <n v="250"/>
    <n v="439"/>
    <n v="440"/>
    <n v="491"/>
    <n v="403"/>
    <n v="443"/>
    <n v="451"/>
    <n v="458"/>
    <n v="4085"/>
    <n v="516104"/>
    <n v="1399"/>
    <s v="CW"/>
    <n v="2021"/>
    <s v="City Wide Capital"/>
    <n v="909420"/>
    <s v="Remplacement de l’équipement des paramédics 2019"/>
    <s v="909420 Remplacement de l’équipement des paramédics 2019"/>
    <s v="Comité des services communautaires et de protection"/>
    <s v="Service paramédic"/>
    <s v="Renouvellement des immobilisations"/>
    <s v="Fonds de réserve financé par les deniers publics"/>
  </r>
  <r>
    <n v="909421"/>
    <x v="25"/>
    <x v="0"/>
    <x v="0"/>
    <x v="0"/>
    <x v="0"/>
    <s v="Tax"/>
    <s v="Tax"/>
    <s v="Tax"/>
    <s v="Authority"/>
    <s v="Life Cycle Renewal - Paramedic"/>
    <x v="0"/>
    <x v="0"/>
    <s v="Emergency &amp; Protective Services Department"/>
    <s v="Paramedic Service"/>
    <x v="2"/>
    <s v="909421  Paramedic Technology &amp; Equipment (2019)"/>
    <s v="516104  City Wide Capital"/>
    <n v="432"/>
    <n v="548"/>
    <n v="301"/>
    <n v="650"/>
    <n v="500"/>
    <n v="450"/>
    <n v="326.89999999999998"/>
    <n v="373.6"/>
    <n v="510.4"/>
    <n v="500"/>
    <n v="4591.8999999999996"/>
    <n v="516104"/>
    <n v="1931"/>
    <s v="CW"/>
    <n v="2021"/>
    <s v="City Wide Capital"/>
    <n v="909421"/>
    <s v="Technologie et équipement des paramédics 2019"/>
    <s v="909421 Technologie et équipement des paramédics 2019"/>
    <s v="Comité des services communautaires et de protection"/>
    <s v="Service paramédic"/>
    <s v="Renouvellement des immobilisations"/>
    <s v="Fonds de réserve financé par les deniers publics"/>
  </r>
  <r>
    <n v="909505"/>
    <x v="26"/>
    <x v="0"/>
    <x v="0"/>
    <x v="0"/>
    <x v="0"/>
    <s v="Tax"/>
    <s v="Tax"/>
    <s v="Tax"/>
    <s v="Authority"/>
    <s v="Life Cycle Renewal - Paramedic"/>
    <x v="0"/>
    <x v="0"/>
    <s v="Emergency &amp; Protective Services Department"/>
    <s v="Paramedic Service"/>
    <x v="2"/>
    <s v="909505  Paramedic Power Stretcher Replacement"/>
    <s v="516104  City Wide Capital"/>
    <n v="0"/>
    <n v="0"/>
    <n v="0"/>
    <n v="0"/>
    <n v="0"/>
    <n v="0"/>
    <n v="0"/>
    <n v="0"/>
    <n v="1875"/>
    <n v="1166"/>
    <n v="3041"/>
    <n v="516104"/>
    <n v="0"/>
    <s v="CW"/>
    <n v="2028"/>
    <s v="City Wide Capital"/>
    <n v="909505"/>
    <s v="Remplacement de la civière électrique paramédicale"/>
    <s v="909505 Remplacement de la civière électrique paramédicale"/>
    <s v="Comité des services communautaires et de protection"/>
    <s v="Service paramédic"/>
    <s v="Renouvellement des immobilisations"/>
    <s v="Fonds de réserve financé par les deniers publics"/>
  </r>
  <r>
    <n v="909076"/>
    <x v="27"/>
    <x v="0"/>
    <x v="0"/>
    <x v="0"/>
    <x v="0"/>
    <s v="Tax"/>
    <s v="Tax"/>
    <s v="Tax"/>
    <s v="Authority"/>
    <s v="Individual"/>
    <x v="1"/>
    <x v="0"/>
    <s v="Emergency &amp; Protective Services Department"/>
    <s v="Paramedic Service"/>
    <x v="2"/>
    <s v="909076  Paramedic West End Deployment Facility"/>
    <s v="516104  City Wide Capital"/>
    <n v="95"/>
    <n v="190"/>
    <n v="380"/>
    <n v="0"/>
    <n v="0"/>
    <n v="0"/>
    <n v="0"/>
    <n v="0"/>
    <n v="0"/>
    <n v="0"/>
    <n v="665"/>
    <n v="516104"/>
    <n v="665"/>
    <s v="CW"/>
    <n v="2022"/>
    <s v="City Wide Capital"/>
    <n v="909076"/>
    <s v="Station de changement de quart de travail du Service paramédic – Ouest"/>
    <s v="909076 Station de changement de quart de travail du Service paramédic – Ouest"/>
    <s v="Comité des services communautaires et de protection"/>
    <s v="Service paramédic"/>
    <s v="Croissance"/>
    <s v="Fonds de réserve financé par les deniers publics"/>
  </r>
  <r>
    <n v="909076"/>
    <x v="27"/>
    <x v="1"/>
    <x v="1"/>
    <x v="7"/>
    <x v="1"/>
    <s v="DC"/>
    <s v="Tax"/>
    <s v="Tax"/>
    <s v="Authority"/>
    <s v="Individual"/>
    <x v="1"/>
    <x v="0"/>
    <s v="Emergency &amp; Protective Services Department"/>
    <s v="Paramedic Service"/>
    <x v="2"/>
    <s v="909076  Paramedic West End Deployment Facility"/>
    <s v="516328  D/C - Protection City Wide 2014"/>
    <n v="405"/>
    <n v="810"/>
    <n v="1620"/>
    <n v="0"/>
    <n v="0"/>
    <n v="0"/>
    <n v="0"/>
    <n v="0"/>
    <n v="0"/>
    <n v="0"/>
    <n v="2835"/>
    <n v="516328"/>
    <n v="2835"/>
    <s v="CW"/>
    <n v="2022"/>
    <s v="Protection Services"/>
    <n v="909076"/>
    <s v="Station de changement de quart de travail du Service paramédic – Ouest"/>
    <s v="909076 Station de changement de quart de travail du Service paramédic – Ouest"/>
    <s v="Comité des services communautaires et de protection"/>
    <s v="Service paramédic"/>
    <s v="Croissance"/>
    <s v="Redevances d’aménagement"/>
  </r>
  <r>
    <n v="909419"/>
    <x v="28"/>
    <x v="0"/>
    <x v="0"/>
    <x v="0"/>
    <x v="0"/>
    <s v="Tax"/>
    <s v="Tax"/>
    <s v="Tax"/>
    <s v="Authority"/>
    <s v="Individual"/>
    <x v="1"/>
    <x v="0"/>
    <s v="Emergency &amp; Protective Services Department"/>
    <s v="Paramedic Service"/>
    <x v="2"/>
    <s v="909419  Paramedic Vehicles &amp; Equipment (2019)"/>
    <s v="516104  City Wide Capital"/>
    <n v="71"/>
    <n v="71"/>
    <n v="72.400000000000006"/>
    <n v="74"/>
    <n v="75.2"/>
    <n v="76"/>
    <n v="77.900000000000006"/>
    <n v="79"/>
    <n v="80.8"/>
    <n v="82.2"/>
    <n v="759.5"/>
    <n v="516104"/>
    <n v="288.39999999999998"/>
    <s v="CW"/>
    <n v="2021"/>
    <s v="City Wide Capital"/>
    <n v="909419"/>
    <s v="Véhicules et d'équipements paramédicaux 2019"/>
    <s v="909419 Véhicules et d'équipements paramédicaux 2019"/>
    <s v="Comité des services communautaires et de protection"/>
    <s v="Service paramédic"/>
    <s v="Croissance"/>
    <s v="Fonds de réserve financé par les deniers publics"/>
  </r>
  <r>
    <n v="909419"/>
    <x v="28"/>
    <x v="1"/>
    <x v="1"/>
    <x v="4"/>
    <x v="1"/>
    <s v="DC"/>
    <s v="Tax"/>
    <s v="Tax"/>
    <s v="Authority"/>
    <s v="Individual"/>
    <x v="1"/>
    <x v="0"/>
    <s v="Emergency &amp; Protective Services Department"/>
    <s v="Paramedic Service"/>
    <x v="2"/>
    <s v="909419  Paramedic Vehicles &amp; Equipment (2019)"/>
    <s v="516298  Future DC Funding"/>
    <n v="0"/>
    <n v="0"/>
    <n v="0"/>
    <n v="0"/>
    <n v="74"/>
    <n v="452"/>
    <n v="460.1"/>
    <n v="469"/>
    <n v="477.2"/>
    <n v="485.8"/>
    <n v="2418.1"/>
    <n v="516298"/>
    <n v="0"/>
    <s v="CW"/>
    <n v="2021"/>
    <s v="Check "/>
    <n v="909419"/>
    <s v="Véhicules et d'équipements paramédicaux 2019"/>
    <s v="909419 Véhicules et d'équipements paramédicaux 2019"/>
    <s v="Comité des services communautaires et de protection"/>
    <s v="Service paramédic"/>
    <s v="Croissance"/>
    <s v="Redevances d’aménagement"/>
  </r>
  <r>
    <n v="909419"/>
    <x v="28"/>
    <x v="1"/>
    <x v="1"/>
    <x v="7"/>
    <x v="1"/>
    <s v="DC"/>
    <s v="Tax"/>
    <s v="Tax"/>
    <s v="Authority"/>
    <s v="Individual"/>
    <x v="1"/>
    <x v="0"/>
    <s v="Emergency &amp; Protective Services Department"/>
    <s v="Paramedic Service"/>
    <x v="2"/>
    <s v="909419  Paramedic Vehicles &amp; Equipment (2019)"/>
    <s v="516328  D/C - Protection City Wide 2014"/>
    <n v="419"/>
    <n v="419"/>
    <n v="427.6"/>
    <n v="436"/>
    <n v="369.8"/>
    <n v="0"/>
    <n v="0"/>
    <n v="0"/>
    <n v="0"/>
    <n v="0"/>
    <n v="2071.4"/>
    <n v="516328"/>
    <n v="1701.6"/>
    <s v="CW"/>
    <n v="2021"/>
    <s v="Protection Services"/>
    <n v="909419"/>
    <s v="Véhicules et d'équipements paramédicaux 2019"/>
    <s v="909419 Véhicules et d'équipements paramédicaux 2019"/>
    <s v="Comité des services communautaires et de protection"/>
    <s v="Service paramédic"/>
    <s v="Croissance"/>
    <s v="Redevances d’aménagement"/>
  </r>
  <r>
    <n v="909118"/>
    <x v="29"/>
    <x v="0"/>
    <x v="0"/>
    <x v="0"/>
    <x v="0"/>
    <s v="Tax"/>
    <s v="Tax"/>
    <s v="Tax"/>
    <s v="Authority"/>
    <s v="Individual"/>
    <x v="0"/>
    <x v="0"/>
    <s v="Emergency &amp; Protective Services Department"/>
    <s v="By-law &amp; Regulatory Services"/>
    <x v="3"/>
    <s v="909118  By-law Ballistic Vest Replacement"/>
    <s v="516104  City Wide Capital"/>
    <n v="0"/>
    <n v="75"/>
    <n v="0"/>
    <n v="0"/>
    <n v="0"/>
    <n v="81"/>
    <n v="0"/>
    <n v="0"/>
    <n v="0"/>
    <n v="87"/>
    <n v="243"/>
    <n v="516104"/>
    <n v="75"/>
    <s v="CW"/>
    <n v="2028"/>
    <s v="City Wide Capital"/>
    <n v="909118"/>
    <s v="Remplacement de gilets pare-balles pour les Services des règlements municipaux"/>
    <s v="909118 Remplacement de gilets pare-balles pour les Services des règlements municipaux"/>
    <s v="Comité des services communautaires et de protection"/>
    <s v="Services des règlements municipaux"/>
    <s v="Renouvellement des immobilisations"/>
    <s v="Fonds de réserve financé par les deniers publics"/>
  </r>
  <r>
    <n v="909119"/>
    <x v="30"/>
    <x v="0"/>
    <x v="0"/>
    <x v="0"/>
    <x v="0"/>
    <s v="Tax"/>
    <s v="Tax"/>
    <s v="Tax"/>
    <s v="Authority"/>
    <s v="Individual"/>
    <x v="0"/>
    <x v="0"/>
    <s v="Emergency &amp; Protective Services Department"/>
    <s v="By-law &amp; Regulatory Services"/>
    <x v="3"/>
    <s v="909119  By-law Field Technology Systems"/>
    <s v="516104  City Wide Capital"/>
    <n v="0"/>
    <n v="0"/>
    <n v="300"/>
    <n v="0"/>
    <n v="0"/>
    <n v="0"/>
    <n v="322"/>
    <n v="0"/>
    <n v="0"/>
    <n v="0"/>
    <n v="622"/>
    <n v="516104"/>
    <n v="300"/>
    <s v="CW"/>
    <n v="2028"/>
    <s v="City Wide Capital"/>
    <n v="909119"/>
    <s v="Systèmes de technologie de terrain pour les Services des règlements municipaux"/>
    <s v="909119 Systèmes de technologie de terrain pour les Services des règlements municipaux"/>
    <s v="Comité des services communautaires et de protection"/>
    <s v="Services des règlements municipaux"/>
    <s v="Renouvellement des immobilisations"/>
    <s v="Fonds de réserve financé par les deniers publics"/>
  </r>
  <r>
    <n v="909360"/>
    <x v="31"/>
    <x v="0"/>
    <x v="0"/>
    <x v="0"/>
    <x v="0"/>
    <s v="Tax"/>
    <s v="Tax"/>
    <s v="Tax"/>
    <s v="Authority"/>
    <s v="Buildings-By-Law Services"/>
    <x v="0"/>
    <x v="0"/>
    <s v="Planning, Infrastructure &amp; Economic Development Department"/>
    <s v="Infrastructure Services"/>
    <x v="3"/>
    <s v="909360  2019 Buildings-By-Law Services"/>
    <s v="516104  City Wide Capital"/>
    <n v="155"/>
    <n v="500"/>
    <n v="500"/>
    <n v="500"/>
    <n v="500"/>
    <n v="500"/>
    <n v="500"/>
    <n v="500"/>
    <n v="500"/>
    <n v="500"/>
    <n v="4655"/>
    <n v="516104"/>
    <n v="1655"/>
    <s v="CW"/>
    <n v="2021"/>
    <s v="City Wide Capital"/>
    <n v="909360"/>
    <s v="Bâtiments 2019 - Services des règlements municipaux"/>
    <s v="909360 Bâtiments 2019 - Services des règlements municipaux"/>
    <s v="Comité des services communautaires et de protection"/>
    <s v="Services des règlements municipaux"/>
    <s v="Renouvellement des immobilisations"/>
    <s v="Fonds de réserve financé par les deniers publics"/>
  </r>
  <r>
    <n v="909436"/>
    <x v="32"/>
    <x v="0"/>
    <x v="0"/>
    <x v="0"/>
    <x v="0"/>
    <s v="Tax"/>
    <s v="Tax"/>
    <s v="Tax"/>
    <s v="Authority"/>
    <s v="Life Cycle Renewal - By-law"/>
    <x v="0"/>
    <x v="0"/>
    <s v="Emergency &amp; Protective Services Department"/>
    <s v="By-law &amp; Regulatory Services"/>
    <x v="3"/>
    <s v="909436  2019 By-law Equipment Replacement"/>
    <s v="516104  City Wide Capital"/>
    <n v="70"/>
    <n v="60"/>
    <n v="61"/>
    <n v="62"/>
    <n v="63"/>
    <n v="64"/>
    <n v="65"/>
    <n v="66"/>
    <n v="67"/>
    <n v="68"/>
    <n v="646"/>
    <n v="516104"/>
    <n v="253"/>
    <s v="CW"/>
    <n v="2022"/>
    <s v="City Wide Capital"/>
    <n v="909436"/>
    <s v="Remplacement d’équipement pour les Services des règlements municipaux 2019"/>
    <s v="909436 Remplacement d’équipement pour les Services des règlements municipaux 2019"/>
    <s v="Comité des services communautaires et de protection"/>
    <s v="Services des règlements municipaux"/>
    <s v="Renouvellement des immobilisations"/>
    <s v="Fonds de réserve financé par les deniers publics"/>
  </r>
  <r>
    <n v="909369"/>
    <x v="33"/>
    <x v="0"/>
    <x v="0"/>
    <x v="0"/>
    <x v="0"/>
    <s v="Tax"/>
    <s v="Tax"/>
    <s v="Tax"/>
    <s v="Authority"/>
    <s v="Buildings-Social Services"/>
    <x v="0"/>
    <x v="0"/>
    <s v="Planning, Infrastructure &amp; Economic Development Department"/>
    <s v="Infrastructure Services"/>
    <x v="4"/>
    <s v="909369  2019 Buildings-Social Services"/>
    <s v="516104  City Wide Capital"/>
    <n v="1230"/>
    <n v="250"/>
    <n v="250"/>
    <n v="250"/>
    <n v="250"/>
    <n v="250"/>
    <n v="250"/>
    <n v="250"/>
    <n v="250"/>
    <n v="250"/>
    <n v="3480"/>
    <n v="516104"/>
    <n v="1980"/>
    <s v="CW"/>
    <n v="2021"/>
    <s v="City Wide Capital"/>
    <n v="909369"/>
    <s v="Bâtiments 2019 - Services sociaux"/>
    <s v="909369 Bâtiments 2019 - Services sociaux"/>
    <s v="Comité des services communautaires et de protection"/>
    <s v="Services sociaux"/>
    <s v="Renouvellement des immobilisations"/>
    <s v="Fonds de réserve financé par les deniers publics"/>
  </r>
  <r>
    <n v="909479"/>
    <x v="34"/>
    <x v="0"/>
    <x v="0"/>
    <x v="0"/>
    <x v="0"/>
    <s v="Tax"/>
    <s v="Tax"/>
    <s v="Tax"/>
    <s v="Authority"/>
    <s v="Accessibility - Social Services"/>
    <x v="2"/>
    <x v="0"/>
    <s v="Planning, Infrastructure &amp; Economic Development Department"/>
    <s v="Infrastructure Services"/>
    <x v="4"/>
    <s v="909479  2019 Accessibility - Social Services"/>
    <s v="516104  City Wide Capital"/>
    <n v="60"/>
    <n v="60"/>
    <n v="60"/>
    <n v="60"/>
    <n v="0"/>
    <n v="0"/>
    <n v="0"/>
    <n v="0"/>
    <n v="0"/>
    <n v="0"/>
    <n v="240"/>
    <n v="516104"/>
    <n v="240"/>
    <s v="CW"/>
    <n v="2021"/>
    <s v="City Wide Capital"/>
    <n v="909479"/>
    <s v="Accessibilité 2019 - Services sociaux"/>
    <s v="909479 Accessibilité 2019 - Services sociaux"/>
    <s v="Comité des services communautaires et de protection"/>
    <s v="Services sociaux"/>
    <s v="Amélioration du service"/>
    <s v="Fonds de réserve financé par les deniers publics"/>
  </r>
  <r>
    <n v="909361"/>
    <x v="35"/>
    <x v="0"/>
    <x v="0"/>
    <x v="0"/>
    <x v="0"/>
    <s v="Tax"/>
    <s v="Tax"/>
    <s v="Tax"/>
    <s v="Authority"/>
    <s v="Buildings-Child Care Services"/>
    <x v="0"/>
    <x v="0"/>
    <s v="Planning, Infrastructure &amp; Economic Development Department"/>
    <s v="Infrastructure Services"/>
    <x v="5"/>
    <s v="909361  2019 Buildings-Child Care Services"/>
    <s v="516104  City Wide Capital"/>
    <n v="370"/>
    <n v="150"/>
    <n v="150"/>
    <n v="150"/>
    <n v="150"/>
    <n v="150"/>
    <n v="150"/>
    <n v="150"/>
    <n v="150"/>
    <n v="150"/>
    <n v="1720"/>
    <n v="516104"/>
    <n v="820"/>
    <s v="CW"/>
    <n v="2021"/>
    <s v="City Wide Capital"/>
    <n v="909361"/>
    <s v="Bâtiments 2019 - Services de garde"/>
    <s v="909361 Bâtiments 2019 - Services de garde"/>
    <s v="Comité des services communautaires et de protection"/>
    <s v="Services de garde"/>
    <s v="Renouvellement des immobilisations"/>
    <s v="Dette financée par les deniers publics"/>
  </r>
  <r>
    <n v="909236"/>
    <x v="36"/>
    <x v="0"/>
    <x v="0"/>
    <x v="0"/>
    <x v="0"/>
    <s v="Tax"/>
    <s v="Tax"/>
    <s v="Tax"/>
    <s v="Authority"/>
    <s v="Accessibility - Child Care Services"/>
    <x v="2"/>
    <x v="0"/>
    <s v="Planning, Infrastructure &amp; Economic Development Department"/>
    <s v="Infrastructure Services"/>
    <x v="5"/>
    <s v="909236  2019 Accessibility - Child Care Services"/>
    <s v="516104  City Wide Capital"/>
    <n v="60"/>
    <n v="60"/>
    <n v="60"/>
    <n v="60"/>
    <n v="0"/>
    <n v="0"/>
    <n v="0"/>
    <n v="0"/>
    <n v="0"/>
    <n v="0"/>
    <n v="240"/>
    <n v="516104"/>
    <n v="240"/>
    <s v="CW"/>
    <n v="2021"/>
    <s v="City Wide Capital"/>
    <n v="909236"/>
    <s v="Accessibilité 2019 - Services de garde"/>
    <s v="909236 Accessibilité 2019 - Services de garde"/>
    <s v="Comité des services communautaires et de protection"/>
    <s v="Services de garde"/>
    <s v="Amélioration du service"/>
    <s v="Fonds de réserve financé par les deniers publics"/>
  </r>
  <r>
    <n v="909048"/>
    <x v="37"/>
    <x v="3"/>
    <x v="3"/>
    <x v="6"/>
    <x v="3"/>
    <s v="Revenues"/>
    <s v="Tax"/>
    <s v="Tax"/>
    <s v="Authority"/>
    <s v="Individual"/>
    <x v="0"/>
    <x v="0"/>
    <s v="Community and Social Services Department"/>
    <s v="Long Term Care"/>
    <x v="6"/>
    <s v="909048  2018 Furniture &amp; Equip. - Long Term Care"/>
    <s v="512005  Provincial Revenue"/>
    <n v="0"/>
    <n v="0"/>
    <n v="0"/>
    <n v="0"/>
    <n v="350.4"/>
    <n v="350.4"/>
    <n v="350.4"/>
    <n v="350.4"/>
    <n v="350.4"/>
    <n v="0"/>
    <n v="1752"/>
    <n v="512005"/>
    <n v="0"/>
    <s v="8,12,22"/>
    <n v="2021"/>
    <s v="Provincial"/>
    <n v="909048"/>
    <s v="Mobilier et équipement 2018 – Soins de longue durée"/>
    <s v="909048 Mobilier et équipement 2018 – Soins de longue durée"/>
    <s v="Comité des services communautaires et de protection"/>
    <s v="Soins de longue durée"/>
    <s v="Renouvellement des immobilisations"/>
    <s v="Recettes"/>
  </r>
  <r>
    <n v="909366"/>
    <x v="38"/>
    <x v="0"/>
    <x v="0"/>
    <x v="0"/>
    <x v="0"/>
    <s v="Tax"/>
    <s v="Tax"/>
    <s v="Tax"/>
    <s v="Authority"/>
    <s v="Buildings-Long Term Care"/>
    <x v="0"/>
    <x v="0"/>
    <s v="Planning, Infrastructure &amp; Economic Development Department"/>
    <s v="Infrastructure Services"/>
    <x v="6"/>
    <s v="909366  2019 Buildings-Long Term Care"/>
    <s v="516104  City Wide Capital"/>
    <n v="645"/>
    <n v="1000"/>
    <n v="1000"/>
    <n v="1000"/>
    <n v="1000"/>
    <n v="1000"/>
    <n v="1000"/>
    <n v="1000"/>
    <n v="1000"/>
    <n v="1000"/>
    <n v="9645"/>
    <n v="516104"/>
    <n v="3645"/>
    <s v="CW"/>
    <n v="2021"/>
    <s v="City Wide Capital"/>
    <n v="909366"/>
    <s v="Bâtiments 2019 - Soins de longue durée"/>
    <s v="909366 Bâtiments 2019 - Soins de longue durée"/>
    <s v="Comité des services communautaires et de protection"/>
    <s v="Soins de longue durée"/>
    <s v="Renouvellement des immobilisations"/>
    <s v="Fonds de réserve financé par les deniers publics"/>
  </r>
  <r>
    <n v="909545"/>
    <x v="39"/>
    <x v="3"/>
    <x v="3"/>
    <x v="6"/>
    <x v="3"/>
    <s v="Revenues"/>
    <s v="Tax"/>
    <s v="Tax"/>
    <s v="Authority"/>
    <s v="Individual"/>
    <x v="0"/>
    <x v="0"/>
    <s v="Community and Social Services Department"/>
    <s v="Long Term Care"/>
    <x v="6"/>
    <s v="909545  2019 Furniture &amp; Equip. - Long Term Care"/>
    <s v="512005  Provincial Revenue"/>
    <n v="350"/>
    <n v="350"/>
    <n v="350"/>
    <n v="350"/>
    <n v="350"/>
    <n v="350"/>
    <n v="350"/>
    <n v="350"/>
    <n v="350"/>
    <n v="350"/>
    <n v="3500"/>
    <n v="512005"/>
    <n v="1400"/>
    <s v="12, 8, 22"/>
    <n v="2020"/>
    <s v="Provincial"/>
    <n v="909545"/>
    <s v="Mobilier et équipement 2019 – Soins de longue durée_x000a_"/>
    <s v="909545 Mobilier et équipement 2019 – Soins de longue durée_x000a_"/>
    <s v="Comité des services communautaires et de protection"/>
    <s v="Soins de longue durée"/>
    <s v="Renouvellement des immobilisations"/>
    <s v="Recettes"/>
  </r>
  <r>
    <n v="909545"/>
    <x v="39"/>
    <x v="0"/>
    <x v="0"/>
    <x v="0"/>
    <x v="0"/>
    <s v="Tax"/>
    <s v="Tax"/>
    <s v="Tax"/>
    <s v="Authority"/>
    <s v="Individual"/>
    <x v="0"/>
    <x v="0"/>
    <s v="Community and Social Services Department"/>
    <s v="Long Term Care"/>
    <x v="6"/>
    <s v="909545  2019 Furniture &amp; Equip. - Long Term Care"/>
    <s v="516104  City Wide Capital"/>
    <n v="300"/>
    <n v="0"/>
    <n v="0"/>
    <n v="0"/>
    <n v="0"/>
    <n v="0"/>
    <n v="0"/>
    <n v="0"/>
    <n v="0"/>
    <n v="0"/>
    <n v="300"/>
    <n v="516104"/>
    <n v="300"/>
    <s v="12, 8, 22"/>
    <n v="2020"/>
    <s v="City Wide Capital"/>
    <n v="909545"/>
    <s v="Mobilier et équipement 2019 – Soins de longue durée_x000a_"/>
    <s v="909545 Mobilier et équipement 2019 – Soins de longue durée_x000a_"/>
    <s v="Comité des services communautaires et de protection"/>
    <s v="Soins de longue durée"/>
    <s v="Renouvellement des immobilisations"/>
    <s v="Fonds de réserve financé par les deniers publics"/>
  </r>
  <r>
    <n v="909477"/>
    <x v="40"/>
    <x v="0"/>
    <x v="0"/>
    <x v="0"/>
    <x v="0"/>
    <s v="Tax"/>
    <s v="Tax"/>
    <s v="Tax"/>
    <s v="Authority"/>
    <s v="Accessibility - Long Term Care"/>
    <x v="2"/>
    <x v="0"/>
    <s v="Planning, Infrastructure &amp; Economic Development Department"/>
    <s v="Infrastructure Services"/>
    <x v="6"/>
    <s v="909477  2019 Accessibility - Long Term Care"/>
    <s v="516104  City Wide Capital"/>
    <n v="60"/>
    <n v="60"/>
    <n v="60"/>
    <n v="60"/>
    <n v="0"/>
    <n v="0"/>
    <n v="0"/>
    <n v="0"/>
    <n v="0"/>
    <n v="0"/>
    <n v="240"/>
    <n v="516104"/>
    <n v="240"/>
    <s v="CW"/>
    <n v="2021"/>
    <s v="City Wide Capital"/>
    <n v="909477"/>
    <s v="Accessibilité 2019 - Soins de longue durée"/>
    <s v="909477 Accessibilité 2019 - Soins de longue durée"/>
    <s v="Comité des services communautaires et de protection"/>
    <s v="Soins de longue durée"/>
    <s v="Amélioration du service"/>
    <s v="Fonds de réserve financé par les deniers publics"/>
  </r>
  <r>
    <n v="904699"/>
    <x v="41"/>
    <x v="0"/>
    <x v="0"/>
    <x v="8"/>
    <x v="0"/>
    <s v="Tax"/>
    <s v="Tax"/>
    <s v="Tax"/>
    <s v="Authority"/>
    <s v="Individual"/>
    <x v="0"/>
    <x v="0"/>
    <s v="Recreation, Cultural and Facility Operations Department"/>
    <s v="Parks &amp; Facilities Planning"/>
    <x v="7"/>
    <s v="904699  Brewer Park"/>
    <s v="516129  D/R - Cash In Lieu Parkland - City Wide"/>
    <n v="0"/>
    <n v="0"/>
    <n v="0"/>
    <n v="0"/>
    <n v="0"/>
    <n v="0"/>
    <n v="0"/>
    <n v="0"/>
    <n v="3000"/>
    <n v="0"/>
    <n v="3000"/>
    <n v="516129"/>
    <n v="0"/>
    <n v="17"/>
    <n v="2021"/>
    <s v="Lieu Parkland - City Wide"/>
    <n v="904699"/>
    <s v="Parc Brewer"/>
    <s v="904699 Parc Brewer"/>
    <s v="Comité des services communautaires et de protection"/>
    <s v="Service des parcs, des loisirs et de la culture"/>
    <s v="Renouvellement des immobilisations"/>
    <s v="Fonds de réserve financé par les deniers publics"/>
  </r>
  <r>
    <n v="906852"/>
    <x v="42"/>
    <x v="0"/>
    <x v="0"/>
    <x v="0"/>
    <x v="0"/>
    <s v="Tax"/>
    <s v="Tax"/>
    <s v="Tax"/>
    <s v="Authority"/>
    <s v="Individual"/>
    <x v="0"/>
    <x v="0"/>
    <s v="Recreation, Cultural and Facility Operations Department"/>
    <s v="Parks &amp; Facilities Planning"/>
    <x v="7"/>
    <s v="906852  Cultural Facility West Renewal (NCAC)"/>
    <s v="516104  City Wide Capital"/>
    <n v="0"/>
    <n v="0"/>
    <n v="0"/>
    <n v="0"/>
    <n v="0"/>
    <n v="0"/>
    <n v="2322"/>
    <n v="2085"/>
    <n v="0"/>
    <n v="0"/>
    <n v="4407"/>
    <n v="516104"/>
    <n v="0"/>
    <s v="CW"/>
    <n v="2020"/>
    <s v="City Wide Capital"/>
    <n v="906852"/>
    <s v="Renouvellement de l'installation culturelle ouest (CACN)"/>
    <s v="906852 Renouvellement de l'installation culturelle ouest (CACN)"/>
    <s v="Comité des services communautaires et de protection"/>
    <s v="Service des parcs, des loisirs et de la culture"/>
    <s v="Renouvellement des immobilisations"/>
    <s v="Fonds de réserve financé par les deniers publics"/>
  </r>
  <r>
    <n v="907844"/>
    <x v="43"/>
    <x v="0"/>
    <x v="0"/>
    <x v="0"/>
    <x v="0"/>
    <s v="Tax"/>
    <s v="Tax"/>
    <s v="Tax"/>
    <s v="Authority"/>
    <s v="Individual"/>
    <x v="0"/>
    <x v="0"/>
    <s v="Recreation, Cultural and Facility Operations Department"/>
    <s v="Parks &amp; Facilities Planning"/>
    <x v="7"/>
    <s v="907844  Park Pathway Lighting 2018"/>
    <s v="516104  City Wide Capital"/>
    <n v="0"/>
    <n v="250"/>
    <n v="0"/>
    <n v="250"/>
    <n v="0"/>
    <n v="300"/>
    <n v="0"/>
    <n v="200"/>
    <n v="0"/>
    <n v="200"/>
    <n v="1200"/>
    <n v="516104"/>
    <n v="500"/>
    <s v="CW"/>
    <n v="2020"/>
    <s v="City Wide Capital"/>
    <n v="907844"/>
    <s v="Eclairage des sentiers de parc 2018"/>
    <s v="907844 Eclairage des sentiers de parc 2018"/>
    <s v="Comité des services communautaires et de protection"/>
    <s v="Service des parcs, des loisirs et de la culture"/>
    <s v="Renouvellement des immobilisations"/>
    <s v="Fonds de réserve financé par les deniers publics"/>
  </r>
  <r>
    <n v="908423"/>
    <x v="44"/>
    <x v="0"/>
    <x v="0"/>
    <x v="0"/>
    <x v="0"/>
    <s v="Tax"/>
    <s v="Tax"/>
    <s v="Tax"/>
    <s v="Authority"/>
    <s v="Individual"/>
    <x v="0"/>
    <x v="0"/>
    <s v="Recreation, Cultural and Facility Operations Department"/>
    <s v="Parks &amp; Facilities Planning"/>
    <x v="7"/>
    <s v="908423  Backflow Prevention Project"/>
    <s v="516104  City Wide Capital"/>
    <n v="750"/>
    <n v="0"/>
    <n v="0"/>
    <n v="0"/>
    <n v="0"/>
    <n v="0"/>
    <n v="0"/>
    <n v="0"/>
    <n v="0"/>
    <n v="0"/>
    <n v="750"/>
    <n v="516104"/>
    <n v="750"/>
    <s v="CW"/>
    <n v="2020"/>
    <s v="City Wide Capital"/>
    <n v="908423"/>
    <s v="Projet de prévention des refoulements"/>
    <s v="908423 Projet de prévention des refoulements"/>
    <s v="Comité des services communautaires et de protection"/>
    <s v="Service des parcs, des loisirs et de la culture"/>
    <s v="Renouvellement des immobilisations"/>
    <s v="Fonds de réserve financé par les deniers publics"/>
  </r>
  <r>
    <n v="909104"/>
    <x v="45"/>
    <x v="0"/>
    <x v="0"/>
    <x v="0"/>
    <x v="0"/>
    <s v="Tax"/>
    <s v="Tax"/>
    <s v="Tax"/>
    <s v="Authority"/>
    <s v="Individual"/>
    <x v="0"/>
    <x v="0"/>
    <s v="Recreation, Cultural and Facility Operations Department"/>
    <s v="Parks &amp; Facilities Planning"/>
    <x v="7"/>
    <s v="909104  Beach Pavillion Upgrade/Renewal"/>
    <s v="516104  City Wide Capital"/>
    <n v="0"/>
    <n v="0"/>
    <n v="933"/>
    <n v="921"/>
    <n v="1615"/>
    <n v="1315"/>
    <n v="0"/>
    <n v="0"/>
    <n v="0"/>
    <n v="0"/>
    <n v="4784"/>
    <n v="516104"/>
    <n v="1854"/>
    <n v="16"/>
    <n v="2021"/>
    <s v="City Wide Capital"/>
    <n v="909104"/>
    <s v="Amélioration/renouvellement de pavillon de plage"/>
    <s v="909104 Amélioration/renouvellement de pavillon de plage"/>
    <s v="Comité des services communautaires et de protection"/>
    <s v="Service des parcs, des loisirs et de la culture"/>
    <s v="Renouvellement des immobilisations"/>
    <s v="Fonds de réserve financé par les deniers publics"/>
  </r>
  <r>
    <n v="909107"/>
    <x v="46"/>
    <x v="0"/>
    <x v="0"/>
    <x v="0"/>
    <x v="0"/>
    <s v="Tax"/>
    <s v="Tax"/>
    <s v="Tax"/>
    <s v="Authority"/>
    <s v="Individual"/>
    <x v="0"/>
    <x v="0"/>
    <s v="Recreation, Cultural and Facility Operations Department"/>
    <s v="Parks &amp; Facilities Planning"/>
    <x v="7"/>
    <s v="909107  Facility Minor Cap Front of House Repair"/>
    <s v="516104  City Wide Capital"/>
    <n v="300"/>
    <n v="300"/>
    <n v="300"/>
    <n v="300"/>
    <n v="300"/>
    <n v="300"/>
    <n v="300"/>
    <n v="300"/>
    <n v="300"/>
    <n v="300"/>
    <n v="3000"/>
    <n v="516104"/>
    <n v="1200"/>
    <s v="CW"/>
    <n v="2021"/>
    <s v="City Wide Capital"/>
    <n v="909107"/>
    <s v="Réparations mineures devant la maison"/>
    <s v="909107 Réparations mineures devant la maison"/>
    <s v="Comité des services communautaires et de protection"/>
    <s v="Service des parcs, des loisirs et de la culture"/>
    <s v="Renouvellement des immobilisations"/>
    <s v="Fonds de réserve financé par les deniers publics"/>
  </r>
  <r>
    <n v="909127"/>
    <x v="47"/>
    <x v="0"/>
    <x v="0"/>
    <x v="9"/>
    <x v="0"/>
    <s v="Tax"/>
    <s v="Tax"/>
    <s v="Tax"/>
    <s v="Authority"/>
    <s v="Individual"/>
    <x v="0"/>
    <x v="0"/>
    <s v="Recreation, Cultural and Facility Operations Department"/>
    <s v="Parks &amp; Facilities Planning"/>
    <x v="7"/>
    <s v="909127  Shenkman Theatre Cap Renewal Fund 2019"/>
    <s v="516179  R/F Shenkman Art Centre"/>
    <n v="40"/>
    <n v="40"/>
    <n v="40"/>
    <n v="40"/>
    <n v="40"/>
    <n v="40"/>
    <n v="40"/>
    <n v="40"/>
    <n v="40"/>
    <n v="40"/>
    <n v="400"/>
    <n v="516179"/>
    <n v="160"/>
    <n v="1"/>
    <n v="2021"/>
    <s v="Shenkman Art Theatre Capital"/>
    <n v="909127"/>
    <s v="Fonds d'immobilisations pour la réfection du Théâtre Shenkman 2019"/>
    <s v="909127 Fonds d'immobilisations pour la réfection du Théâtre Shenkman 2019"/>
    <s v="Comité des services communautaires et de protection"/>
    <s v="Service des parcs, des loisirs et de la culture"/>
    <s v="Renouvellement des immobilisations"/>
    <n v="0"/>
  </r>
  <r>
    <n v="909291"/>
    <x v="48"/>
    <x v="0"/>
    <x v="0"/>
    <x v="10"/>
    <x v="0"/>
    <s v="Tax"/>
    <s v="Tax"/>
    <s v="Tax"/>
    <s v="Authority"/>
    <s v="Individual"/>
    <x v="0"/>
    <x v="0"/>
    <s v="Recreation, Cultural and Facility Operations Department"/>
    <s v="Parks &amp; Facilities Planning"/>
    <x v="7"/>
    <s v="909291  Steve MacLean Park - basketball court"/>
    <s v="516155  D/R - Cash In Lieu Parkland - Ward 9"/>
    <n v="12"/>
    <n v="0"/>
    <n v="0"/>
    <n v="0"/>
    <n v="0"/>
    <n v="0"/>
    <n v="0"/>
    <n v="0"/>
    <n v="0"/>
    <n v="0"/>
    <n v="12"/>
    <n v="516155"/>
    <n v="12"/>
    <n v="9"/>
    <n v="2019"/>
    <s v="D/R - Cash In Lieu Parkland - Ward 9"/>
    <n v="909291"/>
    <s v="Parc Steve MacLean - terrain de basketball"/>
    <s v="909291 Parc Steve MacLean - terrain de basketball"/>
    <s v="Comité des services communautaires et de protection"/>
    <s v="Service des parcs, des loisirs et de la culture"/>
    <s v="Renouvellement des immobilisations"/>
    <s v="Fonds de réserve financé par les deniers publics"/>
  </r>
  <r>
    <n v="909362"/>
    <x v="49"/>
    <x v="0"/>
    <x v="0"/>
    <x v="0"/>
    <x v="0"/>
    <s v="Tax"/>
    <s v="Tax"/>
    <s v="Tax"/>
    <s v="Authority"/>
    <s v="Buildings-Cultural Services"/>
    <x v="0"/>
    <x v="0"/>
    <s v="Planning, Infrastructure &amp; Economic Development Department"/>
    <s v="Infrastructure Services"/>
    <x v="7"/>
    <s v="909362  2019 Buildings-Cultural Services"/>
    <s v="516104  City Wide Capital"/>
    <n v="905"/>
    <n v="800"/>
    <n v="800"/>
    <n v="800"/>
    <n v="800"/>
    <n v="800"/>
    <n v="800"/>
    <n v="800"/>
    <n v="800"/>
    <n v="800"/>
    <n v="8105"/>
    <n v="516104"/>
    <n v="3305"/>
    <s v="CW"/>
    <n v="2021"/>
    <s v="City Wide Capital"/>
    <n v="909362"/>
    <s v="Bâtiments 2019 - Service culturels"/>
    <s v="909362 Bâtiments 2019 - Service culturels"/>
    <s v="Comité des services communautaires et de protection"/>
    <s v="Service des parcs, des loisirs et de la culture"/>
    <s v="Renouvellement des immobilisations"/>
    <s v="Fonds de réserve financé par les deniers publics"/>
  </r>
  <r>
    <n v="909367"/>
    <x v="50"/>
    <x v="0"/>
    <x v="0"/>
    <x v="0"/>
    <x v="0"/>
    <s v="Tax"/>
    <s v="Tax"/>
    <s v="Tax"/>
    <s v="Authority"/>
    <s v="Buildings-Parks &amp; Recreation"/>
    <x v="0"/>
    <x v="0"/>
    <s v="Planning, Infrastructure &amp; Economic Development Department"/>
    <s v="Infrastructure Services"/>
    <x v="7"/>
    <s v="909367  2019 Buildings-Parks &amp; Rec"/>
    <s v="516104  City Wide Capital"/>
    <n v="14659"/>
    <n v="25196"/>
    <n v="30806"/>
    <n v="32300"/>
    <n v="35417"/>
    <n v="38301"/>
    <n v="40906"/>
    <n v="43082"/>
    <n v="45733"/>
    <n v="48792"/>
    <n v="355192"/>
    <n v="516104"/>
    <n v="102961"/>
    <s v="CW"/>
    <n v="2021"/>
    <s v="City Wide Capital"/>
    <n v="909367"/>
    <s v="Bâtiments 2019 - Parcs et loisirs"/>
    <s v="909367 Bâtiments 2019 - Parcs et loisirs"/>
    <s v="Comité des services communautaires et de protection"/>
    <s v="Service des parcs, des loisirs et de la culture"/>
    <s v="Renouvellement des immobilisations"/>
    <s v="Fonds de réserve financé par les deniers publics"/>
  </r>
  <r>
    <n v="909372"/>
    <x v="51"/>
    <x v="0"/>
    <x v="0"/>
    <x v="0"/>
    <x v="0"/>
    <s v="Tax"/>
    <s v="Tax"/>
    <s v="Tax"/>
    <s v="Authority"/>
    <s v="Parks - Parks &amp; Recreation"/>
    <x v="0"/>
    <x v="0"/>
    <s v="Planning, Infrastructure &amp; Economic Development Department"/>
    <s v="Infrastructure Services"/>
    <x v="7"/>
    <s v="909372  2019 Parks - Parks &amp; Rec"/>
    <s v="516104  City Wide Capital"/>
    <n v="5000"/>
    <n v="5500"/>
    <n v="6000"/>
    <n v="7000"/>
    <n v="8000"/>
    <n v="9000"/>
    <n v="10000"/>
    <n v="11000"/>
    <n v="12000"/>
    <n v="12000"/>
    <n v="85500"/>
    <n v="516104"/>
    <n v="23500"/>
    <s v="CW"/>
    <n v="2021"/>
    <s v="City Wide Capital"/>
    <n v="909372"/>
    <s v="Parcs 2019 - Parcs et Loisirs"/>
    <s v="909372 Parcs 2019 - Parcs et Loisirs"/>
    <s v="Comité des services communautaires et de protection"/>
    <s v="Service des parcs, des loisirs et de la culture"/>
    <s v="Renouvellement des immobilisations"/>
    <s v="Fonds de réserve financé par les deniers publics"/>
  </r>
  <r>
    <n v="909428"/>
    <x v="52"/>
    <x v="0"/>
    <x v="0"/>
    <x v="0"/>
    <x v="0"/>
    <s v="Tax"/>
    <s v="Tax"/>
    <s v="Tax"/>
    <s v="Authority"/>
    <s v="Individual"/>
    <x v="0"/>
    <x v="0"/>
    <s v="Recreation, Cultural and Facility Operations Department"/>
    <s v="Parks &amp; Facilities Planning"/>
    <x v="7"/>
    <s v="909428  Infrastruct Support - Outdoor Rinks 2019"/>
    <s v="516104  City Wide Capital"/>
    <n v="0"/>
    <n v="400"/>
    <n v="0"/>
    <n v="400"/>
    <n v="0"/>
    <n v="400"/>
    <n v="0"/>
    <n v="400"/>
    <n v="0"/>
    <n v="400"/>
    <n v="2000"/>
    <n v="516104"/>
    <n v="800"/>
    <s v="CW"/>
    <n v="2020"/>
    <s v="City Wide Capital"/>
    <n v="909428"/>
    <s v="Soutien pour les infrastructures - patinoires extérieures 2019"/>
    <s v="909428 Soutien pour les infrastructures - patinoires extérieures 2019"/>
    <s v="Comité des services communautaires et de protection"/>
    <s v="Service des parcs, des loisirs et de la culture"/>
    <s v="Renouvellement des immobilisations"/>
    <s v="Fonds de réserve financé par les deniers publics"/>
  </r>
  <r>
    <n v="909429"/>
    <x v="53"/>
    <x v="0"/>
    <x v="0"/>
    <x v="0"/>
    <x v="0"/>
    <s v="Tax"/>
    <s v="Tax"/>
    <s v="Tax"/>
    <s v="Authority"/>
    <s v="Individual"/>
    <x v="0"/>
    <x v="0"/>
    <s v="Recreation, Cultural and Facility Operations Department"/>
    <s v="Parks &amp; Facilities Planning"/>
    <x v="7"/>
    <s v="909429  New Community Buildings 2019"/>
    <s v="516104  City Wide Capital"/>
    <n v="0"/>
    <n v="0"/>
    <n v="0"/>
    <n v="0"/>
    <n v="0"/>
    <n v="0"/>
    <n v="0"/>
    <n v="0"/>
    <n v="0"/>
    <n v="3500"/>
    <n v="3500"/>
    <n v="516104"/>
    <n v="0"/>
    <s v="CW"/>
    <n v="2021"/>
    <s v="City Wide Capital"/>
    <n v="909429"/>
    <s v="Nouvelles installations communautaires 2019"/>
    <s v="909429 Nouvelles installations communautaires 2019"/>
    <s v="Comité des services communautaires et de protection"/>
    <s v="Service des parcs, des loisirs et de la culture"/>
    <s v="Renouvellement des immobilisations"/>
    <s v="Fonds de réserve financé par les deniers publics"/>
  </r>
  <r>
    <n v="909440"/>
    <x v="54"/>
    <x v="0"/>
    <x v="0"/>
    <x v="0"/>
    <x v="0"/>
    <s v="Tax"/>
    <s v="Tax"/>
    <s v="Tax"/>
    <s v="Authority"/>
    <s v="Individual"/>
    <x v="0"/>
    <x v="0"/>
    <s v="Recreation, Cultural and Facility Operations Department"/>
    <s v="Parks &amp; Facilities Planning"/>
    <x v="7"/>
    <s v="909440  Outdoor Pool Security Upgrades 2019"/>
    <s v="516104  City Wide Capital"/>
    <n v="100"/>
    <n v="100"/>
    <n v="100"/>
    <n v="0"/>
    <n v="0"/>
    <n v="0"/>
    <n v="0"/>
    <n v="0"/>
    <n v="0"/>
    <n v="0"/>
    <n v="300"/>
    <n v="516104"/>
    <n v="300"/>
    <s v="CW"/>
    <n v="2021"/>
    <s v="City Wide Capital"/>
    <n v="909440"/>
    <s v="Amélioration de la sécurité pour les piscines extérieures 2019"/>
    <s v="909440 Amélioration de la sécurité pour les piscines extérieures 2019"/>
    <s v="Comité des services communautaires et de protection"/>
    <s v="Service des parcs, des loisirs et de la culture"/>
    <s v="Renouvellement des immobilisations"/>
    <s v="Fonds de réserve financé par les deniers publics"/>
  </r>
  <r>
    <n v="909441"/>
    <x v="55"/>
    <x v="0"/>
    <x v="0"/>
    <x v="0"/>
    <x v="0"/>
    <s v="Tax"/>
    <s v="Tax"/>
    <s v="Tax"/>
    <s v="Authority"/>
    <s v="Individual"/>
    <x v="0"/>
    <x v="0"/>
    <s v="Recreation, Cultural and Facility Operations Department"/>
    <s v="Parks &amp; Facilities Planning"/>
    <x v="7"/>
    <s v="909441  Outdoor Sports Court Redevelopment 2019"/>
    <s v="516104  City Wide Capital"/>
    <n v="179"/>
    <n v="200"/>
    <n v="0"/>
    <n v="200"/>
    <n v="0"/>
    <n v="200"/>
    <n v="0"/>
    <n v="200"/>
    <n v="0"/>
    <n v="200"/>
    <n v="1179"/>
    <n v="516104"/>
    <n v="579"/>
    <s v="CW"/>
    <n v="2021"/>
    <s v="City Wide Capital"/>
    <n v="909441"/>
    <s v="Réaménagement des terrains de sports en plein air"/>
    <s v="909441 Réaménagement des terrains de sports en plein air"/>
    <s v="Comité des services communautaires et de protection"/>
    <s v="Service des parcs, des loisirs et de la culture"/>
    <s v="Renouvellement des immobilisations"/>
    <s v="Fonds de réserve financé par les deniers publics"/>
  </r>
  <r>
    <n v="909442"/>
    <x v="56"/>
    <x v="0"/>
    <x v="0"/>
    <x v="0"/>
    <x v="0"/>
    <s v="Tax"/>
    <s v="Tax"/>
    <s v="Tax"/>
    <s v="Authority"/>
    <s v="Individual"/>
    <x v="0"/>
    <x v="0"/>
    <s v="Recreation, Cultural and Facility Operations Department"/>
    <s v="Parks &amp; Facilities Planning"/>
    <x v="7"/>
    <s v="909442  Minor Park Improvement 2019"/>
    <s v="516104  City Wide Capital"/>
    <n v="150"/>
    <n v="250"/>
    <n v="250"/>
    <n v="250"/>
    <n v="250"/>
    <n v="250"/>
    <n v="250"/>
    <n v="300"/>
    <n v="300"/>
    <n v="325"/>
    <n v="2575"/>
    <n v="516104"/>
    <n v="900"/>
    <s v="CW"/>
    <n v="2020"/>
    <s v="City Wide Capital"/>
    <n v="909442"/>
    <s v="Améliorations mineures aux parcs 2019"/>
    <s v="909442 Améliorations mineures aux parcs 2019"/>
    <s v="Comité des services communautaires et de protection"/>
    <s v="Service des parcs, des loisirs et de la culture"/>
    <s v="Renouvellement des immobilisations"/>
    <s v="Fonds de réserve financé par les deniers publics"/>
  </r>
  <r>
    <n v="909443"/>
    <x v="57"/>
    <x v="0"/>
    <x v="0"/>
    <x v="8"/>
    <x v="0"/>
    <s v="Tax"/>
    <s v="Tax"/>
    <s v="Tax"/>
    <s v="Authority"/>
    <s v="Individual"/>
    <x v="0"/>
    <x v="0"/>
    <s v="Recreation, Cultural and Facility Operations Department"/>
    <s v="Parks &amp; Facilities Planning"/>
    <x v="7"/>
    <s v="909443  Park Redevelopment 2019"/>
    <s v="516129  D/R - Cash In Lieu Parkland - City Wide"/>
    <n v="300"/>
    <n v="0"/>
    <n v="500"/>
    <n v="0"/>
    <n v="500"/>
    <n v="0"/>
    <n v="500"/>
    <n v="0"/>
    <n v="500"/>
    <n v="0"/>
    <n v="2300"/>
    <n v="516129"/>
    <n v="800"/>
    <s v="CW"/>
    <n v="2020"/>
    <s v="Lieu Parkland - City Wide"/>
    <n v="909443"/>
    <s v="Réaménagement de parc 2019"/>
    <s v="909443 Réaménagement de parc 2019"/>
    <s v="Comité des services communautaires et de protection"/>
    <s v="Service des parcs, des loisirs et de la culture"/>
    <s v="Renouvellement des immobilisations"/>
    <s v="Fonds de réserve financé par les deniers publics"/>
  </r>
  <r>
    <n v="909444"/>
    <x v="58"/>
    <x v="0"/>
    <x v="0"/>
    <x v="0"/>
    <x v="0"/>
    <s v="Tax"/>
    <s v="Tax"/>
    <s v="Tax"/>
    <s v="Authority"/>
    <s v="Individual"/>
    <x v="0"/>
    <x v="0"/>
    <s v="Recreation, Cultural and Facility Operations Department"/>
    <s v="Parks &amp; Facilities Planning"/>
    <x v="7"/>
    <s v="909444  Fitness &amp; Recreation Equip. Replace 2019"/>
    <s v="516104  City Wide Capital"/>
    <n v="100"/>
    <n v="0"/>
    <n v="250"/>
    <n v="0"/>
    <n v="250"/>
    <n v="0"/>
    <n v="250"/>
    <n v="0"/>
    <n v="254"/>
    <n v="0"/>
    <n v="1104"/>
    <n v="516104"/>
    <n v="350"/>
    <s v="CW"/>
    <n v="2020"/>
    <s v="City Wide Capital"/>
    <n v="909444"/>
    <s v="Remplacement du matériel de conditionnement physique et de loisirs 2019"/>
    <s v="909444 Remplacement du matériel de conditionnement physique et de loisirs 2019"/>
    <s v="Comité des services communautaires et de protection"/>
    <s v="Service des parcs, des loisirs et de la culture"/>
    <s v="Renouvellement des immobilisations"/>
    <s v="Fonds de réserve financé par les deniers publics"/>
  </r>
  <r>
    <n v="909445"/>
    <x v="59"/>
    <x v="0"/>
    <x v="0"/>
    <x v="0"/>
    <x v="0"/>
    <s v="Tax"/>
    <s v="Tax"/>
    <s v="Tax"/>
    <s v="Authority"/>
    <s v="Individual"/>
    <x v="0"/>
    <x v="0"/>
    <s v="Recreation, Cultural and Facility Operations Department"/>
    <s v="Parks &amp; Facilities Planning"/>
    <x v="7"/>
    <s v="909445  Infrastructure Upgrades 2019"/>
    <s v="516104  City Wide Capital"/>
    <n v="578"/>
    <n v="777"/>
    <n v="798"/>
    <n v="671"/>
    <n v="944"/>
    <n v="969"/>
    <n v="994"/>
    <n v="1021"/>
    <n v="1049"/>
    <n v="384"/>
    <n v="8185"/>
    <n v="516104"/>
    <n v="2824"/>
    <s v="CW"/>
    <n v="2021"/>
    <s v="City Wide Capital"/>
    <n v="909445"/>
    <s v="Modernisation des infrastructures  2019"/>
    <s v="909445 Modernisation des infrastructures  2019"/>
    <s v="Comité des services communautaires et de protection"/>
    <s v="Service des parcs, des loisirs et de la culture"/>
    <s v="Renouvellement des immobilisations"/>
    <s v="Fonds de réserve financé par les deniers publics"/>
  </r>
  <r>
    <n v="909448"/>
    <x v="60"/>
    <x v="0"/>
    <x v="0"/>
    <x v="0"/>
    <x v="0"/>
    <s v="Tax"/>
    <s v="Tax"/>
    <s v="Tax"/>
    <s v="Authority"/>
    <s v="Individual"/>
    <x v="0"/>
    <x v="0"/>
    <s v="Recreation, Cultural and Facility Operations Department"/>
    <s v="Parks &amp; Facilities Planning"/>
    <x v="7"/>
    <s v="909448  Artifact &amp; Art Collection Restore &amp;Maint"/>
    <s v="516104  City Wide Capital"/>
    <n v="50"/>
    <n v="50"/>
    <n v="50"/>
    <n v="50"/>
    <n v="50"/>
    <n v="50"/>
    <n v="50"/>
    <n v="50"/>
    <n v="50"/>
    <n v="50"/>
    <n v="500"/>
    <n v="516104"/>
    <n v="200"/>
    <s v="CW"/>
    <n v="2021"/>
    <s v="City Wide Capital"/>
    <n v="909448"/>
    <s v="Restauration et entretien de la collection d'artefacts et d'objets d'art 2019"/>
    <s v="909448 Restauration et entretien de la collection d'artefacts et d'objets d'art 2019"/>
    <s v="Comité des services communautaires et de protection"/>
    <s v="Service des parcs, des loisirs et de la culture"/>
    <s v="Renouvellement des immobilisations"/>
    <s v="Fonds de réserve financé par les deniers publics"/>
  </r>
  <r>
    <n v="909449"/>
    <x v="61"/>
    <x v="0"/>
    <x v="0"/>
    <x v="11"/>
    <x v="0"/>
    <s v="Tax"/>
    <s v="Tax"/>
    <s v="Tax"/>
    <s v="Authority"/>
    <s v="Individual"/>
    <x v="0"/>
    <x v="0"/>
    <s v="Recreation, Cultural and Facility Operations Department"/>
    <s v="Parks &amp; Facilities Planning"/>
    <x v="7"/>
    <s v="909449  Centrepointe Theatre Cap Renew Fund 2019"/>
    <s v="516106  R/F -Centrepointe Theatre Capital"/>
    <n v="192"/>
    <n v="100"/>
    <n v="100"/>
    <n v="100"/>
    <n v="100"/>
    <n v="100"/>
    <n v="100"/>
    <n v="100"/>
    <n v="100"/>
    <n v="100"/>
    <n v="1092"/>
    <n v="516106"/>
    <n v="492"/>
    <n v="8"/>
    <n v="2021"/>
    <s v="Centrepointe Theatre Capital"/>
    <n v="909449"/>
    <s v="Fonds d'immobilisations pour la réfection du Théâtre Centrepointe 2019"/>
    <s v="909449 Fonds d'immobilisations pour la réfection du Théâtre Centrepointe 2019"/>
    <s v="Comité des services communautaires et de protection"/>
    <s v="Service des parcs, des loisirs et de la culture"/>
    <s v="Renouvellement des immobilisations"/>
    <s v="Fonds de réserve financé par les deniers publics"/>
  </r>
  <r>
    <n v="909450"/>
    <x v="62"/>
    <x v="0"/>
    <x v="0"/>
    <x v="0"/>
    <x v="0"/>
    <s v="Tax"/>
    <s v="Tax"/>
    <s v="Tax"/>
    <s v="Authority"/>
    <s v="Individual"/>
    <x v="0"/>
    <x v="0"/>
    <s v="Recreation, Cultural and Facility Operations Department"/>
    <s v="Parks &amp; Facilities Planning"/>
    <x v="7"/>
    <s v="909450  Cultural Building &amp; Equip 2019"/>
    <s v="516104  City Wide Capital"/>
    <n v="100"/>
    <n v="126"/>
    <n v="125"/>
    <n v="125"/>
    <n v="125"/>
    <n v="125"/>
    <n v="125"/>
    <n v="125"/>
    <n v="125"/>
    <n v="125"/>
    <n v="1226"/>
    <n v="516104"/>
    <n v="476"/>
    <s v="CW"/>
    <n v="2020"/>
    <s v="City Wide Capital"/>
    <n v="909450"/>
    <s v="Édifices et équipement culturels 2019"/>
    <s v="909450 Édifices et équipement culturels 2019"/>
    <s v="Comité des services communautaires et de protection"/>
    <s v="Service des parcs, des loisirs et de la culture"/>
    <s v="Renouvellement des immobilisations"/>
    <s v="Fonds de réserve financé par les deniers publics"/>
  </r>
  <r>
    <n v="909451"/>
    <x v="63"/>
    <x v="0"/>
    <x v="0"/>
    <x v="0"/>
    <x v="0"/>
    <s v="Tax"/>
    <s v="Tax"/>
    <s v="Tax"/>
    <s v="Authority"/>
    <s v="Individual"/>
    <x v="0"/>
    <x v="0"/>
    <s v="Recreation, Cultural and Facility Operations Department"/>
    <s v="Parks &amp; Facilities Planning"/>
    <x v="7"/>
    <s v="909451  Museum Sustainability Plan 2019"/>
    <s v="516104  City Wide Capital"/>
    <n v="0"/>
    <n v="200"/>
    <n v="200"/>
    <n v="200"/>
    <n v="200"/>
    <n v="200"/>
    <n v="200"/>
    <n v="200"/>
    <n v="200"/>
    <n v="200"/>
    <n v="1800"/>
    <n v="516104"/>
    <n v="600"/>
    <s v="CW"/>
    <n v="2020"/>
    <s v="City Wide Capital"/>
    <n v="909451"/>
    <s v="Plan de durabilité des musés  2019"/>
    <s v="909451 Plan de durabilité des musés  2019"/>
    <s v="Comité des services communautaires et de protection"/>
    <s v="Service des parcs, des loisirs et de la culture"/>
    <s v="Renouvellement des immobilisations"/>
    <s v="Fonds de réserve financé par les deniers publics"/>
  </r>
  <r>
    <n v="909546"/>
    <x v="64"/>
    <x v="3"/>
    <x v="3"/>
    <x v="12"/>
    <x v="3"/>
    <s v="Revenues"/>
    <s v="Tax"/>
    <s v="Tax"/>
    <s v="Authority"/>
    <s v="Individual"/>
    <x v="0"/>
    <x v="0"/>
    <s v="Recreation, Cultural and Facility Operations Department"/>
    <s v="Parks &amp; Facilities Planning"/>
    <x v="7"/>
    <s v="909546  Meridian Naming Rights Enhancements"/>
    <s v="517005  General Revenue"/>
    <n v="191.1"/>
    <n v="0"/>
    <n v="0"/>
    <n v="0"/>
    <n v="0"/>
    <n v="0"/>
    <n v="0"/>
    <n v="0"/>
    <n v="0"/>
    <n v="0"/>
    <n v="191.1"/>
    <n v="517005"/>
    <n v="191.1"/>
    <n v="8"/>
    <n v="2022"/>
    <s v="General"/>
    <n v="909546"/>
    <s v="Améliorations des droits de nommage Meridian"/>
    <s v="909546 Améliorations des droits de nommage Meridian"/>
    <s v="Comité des services communautaires et de protection"/>
    <s v="Service des parcs, des loisirs et de la culture"/>
    <s v="Renouvellement des immobilisations"/>
    <s v="Recettes"/>
  </r>
  <r>
    <n v="909565"/>
    <x v="65"/>
    <x v="4"/>
    <x v="4"/>
    <x v="13"/>
    <x v="4"/>
    <e v="#N/A"/>
    <s v="Tax"/>
    <s v="Tax"/>
    <s v="Authority"/>
    <s v="Individual"/>
    <x v="0"/>
    <x v="0"/>
    <s v="Recreation, Cultural and Facility Operations Department"/>
    <s v="Parks &amp; Facilities Planning"/>
    <x v="7"/>
    <s v="909565  Lindenlea Park"/>
    <s v="516159  D/R - Cash In Lieu Parkland - Ward 13"/>
    <n v="50"/>
    <n v="0"/>
    <n v="0"/>
    <n v="0"/>
    <n v="0"/>
    <n v="0"/>
    <n v="0"/>
    <n v="0"/>
    <n v="0"/>
    <n v="0"/>
    <n v="50"/>
    <n v="516159"/>
    <n v="50"/>
    <n v="13"/>
    <n v="2020"/>
    <e v="#N/A"/>
    <n v="909565"/>
    <s v="Lindenlea Parc"/>
    <s v="909565 Lindenlea Parc"/>
    <s v="Comité des services communautaires et de protection"/>
    <s v="Service des parcs, des loisirs et de la culture"/>
    <s v="Renouvellement des immobilisations"/>
    <e v="#N/A"/>
  </r>
  <r>
    <n v="909566"/>
    <x v="66"/>
    <x v="0"/>
    <x v="0"/>
    <x v="8"/>
    <x v="0"/>
    <s v="Tax"/>
    <s v="Tax"/>
    <s v="Tax"/>
    <s v="Authority"/>
    <s v="Individual"/>
    <x v="0"/>
    <x v="0"/>
    <s v="Recreation, Cultural and Facility Operations Department"/>
    <s v="Parks &amp; Facilities Planning"/>
    <x v="7"/>
    <s v="909566  Ward 12 Cash-in-lieu 2019"/>
    <s v="516129  D/R - Cash In Lieu Parkland - City Wide"/>
    <n v="22.5"/>
    <n v="0"/>
    <n v="0"/>
    <n v="0"/>
    <n v="0"/>
    <n v="0"/>
    <n v="0"/>
    <n v="0"/>
    <n v="0"/>
    <n v="0"/>
    <n v="22.5"/>
    <n v="516129"/>
    <n v="22.5"/>
    <n v="12"/>
    <n v="2020"/>
    <s v="Lieu Parkland - City Wide"/>
    <n v="909566"/>
    <s v="Quartier 12 Règlement financier 2019"/>
    <s v="909566 Quartier 12 Règlement financier 2019"/>
    <s v="Comité des services communautaires et de protection"/>
    <s v="Service des parcs, des loisirs et de la culture"/>
    <s v="Renouvellement des immobilisations"/>
    <s v="Fonds de réserve financé par les deniers publics"/>
  </r>
  <r>
    <n v="909566"/>
    <x v="66"/>
    <x v="4"/>
    <x v="4"/>
    <x v="13"/>
    <x v="4"/>
    <e v="#N/A"/>
    <s v="Tax"/>
    <s v="Tax"/>
    <s v="Authority"/>
    <s v="Individual"/>
    <x v="0"/>
    <x v="0"/>
    <s v="Recreation, Cultural and Facility Operations Department"/>
    <s v="Parks &amp; Facilities Planning"/>
    <x v="7"/>
    <s v="909566  Ward 12 Cash-in-lieu 2019"/>
    <s v="516158  D/R - Cash In Lieu Parkland - Ward 12"/>
    <n v="22.5"/>
    <n v="0"/>
    <n v="0"/>
    <n v="0"/>
    <n v="0"/>
    <n v="0"/>
    <n v="0"/>
    <n v="0"/>
    <n v="0"/>
    <n v="0"/>
    <n v="22.5"/>
    <n v="516158"/>
    <n v="22.5"/>
    <n v="12"/>
    <n v="2020"/>
    <e v="#N/A"/>
    <n v="909566"/>
    <s v="Quartier 12 Règlement financier 2019"/>
    <s v="909566 Quartier 12 Règlement financier 2019"/>
    <s v="Comité des services communautaires et de protection"/>
    <s v="Service des parcs, des loisirs et de la culture"/>
    <s v="Renouvellement des immobilisations"/>
    <e v="#N/A"/>
  </r>
  <r>
    <n v="907417"/>
    <x v="67"/>
    <x v="0"/>
    <x v="0"/>
    <x v="8"/>
    <x v="0"/>
    <s v="Tax"/>
    <s v="Tax"/>
    <s v="Tax"/>
    <s v="Authority"/>
    <s v="Individual"/>
    <x v="1"/>
    <x v="0"/>
    <s v="Recreation, Cultural and Facility Operations Department"/>
    <s v="Community Recreation &amp; Cultural Program"/>
    <x v="7"/>
    <s v="907417  Dr. Taite Linear Park"/>
    <s v="516129  D/R - Cash In Lieu Parkland - City Wide"/>
    <n v="6"/>
    <n v="0"/>
    <n v="0"/>
    <n v="0"/>
    <n v="0"/>
    <n v="0"/>
    <n v="0"/>
    <n v="0"/>
    <n v="0"/>
    <n v="0"/>
    <n v="6"/>
    <n v="516129"/>
    <n v="6"/>
    <n v="19"/>
    <n v="2019"/>
    <s v="Lieu Parkland - City Wide"/>
    <n v="907417"/>
    <s v="Parc linéaire Dr-Taite"/>
    <s v="907417 Parc linéaire Dr-Taite"/>
    <s v="Comité des services communautaires et de protection"/>
    <s v="Service des parcs, des loisirs et de la culture"/>
    <s v="Croissance"/>
    <s v="Fonds de réserve financé par les deniers publics"/>
  </r>
  <r>
    <n v="907417"/>
    <x v="67"/>
    <x v="1"/>
    <x v="1"/>
    <x v="14"/>
    <x v="1"/>
    <s v="DC"/>
    <s v="Tax"/>
    <s v="Tax"/>
    <s v="Authority"/>
    <s v="Individual"/>
    <x v="1"/>
    <x v="0"/>
    <s v="Recreation, Cultural and Facility Operations Department"/>
    <s v="Community Recreation &amp; Cultural Program"/>
    <x v="7"/>
    <s v="907417  Dr. Taite Linear Park"/>
    <s v="516326  D/C - Parks Development(Rural)"/>
    <n v="58"/>
    <n v="0"/>
    <n v="0"/>
    <n v="0"/>
    <n v="0"/>
    <n v="0"/>
    <n v="0"/>
    <n v="0"/>
    <n v="0"/>
    <n v="0"/>
    <n v="58"/>
    <n v="516326"/>
    <n v="58"/>
    <n v="19"/>
    <n v="2019"/>
    <s v="Parks Development"/>
    <n v="907417"/>
    <s v="Parc linéaire Dr-Taite"/>
    <s v="907417 Parc linéaire Dr-Taite"/>
    <s v="Comité des services communautaires et de protection"/>
    <s v="Service des parcs, des loisirs et de la culture"/>
    <s v="Croissance"/>
    <s v="Redevances d’aménagement"/>
  </r>
  <r>
    <n v="907842"/>
    <x v="68"/>
    <x v="3"/>
    <x v="3"/>
    <x v="12"/>
    <x v="3"/>
    <s v="Revenues"/>
    <s v="Tax"/>
    <s v="Tax"/>
    <s v="Authority"/>
    <s v="Individual"/>
    <x v="1"/>
    <x v="0"/>
    <s v="Recreation, Cultural and Facility Operations Department"/>
    <s v="Parks &amp; Facilities Planning"/>
    <x v="7"/>
    <s v="907842  Community Centre South"/>
    <s v="517005  General Revenue"/>
    <n v="2610"/>
    <n v="0"/>
    <n v="0"/>
    <n v="0"/>
    <n v="0"/>
    <n v="0"/>
    <n v="0"/>
    <n v="0"/>
    <n v="0"/>
    <n v="0"/>
    <n v="2610"/>
    <n v="517005"/>
    <n v="2610"/>
    <n v="20"/>
    <n v="2020"/>
    <s v="General"/>
    <n v="907842"/>
    <s v="Centre communautaire Sud"/>
    <s v="907842 Centre communautaire Sud"/>
    <s v="Comité des services communautaires et de protection"/>
    <s v="Service des parcs, des loisirs et de la culture"/>
    <s v="Croissance"/>
    <s v="Recettes"/>
  </r>
  <r>
    <n v="907842"/>
    <x v="68"/>
    <x v="1"/>
    <x v="1"/>
    <x v="15"/>
    <x v="1"/>
    <s v="DC"/>
    <s v="Tax"/>
    <s v="Tax"/>
    <s v="Authority"/>
    <s v="Individual"/>
    <x v="1"/>
    <x v="0"/>
    <s v="Recreation, Cultural and Facility Operations Department"/>
    <s v="Parks &amp; Facilities Planning"/>
    <x v="7"/>
    <s v="907842  Community Centre South"/>
    <s v="516277  Recreation -OSGB"/>
    <n v="6621"/>
    <n v="0"/>
    <n v="0"/>
    <n v="0"/>
    <n v="0"/>
    <n v="0"/>
    <n v="0"/>
    <n v="0"/>
    <n v="0"/>
    <n v="0"/>
    <n v="6621"/>
    <n v="516277"/>
    <n v="6621"/>
    <n v="20"/>
    <n v="2020"/>
    <s v="Recreation"/>
    <n v="907842"/>
    <s v="Centre communautaire Sud"/>
    <s v="907842 Centre communautaire Sud"/>
    <s v="Comité des services communautaires et de protection"/>
    <s v="Service des parcs, des loisirs et de la culture"/>
    <s v="Croissance"/>
    <s v="Redevances d’aménagement"/>
  </r>
  <r>
    <n v="907842"/>
    <x v="68"/>
    <x v="5"/>
    <x v="2"/>
    <x v="16"/>
    <x v="5"/>
    <s v="DC"/>
    <s v="Tax"/>
    <s v="Tax"/>
    <s v="Authority"/>
    <s v="Individual"/>
    <x v="1"/>
    <x v="0"/>
    <s v="Recreation, Cultural and Facility Operations Department"/>
    <s v="Parks &amp; Facilities Planning"/>
    <x v="7"/>
    <s v="907842  Community Centre South"/>
    <s v="518041  Recreation DC Debt TBA"/>
    <n v="8169"/>
    <n v="0"/>
    <n v="0"/>
    <n v="0"/>
    <n v="0"/>
    <n v="0"/>
    <n v="0"/>
    <n v="0"/>
    <n v="0"/>
    <n v="0"/>
    <n v="8169"/>
    <n v="518041"/>
    <n v="8169"/>
    <n v="20"/>
    <n v="2020"/>
    <s v="Recreation DC Debt"/>
    <n v="907842"/>
    <s v="Centre communautaire Sud"/>
    <s v="907842 Centre communautaire Sud"/>
    <s v="Comité des services communautaires et de protection"/>
    <s v="Service des parcs, des loisirs et de la culture"/>
    <s v="Croissance"/>
    <s v="Dette financée par les deniers publics"/>
  </r>
  <r>
    <n v="908530"/>
    <x v="69"/>
    <x v="0"/>
    <x v="0"/>
    <x v="8"/>
    <x v="0"/>
    <s v="Tax"/>
    <s v="Tax"/>
    <s v="Tax"/>
    <s v="Authority"/>
    <s v="Parks Growth"/>
    <x v="1"/>
    <x v="0"/>
    <s v="Recreation, Cultural and Facility Operations Department"/>
    <s v="Parks &amp; Facilities Planning"/>
    <x v="7"/>
    <s v="908530  Bayswater / Lebreton Street Park"/>
    <s v="516129  D/R - Cash In Lieu Parkland - City Wide"/>
    <n v="0"/>
    <n v="0"/>
    <n v="0"/>
    <n v="0"/>
    <n v="0"/>
    <n v="89"/>
    <n v="0"/>
    <n v="0"/>
    <n v="0"/>
    <n v="0"/>
    <n v="89"/>
    <n v="516129"/>
    <n v="0"/>
    <s v="14"/>
    <n v="2026"/>
    <s v="Lieu Parkland - City Wide"/>
    <n v="908530"/>
    <s v="parc des rues Bayswater et Lebreton"/>
    <s v="908530 parc des rues Bayswater et Lebreton"/>
    <s v="Comité des services communautaires et de protection"/>
    <s v="Service des parcs, des loisirs et de la culture"/>
    <s v="Croissance"/>
    <s v="Fonds de réserve financé par les deniers publics"/>
  </r>
  <r>
    <n v="908530"/>
    <x v="69"/>
    <x v="1"/>
    <x v="1"/>
    <x v="17"/>
    <x v="1"/>
    <s v="DC"/>
    <s v="Tax"/>
    <s v="Tax"/>
    <s v="Authority"/>
    <s v="Parks Growth"/>
    <x v="1"/>
    <x v="0"/>
    <s v="Recreation, Cultural and Facility Operations Department"/>
    <s v="Parks &amp; Facilities Planning"/>
    <x v="7"/>
    <s v="908530  Bayswater / Lebreton Street Park"/>
    <s v="516320  D/C - Parks Development(InsideGreenbelt)"/>
    <n v="0"/>
    <n v="0"/>
    <n v="0"/>
    <n v="0"/>
    <n v="0"/>
    <n v="410"/>
    <n v="0"/>
    <n v="0"/>
    <n v="0"/>
    <n v="0"/>
    <n v="410"/>
    <n v="516320"/>
    <n v="0"/>
    <s v="14"/>
    <n v="2026"/>
    <s v="Parks Development"/>
    <n v="908530"/>
    <s v="parc des rues Bayswater et Lebreton"/>
    <s v="908530 parc des rues Bayswater et Lebreton"/>
    <s v="Comité des services communautaires et de protection"/>
    <s v="Service des parcs, des loisirs et de la culture"/>
    <s v="Croissance"/>
    <s v="Redevances d’aménagement"/>
  </r>
  <r>
    <n v="908530"/>
    <x v="69"/>
    <x v="1"/>
    <x v="1"/>
    <x v="18"/>
    <x v="1"/>
    <s v="DC"/>
    <s v="Tax"/>
    <s v="Tax"/>
    <s v="Authority"/>
    <s v="Parks Growth"/>
    <x v="1"/>
    <x v="0"/>
    <s v="Recreation, Cultural and Facility Operations Department"/>
    <s v="Parks &amp; Facilities Planning"/>
    <x v="7"/>
    <s v="908530  Bayswater / Lebreton Street Park"/>
    <s v="516335  D/C - Parks Development Legacy"/>
    <n v="0"/>
    <n v="0"/>
    <n v="0"/>
    <n v="0"/>
    <n v="0"/>
    <n v="110"/>
    <n v="0"/>
    <n v="0"/>
    <n v="0"/>
    <n v="0"/>
    <n v="110"/>
    <n v="516335"/>
    <n v="0"/>
    <s v="14"/>
    <n v="2026"/>
    <s v="Parks Development"/>
    <n v="908530"/>
    <s v="parc des rues Bayswater et Lebreton"/>
    <s v="908530 parc des rues Bayswater et Lebreton"/>
    <s v="Comité des services communautaires et de protection"/>
    <s v="Service des parcs, des loisirs et de la culture"/>
    <s v="Croissance"/>
    <s v="Redevances d’aménagement"/>
  </r>
  <r>
    <n v="908531"/>
    <x v="70"/>
    <x v="0"/>
    <x v="0"/>
    <x v="8"/>
    <x v="0"/>
    <s v="Tax"/>
    <s v="Tax"/>
    <s v="Tax"/>
    <s v="Authority"/>
    <s v="Parks Growth"/>
    <x v="1"/>
    <x v="0"/>
    <s v="Recreation, Cultural and Facility Operations Department"/>
    <s v="Parks &amp; Facilities Planning"/>
    <x v="7"/>
    <s v="908531  Buckles St. Neighbourhood Park"/>
    <s v="516129  D/R - Cash In Lieu Parkland - City Wide"/>
    <n v="0"/>
    <n v="121"/>
    <n v="0"/>
    <n v="0"/>
    <n v="0"/>
    <n v="0"/>
    <n v="0"/>
    <n v="0"/>
    <n v="0"/>
    <n v="0"/>
    <n v="121"/>
    <n v="516129"/>
    <n v="121"/>
    <s v="20"/>
    <n v="2023"/>
    <s v="Lieu Parkland - City Wide"/>
    <n v="908531"/>
    <s v="Parc de quartier de la rue Buckles"/>
    <s v="908531 Parc de quartier de la rue Buckles"/>
    <s v="Comité des services communautaires et de protection"/>
    <s v="Service des parcs, des loisirs et de la culture"/>
    <s v="Croissance"/>
    <s v="Fonds de réserve financé par les deniers publics"/>
  </r>
  <r>
    <n v="908531"/>
    <x v="70"/>
    <x v="1"/>
    <x v="1"/>
    <x v="14"/>
    <x v="1"/>
    <s v="DC"/>
    <s v="Tax"/>
    <s v="Tax"/>
    <s v="Authority"/>
    <s v="Parks Growth"/>
    <x v="1"/>
    <x v="0"/>
    <s v="Recreation, Cultural and Facility Operations Department"/>
    <s v="Parks &amp; Facilities Planning"/>
    <x v="7"/>
    <s v="908531  Buckles St. Neighbourhood Park"/>
    <s v="516326  D/C - Parks Development(Rural)"/>
    <n v="0"/>
    <n v="891"/>
    <n v="0"/>
    <n v="0"/>
    <n v="0"/>
    <n v="0"/>
    <n v="0"/>
    <n v="0"/>
    <n v="0"/>
    <n v="0"/>
    <n v="891"/>
    <n v="516326"/>
    <n v="891"/>
    <s v="20"/>
    <n v="2023"/>
    <s v="Parks Development"/>
    <n v="908531"/>
    <s v="Parc de quartier de la rue Buckles"/>
    <s v="908531 Parc de quartier de la rue Buckles"/>
    <s v="Comité des services communautaires et de protection"/>
    <s v="Service des parcs, des loisirs et de la culture"/>
    <s v="Croissance"/>
    <s v="Redevances d’aménagement"/>
  </r>
  <r>
    <n v="908531"/>
    <x v="70"/>
    <x v="1"/>
    <x v="1"/>
    <x v="18"/>
    <x v="1"/>
    <s v="DC"/>
    <s v="Tax"/>
    <s v="Tax"/>
    <s v="Authority"/>
    <s v="Parks Growth"/>
    <x v="1"/>
    <x v="0"/>
    <s v="Recreation, Cultural and Facility Operations Department"/>
    <s v="Parks &amp; Facilities Planning"/>
    <x v="7"/>
    <s v="908531  Buckles St. Neighbourhood Park"/>
    <s v="516335  D/C - Parks Development Legacy"/>
    <n v="0"/>
    <n v="202"/>
    <n v="0"/>
    <n v="0"/>
    <n v="0"/>
    <n v="0"/>
    <n v="0"/>
    <n v="0"/>
    <n v="0"/>
    <n v="0"/>
    <n v="202"/>
    <n v="516335"/>
    <n v="202"/>
    <s v="20"/>
    <n v="2023"/>
    <s v="Parks Development"/>
    <n v="908531"/>
    <s v="Parc de quartier de la rue Buckles"/>
    <s v="908531 Parc de quartier de la rue Buckles"/>
    <s v="Comité des services communautaires et de protection"/>
    <s v="Service des parcs, des loisirs et de la culture"/>
    <s v="Croissance"/>
    <s v="Redevances d’aménagement"/>
  </r>
  <r>
    <n v="908532"/>
    <x v="71"/>
    <x v="0"/>
    <x v="0"/>
    <x v="8"/>
    <x v="0"/>
    <s v="Tax"/>
    <s v="Tax"/>
    <s v="Tax"/>
    <s v="Authority"/>
    <s v="Parks Growth"/>
    <x v="1"/>
    <x v="0"/>
    <s v="Recreation, Cultural and Facility Operations Department"/>
    <s v="Parks &amp; Facilities Planning"/>
    <x v="7"/>
    <s v="908532  Carp Airport Community Park"/>
    <s v="516129  D/R - Cash In Lieu Parkland - City Wide"/>
    <n v="0"/>
    <n v="200"/>
    <n v="0"/>
    <n v="0"/>
    <n v="0"/>
    <n v="0"/>
    <n v="0"/>
    <n v="0"/>
    <n v="0"/>
    <n v="0"/>
    <n v="200"/>
    <n v="516129"/>
    <n v="200"/>
    <n v="5"/>
    <n v="2024"/>
    <s v="Lieu Parkland - City Wide"/>
    <n v="908532"/>
    <s v="Parc communautaire de l’aéroport de Carp"/>
    <s v="908532 Parc communautaire de l’aéroport de Carp"/>
    <s v="Comité des services communautaires et de protection"/>
    <s v="Service des parcs, des loisirs et de la culture"/>
    <s v="Croissance"/>
    <s v="Fonds de réserve financé par les deniers publics"/>
  </r>
  <r>
    <n v="908532"/>
    <x v="71"/>
    <x v="1"/>
    <x v="1"/>
    <x v="14"/>
    <x v="1"/>
    <s v="DC"/>
    <s v="Tax"/>
    <s v="Tax"/>
    <s v="Authority"/>
    <s v="Parks Growth"/>
    <x v="1"/>
    <x v="0"/>
    <s v="Recreation, Cultural and Facility Operations Department"/>
    <s v="Parks &amp; Facilities Planning"/>
    <x v="7"/>
    <s v="908532  Carp Airport Community Park"/>
    <s v="516326  D/C - Parks Development(Rural)"/>
    <n v="0"/>
    <n v="1184"/>
    <n v="0"/>
    <n v="0"/>
    <n v="0"/>
    <n v="0"/>
    <n v="0"/>
    <n v="0"/>
    <n v="0"/>
    <n v="0"/>
    <n v="1184"/>
    <n v="516326"/>
    <n v="1184"/>
    <n v="5"/>
    <n v="2024"/>
    <s v="Parks Development"/>
    <n v="908532"/>
    <s v="Parc communautaire de l’aéroport de Carp"/>
    <s v="908532 Parc communautaire de l’aéroport de Carp"/>
    <s v="Comité des services communautaires et de protection"/>
    <s v="Service des parcs, des loisirs et de la culture"/>
    <s v="Croissance"/>
    <s v="Redevances d’aménagement"/>
  </r>
  <r>
    <n v="908533"/>
    <x v="72"/>
    <x v="0"/>
    <x v="0"/>
    <x v="8"/>
    <x v="0"/>
    <s v="Tax"/>
    <s v="Tax"/>
    <s v="Tax"/>
    <s v="Authority"/>
    <s v="Parks Growth"/>
    <x v="1"/>
    <x v="0"/>
    <s v="Recreation, Cultural and Facility Operations Department"/>
    <s v="Parks &amp; Facilities Planning"/>
    <x v="7"/>
    <s v="908533  Cedar Lakes (1566 Stagecoach Rd-Ripley)"/>
    <s v="516129  D/R - Cash In Lieu Parkland - City Wide"/>
    <n v="0"/>
    <n v="0"/>
    <n v="30"/>
    <n v="0"/>
    <n v="0"/>
    <n v="0"/>
    <n v="0"/>
    <n v="0"/>
    <n v="0"/>
    <n v="0"/>
    <n v="30"/>
    <n v="516129"/>
    <n v="30"/>
    <s v="20"/>
    <n v="2023"/>
    <s v="Lieu Parkland - City Wide"/>
    <n v="908533"/>
    <s v="Parc de quartier Cedar Lakes (1566, chemin Stagecoach – terrains Ripley)"/>
    <s v="908533 Parc de quartier Cedar Lakes (1566, chemin Stagecoach – terrains Ripley)"/>
    <s v="Comité des services communautaires et de protection"/>
    <s v="Service des parcs, des loisirs et de la culture"/>
    <s v="Croissance"/>
    <s v="Fonds de réserve financé par les deniers publics"/>
  </r>
  <r>
    <n v="908533"/>
    <x v="72"/>
    <x v="1"/>
    <x v="1"/>
    <x v="14"/>
    <x v="1"/>
    <s v="DC"/>
    <s v="Tax"/>
    <s v="Tax"/>
    <s v="Authority"/>
    <s v="Parks Growth"/>
    <x v="1"/>
    <x v="0"/>
    <s v="Recreation, Cultural and Facility Operations Department"/>
    <s v="Parks &amp; Facilities Planning"/>
    <x v="7"/>
    <s v="908533  Cedar Lakes (1566 Stagecoach Rd-Ripley)"/>
    <s v="516326  D/C - Parks Development(Rural)"/>
    <n v="0"/>
    <n v="0"/>
    <n v="275"/>
    <n v="0"/>
    <n v="0"/>
    <n v="0"/>
    <n v="0"/>
    <n v="0"/>
    <n v="0"/>
    <n v="0"/>
    <n v="275"/>
    <n v="516326"/>
    <n v="275"/>
    <s v="20"/>
    <n v="2023"/>
    <s v="Parks Development"/>
    <n v="908533"/>
    <s v="Parc de quartier Cedar Lakes (1566, chemin Stagecoach – terrains Ripley)"/>
    <s v="908533 Parc de quartier Cedar Lakes (1566, chemin Stagecoach – terrains Ripley)"/>
    <s v="Comité des services communautaires et de protection"/>
    <s v="Service des parcs, des loisirs et de la culture"/>
    <s v="Croissance"/>
    <s v="Redevances d’aménagement"/>
  </r>
  <r>
    <n v="908534"/>
    <x v="73"/>
    <x v="0"/>
    <x v="0"/>
    <x v="8"/>
    <x v="0"/>
    <s v="Tax"/>
    <s v="Tax"/>
    <s v="Tax"/>
    <s v="Authority"/>
    <s v="Individual"/>
    <x v="1"/>
    <x v="0"/>
    <s v="Recreation, Cultural and Facility Operations Department"/>
    <s v="Parks &amp; Facilities Planning"/>
    <x v="7"/>
    <s v="908534  Cobble Hill Park Strandherd Meadows"/>
    <s v="516129  D/R - Cash In Lieu Parkland - City Wide"/>
    <n v="114"/>
    <n v="0"/>
    <n v="0"/>
    <n v="0"/>
    <n v="0"/>
    <n v="0"/>
    <n v="0"/>
    <n v="0"/>
    <n v="0"/>
    <n v="0"/>
    <n v="114"/>
    <n v="516129"/>
    <n v="114"/>
    <n v="3"/>
    <n v="2022"/>
    <s v="Lieu Parkland - City Wide"/>
    <n v="908534"/>
    <s v="parc Cobble Hill, Strandherd Meadows"/>
    <s v="908534 parc Cobble Hill, Strandherd Meadows"/>
    <s v="Comité des services communautaires et de protection"/>
    <s v="Service des parcs, des loisirs et de la culture"/>
    <s v="Croissance"/>
    <s v="Fonds de réserve financé par les deniers publics"/>
  </r>
  <r>
    <n v="908534"/>
    <x v="73"/>
    <x v="1"/>
    <x v="1"/>
    <x v="19"/>
    <x v="1"/>
    <s v="DC"/>
    <s v="Tax"/>
    <s v="Tax"/>
    <s v="Authority"/>
    <s v="Individual"/>
    <x v="1"/>
    <x v="0"/>
    <s v="Recreation, Cultural and Facility Operations Department"/>
    <s v="Parks &amp; Facilities Planning"/>
    <x v="7"/>
    <s v="908534  Cobble Hill Park Strandherd Meadows"/>
    <s v="516323  D/C - Parks Development(OutsidGreenbelt)"/>
    <n v="328"/>
    <n v="0"/>
    <n v="0"/>
    <n v="0"/>
    <n v="0"/>
    <n v="0"/>
    <n v="0"/>
    <n v="0"/>
    <n v="0"/>
    <n v="0"/>
    <n v="328"/>
    <n v="516323"/>
    <n v="328"/>
    <n v="3"/>
    <n v="2022"/>
    <s v="Parks Development"/>
    <n v="908534"/>
    <s v="parc Cobble Hill, Strandherd Meadows"/>
    <s v="908534 parc Cobble Hill, Strandherd Meadows"/>
    <s v="Comité des services communautaires et de protection"/>
    <s v="Service des parcs, des loisirs et de la culture"/>
    <s v="Croissance"/>
    <s v="Redevances d’aménagement"/>
  </r>
  <r>
    <n v="908534"/>
    <x v="73"/>
    <x v="1"/>
    <x v="1"/>
    <x v="18"/>
    <x v="1"/>
    <s v="DC"/>
    <s v="Tax"/>
    <s v="Tax"/>
    <s v="Authority"/>
    <s v="Individual"/>
    <x v="1"/>
    <x v="0"/>
    <s v="Recreation, Cultural and Facility Operations Department"/>
    <s v="Parks &amp; Facilities Planning"/>
    <x v="7"/>
    <s v="908534  Cobble Hill Park Strandherd Meadows"/>
    <s v="516335  D/C - Parks Development Legacy"/>
    <n v="700"/>
    <n v="0"/>
    <n v="0"/>
    <n v="0"/>
    <n v="0"/>
    <n v="0"/>
    <n v="0"/>
    <n v="0"/>
    <n v="0"/>
    <n v="0"/>
    <n v="700"/>
    <n v="516335"/>
    <n v="700"/>
    <n v="3"/>
    <n v="2022"/>
    <s v="Parks Development"/>
    <n v="908534"/>
    <s v="parc Cobble Hill, Strandherd Meadows"/>
    <s v="908534 parc Cobble Hill, Strandherd Meadows"/>
    <s v="Comité des services communautaires et de protection"/>
    <s v="Service des parcs, des loisirs et de la culture"/>
    <s v="Croissance"/>
    <s v="Redevances d’aménagement"/>
  </r>
  <r>
    <n v="908535"/>
    <x v="74"/>
    <x v="0"/>
    <x v="0"/>
    <x v="8"/>
    <x v="0"/>
    <s v="Tax"/>
    <s v="Tax"/>
    <s v="Tax"/>
    <s v="Authority"/>
    <s v="Parks Growth"/>
    <x v="1"/>
    <x v="0"/>
    <s v="Recreation, Cultural and Facility Operations Department"/>
    <s v="Parks &amp; Facilities Planning"/>
    <x v="7"/>
    <s v="908535  EUC District Park"/>
    <s v="516129  D/R - Cash In Lieu Parkland - City Wide"/>
    <n v="0"/>
    <n v="0"/>
    <n v="0"/>
    <n v="91"/>
    <n v="359"/>
    <n v="359"/>
    <n v="242"/>
    <n v="0"/>
    <n v="0"/>
    <n v="0"/>
    <n v="1051"/>
    <n v="516129"/>
    <n v="91"/>
    <s v="2"/>
    <n v="2027"/>
    <s v="Lieu Parkland - City Wide"/>
    <n v="908535"/>
    <s v="parc de district de la CUE"/>
    <s v="908535 parc de district de la CUE"/>
    <s v="Comité des services communautaires et de protection"/>
    <s v="Service des parcs, des loisirs et de la culture"/>
    <s v="Croissance"/>
    <s v="Fonds de réserve financé par les deniers publics"/>
  </r>
  <r>
    <n v="908535"/>
    <x v="74"/>
    <x v="1"/>
    <x v="1"/>
    <x v="4"/>
    <x v="1"/>
    <s v="DC"/>
    <s v="Tax"/>
    <s v="Tax"/>
    <s v="Authority"/>
    <s v="Parks Growth"/>
    <x v="1"/>
    <x v="0"/>
    <s v="Recreation, Cultural and Facility Operations Department"/>
    <s v="Parks &amp; Facilities Planning"/>
    <x v="7"/>
    <s v="908535  EUC District Park"/>
    <s v="516298  Future DC Funding"/>
    <n v="0"/>
    <n v="0"/>
    <n v="0"/>
    <n v="0"/>
    <n v="748"/>
    <n v="1531"/>
    <n v="1033"/>
    <n v="0"/>
    <n v="0"/>
    <n v="0"/>
    <n v="3312"/>
    <n v="516298"/>
    <n v="0"/>
    <s v="2"/>
    <n v="2027"/>
    <s v="Check "/>
    <n v="908535"/>
    <s v="parc de district de la CUE"/>
    <s v="908535 parc de district de la CUE"/>
    <s v="Comité des services communautaires et de protection"/>
    <s v="Service des parcs, des loisirs et de la culture"/>
    <s v="Croissance"/>
    <s v="Redevances d’aménagement"/>
  </r>
  <r>
    <n v="908535"/>
    <x v="74"/>
    <x v="1"/>
    <x v="1"/>
    <x v="19"/>
    <x v="1"/>
    <s v="DC"/>
    <s v="Tax"/>
    <s v="Tax"/>
    <s v="Authority"/>
    <s v="Parks Growth"/>
    <x v="1"/>
    <x v="0"/>
    <s v="Recreation, Cultural and Facility Operations Department"/>
    <s v="Parks &amp; Facilities Planning"/>
    <x v="7"/>
    <s v="908535  EUC District Park"/>
    <s v="516323  D/C - Parks Development(OutsidGreenbelt)"/>
    <n v="0"/>
    <n v="0"/>
    <n v="0"/>
    <n v="391"/>
    <n v="784"/>
    <n v="0"/>
    <n v="0"/>
    <n v="0"/>
    <n v="0"/>
    <n v="0"/>
    <n v="1175"/>
    <n v="516323"/>
    <n v="391"/>
    <s v="2"/>
    <n v="2027"/>
    <s v="Parks Development"/>
    <n v="908535"/>
    <s v="parc de district de la CUE"/>
    <s v="908535 parc de district de la CUE"/>
    <s v="Comité des services communautaires et de protection"/>
    <s v="Service des parcs, des loisirs et de la culture"/>
    <s v="Croissance"/>
    <s v="Redevances d’aménagement"/>
  </r>
  <r>
    <n v="908536"/>
    <x v="75"/>
    <x v="0"/>
    <x v="0"/>
    <x v="8"/>
    <x v="0"/>
    <s v="Tax"/>
    <s v="Tax"/>
    <s v="Tax"/>
    <s v="Authority"/>
    <s v="Parks Growth"/>
    <x v="1"/>
    <x v="0"/>
    <s v="Recreation, Cultural and Facility Operations Department"/>
    <s v="Parks &amp; Facilities Planning"/>
    <x v="7"/>
    <s v="908536  Fernbank District Park - Richcraft"/>
    <s v="516129  D/R - Cash In Lieu Parkland - City Wide"/>
    <n v="0"/>
    <n v="0"/>
    <n v="0"/>
    <n v="1005"/>
    <n v="0"/>
    <n v="0"/>
    <n v="0"/>
    <n v="0"/>
    <n v="0"/>
    <n v="0"/>
    <n v="1005"/>
    <n v="516129"/>
    <n v="1005"/>
    <s v="6"/>
    <n v="2027"/>
    <s v="Lieu Parkland - City Wide"/>
    <n v="908536"/>
    <s v="Parc du district de Fernbank – Richcraft"/>
    <s v="908536 Parc du district de Fernbank – Richcraft"/>
    <s v="Comité des services communautaires et de protection"/>
    <s v="Service des parcs, des loisirs et de la culture"/>
    <s v="Croissance"/>
    <s v="Fonds de réserve financé par les deniers publics"/>
  </r>
  <r>
    <n v="908536"/>
    <x v="75"/>
    <x v="1"/>
    <x v="1"/>
    <x v="4"/>
    <x v="1"/>
    <s v="DC"/>
    <s v="Tax"/>
    <s v="Tax"/>
    <s v="Authority"/>
    <s v="Parks Growth"/>
    <x v="1"/>
    <x v="0"/>
    <s v="Recreation, Cultural and Facility Operations Department"/>
    <s v="Parks &amp; Facilities Planning"/>
    <x v="7"/>
    <s v="908536  Fernbank District Park - Richcraft"/>
    <s v="516298  Future DC Funding"/>
    <n v="0"/>
    <n v="0"/>
    <n v="0"/>
    <n v="2420"/>
    <n v="0"/>
    <n v="0"/>
    <n v="0"/>
    <n v="0"/>
    <n v="0"/>
    <n v="0"/>
    <n v="2420"/>
    <n v="516298"/>
    <n v="2420"/>
    <s v="6"/>
    <n v="2027"/>
    <s v="Check "/>
    <n v="908536"/>
    <s v="Parc du district de Fernbank – Richcraft"/>
    <s v="908536 Parc du district de Fernbank – Richcraft"/>
    <s v="Comité des services communautaires et de protection"/>
    <s v="Service des parcs, des loisirs et de la culture"/>
    <s v="Croissance"/>
    <s v="Redevances d’aménagement"/>
  </r>
  <r>
    <n v="908536"/>
    <x v="75"/>
    <x v="1"/>
    <x v="1"/>
    <x v="19"/>
    <x v="1"/>
    <s v="DC"/>
    <s v="Tax"/>
    <s v="Tax"/>
    <s v="Authority"/>
    <s v="Parks Growth"/>
    <x v="1"/>
    <x v="0"/>
    <s v="Recreation, Cultural and Facility Operations Department"/>
    <s v="Parks &amp; Facilities Planning"/>
    <x v="7"/>
    <s v="908536  Fernbank District Park - Richcraft"/>
    <s v="516323  D/C - Parks Development(OutsidGreenbelt)"/>
    <n v="0"/>
    <n v="0"/>
    <n v="0"/>
    <n v="1863"/>
    <n v="0"/>
    <n v="0"/>
    <n v="0"/>
    <n v="0"/>
    <n v="0"/>
    <n v="0"/>
    <n v="1863"/>
    <n v="516323"/>
    <n v="1863"/>
    <s v="6"/>
    <n v="2027"/>
    <s v="Parks Development"/>
    <n v="908536"/>
    <s v="Parc du district de Fernbank – Richcraft"/>
    <s v="908536 Parc du district de Fernbank – Richcraft"/>
    <s v="Comité des services communautaires et de protection"/>
    <s v="Service des parcs, des loisirs et de la culture"/>
    <s v="Croissance"/>
    <s v="Redevances d’aménagement"/>
  </r>
  <r>
    <n v="908538"/>
    <x v="76"/>
    <x v="0"/>
    <x v="0"/>
    <x v="8"/>
    <x v="0"/>
    <s v="Tax"/>
    <s v="Tax"/>
    <s v="Tax"/>
    <s v="Authority"/>
    <s v="Parks Growth"/>
    <x v="1"/>
    <x v="0"/>
    <s v="Recreation, Cultural and Facility Operations Department"/>
    <s v="Parks &amp; Facilities Planning"/>
    <x v="7"/>
    <s v="908538  Humanics Linear Park"/>
    <s v="516129  D/R - Cash In Lieu Parkland - City Wide"/>
    <n v="14"/>
    <n v="0"/>
    <n v="0"/>
    <n v="0"/>
    <n v="0"/>
    <n v="0"/>
    <n v="0"/>
    <n v="0"/>
    <n v="0"/>
    <n v="0"/>
    <n v="14"/>
    <n v="516129"/>
    <n v="14"/>
    <s v="19"/>
    <n v="2022"/>
    <s v="Lieu Parkland - City Wide"/>
    <n v="908538"/>
    <s v="parc linéaire Humanics"/>
    <s v="908538 parc linéaire Humanics"/>
    <s v="Comité des services communautaires et de protection"/>
    <s v="Service des parcs, des loisirs et de la culture"/>
    <s v="Croissance"/>
    <s v="Fonds de réserve financé par les deniers publics"/>
  </r>
  <r>
    <n v="908538"/>
    <x v="76"/>
    <x v="1"/>
    <x v="1"/>
    <x v="14"/>
    <x v="1"/>
    <s v="DC"/>
    <s v="Tax"/>
    <s v="Tax"/>
    <s v="Authority"/>
    <s v="Parks Growth"/>
    <x v="1"/>
    <x v="0"/>
    <s v="Recreation, Cultural and Facility Operations Department"/>
    <s v="Parks &amp; Facilities Planning"/>
    <x v="7"/>
    <s v="908538  Humanics Linear Park"/>
    <s v="516326  D/C - Parks Development(Rural)"/>
    <n v="127"/>
    <n v="0"/>
    <n v="0"/>
    <n v="0"/>
    <n v="0"/>
    <n v="0"/>
    <n v="0"/>
    <n v="0"/>
    <n v="0"/>
    <n v="0"/>
    <n v="127"/>
    <n v="516326"/>
    <n v="127"/>
    <s v="19"/>
    <n v="2022"/>
    <s v="Parks Development"/>
    <n v="908538"/>
    <s v="parc linéaire Humanics"/>
    <s v="908538 parc linéaire Humanics"/>
    <s v="Comité des services communautaires et de protection"/>
    <s v="Service des parcs, des loisirs et de la culture"/>
    <s v="Croissance"/>
    <s v="Redevances d’aménagement"/>
  </r>
  <r>
    <n v="908539"/>
    <x v="77"/>
    <x v="0"/>
    <x v="0"/>
    <x v="8"/>
    <x v="0"/>
    <s v="Tax"/>
    <s v="Tax"/>
    <s v="Tax"/>
    <s v="Authority"/>
    <s v="Parks Growth"/>
    <x v="1"/>
    <x v="0"/>
    <s v="Recreation, Cultural and Facility Operations Department"/>
    <s v="Parks &amp; Facilities Planning"/>
    <x v="7"/>
    <s v="908539  Kanata West District Park"/>
    <s v="516129  D/R - Cash In Lieu Parkland - City Wide"/>
    <n v="61"/>
    <n v="200"/>
    <n v="500"/>
    <n v="0"/>
    <n v="0"/>
    <n v="0"/>
    <n v="0"/>
    <n v="0"/>
    <n v="0"/>
    <n v="0"/>
    <n v="761"/>
    <n v="516129"/>
    <n v="761"/>
    <n v="6"/>
    <n v="2026"/>
    <s v="Lieu Parkland - City Wide"/>
    <n v="908539"/>
    <s v="parc de district de Kanata-Ouest"/>
    <s v="908539 parc de district de Kanata-Ouest"/>
    <s v="Comité des services communautaires et de protection"/>
    <s v="Service des parcs, des loisirs et de la culture"/>
    <s v="Croissance"/>
    <s v="Fonds de réserve financé par les deniers publics"/>
  </r>
  <r>
    <n v="908539"/>
    <x v="77"/>
    <x v="1"/>
    <x v="1"/>
    <x v="4"/>
    <x v="1"/>
    <s v="DC"/>
    <s v="Tax"/>
    <s v="Tax"/>
    <s v="Authority"/>
    <s v="Parks Growth"/>
    <x v="1"/>
    <x v="0"/>
    <s v="Recreation, Cultural and Facility Operations Department"/>
    <s v="Parks &amp; Facilities Planning"/>
    <x v="7"/>
    <s v="908539  Kanata West District Park"/>
    <s v="516298  Future DC Funding"/>
    <n v="0"/>
    <n v="1655"/>
    <n v="4495"/>
    <n v="0"/>
    <n v="0"/>
    <n v="0"/>
    <n v="0"/>
    <n v="0"/>
    <n v="0"/>
    <n v="0"/>
    <n v="6150"/>
    <n v="516298"/>
    <n v="6150"/>
    <n v="6"/>
    <n v="2026"/>
    <s v="Check "/>
    <n v="908539"/>
    <s v="parc de district de Kanata-Ouest"/>
    <s v="908539 parc de district de Kanata-Ouest"/>
    <s v="Comité des services communautaires et de protection"/>
    <s v="Service des parcs, des loisirs et de la culture"/>
    <s v="Croissance"/>
    <s v="Redevances d’aménagement"/>
  </r>
  <r>
    <n v="908539"/>
    <x v="77"/>
    <x v="1"/>
    <x v="1"/>
    <x v="19"/>
    <x v="1"/>
    <s v="DC"/>
    <s v="Tax"/>
    <s v="Tax"/>
    <s v="Authority"/>
    <s v="Parks Growth"/>
    <x v="1"/>
    <x v="0"/>
    <s v="Recreation, Cultural and Facility Operations Department"/>
    <s v="Parks &amp; Facilities Planning"/>
    <x v="7"/>
    <s v="908539  Kanata West District Park"/>
    <s v="516323  D/C - Parks Development(OutsidGreenbelt)"/>
    <n v="548"/>
    <n v="145"/>
    <n v="0"/>
    <n v="0"/>
    <n v="0"/>
    <n v="0"/>
    <n v="0"/>
    <n v="0"/>
    <n v="0"/>
    <n v="0"/>
    <n v="693"/>
    <n v="516323"/>
    <n v="693"/>
    <n v="6"/>
    <n v="2026"/>
    <s v="Parks Development"/>
    <n v="908539"/>
    <s v="parc de district de Kanata-Ouest"/>
    <s v="908539 parc de district de Kanata-Ouest"/>
    <s v="Comité des services communautaires et de protection"/>
    <s v="Service des parcs, des loisirs et de la culture"/>
    <s v="Croissance"/>
    <s v="Redevances d’aménagement"/>
  </r>
  <r>
    <n v="908540"/>
    <x v="78"/>
    <x v="0"/>
    <x v="0"/>
    <x v="8"/>
    <x v="0"/>
    <s v="Tax"/>
    <s v="Tax"/>
    <s v="Tax"/>
    <s v="Authority"/>
    <s v="Parks Growth"/>
    <x v="1"/>
    <x v="0"/>
    <s v="Recreation, Cultural and Facility Operations Department"/>
    <s v="Parks &amp; Facilities Planning"/>
    <x v="7"/>
    <s v="908540  Lebreton Park"/>
    <s v="516129  D/R - Cash In Lieu Parkland - City Wide"/>
    <n v="0"/>
    <n v="0"/>
    <n v="0"/>
    <n v="0"/>
    <n v="380"/>
    <n v="334"/>
    <n v="0"/>
    <n v="0"/>
    <n v="0"/>
    <n v="0"/>
    <n v="714"/>
    <n v="516129"/>
    <n v="0"/>
    <s v="14"/>
    <n v="2028"/>
    <s v="Lieu Parkland - City Wide"/>
    <n v="908540"/>
    <s v="Parc LeBreton"/>
    <s v="908540 Parc LeBreton"/>
    <s v="Comité des services communautaires et de protection"/>
    <s v="Service des parcs, des loisirs et de la culture"/>
    <s v="Croissance"/>
    <s v="Fonds de réserve financé par les deniers publics"/>
  </r>
  <r>
    <n v="908540"/>
    <x v="78"/>
    <x v="1"/>
    <x v="1"/>
    <x v="17"/>
    <x v="1"/>
    <s v="DC"/>
    <s v="Tax"/>
    <s v="Tax"/>
    <s v="Authority"/>
    <s v="Parks Growth"/>
    <x v="1"/>
    <x v="0"/>
    <s v="Recreation, Cultural and Facility Operations Department"/>
    <s v="Parks &amp; Facilities Planning"/>
    <x v="7"/>
    <s v="908540  Lebreton Park"/>
    <s v="516320  D/C - Parks Development(InsideGreenbelt)"/>
    <n v="0"/>
    <n v="0"/>
    <n v="0"/>
    <n v="0"/>
    <n v="1178"/>
    <n v="1034"/>
    <n v="0"/>
    <n v="0"/>
    <n v="0"/>
    <n v="0"/>
    <n v="2212"/>
    <n v="516320"/>
    <n v="0"/>
    <s v="14"/>
    <n v="2028"/>
    <s v="Parks Development"/>
    <n v="908540"/>
    <s v="Parc LeBreton"/>
    <s v="908540 Parc LeBreton"/>
    <s v="Comité des services communautaires et de protection"/>
    <s v="Service des parcs, des loisirs et de la culture"/>
    <s v="Croissance"/>
    <s v="Redevances d’aménagement"/>
  </r>
  <r>
    <n v="908540"/>
    <x v="78"/>
    <x v="1"/>
    <x v="1"/>
    <x v="18"/>
    <x v="1"/>
    <s v="DC"/>
    <s v="Tax"/>
    <s v="Tax"/>
    <s v="Authority"/>
    <s v="Parks Growth"/>
    <x v="1"/>
    <x v="0"/>
    <s v="Recreation, Cultural and Facility Operations Department"/>
    <s v="Parks &amp; Facilities Planning"/>
    <x v="7"/>
    <s v="908540  Lebreton Park"/>
    <s v="516335  D/C - Parks Development Legacy"/>
    <n v="0"/>
    <n v="0"/>
    <n v="0"/>
    <n v="0"/>
    <n v="442"/>
    <n v="388"/>
    <n v="0"/>
    <n v="0"/>
    <n v="0"/>
    <n v="0"/>
    <n v="830"/>
    <n v="516335"/>
    <n v="0"/>
    <s v="14"/>
    <n v="2028"/>
    <s v="Parks Development"/>
    <n v="908540"/>
    <s v="Parc LeBreton"/>
    <s v="908540 Parc LeBreton"/>
    <s v="Comité des services communautaires et de protection"/>
    <s v="Service des parcs, des loisirs et de la culture"/>
    <s v="Croissance"/>
    <s v="Redevances d’aménagement"/>
  </r>
  <r>
    <n v="908541"/>
    <x v="79"/>
    <x v="0"/>
    <x v="0"/>
    <x v="8"/>
    <x v="0"/>
    <s v="Tax"/>
    <s v="Tax"/>
    <s v="Tax"/>
    <s v="Authority"/>
    <s v="Parks Growth"/>
    <x v="1"/>
    <x v="0"/>
    <s v="Recreation, Cultural and Facility Operations Department"/>
    <s v="Parks &amp; Facilities Planning"/>
    <x v="7"/>
    <s v="908541  Manotick Estates Park"/>
    <s v="516129  D/R - Cash In Lieu Parkland - City Wide"/>
    <n v="11"/>
    <n v="0"/>
    <n v="0"/>
    <n v="0"/>
    <n v="0"/>
    <n v="0"/>
    <n v="0"/>
    <n v="0"/>
    <n v="0"/>
    <n v="0"/>
    <n v="11"/>
    <n v="516129"/>
    <n v="11"/>
    <s v="21"/>
    <n v="2023"/>
    <s v="Lieu Parkland - City Wide"/>
    <n v="908541"/>
    <s v="parc Manotick Estates "/>
    <s v="908541 parc Manotick Estates "/>
    <s v="Comité des services communautaires et de protection"/>
    <s v="Service des parcs, des loisirs et de la culture"/>
    <s v="Croissance"/>
    <s v="Fonds de réserve financé par les deniers publics"/>
  </r>
  <r>
    <n v="908541"/>
    <x v="79"/>
    <x v="1"/>
    <x v="1"/>
    <x v="14"/>
    <x v="1"/>
    <s v="DC"/>
    <s v="Tax"/>
    <s v="Tax"/>
    <s v="Authority"/>
    <s v="Parks Growth"/>
    <x v="1"/>
    <x v="0"/>
    <s v="Recreation, Cultural and Facility Operations Department"/>
    <s v="Parks &amp; Facilities Planning"/>
    <x v="7"/>
    <s v="908541  Manotick Estates Park"/>
    <s v="516326  D/C - Parks Development(Rural)"/>
    <n v="95"/>
    <n v="0"/>
    <n v="0"/>
    <n v="0"/>
    <n v="0"/>
    <n v="0"/>
    <n v="0"/>
    <n v="0"/>
    <n v="0"/>
    <n v="0"/>
    <n v="95"/>
    <n v="516326"/>
    <n v="95"/>
    <s v="21"/>
    <n v="2023"/>
    <s v="Parks Development"/>
    <n v="908541"/>
    <s v="parc Manotick Estates "/>
    <s v="908541 parc Manotick Estates "/>
    <s v="Comité des services communautaires et de protection"/>
    <s v="Service des parcs, des loisirs et de la culture"/>
    <s v="Croissance"/>
    <s v="Redevances d’aménagement"/>
  </r>
  <r>
    <n v="908542"/>
    <x v="80"/>
    <x v="0"/>
    <x v="0"/>
    <x v="8"/>
    <x v="0"/>
    <s v="Tax"/>
    <s v="Tax"/>
    <s v="Tax"/>
    <s v="Authority"/>
    <s v="Parks Growth"/>
    <x v="1"/>
    <x v="0"/>
    <s v="Recreation, Cultural and Facility Operations Department"/>
    <s v="Parks &amp; Facilities Planning"/>
    <x v="7"/>
    <s v="908542  Ogilvie Cummings Parkette"/>
    <s v="516129  D/R - Cash In Lieu Parkland - City Wide"/>
    <n v="0"/>
    <n v="0"/>
    <n v="0"/>
    <n v="46"/>
    <n v="0"/>
    <n v="0"/>
    <n v="0"/>
    <n v="0"/>
    <n v="0"/>
    <n v="0"/>
    <n v="46"/>
    <n v="516129"/>
    <n v="46"/>
    <s v="11"/>
    <n v="2024"/>
    <s v="Lieu Parkland - City Wide"/>
    <n v="908542"/>
    <s v="Mini-parc Ogilvie Cummings"/>
    <s v="908542 Mini-parc Ogilvie Cummings"/>
    <s v="Comité des services communautaires et de protection"/>
    <s v="Service des parcs, des loisirs et de la culture"/>
    <s v="Croissance"/>
    <s v="Fonds de réserve financé par les deniers publics"/>
  </r>
  <r>
    <n v="908542"/>
    <x v="80"/>
    <x v="1"/>
    <x v="1"/>
    <x v="4"/>
    <x v="1"/>
    <s v="DC"/>
    <s v="Tax"/>
    <s v="Tax"/>
    <s v="Authority"/>
    <s v="Parks Growth"/>
    <x v="1"/>
    <x v="0"/>
    <s v="Recreation, Cultural and Facility Operations Department"/>
    <s v="Parks &amp; Facilities Planning"/>
    <x v="7"/>
    <s v="908542  Ogilvie Cummings Parkette"/>
    <s v="516298  Future DC Funding"/>
    <n v="0"/>
    <n v="0"/>
    <n v="0"/>
    <n v="45"/>
    <n v="0"/>
    <n v="0"/>
    <n v="0"/>
    <n v="0"/>
    <n v="0"/>
    <n v="0"/>
    <n v="45"/>
    <n v="516298"/>
    <n v="45"/>
    <s v="11"/>
    <n v="2024"/>
    <s v="Check "/>
    <n v="908542"/>
    <s v="Mini-parc Ogilvie Cummings"/>
    <s v="908542 Mini-parc Ogilvie Cummings"/>
    <s v="Comité des services communautaires et de protection"/>
    <s v="Service des parcs, des loisirs et de la culture"/>
    <s v="Croissance"/>
    <s v="Redevances d’aménagement"/>
  </r>
  <r>
    <n v="908542"/>
    <x v="80"/>
    <x v="1"/>
    <x v="1"/>
    <x v="17"/>
    <x v="1"/>
    <s v="DC"/>
    <s v="Tax"/>
    <s v="Tax"/>
    <s v="Authority"/>
    <s v="Parks Growth"/>
    <x v="1"/>
    <x v="0"/>
    <s v="Recreation, Cultural and Facility Operations Department"/>
    <s v="Parks &amp; Facilities Planning"/>
    <x v="7"/>
    <s v="908542  Ogilvie Cummings Parkette"/>
    <s v="516320  D/C - Parks Development(InsideGreenbelt)"/>
    <n v="0"/>
    <n v="0"/>
    <n v="0"/>
    <n v="222"/>
    <n v="0"/>
    <n v="0"/>
    <n v="0"/>
    <n v="0"/>
    <n v="0"/>
    <n v="0"/>
    <n v="222"/>
    <n v="516320"/>
    <n v="222"/>
    <s v="11"/>
    <n v="2024"/>
    <s v="Parks Development"/>
    <n v="908542"/>
    <s v="Mini-parc Ogilvie Cummings"/>
    <s v="908542 Mini-parc Ogilvie Cummings"/>
    <s v="Comité des services communautaires et de protection"/>
    <s v="Service des parcs, des loisirs et de la culture"/>
    <s v="Croissance"/>
    <s v="Redevances d’aménagement"/>
  </r>
  <r>
    <n v="908543"/>
    <x v="81"/>
    <x v="0"/>
    <x v="0"/>
    <x v="8"/>
    <x v="0"/>
    <s v="Tax"/>
    <s v="Tax"/>
    <s v="Tax"/>
    <s v="Authority"/>
    <s v="Parks Growth"/>
    <x v="1"/>
    <x v="0"/>
    <s v="Recreation, Cultural and Facility Operations Department"/>
    <s v="Parks &amp; Facilities Planning"/>
    <x v="7"/>
    <s v="908543  Onessa Springs Park"/>
    <s v="516129  D/R - Cash In Lieu Parkland - City Wide"/>
    <n v="0"/>
    <n v="49"/>
    <n v="0"/>
    <n v="0"/>
    <n v="0"/>
    <n v="0"/>
    <n v="0"/>
    <n v="0"/>
    <n v="0"/>
    <n v="0"/>
    <n v="49"/>
    <n v="516129"/>
    <n v="49"/>
    <n v="3"/>
    <n v="2025"/>
    <s v="Lieu Parkland - City Wide"/>
    <n v="908543"/>
    <s v="parc Onessa Springs"/>
    <s v="908543 parc Onessa Springs"/>
    <s v="Comité des services communautaires et de protection"/>
    <s v="Service des parcs, des loisirs et de la culture"/>
    <s v="Croissance"/>
    <s v="Fonds de réserve financé par les deniers publics"/>
  </r>
  <r>
    <n v="908543"/>
    <x v="81"/>
    <x v="1"/>
    <x v="1"/>
    <x v="4"/>
    <x v="1"/>
    <s v="DC"/>
    <s v="Tax"/>
    <s v="Tax"/>
    <s v="Authority"/>
    <s v="Parks Growth"/>
    <x v="1"/>
    <x v="0"/>
    <s v="Recreation, Cultural and Facility Operations Department"/>
    <s v="Parks &amp; Facilities Planning"/>
    <x v="7"/>
    <s v="908543  Onessa Springs Park"/>
    <s v="516298  Future DC Funding"/>
    <n v="0"/>
    <n v="33"/>
    <n v="0"/>
    <n v="0"/>
    <n v="0"/>
    <n v="0"/>
    <n v="0"/>
    <n v="0"/>
    <n v="0"/>
    <n v="0"/>
    <n v="33"/>
    <n v="516298"/>
    <n v="33"/>
    <n v="3"/>
    <n v="2025"/>
    <s v="Check "/>
    <n v="908543"/>
    <s v="parc Onessa Springs"/>
    <s v="908543 parc Onessa Springs"/>
    <s v="Comité des services communautaires et de protection"/>
    <s v="Service des parcs, des loisirs et de la culture"/>
    <s v="Croissance"/>
    <s v="Redevances d’aménagement"/>
  </r>
  <r>
    <n v="908543"/>
    <x v="81"/>
    <x v="1"/>
    <x v="1"/>
    <x v="18"/>
    <x v="1"/>
    <s v="DC"/>
    <s v="Tax"/>
    <s v="Tax"/>
    <s v="Authority"/>
    <s v="Parks Growth"/>
    <x v="1"/>
    <x v="0"/>
    <s v="Recreation, Cultural and Facility Operations Department"/>
    <s v="Parks &amp; Facilities Planning"/>
    <x v="7"/>
    <s v="908543  Onessa Springs Park"/>
    <s v="516335  D/C - Parks Development Legacy"/>
    <n v="0"/>
    <n v="405"/>
    <n v="0"/>
    <n v="0"/>
    <n v="0"/>
    <n v="0"/>
    <n v="0"/>
    <n v="0"/>
    <n v="0"/>
    <n v="0"/>
    <n v="405"/>
    <n v="516335"/>
    <n v="405"/>
    <n v="3"/>
    <n v="2025"/>
    <s v="Parks Development"/>
    <n v="908543"/>
    <s v="parc Onessa Springs"/>
    <s v="908543 parc Onessa Springs"/>
    <s v="Comité des services communautaires et de protection"/>
    <s v="Service des parcs, des loisirs et de la culture"/>
    <s v="Croissance"/>
    <s v="Redevances d’aménagement"/>
  </r>
  <r>
    <n v="908544"/>
    <x v="82"/>
    <x v="0"/>
    <x v="0"/>
    <x v="8"/>
    <x v="0"/>
    <s v="Tax"/>
    <s v="Tax"/>
    <s v="Tax"/>
    <s v="Authority"/>
    <s v="Parks Growth"/>
    <x v="1"/>
    <x v="0"/>
    <s v="Recreation, Cultural and Facility Operations Department"/>
    <s v="Parks &amp; Facilities Planning"/>
    <x v="7"/>
    <s v="908544  Place des Gouverneurs Park"/>
    <s v="516129  D/R - Cash In Lieu Parkland - City Wide"/>
    <n v="0"/>
    <n v="0"/>
    <n v="49"/>
    <n v="0"/>
    <n v="0"/>
    <n v="0"/>
    <n v="0"/>
    <n v="0"/>
    <n v="0"/>
    <n v="0"/>
    <n v="49"/>
    <n v="516129"/>
    <n v="49"/>
    <s v="11"/>
    <n v="2026"/>
    <s v="Lieu Parkland - City Wide"/>
    <n v="908544"/>
    <s v="Parc de la Place des Gouverneurs "/>
    <s v="908544 Parc de la Place des Gouverneurs "/>
    <s v="Comité des services communautaires et de protection"/>
    <s v="Service des parcs, des loisirs et de la culture"/>
    <s v="Croissance"/>
    <s v="Fonds de réserve financé par les deniers publics"/>
  </r>
  <r>
    <n v="908544"/>
    <x v="82"/>
    <x v="1"/>
    <x v="1"/>
    <x v="17"/>
    <x v="1"/>
    <s v="DC"/>
    <s v="Tax"/>
    <s v="Tax"/>
    <s v="Authority"/>
    <s v="Parks Growth"/>
    <x v="1"/>
    <x v="0"/>
    <s v="Recreation, Cultural and Facility Operations Department"/>
    <s v="Parks &amp; Facilities Planning"/>
    <x v="7"/>
    <s v="908544  Place des Gouverneurs Park"/>
    <s v="516320  D/C - Parks Development(InsideGreenbelt)"/>
    <n v="0"/>
    <n v="0"/>
    <n v="257"/>
    <n v="0"/>
    <n v="0"/>
    <n v="0"/>
    <n v="0"/>
    <n v="0"/>
    <n v="0"/>
    <n v="0"/>
    <n v="257"/>
    <n v="516320"/>
    <n v="257"/>
    <s v="11"/>
    <n v="2026"/>
    <s v="Parks Development"/>
    <n v="908544"/>
    <s v="Parc de la Place des Gouverneurs "/>
    <s v="908544 Parc de la Place des Gouverneurs "/>
    <s v="Comité des services communautaires et de protection"/>
    <s v="Service des parcs, des loisirs et de la culture"/>
    <s v="Croissance"/>
    <s v="Redevances d’aménagement"/>
  </r>
  <r>
    <n v="908544"/>
    <x v="82"/>
    <x v="1"/>
    <x v="1"/>
    <x v="18"/>
    <x v="1"/>
    <s v="DC"/>
    <s v="Tax"/>
    <s v="Tax"/>
    <s v="Authority"/>
    <s v="Parks Growth"/>
    <x v="1"/>
    <x v="0"/>
    <s v="Recreation, Cultural and Facility Operations Department"/>
    <s v="Parks &amp; Facilities Planning"/>
    <x v="7"/>
    <s v="908544  Place des Gouverneurs Park"/>
    <s v="516335  D/C - Parks Development Legacy"/>
    <n v="0"/>
    <n v="0"/>
    <n v="36"/>
    <n v="0"/>
    <n v="0"/>
    <n v="0"/>
    <n v="0"/>
    <n v="0"/>
    <n v="0"/>
    <n v="0"/>
    <n v="36"/>
    <n v="516335"/>
    <n v="36"/>
    <s v="11"/>
    <n v="2026"/>
    <s v="Parks Development"/>
    <n v="908544"/>
    <s v="Parc de la Place des Gouverneurs "/>
    <s v="908544 Parc de la Place des Gouverneurs "/>
    <s v="Comité des services communautaires et de protection"/>
    <s v="Service des parcs, des loisirs et de la culture"/>
    <s v="Croissance"/>
    <s v="Redevances d’aménagement"/>
  </r>
  <r>
    <n v="908545"/>
    <x v="83"/>
    <x v="0"/>
    <x v="0"/>
    <x v="8"/>
    <x v="0"/>
    <s v="Tax"/>
    <s v="Tax"/>
    <s v="Tax"/>
    <s v="Authority"/>
    <s v="Parks Growth"/>
    <x v="1"/>
    <x v="0"/>
    <s v="Recreation, Cultural and Facility Operations Department"/>
    <s v="Parks &amp; Facilities Planning"/>
    <x v="7"/>
    <s v="908545  Quinn Farm Park: Cadieux Land &amp; Farm Sub"/>
    <s v="516129  D/R - Cash In Lieu Parkland - City Wide"/>
    <n v="0"/>
    <n v="0"/>
    <n v="0"/>
    <n v="229"/>
    <n v="0"/>
    <n v="0"/>
    <n v="0"/>
    <n v="0"/>
    <n v="0"/>
    <n v="0"/>
    <n v="229"/>
    <n v="516129"/>
    <n v="229"/>
    <s v="20"/>
    <n v="2024"/>
    <s v="Lieu Parkland - City Wide"/>
    <n v="908545"/>
    <s v="Parc communautaire Quinn Farm; terrains Cadieux et lotissement Quinn Farm"/>
    <s v="908545 Parc communautaire Quinn Farm; terrains Cadieux et lotissement Quinn Farm"/>
    <s v="Comité des services communautaires et de protection"/>
    <s v="Service des parcs, des loisirs et de la culture"/>
    <s v="Croissance"/>
    <s v="Fonds de réserve financé par les deniers publics"/>
  </r>
  <r>
    <n v="908545"/>
    <x v="83"/>
    <x v="1"/>
    <x v="1"/>
    <x v="14"/>
    <x v="1"/>
    <s v="DC"/>
    <s v="Tax"/>
    <s v="Tax"/>
    <s v="Authority"/>
    <s v="Parks Growth"/>
    <x v="1"/>
    <x v="0"/>
    <s v="Recreation, Cultural and Facility Operations Department"/>
    <s v="Parks &amp; Facilities Planning"/>
    <x v="7"/>
    <s v="908545  Quinn Farm Park: Cadieux Land &amp; Farm Sub"/>
    <s v="516326  D/C - Parks Development(Rural)"/>
    <n v="0"/>
    <n v="0"/>
    <n v="0"/>
    <n v="975"/>
    <n v="0"/>
    <n v="0"/>
    <n v="0"/>
    <n v="0"/>
    <n v="0"/>
    <n v="0"/>
    <n v="975"/>
    <n v="516326"/>
    <n v="975"/>
    <s v="20"/>
    <n v="2024"/>
    <s v="Parks Development"/>
    <n v="908545"/>
    <s v="Parc communautaire Quinn Farm; terrains Cadieux et lotissement Quinn Farm"/>
    <s v="908545 Parc communautaire Quinn Farm; terrains Cadieux et lotissement Quinn Farm"/>
    <s v="Comité des services communautaires et de protection"/>
    <s v="Service des parcs, des loisirs et de la culture"/>
    <s v="Croissance"/>
    <s v="Redevances d’aménagement"/>
  </r>
  <r>
    <n v="908546"/>
    <x v="84"/>
    <x v="0"/>
    <x v="0"/>
    <x v="8"/>
    <x v="0"/>
    <s v="Tax"/>
    <s v="Tax"/>
    <s v="Tax"/>
    <s v="Authority"/>
    <s v="Parks Growth"/>
    <x v="1"/>
    <x v="0"/>
    <s v="Recreation, Cultural and Facility Operations Department"/>
    <s v="Parks &amp; Facilities Planning"/>
    <x v="7"/>
    <s v="908546  Riverside South District Parks"/>
    <s v="516129  D/R - Cash In Lieu Parkland - City Wide"/>
    <n v="741.5"/>
    <n v="0"/>
    <n v="0"/>
    <n v="0"/>
    <n v="0"/>
    <n v="0"/>
    <n v="0"/>
    <n v="0"/>
    <n v="0"/>
    <n v="0"/>
    <n v="741.5"/>
    <n v="516129"/>
    <n v="741.5"/>
    <s v="22"/>
    <n v="2020"/>
    <s v="Lieu Parkland - City Wide"/>
    <n v="908546"/>
    <s v="Parcs du district nord de Riverside-Sud (biens-fonds destinés à l'emploi)"/>
    <s v="908546 Parcs du district nord de Riverside-Sud (biens-fonds destinés à l'emploi)"/>
    <s v="Comité des services communautaires et de protection"/>
    <s v="Service des parcs, des loisirs et de la culture"/>
    <s v="Croissance"/>
    <s v="Fonds de réserve financé par les deniers publics"/>
  </r>
  <r>
    <n v="908546"/>
    <x v="84"/>
    <x v="1"/>
    <x v="1"/>
    <x v="4"/>
    <x v="1"/>
    <s v="DC"/>
    <s v="Tax"/>
    <s v="Tax"/>
    <s v="Authority"/>
    <s v="Parks Growth"/>
    <x v="1"/>
    <x v="0"/>
    <s v="Recreation, Cultural and Facility Operations Department"/>
    <s v="Parks &amp; Facilities Planning"/>
    <x v="7"/>
    <s v="908546  Riverside South District Parks"/>
    <s v="516298  Future DC Funding"/>
    <n v="3163"/>
    <n v="0"/>
    <n v="0"/>
    <n v="0"/>
    <n v="0"/>
    <n v="0"/>
    <n v="0"/>
    <n v="0"/>
    <n v="0"/>
    <n v="0"/>
    <n v="3163"/>
    <n v="516298"/>
    <n v="3163"/>
    <s v="22"/>
    <n v="2020"/>
    <s v="Check "/>
    <n v="908546"/>
    <s v="Parcs du district nord de Riverside-Sud (biens-fonds destinés à l'emploi)"/>
    <s v="908546 Parcs du district nord de Riverside-Sud (biens-fonds destinés à l'emploi)"/>
    <s v="Comité des services communautaires et de protection"/>
    <s v="Service des parcs, des loisirs et de la culture"/>
    <s v="Croissance"/>
    <s v="Redevances d’aménagement"/>
  </r>
  <r>
    <n v="908547"/>
    <x v="85"/>
    <x v="0"/>
    <x v="0"/>
    <x v="8"/>
    <x v="0"/>
    <s v="Tax"/>
    <s v="Tax"/>
    <s v="Tax"/>
    <s v="Authority"/>
    <s v="Parks Growth"/>
    <x v="1"/>
    <x v="0"/>
    <s v="Recreation, Cultural and Facility Operations Department"/>
    <s v="Parks &amp; Facilities Planning"/>
    <x v="7"/>
    <s v="908547  Riverside South North District Pk (Empl)"/>
    <s v="516129  D/R - Cash In Lieu Parkland - City Wide"/>
    <n v="0"/>
    <n v="0"/>
    <n v="0"/>
    <n v="0"/>
    <n v="0"/>
    <n v="1764"/>
    <n v="0"/>
    <n v="0"/>
    <n v="0"/>
    <n v="0"/>
    <n v="1764"/>
    <n v="516129"/>
    <n v="0"/>
    <s v="22"/>
    <n v="2028"/>
    <s v="Lieu Parkland - City Wide"/>
    <n v="908547"/>
    <s v="Parc du district nord de Riverside-Sud (biens-fonds destinés à l'emploi)"/>
    <s v="908547 Parc du district nord de Riverside-Sud (biens-fonds destinés à l'emploi)"/>
    <s v="Comité des services communautaires et de protection"/>
    <s v="Service des parcs, des loisirs et de la culture"/>
    <s v="Croissance"/>
    <s v="Fonds de réserve financé par les deniers publics"/>
  </r>
  <r>
    <n v="908547"/>
    <x v="85"/>
    <x v="1"/>
    <x v="1"/>
    <x v="4"/>
    <x v="1"/>
    <s v="DC"/>
    <s v="Tax"/>
    <s v="Tax"/>
    <s v="Authority"/>
    <s v="Parks Growth"/>
    <x v="1"/>
    <x v="0"/>
    <s v="Recreation, Cultural and Facility Operations Department"/>
    <s v="Parks &amp; Facilities Planning"/>
    <x v="7"/>
    <s v="908547  Riverside South North District Pk (Empl)"/>
    <s v="516298  Future DC Funding"/>
    <n v="0"/>
    <n v="0"/>
    <n v="0"/>
    <n v="0"/>
    <n v="0"/>
    <n v="6409"/>
    <n v="0"/>
    <n v="0"/>
    <n v="0"/>
    <n v="0"/>
    <n v="6409"/>
    <n v="516298"/>
    <n v="0"/>
    <s v="22"/>
    <n v="2028"/>
    <s v="Check "/>
    <n v="908547"/>
    <s v="Parc du district nord de Riverside-Sud (biens-fonds destinés à l'emploi)"/>
    <s v="908547 Parc du district nord de Riverside-Sud (biens-fonds destinés à l'emploi)"/>
    <s v="Comité des services communautaires et de protection"/>
    <s v="Service des parcs, des loisirs et de la culture"/>
    <s v="Croissance"/>
    <s v="Redevances d’aménagement"/>
  </r>
  <r>
    <n v="908547"/>
    <x v="85"/>
    <x v="1"/>
    <x v="1"/>
    <x v="19"/>
    <x v="1"/>
    <s v="DC"/>
    <s v="Tax"/>
    <s v="Tax"/>
    <s v="Authority"/>
    <s v="Parks Growth"/>
    <x v="1"/>
    <x v="0"/>
    <s v="Recreation, Cultural and Facility Operations Department"/>
    <s v="Parks &amp; Facilities Planning"/>
    <x v="7"/>
    <s v="908547  Riverside South North District Pk (Empl)"/>
    <s v="516323  D/C - Parks Development(OutsidGreenbelt)"/>
    <n v="0"/>
    <n v="0"/>
    <n v="0"/>
    <n v="0"/>
    <n v="0"/>
    <n v="1118"/>
    <n v="0"/>
    <n v="0"/>
    <n v="0"/>
    <n v="0"/>
    <n v="1118"/>
    <n v="516323"/>
    <n v="0"/>
    <s v="22"/>
    <n v="2028"/>
    <s v="Parks Development"/>
    <n v="908547"/>
    <s v="Parc du district nord de Riverside-Sud (biens-fonds destinés à l'emploi)"/>
    <s v="908547 Parc du district nord de Riverside-Sud (biens-fonds destinés à l'emploi)"/>
    <s v="Comité des services communautaires et de protection"/>
    <s v="Service des parcs, des loisirs et de la culture"/>
    <s v="Croissance"/>
    <s v="Redevances d’aménagement"/>
  </r>
  <r>
    <n v="908548"/>
    <x v="86"/>
    <x v="0"/>
    <x v="0"/>
    <x v="8"/>
    <x v="0"/>
    <s v="Tax"/>
    <s v="Tax"/>
    <s v="Tax"/>
    <s v="Authority"/>
    <s v="Parks Growth"/>
    <x v="1"/>
    <x v="0"/>
    <s v="Recreation, Cultural and Facility Operations Department"/>
    <s v="Parks &amp; Facilities Planning"/>
    <x v="7"/>
    <s v="908548  Train Lands TOD"/>
    <s v="516129  D/R - Cash In Lieu Parkland - City Wide"/>
    <n v="0"/>
    <n v="0"/>
    <n v="89"/>
    <n v="0"/>
    <n v="0"/>
    <n v="0"/>
    <n v="0"/>
    <n v="0"/>
    <n v="0"/>
    <n v="0"/>
    <n v="89"/>
    <n v="516129"/>
    <n v="89"/>
    <s v="18"/>
    <n v="2028"/>
    <s v="Lieu Parkland - City Wide"/>
    <n v="908548"/>
    <s v="Aménagement axé sur le transport en commun sur les terrains du secteur Train"/>
    <s v="908548 Aménagement axé sur le transport en commun sur les terrains du secteur Train"/>
    <s v="Comité des services communautaires et de protection"/>
    <s v="Service des parcs, des loisirs et de la culture"/>
    <s v="Croissance"/>
    <s v="Fonds de réserve financé par les deniers publics"/>
  </r>
  <r>
    <n v="908548"/>
    <x v="86"/>
    <x v="1"/>
    <x v="1"/>
    <x v="17"/>
    <x v="1"/>
    <s v="DC"/>
    <s v="Tax"/>
    <s v="Tax"/>
    <s v="Authority"/>
    <s v="Parks Growth"/>
    <x v="1"/>
    <x v="0"/>
    <s v="Recreation, Cultural and Facility Operations Department"/>
    <s v="Parks &amp; Facilities Planning"/>
    <x v="7"/>
    <s v="908548  Train Lands TOD"/>
    <s v="516320  D/C - Parks Development(InsideGreenbelt)"/>
    <n v="0"/>
    <n v="0"/>
    <n v="410"/>
    <n v="0"/>
    <n v="0"/>
    <n v="0"/>
    <n v="0"/>
    <n v="0"/>
    <n v="0"/>
    <n v="0"/>
    <n v="410"/>
    <n v="516320"/>
    <n v="410"/>
    <s v="18"/>
    <n v="2028"/>
    <s v="Parks Development"/>
    <n v="908548"/>
    <s v="Aménagement axé sur le transport en commun sur les terrains du secteur Train"/>
    <s v="908548 Aménagement axé sur le transport en commun sur les terrains du secteur Train"/>
    <s v="Comité des services communautaires et de protection"/>
    <s v="Service des parcs, des loisirs et de la culture"/>
    <s v="Croissance"/>
    <s v="Redevances d’aménagement"/>
  </r>
  <r>
    <n v="908548"/>
    <x v="86"/>
    <x v="1"/>
    <x v="1"/>
    <x v="18"/>
    <x v="1"/>
    <s v="DC"/>
    <s v="Tax"/>
    <s v="Tax"/>
    <s v="Authority"/>
    <s v="Parks Growth"/>
    <x v="1"/>
    <x v="0"/>
    <s v="Recreation, Cultural and Facility Operations Department"/>
    <s v="Parks &amp; Facilities Planning"/>
    <x v="7"/>
    <s v="908548  Train Lands TOD"/>
    <s v="516335  D/C - Parks Development Legacy"/>
    <n v="0"/>
    <n v="0"/>
    <n v="110"/>
    <n v="0"/>
    <n v="0"/>
    <n v="0"/>
    <n v="0"/>
    <n v="0"/>
    <n v="0"/>
    <n v="0"/>
    <n v="110"/>
    <n v="516335"/>
    <n v="110"/>
    <s v="18"/>
    <n v="2028"/>
    <s v="Parks Development"/>
    <n v="908548"/>
    <s v="Aménagement axé sur le transport en commun sur les terrains du secteur Train"/>
    <s v="908548 Aménagement axé sur le transport en commun sur les terrains du secteur Train"/>
    <s v="Comité des services communautaires et de protection"/>
    <s v="Service des parcs, des loisirs et de la culture"/>
    <s v="Croissance"/>
    <s v="Redevances d’aménagement"/>
  </r>
  <r>
    <n v="909102"/>
    <x v="87"/>
    <x v="0"/>
    <x v="0"/>
    <x v="0"/>
    <x v="0"/>
    <s v="Tax"/>
    <s v="Tax"/>
    <s v="Tax"/>
    <s v="Authority"/>
    <s v="Individual"/>
    <x v="1"/>
    <x v="0"/>
    <s v="Recreation, Cultural and Facility Operations Department"/>
    <s v="Parks &amp; Facilities Planning"/>
    <x v="7"/>
    <s v="909102  Community Centre Upgrades"/>
    <s v="516104  City Wide Capital"/>
    <n v="167"/>
    <n v="0"/>
    <n v="456"/>
    <n v="220"/>
    <n v="0"/>
    <n v="0"/>
    <n v="0"/>
    <n v="0"/>
    <n v="0"/>
    <n v="0"/>
    <n v="843"/>
    <n v="516104"/>
    <n v="843"/>
    <s v="CW"/>
    <n v="2024"/>
    <s v="City Wide Capital"/>
    <n v="909102"/>
    <s v="Modernisation du centre communautaire"/>
    <s v="909102 Modernisation du centre communautaire"/>
    <s v="Comité des services communautaires et de protection"/>
    <s v="Service des parcs, des loisirs et de la culture"/>
    <s v="Croissance"/>
    <s v="Fonds de réserve financé par les deniers publics"/>
  </r>
  <r>
    <n v="909102"/>
    <x v="87"/>
    <x v="1"/>
    <x v="1"/>
    <x v="20"/>
    <x v="1"/>
    <s v="DC"/>
    <s v="Tax"/>
    <s v="Tax"/>
    <s v="Authority"/>
    <s v="Individual"/>
    <x v="1"/>
    <x v="0"/>
    <s v="Recreation, Cultural and Facility Operations Department"/>
    <s v="Parks &amp; Facilities Planning"/>
    <x v="7"/>
    <s v="909102  Community Centre Upgrades"/>
    <s v="516276  Recreation -ISGB"/>
    <n v="163"/>
    <n v="0"/>
    <n v="447"/>
    <n v="215"/>
    <n v="0"/>
    <n v="0"/>
    <n v="0"/>
    <n v="0"/>
    <n v="0"/>
    <n v="0"/>
    <n v="825"/>
    <n v="516276"/>
    <n v="825"/>
    <s v="CW"/>
    <n v="2024"/>
    <s v="Recreation"/>
    <n v="909102"/>
    <s v="Modernisation du centre communautaire"/>
    <s v="909102 Modernisation du centre communautaire"/>
    <s v="Comité des services communautaires et de protection"/>
    <s v="Service des parcs, des loisirs et de la culture"/>
    <s v="Croissance"/>
    <s v="Redevances d’aménagement"/>
  </r>
  <r>
    <n v="909126"/>
    <x v="88"/>
    <x v="0"/>
    <x v="0"/>
    <x v="0"/>
    <x v="0"/>
    <s v="Tax"/>
    <s v="Tax"/>
    <s v="Tax"/>
    <s v="Authority"/>
    <s v="Individual"/>
    <x v="1"/>
    <x v="0"/>
    <s v="Recreation, Cultural and Facility Operations Department"/>
    <s v="Parks &amp; Facilities Planning"/>
    <x v="7"/>
    <s v="909126  Riverside South Recreation Complex Const"/>
    <s v="516104  City Wide Capital"/>
    <n v="0"/>
    <n v="0"/>
    <n v="0"/>
    <n v="0"/>
    <n v="0"/>
    <n v="189"/>
    <n v="199"/>
    <n v="109"/>
    <n v="119"/>
    <n v="129"/>
    <n v="745"/>
    <n v="516104"/>
    <n v="0"/>
    <n v="22"/>
    <n v="2028"/>
    <s v="City Wide Capital"/>
    <n v="909126"/>
    <s v="Construction du centre récréatif Riverside-Sud"/>
    <s v="909126 Construction du centre récréatif Riverside-Sud"/>
    <s v="Comité des services communautaires et de protection"/>
    <s v="Service des parcs, des loisirs et de la culture"/>
    <s v="Croissance"/>
    <s v="Fonds de réserve financé par les deniers publics"/>
  </r>
  <r>
    <n v="909126"/>
    <x v="88"/>
    <x v="1"/>
    <x v="1"/>
    <x v="15"/>
    <x v="1"/>
    <s v="DC"/>
    <s v="Tax"/>
    <s v="Tax"/>
    <s v="Authority"/>
    <s v="Individual"/>
    <x v="1"/>
    <x v="0"/>
    <s v="Recreation, Cultural and Facility Operations Department"/>
    <s v="Parks &amp; Facilities Planning"/>
    <x v="7"/>
    <s v="909126  Riverside South Recreation Complex Const"/>
    <s v="516277  Recreation -OSGB"/>
    <n v="0"/>
    <n v="0"/>
    <n v="0"/>
    <n v="0"/>
    <n v="0"/>
    <n v="2085"/>
    <n v="2127"/>
    <n v="2170"/>
    <n v="2213"/>
    <n v="2255"/>
    <n v="10850"/>
    <n v="516277"/>
    <n v="0"/>
    <n v="22"/>
    <n v="2028"/>
    <s v="Recreation"/>
    <n v="909126"/>
    <s v="Construction du centre récréatif Riverside-Sud"/>
    <s v="909126 Construction du centre récréatif Riverside-Sud"/>
    <s v="Comité des services communautaires et de protection"/>
    <s v="Service des parcs, des loisirs et de la culture"/>
    <s v="Croissance"/>
    <s v="Redevances d’aménagement"/>
  </r>
  <r>
    <n v="909126"/>
    <x v="88"/>
    <x v="2"/>
    <x v="2"/>
    <x v="2"/>
    <x v="2"/>
    <s v="Tax"/>
    <s v="Tax"/>
    <s v="Tax"/>
    <s v="Authority"/>
    <s v="Individual"/>
    <x v="1"/>
    <x v="0"/>
    <s v="Recreation, Cultural and Facility Operations Department"/>
    <s v="Parks &amp; Facilities Planning"/>
    <x v="7"/>
    <s v="909126  Riverside South Recreation Complex Const"/>
    <s v="518004  Tax Supported Debt"/>
    <n v="0"/>
    <n v="0"/>
    <n v="0"/>
    <n v="0"/>
    <n v="0"/>
    <n v="300"/>
    <n v="300"/>
    <n v="400"/>
    <n v="400"/>
    <n v="400"/>
    <n v="1800"/>
    <n v="518004"/>
    <n v="0"/>
    <n v="22"/>
    <n v="2028"/>
    <s v="Tax Supported Debt"/>
    <n v="909126"/>
    <s v="Construction du centre récréatif Riverside-Sud"/>
    <s v="909126 Construction du centre récréatif Riverside-Sud"/>
    <s v="Comité des services communautaires et de protection"/>
    <s v="Service des parcs, des loisirs et de la culture"/>
    <s v="Croissance"/>
    <s v="Dette financée par les deniers publics"/>
  </r>
  <r>
    <n v="909490"/>
    <x v="89"/>
    <x v="0"/>
    <x v="0"/>
    <x v="8"/>
    <x v="0"/>
    <s v="Tax"/>
    <s v="Tax"/>
    <s v="Tax"/>
    <s v="Authority"/>
    <s v="Parks Growth"/>
    <x v="1"/>
    <x v="0"/>
    <s v="Recreation, Cultural and Facility Operations Department"/>
    <s v="Parks &amp; Facilities Planning"/>
    <x v="7"/>
    <s v="909490  Jockvale River District Park"/>
    <s v="516129  D/R - Cash In Lieu Parkland - City Wide"/>
    <n v="0"/>
    <n v="2000"/>
    <n v="0"/>
    <n v="0"/>
    <n v="3000"/>
    <n v="0"/>
    <n v="4000"/>
    <n v="0"/>
    <n v="5474"/>
    <n v="0"/>
    <n v="14474"/>
    <n v="516129"/>
    <n v="2000"/>
    <n v="3"/>
    <n v="2028"/>
    <s v="Lieu Parkland - City Wide"/>
    <n v="909490"/>
    <s v="Parc de discrict de la rivière Jockvale"/>
    <s v="909490 Parc de discrict de la rivière Jockvale"/>
    <s v="Comité des services communautaires et de protection"/>
    <s v="Service des parcs, des loisirs et de la culture"/>
    <s v="Croissance"/>
    <s v="Fonds de réserve financé par les deniers publics"/>
  </r>
  <r>
    <n v="909503"/>
    <x v="90"/>
    <x v="0"/>
    <x v="0"/>
    <x v="8"/>
    <x v="0"/>
    <s v="Tax"/>
    <s v="Tax"/>
    <s v="Tax"/>
    <s v="Authority"/>
    <s v="Parks Growth"/>
    <x v="1"/>
    <x v="0"/>
    <s v="Recreation, Cultural and Facility Operations Department"/>
    <s v="Parks &amp; Facilities Planning"/>
    <x v="7"/>
    <s v="909503  Spring Valley Trails Community Park"/>
    <s v="516129  D/R - Cash In Lieu Parkland - City Wide"/>
    <n v="0"/>
    <n v="0"/>
    <n v="58"/>
    <n v="0"/>
    <n v="0"/>
    <n v="0"/>
    <n v="0"/>
    <n v="0"/>
    <n v="0"/>
    <n v="0"/>
    <n v="58"/>
    <n v="516129"/>
    <n v="58"/>
    <n v="2"/>
    <n v="2024"/>
    <s v="Lieu Parkland - City Wide"/>
    <n v="909503"/>
    <s v="Parc communautaire Spring Valley Trails"/>
    <s v="909503 Parc communautaire Spring Valley Trails"/>
    <s v="Comité des services communautaires et de protection"/>
    <s v="Service des parcs, des loisirs et de la culture"/>
    <s v="Croissance"/>
    <s v="Fonds de réserve financé par les deniers publics"/>
  </r>
  <r>
    <n v="909503"/>
    <x v="90"/>
    <x v="1"/>
    <x v="1"/>
    <x v="19"/>
    <x v="1"/>
    <s v="DC"/>
    <s v="Tax"/>
    <s v="Tax"/>
    <s v="Authority"/>
    <s v="Parks Growth"/>
    <x v="1"/>
    <x v="0"/>
    <s v="Recreation, Cultural and Facility Operations Department"/>
    <s v="Parks &amp; Facilities Planning"/>
    <x v="7"/>
    <s v="909503  Spring Valley Trails Community Park"/>
    <s v="516323  D/C - Parks Development(OutsidGreenbelt)"/>
    <n v="0"/>
    <n v="0"/>
    <n v="342"/>
    <n v="0"/>
    <n v="0"/>
    <n v="0"/>
    <n v="0"/>
    <n v="0"/>
    <n v="0"/>
    <n v="0"/>
    <n v="342"/>
    <n v="516323"/>
    <n v="342"/>
    <n v="2"/>
    <n v="2024"/>
    <s v="Parks Development"/>
    <n v="909503"/>
    <s v="Parc communautaire Spring Valley Trails"/>
    <s v="909503 Parc communautaire Spring Valley Trails"/>
    <s v="Comité des services communautaires et de protection"/>
    <s v="Service des parcs, des loisirs et de la culture"/>
    <s v="Croissance"/>
    <s v="Redevances d’aménagement"/>
  </r>
  <r>
    <n v="909504"/>
    <x v="91"/>
    <x v="1"/>
    <x v="1"/>
    <x v="4"/>
    <x v="1"/>
    <s v="DC"/>
    <s v="Tax"/>
    <s v="Tax"/>
    <s v="Authority"/>
    <s v="Parks Growth"/>
    <x v="1"/>
    <x v="0"/>
    <s v="Recreation, Cultural and Facility Operations Department"/>
    <s v="Parks &amp; Facilities Planning"/>
    <x v="7"/>
    <s v="909504  Montfort Parkette"/>
    <s v="516298  Future DC Funding"/>
    <n v="0"/>
    <n v="0"/>
    <n v="0"/>
    <n v="175"/>
    <n v="0"/>
    <n v="0"/>
    <n v="0"/>
    <n v="0"/>
    <n v="0"/>
    <n v="0"/>
    <n v="175"/>
    <n v="516298"/>
    <n v="175"/>
    <n v="1"/>
    <n v="2025"/>
    <s v="Check "/>
    <n v="909504"/>
    <s v="Parc Monfort "/>
    <s v="909504 Parc Monfort "/>
    <s v="Comité des services communautaires et de protection"/>
    <s v="Service des parcs, des loisirs et de la culture"/>
    <s v="Croissance"/>
    <s v="Redevances d’aménagement"/>
  </r>
  <r>
    <n v="909504"/>
    <x v="91"/>
    <x v="1"/>
    <x v="1"/>
    <x v="19"/>
    <x v="1"/>
    <s v="DC"/>
    <s v="Tax"/>
    <s v="Tax"/>
    <s v="Authority"/>
    <s v="Parks Growth"/>
    <x v="1"/>
    <x v="0"/>
    <s v="Recreation, Cultural and Facility Operations Department"/>
    <s v="Parks &amp; Facilities Planning"/>
    <x v="7"/>
    <s v="909504  Montfort Parkette"/>
    <s v="516323  D/C - Parks Development(OutsidGreenbelt)"/>
    <n v="0"/>
    <n v="0"/>
    <n v="0"/>
    <n v="225"/>
    <n v="0"/>
    <n v="0"/>
    <n v="0"/>
    <n v="0"/>
    <n v="0"/>
    <n v="0"/>
    <n v="225"/>
    <n v="516323"/>
    <n v="225"/>
    <n v="1"/>
    <n v="2025"/>
    <s v="Parks Development"/>
    <n v="909504"/>
    <s v="Parc Monfort "/>
    <s v="909504 Parc Monfort "/>
    <s v="Comité des services communautaires et de protection"/>
    <s v="Service des parcs, des loisirs et de la culture"/>
    <s v="Croissance"/>
    <s v="Redevances d’aménagement"/>
  </r>
  <r>
    <n v="909549"/>
    <x v="92"/>
    <x v="3"/>
    <x v="3"/>
    <x v="21"/>
    <x v="3"/>
    <s v="Revenues"/>
    <s v="Tax"/>
    <s v="Tax"/>
    <s v="Authority"/>
    <s v="Individual"/>
    <x v="0"/>
    <x v="0"/>
    <s v="Recreation, Cultural and Facility Operations Department"/>
    <s v="Parks &amp; Facilities Planning"/>
    <x v="7"/>
    <s v="909549  Blackburn Arena Upgrades"/>
    <s v="511005  Federal Capital Revenue"/>
    <n v="1000"/>
    <n v="0"/>
    <n v="0"/>
    <n v="0"/>
    <n v="0"/>
    <n v="0"/>
    <n v="0"/>
    <n v="0"/>
    <n v="0"/>
    <n v="0"/>
    <n v="1000"/>
    <n v="511005"/>
    <n v="1000"/>
    <s v="CW"/>
    <n v="2022"/>
    <s v="Federal"/>
    <n v="909549"/>
    <s v="Améliorations de l’aréna de Blackburn "/>
    <s v="909549 Améliorations de l’aréna de Blackburn "/>
    <s v="Comité des services communautaires et de protection"/>
    <s v="Service des parcs, des loisirs et de la culture"/>
    <s v="Renouvellement des immobilisations"/>
    <s v="Recettes"/>
  </r>
  <r>
    <n v="909549"/>
    <x v="92"/>
    <x v="3"/>
    <x v="3"/>
    <x v="6"/>
    <x v="3"/>
    <s v="Revenues"/>
    <s v="Tax"/>
    <s v="Tax"/>
    <s v="Authority"/>
    <s v="Individual"/>
    <x v="0"/>
    <x v="0"/>
    <s v="Recreation, Cultural and Facility Operations Department"/>
    <s v="Parks &amp; Facilities Planning"/>
    <x v="7"/>
    <s v="909549  Blackburn Arena Upgrades"/>
    <s v="512005  Provincial Revenue"/>
    <n v="1000"/>
    <n v="0"/>
    <n v="0"/>
    <n v="0"/>
    <n v="0"/>
    <n v="0"/>
    <n v="0"/>
    <n v="0"/>
    <n v="0"/>
    <n v="0"/>
    <n v="1000"/>
    <n v="512005"/>
    <n v="1000"/>
    <s v="CW"/>
    <n v="2022"/>
    <s v="Provincial"/>
    <n v="909549"/>
    <s v="Améliorations de l’aréna de Blackburn "/>
    <s v="909549 Améliorations de l’aréna de Blackburn "/>
    <s v="Comité des services communautaires et de protection"/>
    <s v="Service des parcs, des loisirs et de la culture"/>
    <s v="Renouvellement des immobilisations"/>
    <s v="Recettes"/>
  </r>
  <r>
    <n v="909549"/>
    <x v="92"/>
    <x v="0"/>
    <x v="0"/>
    <x v="0"/>
    <x v="0"/>
    <s v="Tax"/>
    <s v="Tax"/>
    <s v="Tax"/>
    <s v="Authority"/>
    <s v="Individual"/>
    <x v="0"/>
    <x v="0"/>
    <s v="Recreation, Cultural and Facility Operations Department"/>
    <s v="Parks &amp; Facilities Planning"/>
    <x v="7"/>
    <s v="909549  Blackburn Arena Upgrades"/>
    <s v="516104  City Wide Capital"/>
    <n v="2000"/>
    <n v="0"/>
    <n v="0"/>
    <n v="0"/>
    <n v="0"/>
    <n v="0"/>
    <n v="0"/>
    <n v="0"/>
    <n v="0"/>
    <n v="0"/>
    <n v="2000"/>
    <n v="516104"/>
    <n v="2000"/>
    <s v="CW"/>
    <n v="2022"/>
    <s v="City Wide Capital"/>
    <n v="909549"/>
    <s v="Améliorations de l’aréna de Blackburn "/>
    <s v="909549 Améliorations de l’aréna de Blackburn "/>
    <s v="Comité des services communautaires et de protection"/>
    <s v="Service des parcs, des loisirs et de la culture"/>
    <s v="Renouvellement des immobilisations"/>
    <s v="Fonds de réserve financé par les deniers publics"/>
  </r>
  <r>
    <n v="909556"/>
    <x v="93"/>
    <x v="4"/>
    <x v="4"/>
    <x v="13"/>
    <x v="4"/>
    <e v="#N/A"/>
    <s v="Tax"/>
    <s v="Tax"/>
    <s v="Authority"/>
    <s v="Individual"/>
    <x v="1"/>
    <x v="0"/>
    <s v="Recreation, Cultural and Facility Operations Department"/>
    <s v="Community Recreation &amp; Cultural Program"/>
    <x v="7"/>
    <s v="909556  Riverain Park"/>
    <s v="516158  D/R - Cash In Lieu Parkland - Ward 12"/>
    <n v="1000"/>
    <n v="0"/>
    <n v="0"/>
    <n v="0"/>
    <n v="0"/>
    <n v="0"/>
    <n v="0"/>
    <n v="0"/>
    <n v="0"/>
    <n v="0"/>
    <n v="1000"/>
    <n v="516158"/>
    <n v="1000"/>
    <n v="12"/>
    <n v="2022"/>
    <e v="#N/A"/>
    <n v="909556"/>
    <s v="Parc Riverain "/>
    <s v="909556 Parc Riverain "/>
    <s v="Comité des services communautaires et de protection"/>
    <s v="Service des parcs, des loisirs et de la culture"/>
    <s v="Croissance"/>
    <e v="#N/A"/>
  </r>
  <r>
    <n v="909556"/>
    <x v="93"/>
    <x v="4"/>
    <x v="4"/>
    <x v="13"/>
    <x v="4"/>
    <e v="#N/A"/>
    <s v="Tax"/>
    <s v="Water"/>
    <s v="Authority"/>
    <s v="Individual"/>
    <x v="1"/>
    <x v="0"/>
    <s v="Recreation, Cultural and Facility Operations Department"/>
    <s v="Community Recreation &amp; Cultural Program"/>
    <x v="7"/>
    <s v="909556  Riverain Park"/>
    <s v="516167  D/R - Cash In Lieu Parkland - Ward 21"/>
    <n v="-1000"/>
    <n v="0"/>
    <n v="0"/>
    <n v="0"/>
    <n v="0"/>
    <n v="0"/>
    <n v="0"/>
    <n v="0"/>
    <n v="0"/>
    <n v="0"/>
    <n v="-1000"/>
    <n v="516167"/>
    <n v="-1000"/>
    <n v="12"/>
    <n v="2022"/>
    <e v="#N/A"/>
    <n v="909556"/>
    <s v="Parc Riverain "/>
    <s v="909556 Parc Riverain "/>
    <s v="Comité des services communautaires et de protection"/>
    <s v="Service des parcs, des loisirs et de la culture"/>
    <s v="Croissance"/>
    <e v="#N/A"/>
  </r>
  <r>
    <n v="909240"/>
    <x v="94"/>
    <x v="0"/>
    <x v="0"/>
    <x v="0"/>
    <x v="0"/>
    <s v="Tax"/>
    <s v="Tax"/>
    <s v="Sewer"/>
    <s v="Authority"/>
    <s v="Accessibility - Cultural Services"/>
    <x v="2"/>
    <x v="0"/>
    <s v="Planning, Infrastructure &amp; Economic Development Department"/>
    <s v="Infrastructure Services"/>
    <x v="7"/>
    <s v="909240  2019 Accessibility - Cultural Services"/>
    <s v="516104  City Wide Capital"/>
    <n v="60"/>
    <n v="60"/>
    <n v="60"/>
    <n v="60"/>
    <n v="0"/>
    <n v="0"/>
    <n v="0"/>
    <n v="0"/>
    <n v="0"/>
    <n v="0"/>
    <n v="240"/>
    <n v="516104"/>
    <n v="240"/>
    <s v="CW"/>
    <n v="2021"/>
    <s v="City Wide Capital"/>
    <n v="909240"/>
    <s v="Accessibilité 2019 - Services culturels"/>
    <s v="909240 Accessibilité 2019 - Services culturels"/>
    <s v="Comité des services communautaires et de protection"/>
    <s v="Service des parcs, des loisirs et de la culture"/>
    <s v="Amélioration du service"/>
    <s v="Fonds de réserve financé par les deniers publics"/>
  </r>
  <r>
    <n v="909446"/>
    <x v="95"/>
    <x v="0"/>
    <x v="0"/>
    <x v="0"/>
    <x v="0"/>
    <s v="Tax"/>
    <s v="Tax"/>
    <s v="Stormwater"/>
    <s v="Authority"/>
    <s v="Individual"/>
    <x v="2"/>
    <x v="0"/>
    <s v="Recreation, Cultural and Facility Operations Department"/>
    <s v="Parks &amp; Facilities Planning"/>
    <x v="7"/>
    <s v="909446  Major Capital Partnerships 2019"/>
    <s v="516104  City Wide Capital"/>
    <n v="730"/>
    <n v="730"/>
    <n v="730"/>
    <n v="730"/>
    <n v="0"/>
    <n v="0"/>
    <n v="0"/>
    <n v="0"/>
    <n v="0"/>
    <n v="0"/>
    <n v="2920"/>
    <n v="516104"/>
    <n v="2920"/>
    <s v="CW"/>
    <n v="2020"/>
    <s v="City Wide Capital"/>
    <n v="909446"/>
    <s v="Partenariats communautaires pour les grands projets d'immobilisations 2019"/>
    <s v="909446 Partenariats communautaires pour les grands projets d'immobilisations 2019"/>
    <s v="Comité des services communautaires et de protection"/>
    <s v="Service des parcs, des loisirs et de la culture"/>
    <s v="Amélioration du service"/>
    <s v="Fonds de réserve financé par les deniers publics"/>
  </r>
  <r>
    <n v="909447"/>
    <x v="96"/>
    <x v="0"/>
    <x v="0"/>
    <x v="0"/>
    <x v="0"/>
    <s v="Tax"/>
    <s v="Tax"/>
    <s v="Sewer"/>
    <s v="Authority"/>
    <s v="Individual"/>
    <x v="2"/>
    <x v="0"/>
    <s v="Recreation, Cultural and Facility Operations Department"/>
    <s v="Parks &amp; Facilities Planning"/>
    <x v="7"/>
    <s v="909447  Minor Capital Partnerships 2019"/>
    <s v="516104  City Wide Capital"/>
    <n v="300"/>
    <n v="300"/>
    <n v="300"/>
    <n v="300"/>
    <n v="0"/>
    <n v="0"/>
    <n v="0"/>
    <n v="0"/>
    <n v="0"/>
    <n v="0"/>
    <n v="1200"/>
    <n v="516104"/>
    <n v="1200"/>
    <s v="CW"/>
    <n v="2020"/>
    <s v="City Wide Capital"/>
    <n v="909447"/>
    <s v="Partenariats communautaires lié aux petites immobilisations 2019"/>
    <s v="909447 Partenariats communautaires lié aux petites immobilisations 2019"/>
    <s v="Comité des services communautaires et de protection"/>
    <s v="Service des parcs, des loisirs et de la culture"/>
    <s v="Amélioration du service"/>
    <s v="Fonds de réserve financé par les deniers publics"/>
  </r>
  <r>
    <n v="909478"/>
    <x v="97"/>
    <x v="0"/>
    <x v="0"/>
    <x v="0"/>
    <x v="0"/>
    <s v="Tax"/>
    <s v="Tax"/>
    <s v="Stormwater"/>
    <s v="Authority"/>
    <s v="Accessibility - Parks &amp; Recreation"/>
    <x v="2"/>
    <x v="0"/>
    <s v="Planning, Infrastructure &amp; Economic Development Department"/>
    <s v="Infrastructure Services"/>
    <x v="7"/>
    <s v="909478  2019 Accessibility - Parks &amp; Rec"/>
    <s v="516104  City Wide Capital"/>
    <n v="1395"/>
    <n v="1395"/>
    <n v="1395"/>
    <n v="1395"/>
    <n v="0"/>
    <n v="0"/>
    <n v="0"/>
    <n v="0"/>
    <n v="0"/>
    <n v="0"/>
    <n v="5580"/>
    <n v="516104"/>
    <n v="5580"/>
    <s v="CW"/>
    <n v="2021"/>
    <s v="City Wide Capital"/>
    <n v="909478"/>
    <s v="Accessibilité 2019 - Parcs et Loisirs"/>
    <s v="909478 Accessibilité 2019 - Parcs et Loisirs"/>
    <s v="Comité des services communautaires et de protection"/>
    <s v="Service des parcs, des loisirs et de la culture"/>
    <s v="Amélioration du service"/>
    <s v="Fonds de réserve financé par les deniers publics"/>
  </r>
  <r>
    <n v="908580"/>
    <x v="98"/>
    <x v="0"/>
    <x v="0"/>
    <x v="22"/>
    <x v="6"/>
    <s v="Rate"/>
    <s v="Rate"/>
    <s v="Sewer"/>
    <s v="Authority"/>
    <s v="Individual"/>
    <x v="0"/>
    <x v="1"/>
    <s v="Planning, Infrastructure &amp; Economic Development Department"/>
    <s v="Infrastructure Services"/>
    <x v="8"/>
    <s v="908580  CWWF Queensway Terrace North Sewer"/>
    <s v="516110  Water Capital"/>
    <n v="0"/>
    <n v="0"/>
    <n v="1200"/>
    <n v="0"/>
    <n v="0"/>
    <n v="0"/>
    <n v="0"/>
    <n v="0"/>
    <n v="0"/>
    <n v="0"/>
    <n v="1200"/>
    <n v="516110"/>
    <n v="1200"/>
    <n v="7"/>
    <n v="2023"/>
    <s v="Water Capital"/>
    <n v="908580"/>
    <s v="Égout du secteur Queensway Terrace Nord"/>
    <s v="908580 Égout du secteur Queensway Terrace Nord"/>
    <s v="Comité Permanent de la Protection de L'environnement, de l'eau et de la Gestion des Déchets - services financés par les redevances"/>
    <s v="Aqueduc et égouts intégrés"/>
    <s v="Renouvellement des immobilisations"/>
    <s v="Fonds de réserve financé par les deniers publics"/>
  </r>
  <r>
    <n v="908580"/>
    <x v="98"/>
    <x v="0"/>
    <x v="0"/>
    <x v="23"/>
    <x v="6"/>
    <s v="Rate"/>
    <s v="Rate"/>
    <s v="Stormwater"/>
    <s v="Authority"/>
    <s v="Individual"/>
    <x v="0"/>
    <x v="1"/>
    <s v="Planning, Infrastructure &amp; Economic Development Department"/>
    <s v="Infrastructure Services"/>
    <x v="8"/>
    <s v="908580  CWWF Queensway Terrace North Sewer"/>
    <s v="516112  Sewer Capital"/>
    <n v="0"/>
    <n v="0"/>
    <n v="2600"/>
    <n v="0"/>
    <n v="0"/>
    <n v="0"/>
    <n v="0"/>
    <n v="0"/>
    <n v="0"/>
    <n v="0"/>
    <n v="2600"/>
    <n v="516112"/>
    <n v="2600"/>
    <n v="7"/>
    <n v="2023"/>
    <s v="Sewer Capital "/>
    <n v="908580"/>
    <s v="Égout du secteur Queensway Terrace Nord"/>
    <s v="908580 Égout du secteur Queensway Terrace Nord"/>
    <s v="Comité Permanent de la Protection de L'environnement, de l'eau et de la Gestion des Déchets - services financés par les redevances"/>
    <s v="Aqueduc et égouts intégrés"/>
    <s v="Renouvellement des immobilisations"/>
    <s v="Fonds de réserve financé par les deniers publics"/>
  </r>
  <r>
    <n v="908580"/>
    <x v="98"/>
    <x v="0"/>
    <x v="0"/>
    <x v="24"/>
    <x v="6"/>
    <s v="Rate"/>
    <s v="Rate"/>
    <s v="Sewer"/>
    <s v="Authority"/>
    <s v="Individual"/>
    <x v="0"/>
    <x v="1"/>
    <s v="Planning, Infrastructure &amp; Economic Development Department"/>
    <s v="Infrastructure Services"/>
    <x v="8"/>
    <s v="908580  CWWF Queensway Terrace North Sewer"/>
    <s v="516180  Stormwater Reserve Capital"/>
    <n v="0"/>
    <n v="0"/>
    <n v="16200"/>
    <n v="0"/>
    <n v="0"/>
    <n v="0"/>
    <n v="0"/>
    <n v="0"/>
    <n v="0"/>
    <n v="0"/>
    <n v="16200"/>
    <n v="516180"/>
    <n v="16200"/>
    <n v="7"/>
    <n v="2023"/>
    <s v="Stormwater"/>
    <n v="908580"/>
    <s v="Égout du secteur Queensway Terrace Nord"/>
    <s v="908580 Égout du secteur Queensway Terrace Nord"/>
    <s v="Comité Permanent de la Protection de L'environnement, de l'eau et de la Gestion des Déchets - services financés par les redevances"/>
    <s v="Aqueduc et égouts intégrés"/>
    <s v="Renouvellement des immobilisations"/>
    <s v="Fonds de réserve financé par les deniers publics"/>
  </r>
  <r>
    <n v="908997"/>
    <x v="99"/>
    <x v="0"/>
    <x v="0"/>
    <x v="23"/>
    <x v="6"/>
    <s v="Rate"/>
    <s v="Rate"/>
    <s v="Stormwater"/>
    <s v="Authority"/>
    <s v="Integrated Water &amp; Wastewater"/>
    <x v="0"/>
    <x v="1"/>
    <s v="Planning, Infrastructure &amp; Economic Development Department"/>
    <s v="Infrastructure Services"/>
    <x v="8"/>
    <s v="908997  LRT2 SS1 Sewer Upgrades (Byron Ave)"/>
    <s v="516112  Sewer Capital"/>
    <n v="100"/>
    <n v="200"/>
    <n v="100"/>
    <n v="0"/>
    <n v="0"/>
    <n v="0"/>
    <n v="0"/>
    <n v="0"/>
    <n v="0"/>
    <n v="0"/>
    <n v="400"/>
    <n v="516112"/>
    <n v="400"/>
    <s v="CW"/>
    <n v="2021"/>
    <s v="Sewer Capital "/>
    <n v="908997"/>
    <s v="TLR2 Mises à niveau des égouts zone SS1 (Avenue Byron)"/>
    <s v="908997 TLR2 Mises à niveau des égouts zone SS1 (Avenue Byron)"/>
    <s v="Comité Permanent de la Protection de L'environnement, de l'eau et de la Gestion des Déchets - services financés par les redevances"/>
    <s v="Aqueduc et égouts intégrés"/>
    <s v="Renouvellement des immobilisations"/>
    <s v="Fonds de réserve financé par les deniers publics"/>
  </r>
  <r>
    <n v="908997"/>
    <x v="99"/>
    <x v="0"/>
    <x v="0"/>
    <x v="24"/>
    <x v="6"/>
    <s v="Rate"/>
    <s v="Rate"/>
    <s v="Sewer"/>
    <s v="Authority"/>
    <s v="Integrated Water &amp; Wastewater"/>
    <x v="0"/>
    <x v="1"/>
    <s v="Planning, Infrastructure &amp; Economic Development Department"/>
    <s v="Infrastructure Services"/>
    <x v="8"/>
    <s v="908997  LRT2 SS1 Sewer Upgrades (Byron Ave)"/>
    <s v="516180  Stormwater Reserve Capital"/>
    <n v="0"/>
    <n v="0"/>
    <n v="170"/>
    <n v="0"/>
    <n v="0"/>
    <n v="0"/>
    <n v="0"/>
    <n v="0"/>
    <n v="0"/>
    <n v="0"/>
    <n v="170"/>
    <n v="516180"/>
    <n v="170"/>
    <s v="CW"/>
    <n v="2021"/>
    <s v="Stormwater"/>
    <n v="908997"/>
    <s v="TLR2 Mises à niveau des égouts zone SS1 (Avenue Byron)"/>
    <s v="908997 TLR2 Mises à niveau des égouts zone SS1 (Avenue Byron)"/>
    <s v="Comité Permanent de la Protection de L'environnement, de l'eau et de la Gestion des Déchets - services financés par les redevances"/>
    <s v="Aqueduc et égouts intégrés"/>
    <s v="Renouvellement des immobilisations"/>
    <s v="Fonds de réserve financé par les deniers publics"/>
  </r>
  <r>
    <n v="908997"/>
    <x v="99"/>
    <x v="2"/>
    <x v="2"/>
    <x v="25"/>
    <x v="7"/>
    <s v="Rate"/>
    <s v="Rate"/>
    <s v="Stormwater"/>
    <s v="Authority"/>
    <s v="Integrated Water &amp; Wastewater"/>
    <x v="0"/>
    <x v="1"/>
    <s v="Planning, Infrastructure &amp; Economic Development Department"/>
    <s v="Infrastructure Services"/>
    <x v="8"/>
    <s v="908997  LRT2 SS1 Sewer Upgrades (Byron Ave)"/>
    <s v="518007  Sewer Funded Debt"/>
    <n v="70"/>
    <n v="143"/>
    <n v="70"/>
    <n v="0"/>
    <n v="0"/>
    <n v="0"/>
    <n v="0"/>
    <n v="0"/>
    <n v="0"/>
    <n v="0"/>
    <n v="283"/>
    <n v="518007"/>
    <n v="283"/>
    <s v="CW"/>
    <n v="2021"/>
    <s v="Sewer Funded Debt"/>
    <n v="908997"/>
    <s v="TLR2 Mises à niveau des égouts zone SS1 (Avenue Byron)"/>
    <s v="908997 TLR2 Mises à niveau des égouts zone SS1 (Avenue Byron)"/>
    <s v="Comité Permanent de la Protection de L'environnement, de l'eau et de la Gestion des Déchets - services financés par les redevances"/>
    <s v="Aqueduc et égouts intégrés"/>
    <s v="Renouvellement des immobilisations"/>
    <s v="Dette financée par les deniers publics"/>
  </r>
  <r>
    <n v="908997"/>
    <x v="99"/>
    <x v="2"/>
    <x v="2"/>
    <x v="26"/>
    <x v="7"/>
    <s v="Rate"/>
    <s v="Rate"/>
    <s v="Sewer"/>
    <s v="Authority"/>
    <s v="Integrated Water &amp; Wastewater"/>
    <x v="0"/>
    <x v="1"/>
    <s v="Planning, Infrastructure &amp; Economic Development Department"/>
    <s v="Infrastructure Services"/>
    <x v="8"/>
    <s v="908997  LRT2 SS1 Sewer Upgrades (Byron Ave)"/>
    <s v="518056  Stormwater Reserve Capital Debt"/>
    <n v="170"/>
    <n v="342"/>
    <n v="0"/>
    <n v="0"/>
    <n v="0"/>
    <n v="0"/>
    <n v="0"/>
    <n v="0"/>
    <n v="0"/>
    <n v="0"/>
    <n v="512"/>
    <n v="518056"/>
    <n v="512"/>
    <s v="CW"/>
    <n v="2021"/>
    <e v="#N/A"/>
    <n v="908997"/>
    <s v="TLR2 Mises à niveau des égouts zone SS1 (Avenue Byron)"/>
    <s v="908997 TLR2 Mises à niveau des égouts zone SS1 (Avenue Byron)"/>
    <s v="Comité Permanent de la Protection de L'environnement, de l'eau et de la Gestion des Déchets - services financés par les redevances"/>
    <s v="Aqueduc et égouts intégrés"/>
    <s v="Renouvellement des immobilisations"/>
    <s v="Dette financée par les deniers publics"/>
  </r>
  <r>
    <n v="909375"/>
    <x v="100"/>
    <x v="0"/>
    <x v="0"/>
    <x v="23"/>
    <x v="6"/>
    <s v="Rate"/>
    <s v="Rate"/>
    <s v="Stormwater"/>
    <s v="Authority"/>
    <s v="Integrated Water &amp; Wastewater"/>
    <x v="0"/>
    <x v="1"/>
    <s v="Planning, Infrastructure &amp; Economic Development Department"/>
    <s v="Infrastructure Services"/>
    <x v="8"/>
    <s v="909375  2019 Sewer Access &amp; Outfalls"/>
    <s v="516112  Sewer Capital"/>
    <n v="100"/>
    <n v="100"/>
    <n v="100"/>
    <n v="0"/>
    <n v="0"/>
    <n v="0"/>
    <n v="0"/>
    <n v="0"/>
    <n v="0"/>
    <n v="0"/>
    <n v="300"/>
    <n v="516112"/>
    <n v="300"/>
    <s v="CW"/>
    <n v="2021"/>
    <s v="Sewer Capital "/>
    <n v="909375"/>
    <s v="Égouts 2019 - Points d'accès et exutoires"/>
    <s v="909375 Égouts 2019 - Points d'accès et exutoires"/>
    <s v="Comité Permanent de la Protection de L'environnement, de l'eau et de la Gestion des Déchets - services financés par les redevances"/>
    <s v="Services des eaux usées"/>
    <s v="Renouvellement des immobilisations"/>
    <s v="Fonds de réserve financé par les deniers publics"/>
  </r>
  <r>
    <n v="909375"/>
    <x v="100"/>
    <x v="0"/>
    <x v="0"/>
    <x v="24"/>
    <x v="6"/>
    <s v="Rate"/>
    <s v="Rate"/>
    <s v="Sewer"/>
    <s v="Authority"/>
    <s v="Integrated Water &amp; Wastewater"/>
    <x v="0"/>
    <x v="1"/>
    <s v="Planning, Infrastructure &amp; Economic Development Department"/>
    <s v="Infrastructure Services"/>
    <x v="8"/>
    <s v="909375  2019 Sewer Access &amp; Outfalls"/>
    <s v="516180  Stormwater Reserve Capital"/>
    <n v="800"/>
    <n v="0"/>
    <n v="600"/>
    <n v="600"/>
    <n v="0"/>
    <n v="0"/>
    <n v="0"/>
    <n v="0"/>
    <n v="0"/>
    <n v="0"/>
    <n v="2000"/>
    <n v="516180"/>
    <n v="2000"/>
    <s v="CW"/>
    <n v="2021"/>
    <s v="Stormwater"/>
    <n v="909375"/>
    <s v="Égouts 2019 - Points d'accès et exutoires"/>
    <s v="909375 Égouts 2019 - Points d'accès et exutoires"/>
    <s v="Comité Permanent de la Protection de L'environnement, de l'eau et de la Gestion des Déchets - services financés par les redevances"/>
    <s v="Services des eaux usées"/>
    <s v="Renouvellement des immobilisations"/>
    <s v="Fonds de réserve financé par les deniers publics"/>
  </r>
  <r>
    <n v="909375"/>
    <x v="100"/>
    <x v="2"/>
    <x v="2"/>
    <x v="25"/>
    <x v="7"/>
    <s v="Rate"/>
    <s v="Rate"/>
    <s v="Stormwater"/>
    <s v="Authority"/>
    <s v="Integrated Water &amp; Wastewater"/>
    <x v="0"/>
    <x v="1"/>
    <s v="Planning, Infrastructure &amp; Economic Development Department"/>
    <s v="Infrastructure Services"/>
    <x v="8"/>
    <s v="909375  2019 Sewer Access &amp; Outfalls"/>
    <s v="518007  Sewer Funded Debt"/>
    <n v="100"/>
    <n v="100"/>
    <n v="100"/>
    <n v="200"/>
    <n v="0"/>
    <n v="0"/>
    <n v="0"/>
    <n v="0"/>
    <n v="0"/>
    <n v="0"/>
    <n v="500"/>
    <n v="518007"/>
    <n v="500"/>
    <s v="CW"/>
    <n v="2021"/>
    <s v="Sewer Funded Debt"/>
    <n v="909375"/>
    <s v="Égouts 2019 - Points d'accès et exutoires"/>
    <s v="909375 Égouts 2019 - Points d'accès et exutoires"/>
    <s v="Comité Permanent de la Protection de L'environnement, de l'eau et de la Gestion des Déchets - services financés par les redevances"/>
    <s v="Services des eaux usées"/>
    <s v="Renouvellement des immobilisations"/>
    <s v="Dette financée par les deniers publics"/>
  </r>
  <r>
    <n v="909375"/>
    <x v="100"/>
    <x v="2"/>
    <x v="2"/>
    <x v="26"/>
    <x v="7"/>
    <s v="Rate"/>
    <s v="Rate"/>
    <s v="Sewer"/>
    <s v="Authority"/>
    <s v="Integrated Water &amp; Wastewater"/>
    <x v="0"/>
    <x v="1"/>
    <s v="Planning, Infrastructure &amp; Economic Development Department"/>
    <s v="Infrastructure Services"/>
    <x v="8"/>
    <s v="909375  2019 Sewer Access &amp; Outfalls"/>
    <s v="518056  Stormwater Reserve Capital Debt"/>
    <n v="1000"/>
    <n v="800"/>
    <n v="200"/>
    <n v="200"/>
    <n v="0"/>
    <n v="0"/>
    <n v="0"/>
    <n v="0"/>
    <n v="0"/>
    <n v="0"/>
    <n v="2200"/>
    <n v="518056"/>
    <n v="2200"/>
    <s v="CW"/>
    <n v="2021"/>
    <e v="#N/A"/>
    <n v="909375"/>
    <s v="Égouts 2019 - Points d'accès et exutoires"/>
    <s v="909375 Égouts 2019 - Points d'accès et exutoires"/>
    <s v="Comité Permanent de la Protection de L'environnement, de l'eau et de la Gestion des Déchets - services financés par les redevances"/>
    <s v="Services des eaux usées"/>
    <s v="Renouvellement des immobilisations"/>
    <s v="Dette financée par les deniers publics"/>
  </r>
  <r>
    <n v="909376"/>
    <x v="101"/>
    <x v="0"/>
    <x v="0"/>
    <x v="23"/>
    <x v="6"/>
    <s v="Rate"/>
    <s v="Rate"/>
    <s v="Stormwater"/>
    <s v="Authority"/>
    <s v="Integrated Water &amp; Wastewater"/>
    <x v="0"/>
    <x v="1"/>
    <s v="Planning, Infrastructure &amp; Economic Development Department"/>
    <s v="Infrastructure Services"/>
    <x v="8"/>
    <s v="909376  2019 Sewer Repairs / Improvements"/>
    <s v="516112  Sewer Capital"/>
    <n v="1810"/>
    <n v="0"/>
    <n v="0"/>
    <n v="0"/>
    <n v="0"/>
    <n v="0"/>
    <n v="0"/>
    <n v="0"/>
    <n v="0"/>
    <n v="0"/>
    <n v="1810"/>
    <n v="516112"/>
    <n v="1810"/>
    <s v="CW"/>
    <n v="2021"/>
    <s v="Sewer Capital "/>
    <n v="909376"/>
    <s v="Égouts 2019 - Réparations et améliorations"/>
    <s v="909376 Égouts 2019 - Réparations et améliorations"/>
    <s v="Comité Permanent de la Protection de L'environnement, de l'eau et de la Gestion des Déchets - services financés par les redevances"/>
    <s v="Services des eaux usées"/>
    <s v="Renouvellement des immobilisations"/>
    <s v="Fonds de réserve financé par les deniers publics"/>
  </r>
  <r>
    <n v="909376"/>
    <x v="101"/>
    <x v="0"/>
    <x v="0"/>
    <x v="24"/>
    <x v="6"/>
    <s v="Rate"/>
    <s v="Rate"/>
    <s v="Sewer"/>
    <s v="Authority"/>
    <s v="Integrated Water &amp; Wastewater"/>
    <x v="0"/>
    <x v="1"/>
    <s v="Planning, Infrastructure &amp; Economic Development Department"/>
    <s v="Infrastructure Services"/>
    <x v="8"/>
    <s v="909376  2019 Sewer Repairs / Improvements"/>
    <s v="516180  Stormwater Reserve Capital"/>
    <n v="5000"/>
    <n v="1000"/>
    <n v="1000"/>
    <n v="1000"/>
    <n v="0"/>
    <n v="0"/>
    <n v="0"/>
    <n v="0"/>
    <n v="0"/>
    <n v="0"/>
    <n v="8000"/>
    <n v="516180"/>
    <n v="8000"/>
    <s v="CW"/>
    <n v="2021"/>
    <s v="Stormwater"/>
    <n v="909376"/>
    <s v="Égouts 2019 - Réparations et améliorations"/>
    <s v="909376 Égouts 2019 - Réparations et améliorations"/>
    <s v="Comité Permanent de la Protection de L'environnement, de l'eau et de la Gestion des Déchets - services financés par les redevances"/>
    <s v="Services des eaux usées"/>
    <s v="Renouvellement des immobilisations"/>
    <s v="Fonds de réserve financé par les deniers publics"/>
  </r>
  <r>
    <n v="909376"/>
    <x v="101"/>
    <x v="2"/>
    <x v="2"/>
    <x v="25"/>
    <x v="7"/>
    <s v="Rate"/>
    <s v="Rate"/>
    <s v="Stormwater"/>
    <s v="Authority"/>
    <s v="Integrated Water &amp; Wastewater"/>
    <x v="0"/>
    <x v="1"/>
    <s v="Planning, Infrastructure &amp; Economic Development Department"/>
    <s v="Infrastructure Services"/>
    <x v="8"/>
    <s v="909376  2019 Sewer Repairs / Improvements"/>
    <s v="518007  Sewer Funded Debt"/>
    <n v="135"/>
    <n v="8000"/>
    <n v="8000"/>
    <n v="8000"/>
    <n v="0"/>
    <n v="0"/>
    <n v="0"/>
    <n v="0"/>
    <n v="0"/>
    <n v="0"/>
    <n v="24135"/>
    <n v="518007"/>
    <n v="24135"/>
    <s v="CW"/>
    <n v="2021"/>
    <s v="Sewer Funded Debt"/>
    <n v="909376"/>
    <s v="Égouts 2019 - Réparations et améliorations"/>
    <s v="909376 Égouts 2019 - Réparations et améliorations"/>
    <s v="Comité Permanent de la Protection de L'environnement, de l'eau et de la Gestion des Déchets - services financés par les redevances"/>
    <s v="Services des eaux usées"/>
    <s v="Renouvellement des immobilisations"/>
    <s v="Dette financée par les deniers publics"/>
  </r>
  <r>
    <n v="909376"/>
    <x v="101"/>
    <x v="2"/>
    <x v="2"/>
    <x v="26"/>
    <x v="7"/>
    <s v="Rate"/>
    <s v="Rate"/>
    <s v="Sewer"/>
    <s v="Authority"/>
    <s v="Integrated Water &amp; Wastewater"/>
    <x v="0"/>
    <x v="1"/>
    <s v="Planning, Infrastructure &amp; Economic Development Department"/>
    <s v="Infrastructure Services"/>
    <x v="8"/>
    <s v="909376  2019 Sewer Repairs / Improvements"/>
    <s v="518056  Stormwater Reserve Capital Debt"/>
    <n v="2876"/>
    <n v="1000"/>
    <n v="1000"/>
    <n v="1000"/>
    <n v="0"/>
    <n v="0"/>
    <n v="0"/>
    <n v="0"/>
    <n v="0"/>
    <n v="0"/>
    <n v="5876"/>
    <n v="518056"/>
    <n v="5876"/>
    <s v="CW"/>
    <n v="2021"/>
    <e v="#N/A"/>
    <n v="909376"/>
    <s v="Égouts 2019 - Réparations et améliorations"/>
    <s v="909376 Égouts 2019 - Réparations et améliorations"/>
    <s v="Comité Permanent de la Protection de L'environnement, de l'eau et de la Gestion des Déchets - services financés par les redevances"/>
    <s v="Services des eaux usées"/>
    <s v="Renouvellement des immobilisations"/>
    <s v="Dette financée par les deniers publics"/>
  </r>
  <r>
    <n v="909377"/>
    <x v="102"/>
    <x v="0"/>
    <x v="0"/>
    <x v="23"/>
    <x v="6"/>
    <s v="Rate"/>
    <s v="Rate"/>
    <s v="Stormwater"/>
    <s v="Authority"/>
    <s v="Integrated Water &amp; Wastewater"/>
    <x v="0"/>
    <x v="1"/>
    <s v="Planning, Infrastructure &amp; Economic Development Department"/>
    <s v="Infrastructure Services"/>
    <x v="8"/>
    <s v="909377  2019 Sewer Trenchless Rehab"/>
    <s v="516112  Sewer Capital"/>
    <n v="2200"/>
    <n v="3000"/>
    <n v="3000"/>
    <n v="3000"/>
    <n v="0"/>
    <n v="0"/>
    <n v="0"/>
    <n v="0"/>
    <n v="0"/>
    <n v="0"/>
    <n v="11200"/>
    <n v="516112"/>
    <n v="11200"/>
    <s v="CW"/>
    <n v="2021"/>
    <s v="Sewer Capital "/>
    <n v="909377"/>
    <s v="Égouts 2019 - Remise en état sans tranchée"/>
    <s v="909377 Égouts 2019 - Remise en état sans tranchée"/>
    <s v="Comité Permanent de la Protection de L'environnement, de l'eau et de la Gestion des Déchets - services financés par les redevances"/>
    <s v="Services des eaux usées"/>
    <s v="Renouvellement des immobilisations"/>
    <s v="Fonds de réserve financé par les deniers publics"/>
  </r>
  <r>
    <n v="909377"/>
    <x v="102"/>
    <x v="0"/>
    <x v="0"/>
    <x v="24"/>
    <x v="6"/>
    <s v="Rate"/>
    <s v="Rate"/>
    <s v="Sewer"/>
    <s v="Authority"/>
    <s v="Integrated Water &amp; Wastewater"/>
    <x v="0"/>
    <x v="1"/>
    <s v="Planning, Infrastructure &amp; Economic Development Department"/>
    <s v="Infrastructure Services"/>
    <x v="8"/>
    <s v="909377  2019 Sewer Trenchless Rehab"/>
    <s v="516180  Stormwater Reserve Capital"/>
    <n v="2200"/>
    <n v="2000"/>
    <n v="2000"/>
    <n v="2000"/>
    <n v="0"/>
    <n v="0"/>
    <n v="0"/>
    <n v="0"/>
    <n v="0"/>
    <n v="0"/>
    <n v="8200"/>
    <n v="516180"/>
    <n v="8200"/>
    <s v="CW"/>
    <n v="2021"/>
    <s v="Stormwater"/>
    <n v="909377"/>
    <s v="Égouts 2019 - Remise en état sans tranchée"/>
    <s v="909377 Égouts 2019 - Remise en état sans tranchée"/>
    <s v="Comité Permanent de la Protection de L'environnement, de l'eau et de la Gestion des Déchets - services financés par les redevances"/>
    <s v="Services des eaux usées"/>
    <s v="Renouvellement des immobilisations"/>
    <s v="Fonds de réserve financé par les deniers publics"/>
  </r>
  <r>
    <n v="909403"/>
    <x v="103"/>
    <x v="0"/>
    <x v="0"/>
    <x v="23"/>
    <x v="6"/>
    <s v="Rate"/>
    <s v="Rate"/>
    <s v="Stormwater"/>
    <s v="Authority"/>
    <s v="Integrated Water &amp; Wastewater"/>
    <x v="0"/>
    <x v="1"/>
    <s v="Planning, Infrastructure &amp; Economic Development Department"/>
    <s v="Infrastructure Services"/>
    <x v="8"/>
    <s v="909403  Chapman Blvd (Dorval-Othello)"/>
    <s v="516112  Sewer Capital"/>
    <n v="150"/>
    <n v="0"/>
    <n v="0"/>
    <n v="0"/>
    <n v="0"/>
    <n v="0"/>
    <n v="0"/>
    <n v="0"/>
    <n v="0"/>
    <n v="0"/>
    <n v="150"/>
    <n v="516112"/>
    <n v="150"/>
    <n v="18"/>
    <n v="2021"/>
    <s v="Sewer Capital "/>
    <n v="909403"/>
    <s v="Boul. Chapman (Dorval-Othello)"/>
    <s v="909403 Boul. Chapman (Dorval-Othello)"/>
    <s v="Comité Permanent de la Protection de L'environnement, de l'eau et de la Gestion des Déchets - services financés par les redevances"/>
    <s v="Aqueduc et égouts intégrés"/>
    <s v="Renouvellement des immobilisations"/>
    <s v="Fonds de réserve financé par les deniers publics"/>
  </r>
  <r>
    <n v="909403"/>
    <x v="103"/>
    <x v="0"/>
    <x v="0"/>
    <x v="24"/>
    <x v="6"/>
    <s v="Rate"/>
    <s v="Rate"/>
    <s v="Water"/>
    <s v="Authority"/>
    <s v="Integrated Water &amp; Wastewater"/>
    <x v="0"/>
    <x v="1"/>
    <s v="Planning, Infrastructure &amp; Economic Development Department"/>
    <s v="Infrastructure Services"/>
    <x v="8"/>
    <s v="909403  Chapman Blvd (Dorval-Othello)"/>
    <s v="516180  Stormwater Reserve Capital"/>
    <n v="150"/>
    <n v="0"/>
    <n v="0"/>
    <n v="0"/>
    <n v="0"/>
    <n v="0"/>
    <n v="0"/>
    <n v="0"/>
    <n v="0"/>
    <n v="0"/>
    <n v="150"/>
    <n v="516180"/>
    <n v="150"/>
    <n v="18"/>
    <n v="2021"/>
    <s v="Stormwater"/>
    <n v="909403"/>
    <s v="Boul. Chapman (Dorval-Othello)"/>
    <s v="909403 Boul. Chapman (Dorval-Othello)"/>
    <s v="Comité Permanent de la Protection de L'environnement, de l'eau et de la Gestion des Déchets - services financés par les redevances"/>
    <s v="Aqueduc et égouts intégrés"/>
    <s v="Renouvellement des immobilisations"/>
    <s v="Fonds de réserve financé par les deniers publics"/>
  </r>
  <r>
    <n v="909403"/>
    <x v="103"/>
    <x v="2"/>
    <x v="2"/>
    <x v="25"/>
    <x v="7"/>
    <s v="Rate"/>
    <s v="Rate"/>
    <s v="Sewer"/>
    <s v="Authority"/>
    <s v="Integrated Water &amp; Wastewater"/>
    <x v="0"/>
    <x v="1"/>
    <s v="Planning, Infrastructure &amp; Economic Development Department"/>
    <s v="Infrastructure Services"/>
    <x v="8"/>
    <s v="909403  Chapman Blvd (Dorval-Othello)"/>
    <s v="518007  Sewer Funded Debt"/>
    <n v="150"/>
    <n v="0"/>
    <n v="0"/>
    <n v="0"/>
    <n v="0"/>
    <n v="0"/>
    <n v="0"/>
    <n v="0"/>
    <n v="0"/>
    <n v="0"/>
    <n v="150"/>
    <n v="518007"/>
    <n v="150"/>
    <n v="18"/>
    <n v="2021"/>
    <s v="Sewer Funded Debt"/>
    <n v="909403"/>
    <s v="Boul. Chapman (Dorval-Othello)"/>
    <s v="909403 Boul. Chapman (Dorval-Othello)"/>
    <s v="Comité Permanent de la Protection de L'environnement, de l'eau et de la Gestion des Déchets - services financés par les redevances"/>
    <s v="Aqueduc et égouts intégrés"/>
    <s v="Renouvellement des immobilisations"/>
    <s v="Dette financée par les deniers publics"/>
  </r>
  <r>
    <n v="909403"/>
    <x v="103"/>
    <x v="2"/>
    <x v="2"/>
    <x v="26"/>
    <x v="7"/>
    <s v="Rate"/>
    <s v="Rate"/>
    <s v="Water"/>
    <s v="Authority"/>
    <s v="Integrated Water &amp; Wastewater"/>
    <x v="0"/>
    <x v="1"/>
    <s v="Planning, Infrastructure &amp; Economic Development Department"/>
    <s v="Infrastructure Services"/>
    <x v="8"/>
    <s v="909403  Chapman Blvd (Dorval-Othello)"/>
    <s v="518056  Stormwater Reserve Capital Debt"/>
    <n v="150"/>
    <n v="0"/>
    <n v="0"/>
    <n v="0"/>
    <n v="0"/>
    <n v="0"/>
    <n v="0"/>
    <n v="0"/>
    <n v="0"/>
    <n v="0"/>
    <n v="150"/>
    <n v="518056"/>
    <n v="150"/>
    <n v="18"/>
    <n v="2021"/>
    <e v="#N/A"/>
    <n v="909403"/>
    <s v="Boul. Chapman (Dorval-Othello)"/>
    <s v="909403 Boul. Chapman (Dorval-Othello)"/>
    <s v="Comité Permanent de la Protection de L'environnement, de l'eau et de la Gestion des Déchets - services financés par les redevances"/>
    <s v="Aqueduc et égouts intégrés"/>
    <s v="Renouvellement des immobilisations"/>
    <s v="Dette financée par les deniers publics"/>
  </r>
  <r>
    <n v="909481"/>
    <x v="104"/>
    <x v="0"/>
    <x v="0"/>
    <x v="23"/>
    <x v="6"/>
    <s v="Rate"/>
    <s v="Rate"/>
    <s v="Water"/>
    <s v="Authority"/>
    <s v="Integrated Water &amp; Wastewater"/>
    <x v="0"/>
    <x v="1"/>
    <s v="Planning, Infrastructure &amp; Economic Development Department"/>
    <s v="Infrastructure Services"/>
    <x v="8"/>
    <s v="909481  2019 Sewer CCTV Engineering"/>
    <s v="516112  Sewer Capital"/>
    <n v="500"/>
    <n v="300"/>
    <n v="300"/>
    <n v="300"/>
    <n v="0"/>
    <n v="0"/>
    <n v="0"/>
    <n v="0"/>
    <n v="0"/>
    <n v="0"/>
    <n v="1400"/>
    <n v="516112"/>
    <n v="1400"/>
    <s v="CW"/>
    <n v="2021"/>
    <s v="Sewer Capital "/>
    <n v="909481"/>
    <s v="Égouts 2019  - CCTV"/>
    <s v="909481 Égouts 2019  - CCTV"/>
    <s v="Comité Permanent de la Protection de L'environnement, de l'eau et de la Gestion des Déchets - services financés par les redevances"/>
    <s v="Aqueduc et égouts intégrés"/>
    <s v="Renouvellement des immobilisations"/>
    <s v="Fonds de réserve financé par les deniers publics"/>
  </r>
  <r>
    <n v="909481"/>
    <x v="104"/>
    <x v="0"/>
    <x v="0"/>
    <x v="24"/>
    <x v="6"/>
    <s v="Rate"/>
    <s v="Rate"/>
    <s v="Water"/>
    <s v="Authority"/>
    <s v="Integrated Water &amp; Wastewater"/>
    <x v="0"/>
    <x v="1"/>
    <s v="Planning, Infrastructure &amp; Economic Development Department"/>
    <s v="Infrastructure Services"/>
    <x v="8"/>
    <s v="909481  2019 Sewer CCTV Engineering"/>
    <s v="516180  Stormwater Reserve Capital"/>
    <n v="500"/>
    <n v="300"/>
    <n v="300"/>
    <n v="300"/>
    <n v="0"/>
    <n v="0"/>
    <n v="0"/>
    <n v="0"/>
    <n v="0"/>
    <n v="0"/>
    <n v="1400"/>
    <n v="516180"/>
    <n v="1400"/>
    <s v="CW"/>
    <n v="2021"/>
    <s v="Stormwater"/>
    <n v="909481"/>
    <s v="Égouts 2019  - CCTV"/>
    <s v="909481 Égouts 2019  - CCTV"/>
    <s v="Comité Permanent de la Protection de L'environnement, de l'eau et de la Gestion des Déchets - services financés par les redevances"/>
    <s v="Aqueduc et égouts intégrés"/>
    <s v="Renouvellement des immobilisations"/>
    <s v="Fonds de réserve financé par les deniers publics"/>
  </r>
  <r>
    <n v="909492"/>
    <x v="105"/>
    <x v="0"/>
    <x v="0"/>
    <x v="22"/>
    <x v="6"/>
    <s v="Rate"/>
    <s v="Rate"/>
    <s v="Water"/>
    <s v="Authority"/>
    <s v="Integrated Water &amp; Wastewater"/>
    <x v="0"/>
    <x v="1"/>
    <s v="Planning, Infrastructure &amp; Economic Development Department"/>
    <s v="Infrastructure Services"/>
    <x v="8"/>
    <s v="909492  LRT2 SS2 Richmond Compl Streets"/>
    <s v="516110  Water Capital"/>
    <n v="2000"/>
    <n v="2000"/>
    <n v="2000"/>
    <n v="0"/>
    <n v="0"/>
    <n v="0"/>
    <n v="0"/>
    <n v="0"/>
    <n v="0"/>
    <n v="0"/>
    <n v="6000"/>
    <n v="516110"/>
    <n v="6000"/>
    <n v="7"/>
    <n v="2023"/>
    <s v="Water Capital"/>
    <n v="909492"/>
    <s v="Rues complètes - Richmond NA2 - TLR2"/>
    <s v="909492 Rues complètes - Richmond NA2 - TLR2"/>
    <s v="Comité Permanent de la Protection de L'environnement, de l'eau et de la Gestion des Déchets - services financés par les redevances"/>
    <s v="Aqueduc et égouts intégrés"/>
    <s v="Renouvellement des immobilisations"/>
    <s v="Fonds de réserve financé par les deniers publics"/>
  </r>
  <r>
    <n v="909492"/>
    <x v="105"/>
    <x v="0"/>
    <x v="0"/>
    <x v="23"/>
    <x v="6"/>
    <s v="Rate"/>
    <s v="Rate"/>
    <s v="Water"/>
    <s v="Authority"/>
    <s v="Integrated Water &amp; Wastewater"/>
    <x v="0"/>
    <x v="1"/>
    <s v="Planning, Infrastructure &amp; Economic Development Department"/>
    <s v="Infrastructure Services"/>
    <x v="8"/>
    <s v="909492  LRT2 SS2 Richmond Compl Streets"/>
    <s v="516112  Sewer Capital"/>
    <n v="1000"/>
    <n v="1000"/>
    <n v="1000"/>
    <n v="0"/>
    <n v="0"/>
    <n v="0"/>
    <n v="0"/>
    <n v="0"/>
    <n v="0"/>
    <n v="0"/>
    <n v="3000"/>
    <n v="516112"/>
    <n v="3000"/>
    <n v="7"/>
    <n v="2023"/>
    <s v="Sewer Capital "/>
    <n v="909492"/>
    <s v="Rues complètes - Richmond NA2 - TLR2"/>
    <s v="909492 Rues complètes - Richmond NA2 - TLR2"/>
    <s v="Comité Permanent de la Protection de L'environnement, de l'eau et de la Gestion des Déchets - services financés par les redevances"/>
    <s v="Aqueduc et égouts intégrés"/>
    <s v="Renouvellement des immobilisations"/>
    <s v="Fonds de réserve financé par les deniers publics"/>
  </r>
  <r>
    <n v="907795"/>
    <x v="106"/>
    <x v="0"/>
    <x v="0"/>
    <x v="22"/>
    <x v="6"/>
    <s v="Rate"/>
    <s v="Rate"/>
    <s v="Water"/>
    <s v="Authority"/>
    <s v="Individual"/>
    <x v="0"/>
    <x v="1"/>
    <s v="Public Works &amp; Environmental Services Department"/>
    <s v="Technology, Innovation &amp; Engineering Supply"/>
    <x v="9"/>
    <s v="907795  Business Technology Opportunities"/>
    <s v="516110  Water Capital"/>
    <n v="0"/>
    <n v="1000"/>
    <n v="0"/>
    <n v="1000"/>
    <n v="1000"/>
    <n v="1000"/>
    <n v="1000"/>
    <n v="1000"/>
    <n v="1000"/>
    <n v="1000"/>
    <n v="8000"/>
    <n v="516110"/>
    <n v="2000"/>
    <s v="CW"/>
    <n v="2019"/>
    <s v="Water Capital"/>
    <n v="907795"/>
    <s v="Opportunitées technologiques d’entreprise "/>
    <s v="907795 Opportunitées technologiques d’entreprise "/>
    <s v="Comité Permanent de la Protection de L'environnement, de l'eau et de la Gestion des Déchets - services financés par les redevances"/>
    <s v="Services de gestion de l’eau potable"/>
    <s v="Renouvellement des immobilisations"/>
    <s v="Fonds de réserve financé par les deniers publics"/>
  </r>
  <r>
    <n v="908082"/>
    <x v="107"/>
    <x v="0"/>
    <x v="0"/>
    <x v="22"/>
    <x v="6"/>
    <s v="Rate"/>
    <s v="Rate"/>
    <s v="Water"/>
    <s v="Authority"/>
    <s v="Water Communal Well System"/>
    <x v="0"/>
    <x v="1"/>
    <s v="Public Works &amp; Environmental Services Department"/>
    <n v="0"/>
    <x v="9"/>
    <s v="908082  Communal Well System Rehab 2018"/>
    <s v="516110  Water Capital"/>
    <n v="2000"/>
    <n v="2500"/>
    <n v="2500"/>
    <n v="2590"/>
    <n v="7590"/>
    <n v="2590"/>
    <n v="2590"/>
    <n v="2590"/>
    <n v="2590"/>
    <n v="2590"/>
    <n v="30130"/>
    <n v="516110"/>
    <n v="9590"/>
    <s v="CW"/>
    <n v="2023"/>
    <s v="Water Capital"/>
    <n v="908082"/>
    <s v="Remise en état du système de puits collectifs de 2019"/>
    <s v="908082 Remise en état du système de puits collectifs de 2019"/>
    <s v="Comité Permanent de la Protection de L'environnement, de l'eau et de la Gestion des Déchets - services financés par les redevances"/>
    <s v="Services de gestion de l’eau potable"/>
    <s v="Renouvellement des immobilisations"/>
    <s v="Fonds de réserve financé par les deniers publics"/>
  </r>
  <r>
    <n v="908621"/>
    <x v="108"/>
    <x v="0"/>
    <x v="0"/>
    <x v="22"/>
    <x v="6"/>
    <s v="Rate"/>
    <s v="Rate"/>
    <s v="Water"/>
    <s v="Authority"/>
    <s v="Individual"/>
    <x v="0"/>
    <x v="1"/>
    <s v="Planning, Infrastructure &amp; Economic Development Department"/>
    <s v="Infrastructure Services"/>
    <x v="9"/>
    <s v="908621  2017 Infrastructure Master Plan (Water)"/>
    <s v="516110  Water Capital"/>
    <n v="0"/>
    <n v="235.85"/>
    <n v="240.3"/>
    <n v="0"/>
    <n v="0"/>
    <n v="0"/>
    <n v="0"/>
    <n v="146"/>
    <n v="149"/>
    <n v="0"/>
    <n v="771.15"/>
    <n v="516110"/>
    <n v="476.15"/>
    <s v="CW"/>
    <n v="2020"/>
    <s v="Water Capital"/>
    <n v="908621"/>
    <s v="Plan directeur de l'infrastructure 2017 (eau)"/>
    <s v="908621 Plan directeur de l'infrastructure 2017 (eau)"/>
    <s v="Comité Permanent de la Protection de L'environnement, de l'eau et de la Gestion des Déchets - services financés par les redevances"/>
    <s v="Services de gestion de l’eau potable"/>
    <s v="Renouvellement des immobilisations"/>
    <s v="Fonds de réserve financé par les deniers publics"/>
  </r>
  <r>
    <n v="908621"/>
    <x v="108"/>
    <x v="1"/>
    <x v="1"/>
    <x v="27"/>
    <x v="1"/>
    <s v="DC"/>
    <s v="Rate"/>
    <s v="Water"/>
    <s v="Authority"/>
    <s v="Individual"/>
    <x v="0"/>
    <x v="1"/>
    <s v="Planning, Infrastructure &amp; Economic Development Department"/>
    <s v="Infrastructure Services"/>
    <x v="9"/>
    <s v="908621  2017 Infrastructure Master Plan (Water)"/>
    <s v="516279  D/C Studies-2021-CW"/>
    <n v="0"/>
    <n v="29.15"/>
    <n v="29.7"/>
    <n v="0"/>
    <n v="0"/>
    <n v="0"/>
    <n v="0"/>
    <n v="153"/>
    <n v="156"/>
    <n v="0"/>
    <n v="367.85"/>
    <n v="516279"/>
    <n v="58.849999999999994"/>
    <s v="CW"/>
    <n v="2020"/>
    <s v="Studies"/>
    <n v="908621"/>
    <s v="Plan directeur de l'infrastructure 2017 (eau)"/>
    <s v="908621 Plan directeur de l'infrastructure 2017 (eau)"/>
    <s v="Comité Permanent de la Protection de L'environnement, de l'eau et de la Gestion des Déchets - services financés par les redevances"/>
    <s v="Services de gestion de l’eau potable"/>
    <s v="Renouvellement des immobilisations"/>
    <s v="Redevances d’aménagement"/>
  </r>
  <r>
    <n v="909371"/>
    <x v="109"/>
    <x v="0"/>
    <x v="0"/>
    <x v="22"/>
    <x v="6"/>
    <s v="Rate"/>
    <s v="Rate"/>
    <s v="Water"/>
    <s v="Authority"/>
    <s v="Buildings-Water Services"/>
    <x v="0"/>
    <x v="1"/>
    <s v="Planning, Infrastructure &amp; Economic Development Department"/>
    <s v="Infrastructure Services"/>
    <x v="9"/>
    <s v="909371  2019 Buildings-Water Services"/>
    <s v="516110  Water Capital"/>
    <n v="575"/>
    <n v="50"/>
    <n v="50"/>
    <n v="50"/>
    <n v="50"/>
    <n v="50"/>
    <n v="50"/>
    <n v="50"/>
    <n v="50"/>
    <n v="50"/>
    <n v="1025"/>
    <n v="516110"/>
    <n v="725"/>
    <s v="CW"/>
    <n v="2021"/>
    <s v="Water Capital"/>
    <n v="909371"/>
    <s v="Bâtiments 2019 - Services d'eau"/>
    <s v="909371 Bâtiments 2019 - Services d'eau"/>
    <s v="Comité Permanent de la Protection de L'environnement, de l'eau et de la Gestion des Déchets - services financés par les redevances"/>
    <s v="Services de gestion de l’eau potable"/>
    <s v="Renouvellement des immobilisations"/>
    <s v="Fonds de réserve financé par les deniers publics"/>
  </r>
  <r>
    <n v="909410"/>
    <x v="110"/>
    <x v="0"/>
    <x v="0"/>
    <x v="22"/>
    <x v="6"/>
    <s v="Rate"/>
    <s v="Rate"/>
    <s v="Water"/>
    <s v="Authority"/>
    <s v="Water Storage Tanks &amp; Reservoirs"/>
    <x v="0"/>
    <x v="1"/>
    <s v="Public Works &amp; Environmental Services Department"/>
    <s v="Water Services"/>
    <x v="9"/>
    <s v="909410  Water Storage Tanks &amp; Reservoir 2019"/>
    <s v="516110  Water Capital"/>
    <n v="728"/>
    <n v="350"/>
    <n v="350"/>
    <n v="350"/>
    <n v="350"/>
    <n v="350"/>
    <n v="350"/>
    <n v="350"/>
    <n v="350"/>
    <n v="350"/>
    <n v="3878"/>
    <n v="516110"/>
    <n v="1778"/>
    <s v="CW"/>
    <n v="2023"/>
    <s v="Water Capital"/>
    <n v="909410"/>
    <s v="Remise en état des ouvrages de retenue et des réservoirs de stockage de l’eau de 2019"/>
    <s v="909410 Remise en état des ouvrages de retenue et des réservoirs de stockage de l’eau de 2019"/>
    <s v="Comité Permanent de la Protection de L'environnement, de l'eau et de la Gestion des Déchets - services financés par les redevances"/>
    <s v="Services de gestion de l’eau potable"/>
    <s v="Renouvellement des immobilisations"/>
    <s v="Fonds de réserve financé par les deniers publics"/>
  </r>
  <r>
    <n v="909410"/>
    <x v="110"/>
    <x v="2"/>
    <x v="2"/>
    <x v="28"/>
    <x v="7"/>
    <s v="Rate"/>
    <s v="Rate"/>
    <s v="Water"/>
    <s v="Authority"/>
    <s v="Water Storage Tanks &amp; Reservoirs"/>
    <x v="0"/>
    <x v="1"/>
    <s v="Public Works &amp; Environmental Services Department"/>
    <s v="Water Services"/>
    <x v="9"/>
    <s v="909410  Water Storage Tanks &amp; Reservoir 2019"/>
    <s v="518011  Water Funded Debt"/>
    <n v="1000"/>
    <n v="1000"/>
    <n v="1000"/>
    <n v="1000"/>
    <n v="1000"/>
    <n v="1000"/>
    <n v="1000"/>
    <n v="1000"/>
    <n v="1000"/>
    <n v="1000"/>
    <n v="10000"/>
    <n v="518011"/>
    <n v="4000"/>
    <s v="CW"/>
    <n v="2023"/>
    <s v="Water Funded Debt"/>
    <n v="909410"/>
    <s v="Remise en état des ouvrages de retenue et des réservoirs de stockage de l’eau de 2019"/>
    <s v="909410 Remise en état des ouvrages de retenue et des réservoirs de stockage de l’eau de 2019"/>
    <s v="Comité Permanent de la Protection de L'environnement, de l'eau et de la Gestion des Déchets - services financés par les redevances"/>
    <s v="Services de gestion de l’eau potable"/>
    <s v="Renouvellement des immobilisations"/>
    <s v="Dette financée par les deniers publics"/>
  </r>
  <r>
    <n v="909040"/>
    <x v="111"/>
    <x v="0"/>
    <x v="0"/>
    <x v="22"/>
    <x v="6"/>
    <s v="Rate"/>
    <s v="Rate"/>
    <s v="Water"/>
    <s v="Authority"/>
    <s v="Water Systems General-Renewal"/>
    <x v="0"/>
    <x v="1"/>
    <s v="Public Works &amp; Environmental Services Department"/>
    <s v="Water Services"/>
    <x v="9"/>
    <s v="909040  New Vehicles Drinking Water - 2018"/>
    <s v="516110  Water Capital"/>
    <n v="0"/>
    <n v="250"/>
    <n v="250"/>
    <n v="250"/>
    <n v="250"/>
    <n v="250"/>
    <n v="250"/>
    <n v="250"/>
    <n v="250"/>
    <n v="250"/>
    <n v="2250"/>
    <n v="516110"/>
    <n v="750"/>
    <s v="CW"/>
    <n v="2020"/>
    <s v="Water Capital"/>
    <n v="909040"/>
    <s v="Véhicules neufs service de traitement d'eau potable - 2018"/>
    <s v="909040 Véhicules neufs service de traitement d'eau potable - 2018"/>
    <s v="Comité Permanent de la Protection de L'environnement, de l'eau et de la Gestion des Déchets - services financés par les redevances"/>
    <s v="Services de gestion de l’eau potable"/>
    <s v="Renouvellement des immobilisations"/>
    <s v="Fonds de réserve financé par les deniers publics"/>
  </r>
  <r>
    <n v="909415"/>
    <x v="112"/>
    <x v="0"/>
    <x v="0"/>
    <x v="22"/>
    <x v="6"/>
    <s v="Rate"/>
    <s v="Rate"/>
    <s v="Water"/>
    <s v="Authority"/>
    <s v="Water Systems General"/>
    <x v="0"/>
    <x v="1"/>
    <s v="Public Works &amp; Environmental Services Department"/>
    <s v="Water Services"/>
    <x v="9"/>
    <s v="909415  Water Facilities Roofing 2019"/>
    <s v="516110  Water Capital"/>
    <n v="293"/>
    <n v="250"/>
    <n v="240"/>
    <n v="210"/>
    <n v="200"/>
    <n v="60"/>
    <n v="50"/>
    <n v="50"/>
    <n v="50"/>
    <n v="50"/>
    <n v="1453"/>
    <n v="516110"/>
    <n v="993"/>
    <s v="CW"/>
    <n v="2023"/>
    <s v="Water Capital"/>
    <n v="909415"/>
    <s v="Toiture des installations de l'eau potable – 2019"/>
    <s v="909415 Toiture des installations de l'eau potable – 2019"/>
    <s v="Comité Permanent de la Protection de L'environnement, de l'eau et de la Gestion des Déchets - services financés par les redevances"/>
    <s v="Services de gestion de l’eau potable"/>
    <s v="Renouvellement des immobilisations"/>
    <s v="Fonds de réserve financé par les deniers publics"/>
  </r>
  <r>
    <n v="907642"/>
    <x v="113"/>
    <x v="0"/>
    <x v="0"/>
    <x v="22"/>
    <x v="6"/>
    <s v="Rate"/>
    <s v="Rate"/>
    <s v="Water"/>
    <s v="Authority"/>
    <s v="Individual"/>
    <x v="0"/>
    <x v="1"/>
    <s v="Public Works &amp; Environmental Services Department"/>
    <s v="Water Services"/>
    <x v="9"/>
    <s v="907642  Water Treatment Rehab 2015"/>
    <s v="516110  Water Capital"/>
    <n v="-35"/>
    <n v="0"/>
    <n v="0"/>
    <n v="0"/>
    <n v="0"/>
    <n v="0"/>
    <n v="0"/>
    <n v="0"/>
    <n v="0"/>
    <n v="0"/>
    <n v="-35"/>
    <n v="516110"/>
    <n v="-35"/>
    <s v="CW"/>
    <n v="2018"/>
    <s v="Water Capital"/>
    <n v="907642"/>
    <s v="Remise en état du réseau de traitement de l’eau 2015"/>
    <s v="907642 Remise en état du réseau de traitement de l’eau 2015"/>
    <s v="Comité Permanent de la Protection de L'environnement, de l'eau et de la Gestion des Déchets - services financés par les redevances"/>
    <s v="Services de gestion de l’eau potable"/>
    <s v="Renouvellement des immobilisations"/>
    <s v="Fonds de réserve financé par les deniers publics"/>
  </r>
  <r>
    <n v="907643"/>
    <x v="114"/>
    <x v="0"/>
    <x v="0"/>
    <x v="22"/>
    <x v="6"/>
    <s v="Rate"/>
    <s v="Rate"/>
    <s v="Water"/>
    <s v="Authority"/>
    <s v="Individual"/>
    <x v="0"/>
    <x v="1"/>
    <s v="Public Works &amp; Environmental Services Department"/>
    <s v="Water Services"/>
    <x v="9"/>
    <s v="907643  Water System SCADA &amp; Instrument Rehab"/>
    <s v="516110  Water Capital"/>
    <n v="-200"/>
    <n v="0"/>
    <n v="0"/>
    <n v="0"/>
    <n v="0"/>
    <n v="0"/>
    <n v="0"/>
    <n v="0"/>
    <n v="0"/>
    <n v="0"/>
    <n v="-200"/>
    <n v="516110"/>
    <n v="-200"/>
    <s v="CW"/>
    <n v="2018"/>
    <s v="Water Capital"/>
    <n v="907643"/>
    <s v="Remise en état de l’outil et du SCADA – Réseau d’aqueduc"/>
    <s v="907643 Remise en état de l’outil et du SCADA – Réseau d’aqueduc"/>
    <s v="Comité Permanent de la Protection de L'environnement, de l'eau et de la Gestion des Déchets - services financés par les redevances"/>
    <s v="Services de gestion de l’eau potable"/>
    <s v="Renouvellement des immobilisations"/>
    <s v="Fonds de réserve financé par les deniers publics"/>
  </r>
  <r>
    <n v="908378"/>
    <x v="115"/>
    <x v="0"/>
    <x v="0"/>
    <x v="22"/>
    <x v="6"/>
    <s v="Rate"/>
    <s v="Rate"/>
    <s v="Water"/>
    <s v="Authority"/>
    <s v="Individual"/>
    <x v="0"/>
    <x v="1"/>
    <s v="Public Works &amp; Environmental Services Department"/>
    <s v="Water Services"/>
    <x v="9"/>
    <s v="908378  Britannia HLPump #5 Motor &amp; Starter Repl"/>
    <s v="516110  Water Capital"/>
    <n v="-150"/>
    <n v="0"/>
    <n v="0"/>
    <n v="0"/>
    <n v="0"/>
    <n v="0"/>
    <n v="0"/>
    <n v="0"/>
    <n v="0"/>
    <n v="0"/>
    <n v="-150"/>
    <n v="516110"/>
    <n v="-150"/>
    <s v="CW"/>
    <n v="2018"/>
    <s v="Water Capital"/>
    <n v="908378"/>
    <s v="Remplacement du moteur et démarreur de la pompe no. 5 du plant de traitement Britannia"/>
    <s v="908378 Remplacement du moteur et démarreur de la pompe no. 5 du plant de traitement Britannia"/>
    <s v="Comité Permanent de la Protection de L'environnement, de l'eau et de la Gestion des Déchets - services financés par les redevances"/>
    <s v="Services de gestion de l’eau potable"/>
    <s v="Renouvellement des immobilisations"/>
    <s v="Fonds de réserve financé par les deniers publics"/>
  </r>
  <r>
    <n v="908432"/>
    <x v="116"/>
    <x v="0"/>
    <x v="0"/>
    <x v="22"/>
    <x v="6"/>
    <s v="Rate"/>
    <s v="Rate"/>
    <s v="Water"/>
    <s v="Authority"/>
    <s v="Individual"/>
    <x v="0"/>
    <x v="1"/>
    <s v="Public Works &amp; Environmental Services Department"/>
    <s v="Water Services"/>
    <x v="9"/>
    <s v="908432  Water Sys SCADA &amp; Instrument Rehab 2017"/>
    <s v="516110  Water Capital"/>
    <n v="0"/>
    <n v="1113"/>
    <n v="1118"/>
    <n v="1118"/>
    <n v="1124"/>
    <n v="1124"/>
    <n v="1129"/>
    <n v="1129"/>
    <n v="1129"/>
    <n v="1129"/>
    <n v="10113"/>
    <n v="516110"/>
    <n v="3349"/>
    <s v="CW"/>
    <n v="2020"/>
    <s v="Water Capital"/>
    <n v="908432"/>
    <s v="Mise à niveau des instruments et du système SCADA du service d’eau de 2017"/>
    <s v="908432 Mise à niveau des instruments et du système SCADA du service d’eau de 2017"/>
    <s v="Comité Permanent de la Protection de L'environnement, de l'eau et de la Gestion des Déchets - services financés par les redevances"/>
    <s v="Services de gestion de l’eau potable"/>
    <s v="Renouvellement des immobilisations"/>
    <s v="Fonds de réserve financé par les deniers publics"/>
  </r>
  <r>
    <n v="908633"/>
    <x v="117"/>
    <x v="0"/>
    <x v="0"/>
    <x v="22"/>
    <x v="6"/>
    <s v="Rate"/>
    <s v="Rate"/>
    <s v="Water"/>
    <s v="Authority"/>
    <s v="Water Treatment-Renewal"/>
    <x v="0"/>
    <x v="1"/>
    <s v="Public Works &amp; Environmental Services Department"/>
    <s v="Water Services"/>
    <x v="9"/>
    <s v="908633  Enhanced Corrosion Control"/>
    <s v="516110  Water Capital"/>
    <n v="500"/>
    <n v="118"/>
    <n v="0"/>
    <n v="0"/>
    <n v="0"/>
    <n v="0"/>
    <n v="0"/>
    <n v="0"/>
    <n v="0"/>
    <n v="0"/>
    <n v="618"/>
    <n v="516110"/>
    <n v="618"/>
    <s v="CW"/>
    <n v="2020"/>
    <s v="Water Capital"/>
    <n v="908633"/>
    <s v="Améliorations du contrôle de la corrosion"/>
    <s v="908633 Améliorations du contrôle de la corrosion"/>
    <s v="Comité Permanent de la Protection de L'environnement, de l'eau et de la Gestion des Déchets - services financés par les redevances"/>
    <s v="Services de gestion de l’eau potable"/>
    <s v="Renouvellement des immobilisations"/>
    <s v="Fonds de réserve financé par les deniers publics"/>
  </r>
  <r>
    <n v="908633"/>
    <x v="117"/>
    <x v="2"/>
    <x v="2"/>
    <x v="28"/>
    <x v="7"/>
    <s v="Rate"/>
    <s v="Rate"/>
    <s v="Sewer"/>
    <s v="Authority"/>
    <s v="Water Treatment-Renewal"/>
    <x v="0"/>
    <x v="1"/>
    <s v="Public Works &amp; Environmental Services Department"/>
    <s v="Water Services"/>
    <x v="9"/>
    <s v="908633  Enhanced Corrosion Control"/>
    <s v="518011  Water Funded Debt"/>
    <n v="500"/>
    <n v="5000"/>
    <n v="0"/>
    <n v="0"/>
    <n v="0"/>
    <n v="0"/>
    <n v="0"/>
    <n v="0"/>
    <n v="0"/>
    <n v="0"/>
    <n v="5500"/>
    <n v="518011"/>
    <n v="5500"/>
    <s v="CW"/>
    <n v="2020"/>
    <s v="Water Funded Debt"/>
    <n v="908633"/>
    <s v="Améliorations du contrôle de la corrosion"/>
    <s v="908633 Améliorations du contrôle de la corrosion"/>
    <s v="Comité Permanent de la Protection de L'environnement, de l'eau et de la Gestion des Déchets - services financés par les redevances"/>
    <s v="Services de gestion de l’eau potable"/>
    <s v="Renouvellement des immobilisations"/>
    <s v="Dette financée par les deniers publics"/>
  </r>
  <r>
    <n v="909036"/>
    <x v="118"/>
    <x v="0"/>
    <x v="0"/>
    <x v="22"/>
    <x v="6"/>
    <s v="Rate"/>
    <s v="Rate"/>
    <s v="Water"/>
    <s v="Authority"/>
    <s v="Water Treatment-Renewal"/>
    <x v="0"/>
    <x v="1"/>
    <s v="Public Works &amp; Environmental Services Department"/>
    <s v="Water Services"/>
    <x v="9"/>
    <s v="909036  Water Treatment Rehab 2018"/>
    <s v="516110  Water Capital"/>
    <n v="-2115"/>
    <n v="0"/>
    <n v="0"/>
    <n v="0"/>
    <n v="0"/>
    <n v="0"/>
    <n v="0"/>
    <n v="0"/>
    <n v="0"/>
    <n v="0"/>
    <n v="-2115"/>
    <n v="516110"/>
    <n v="-2115"/>
    <s v="CW"/>
    <n v="2020"/>
    <s v="Water Capital"/>
    <n v="909036"/>
    <s v="Remise en état des installations de traitement des eaux usées en 2018"/>
    <s v="909036 Remise en état des installations de traitement des eaux usées en 2018"/>
    <s v="Comité Permanent de la Protection de L'environnement, de l'eau et de la Gestion des Déchets - services financés par les redevances"/>
    <s v="Services de gestion de l’eau potable"/>
    <s v="Renouvellement des immobilisations"/>
    <s v="Fonds de réserve financé par les deniers publics"/>
  </r>
  <r>
    <n v="909411"/>
    <x v="119"/>
    <x v="0"/>
    <x v="0"/>
    <x v="22"/>
    <x v="6"/>
    <s v="Rate"/>
    <s v="Rate"/>
    <s v="Water"/>
    <s v="Authority"/>
    <s v="Water Treatment-Renewal"/>
    <x v="0"/>
    <x v="1"/>
    <s v="Public Works &amp; Environmental Services Department"/>
    <s v="Water Services"/>
    <x v="9"/>
    <s v="909411  Water Sys SCADA &amp; Instrument Rehab 2019"/>
    <s v="516110  Water Capital"/>
    <n v="1200"/>
    <n v="2400"/>
    <n v="2400"/>
    <n v="2400"/>
    <n v="2400"/>
    <n v="2400"/>
    <n v="2400"/>
    <n v="2400"/>
    <n v="2400"/>
    <n v="2400"/>
    <n v="22800"/>
    <n v="516110"/>
    <n v="8400"/>
    <s v="CW"/>
    <n v="2023"/>
    <s v="Water Capital"/>
    <n v="909411"/>
    <s v="Mise à niveau des instruments et du système SCADA du service d’eau de 2019"/>
    <s v="909411 Mise à niveau des instruments et du système SCADA du service d’eau de 2019"/>
    <s v="Comité Permanent de la Protection de L'environnement, de l'eau et de la Gestion des Déchets - services financés par les redevances"/>
    <s v="Services de gestion de l’eau potable"/>
    <s v="Renouvellement des immobilisations"/>
    <s v="Fonds de réserve financé par les deniers publics"/>
  </r>
  <r>
    <n v="909412"/>
    <x v="120"/>
    <x v="0"/>
    <x v="0"/>
    <x v="22"/>
    <x v="6"/>
    <s v="Rate"/>
    <s v="Rate"/>
    <s v="Water"/>
    <s v="Authority"/>
    <s v="Water Treatment-Renewal"/>
    <x v="0"/>
    <x v="1"/>
    <s v="Public Works &amp; Environmental Services Department"/>
    <s v="Water Services"/>
    <x v="9"/>
    <s v="909412  Water Treatment Rehab 2019"/>
    <s v="516110  Water Capital"/>
    <n v="11900"/>
    <n v="5730"/>
    <n v="2430"/>
    <n v="180"/>
    <n v="2285"/>
    <n v="2285"/>
    <n v="2285"/>
    <n v="2285"/>
    <n v="2285"/>
    <n v="2285"/>
    <n v="33950"/>
    <n v="516110"/>
    <n v="20240"/>
    <s v="CW"/>
    <n v="2023"/>
    <s v="Water Capital"/>
    <n v="909412"/>
    <s v="Remise en état des installations de traitement des eaux usées en 2019"/>
    <s v="909412 Remise en état des installations de traitement des eaux usées en 2019"/>
    <s v="Comité Permanent de la Protection de L'environnement, de l'eau et de la Gestion des Déchets - services financés par les redevances"/>
    <s v="Services de gestion de l’eau potable"/>
    <s v="Renouvellement des immobilisations"/>
    <s v="Fonds de réserve financé par les deniers publics"/>
  </r>
  <r>
    <n v="909412"/>
    <x v="120"/>
    <x v="2"/>
    <x v="2"/>
    <x v="28"/>
    <x v="7"/>
    <s v="Rate"/>
    <s v="Rate"/>
    <s v="Water"/>
    <s v="Authority"/>
    <s v="Water Treatment-Renewal"/>
    <x v="0"/>
    <x v="1"/>
    <s v="Public Works &amp; Environmental Services Department"/>
    <s v="Water Services"/>
    <x v="9"/>
    <s v="909412  Water Treatment Rehab 2019"/>
    <s v="518011  Water Funded Debt"/>
    <n v="60"/>
    <n v="100"/>
    <n v="10000"/>
    <n v="12000"/>
    <n v="10000"/>
    <n v="10000"/>
    <n v="10000"/>
    <n v="10000"/>
    <n v="10000"/>
    <n v="10000"/>
    <n v="82160"/>
    <n v="518011"/>
    <n v="22160"/>
    <s v="CW"/>
    <n v="2023"/>
    <s v="Water Funded Debt"/>
    <n v="909412"/>
    <s v="Remise en état des installations de traitement des eaux usées en 2019"/>
    <s v="909412 Remise en état des installations de traitement des eaux usées en 2019"/>
    <s v="Comité Permanent de la Protection de L'environnement, de l'eau et de la Gestion des Déchets - services financés par les redevances"/>
    <s v="Services de gestion de l’eau potable"/>
    <s v="Renouvellement des immobilisations"/>
    <s v="Dette financée par les deniers publics"/>
  </r>
  <r>
    <n v="909560"/>
    <x v="121"/>
    <x v="0"/>
    <x v="0"/>
    <x v="22"/>
    <x v="6"/>
    <s v="Rate"/>
    <s v="Rate"/>
    <s v="Water"/>
    <s v="Authority"/>
    <s v="Individual"/>
    <x v="0"/>
    <x v="1"/>
    <s v="Pubic Works and Enviromental Services Department"/>
    <s v="Water Services"/>
    <x v="10"/>
    <s v="909560  Britannia LLP &amp; HLP Motors and Drives"/>
    <s v="516110  Water Capital"/>
    <n v="2500"/>
    <n v="0"/>
    <n v="0"/>
    <n v="0"/>
    <n v="0"/>
    <n v="0"/>
    <n v="0"/>
    <n v="0"/>
    <n v="0"/>
    <n v="0"/>
    <n v="2500"/>
    <n v="516110"/>
    <n v="2500"/>
    <n v="7"/>
    <n v="2020"/>
    <s v="Water Capital"/>
    <n v="909560"/>
    <s v="moteurs et entraînements de pompes à faible et haut levage - Britannia"/>
    <s v="909560 moteurs et entraînements de pompes à faible et haut levage - Britannia"/>
    <s v="Comité Permanent de la Protection de L'environnement, de l'eau et de la Gestion des Déchets - services financés par les redevances"/>
    <s v="Services des eaux usées"/>
    <s v="Renouvellement des immobilisations"/>
    <s v="Fonds de réserve financé par les deniers publics"/>
  </r>
  <r>
    <n v="909416"/>
    <x v="122"/>
    <x v="0"/>
    <x v="0"/>
    <x v="22"/>
    <x v="6"/>
    <s v="Rate"/>
    <s v="Rate"/>
    <s v="Water"/>
    <s v="Authority"/>
    <s v="Water Pumping Stations"/>
    <x v="0"/>
    <x v="1"/>
    <s v="Public Works &amp; Environmental Services Department"/>
    <s v="Water Services"/>
    <x v="9"/>
    <s v="909416  Water Pumping Station Facility Rehab2019"/>
    <s v="516110  Water Capital"/>
    <n v="1261"/>
    <n v="1050"/>
    <n v="650"/>
    <n v="150"/>
    <n v="150"/>
    <n v="150"/>
    <n v="150"/>
    <n v="150"/>
    <n v="150"/>
    <n v="150"/>
    <n v="4011"/>
    <n v="516110"/>
    <n v="3111"/>
    <s v="CW"/>
    <n v="2023"/>
    <s v="Water Capital"/>
    <n v="909416"/>
    <s v="Remise en état des stations de pompage d’eau en 2019"/>
    <s v="909416 Remise en état des stations de pompage d’eau en 2019"/>
    <s v="Comité Permanent de la Protection de L'environnement, de l'eau et de la Gestion des Déchets - services financés par les redevances"/>
    <s v="Services de gestion de l’eau potable"/>
    <s v="Renouvellement des immobilisations"/>
    <s v="Fonds de réserve financé par les deniers publics"/>
  </r>
  <r>
    <n v="909416"/>
    <x v="122"/>
    <x v="2"/>
    <x v="2"/>
    <x v="28"/>
    <x v="7"/>
    <s v="Rate"/>
    <s v="Rate"/>
    <s v="Water"/>
    <s v="Authority"/>
    <s v="Water Pumping Stations"/>
    <x v="0"/>
    <x v="1"/>
    <s v="Public Works &amp; Environmental Services Department"/>
    <s v="Water Services"/>
    <x v="9"/>
    <s v="909416  Water Pumping Station Facility Rehab2019"/>
    <s v="518011  Water Funded Debt"/>
    <n v="1500"/>
    <n v="1100"/>
    <n v="1500"/>
    <n v="2000"/>
    <n v="2000"/>
    <n v="2000"/>
    <n v="2000"/>
    <n v="2000"/>
    <n v="2000"/>
    <n v="2000"/>
    <n v="18100"/>
    <n v="518011"/>
    <n v="6100"/>
    <s v="CW"/>
    <n v="2023"/>
    <s v="Water Funded Debt"/>
    <n v="909416"/>
    <s v="Remise en état des stations de pompage d’eau en 2019"/>
    <s v="909416 Remise en état des stations de pompage d’eau en 2019"/>
    <s v="Comité Permanent de la Protection de L'environnement, de l'eau et de la Gestion des Déchets - services financés par les redevances"/>
    <s v="Services de gestion de l’eau potable"/>
    <s v="Renouvellement des immobilisations"/>
    <s v="Dette financée par les deniers publics"/>
  </r>
  <r>
    <n v="908613"/>
    <x v="123"/>
    <x v="0"/>
    <x v="0"/>
    <x v="22"/>
    <x v="6"/>
    <s v="Rate"/>
    <s v="Rate"/>
    <s v="Water"/>
    <s v="Authority"/>
    <s v="Water System Rehabilitation "/>
    <x v="0"/>
    <x v="1"/>
    <s v="Planning, Infrastructure &amp; Economic Development Department"/>
    <s v="Infrastructure Services"/>
    <x v="9"/>
    <s v="908613  Bank St (Rideau Rd-Mitch Owens)"/>
    <s v="516110  Water Capital"/>
    <n v="0"/>
    <n v="4000"/>
    <n v="0"/>
    <n v="0"/>
    <n v="0"/>
    <n v="0"/>
    <n v="0"/>
    <n v="0"/>
    <n v="0"/>
    <n v="0"/>
    <n v="4000"/>
    <n v="516110"/>
    <n v="4000"/>
    <s v="20"/>
    <s v="2021"/>
    <s v="Water Capital"/>
    <n v="908613"/>
    <s v="Rue Bank (ch. Rideau-Mitch Owens)"/>
    <s v="908613 Rue Bank (ch. Rideau-Mitch Owens)"/>
    <s v="Comité Permanent de la Protection de L'environnement, de l'eau et de la Gestion des Déchets - services financés par les redevances"/>
    <s v="Services de gestion de l’eau potable"/>
    <s v="Renouvellement des immobilisations"/>
    <s v="Fonds de réserve financé par les deniers publics"/>
  </r>
  <r>
    <n v="908613"/>
    <x v="123"/>
    <x v="2"/>
    <x v="2"/>
    <x v="28"/>
    <x v="7"/>
    <s v="Rate"/>
    <s v="Rate"/>
    <s v="Water"/>
    <s v="Authority"/>
    <s v="Water System Rehabilitation "/>
    <x v="0"/>
    <x v="1"/>
    <s v="Planning, Infrastructure &amp; Economic Development Department"/>
    <s v="Infrastructure Services"/>
    <x v="9"/>
    <s v="908613  Bank St (Rideau Rd-Mitch Owens)"/>
    <s v="518011  Water Funded Debt"/>
    <n v="0"/>
    <n v="1900"/>
    <n v="0"/>
    <n v="0"/>
    <n v="0"/>
    <n v="0"/>
    <n v="0"/>
    <n v="0"/>
    <n v="0"/>
    <n v="0"/>
    <n v="1900"/>
    <n v="518011"/>
    <n v="1900"/>
    <s v="20"/>
    <s v="2021"/>
    <s v="Water Funded Debt"/>
    <n v="908613"/>
    <s v="Rue Bank (ch. Rideau-Mitch Owens)"/>
    <s v="908613 Rue Bank (ch. Rideau-Mitch Owens)"/>
    <s v="Comité Permanent de la Protection de L'environnement, de l'eau et de la Gestion des Déchets - services financés par les redevances"/>
    <s v="Services de gestion de l’eau potable"/>
    <s v="Renouvellement des immobilisations"/>
    <s v="Dette financée par les deniers publics"/>
  </r>
  <r>
    <n v="908614"/>
    <x v="124"/>
    <x v="0"/>
    <x v="0"/>
    <x v="22"/>
    <x v="6"/>
    <s v="Rate"/>
    <s v="Rate"/>
    <s v="Water"/>
    <s v="Authority"/>
    <s v="Water System Rehabilitation "/>
    <x v="0"/>
    <x v="1"/>
    <s v="Planning, Infrastructure &amp; Economic Development Department"/>
    <s v="Infrastructure Services"/>
    <x v="9"/>
    <s v="908614  LRT2 W1 Hwy 174 - Shefford Rd"/>
    <s v="516110  Water Capital"/>
    <n v="251"/>
    <n v="602"/>
    <n v="200"/>
    <n v="0"/>
    <n v="0"/>
    <n v="0"/>
    <n v="0"/>
    <n v="0"/>
    <n v="0"/>
    <n v="0"/>
    <n v="1053"/>
    <n v="516110"/>
    <n v="1053"/>
    <s v="11"/>
    <s v="2021"/>
    <s v="Water Capital"/>
    <n v="908614"/>
    <s v="TLR2 Autoroute 174 - chemin Shefford zone W1"/>
    <s v="908614 TLR2 Autoroute 174 - chemin Shefford zone W1"/>
    <s v="Comité Permanent de la Protection de L'environnement, de l'eau et de la Gestion des Déchets - services financés par les redevances"/>
    <s v="Services de gestion de l’eau potable"/>
    <s v="Renouvellement des immobilisations"/>
    <s v="Fonds de réserve financé par les deniers publics"/>
  </r>
  <r>
    <n v="908614"/>
    <x v="124"/>
    <x v="2"/>
    <x v="2"/>
    <x v="28"/>
    <x v="7"/>
    <s v="Rate"/>
    <s v="Rate"/>
    <s v="Water"/>
    <s v="Authority"/>
    <s v="Water System Rehabilitation "/>
    <x v="0"/>
    <x v="1"/>
    <s v="Planning, Infrastructure &amp; Economic Development Department"/>
    <s v="Infrastructure Services"/>
    <x v="9"/>
    <s v="908614  LRT2 W1 Hwy 174 - Shefford Rd"/>
    <s v="518011  Water Funded Debt"/>
    <n v="100"/>
    <n v="100"/>
    <n v="150"/>
    <n v="0"/>
    <n v="0"/>
    <n v="0"/>
    <n v="0"/>
    <n v="0"/>
    <n v="0"/>
    <n v="0"/>
    <n v="350"/>
    <n v="518011"/>
    <n v="350"/>
    <s v="11"/>
    <s v="2021"/>
    <s v="Water Funded Debt"/>
    <n v="908614"/>
    <s v="TLR2 Autoroute 174 - chemin Shefford zone W1"/>
    <s v="908614 TLR2 Autoroute 174 - chemin Shefford zone W1"/>
    <s v="Comité Permanent de la Protection de L'environnement, de l'eau et de la Gestion des Déchets - services financés par les redevances"/>
    <s v="Services de gestion de l’eau potable"/>
    <s v="Renouvellement des immobilisations"/>
    <s v="Dette financée par les deniers publics"/>
  </r>
  <r>
    <n v="908615"/>
    <x v="125"/>
    <x v="0"/>
    <x v="0"/>
    <x v="22"/>
    <x v="6"/>
    <s v="Rate"/>
    <s v="Rate"/>
    <s v="Water"/>
    <s v="Authority"/>
    <s v="Water System Rehabilitation "/>
    <x v="0"/>
    <x v="1"/>
    <s v="Planning, Infrastructure &amp; Economic Development Department"/>
    <s v="Infrastructure Services"/>
    <x v="9"/>
    <s v="908615  Leitrim Rd (Bank-550m East)"/>
    <s v="516110  Water Capital"/>
    <n v="200"/>
    <n v="0"/>
    <n v="0"/>
    <n v="0"/>
    <n v="0"/>
    <n v="0"/>
    <n v="0"/>
    <n v="0"/>
    <n v="0"/>
    <n v="0"/>
    <n v="200"/>
    <n v="516110"/>
    <n v="200"/>
    <s v="10, 22"/>
    <s v="2019"/>
    <s v="Water Capital"/>
    <n v="908615"/>
    <s v="Ch. Leitrim (Bank-550 m à l'est)"/>
    <s v="908615 Ch. Leitrim (Bank-550 m à l'est)"/>
    <s v="Comité Permanent de la Protection de L'environnement, de l'eau et de la Gestion des Déchets - services financés par les redevances"/>
    <s v="Services de gestion de l’eau potable"/>
    <s v="Renouvellement des immobilisations"/>
    <s v="Fonds de réserve financé par les deniers publics"/>
  </r>
  <r>
    <n v="908615"/>
    <x v="125"/>
    <x v="2"/>
    <x v="2"/>
    <x v="28"/>
    <x v="7"/>
    <s v="Rate"/>
    <s v="Rate"/>
    <s v="Water"/>
    <s v="Authority"/>
    <s v="Water System Rehabilitation "/>
    <x v="0"/>
    <x v="1"/>
    <s v="Planning, Infrastructure &amp; Economic Development Department"/>
    <s v="Infrastructure Services"/>
    <x v="9"/>
    <s v="908615  Leitrim Rd (Bank-550m East)"/>
    <s v="518011  Water Funded Debt"/>
    <n v="500"/>
    <n v="0"/>
    <n v="0"/>
    <n v="0"/>
    <n v="0"/>
    <n v="0"/>
    <n v="0"/>
    <n v="0"/>
    <n v="0"/>
    <n v="0"/>
    <n v="500"/>
    <n v="518011"/>
    <n v="500"/>
    <s v="10, 22"/>
    <s v="2019"/>
    <s v="Water Funded Debt"/>
    <n v="908615"/>
    <s v="Ch. Leitrim (Bank-550 m à l'est)"/>
    <s v="908615 Ch. Leitrim (Bank-550 m à l'est)"/>
    <s v="Comité Permanent de la Protection de L'environnement, de l'eau et de la Gestion des Déchets - services financés par les redevances"/>
    <s v="Services de gestion de l’eau potable"/>
    <s v="Renouvellement des immobilisations"/>
    <s v="Dette financée par les deniers publics"/>
  </r>
  <r>
    <n v="908980"/>
    <x v="126"/>
    <x v="0"/>
    <x v="0"/>
    <x v="22"/>
    <x v="6"/>
    <s v="Rate"/>
    <s v="Rate"/>
    <s v="Water"/>
    <s v="Authority"/>
    <s v="Water System Rehabilitation "/>
    <x v="0"/>
    <x v="1"/>
    <s v="Planning, Infrastructure &amp; Economic Development Department"/>
    <s v="Infrastructure Services"/>
    <x v="9"/>
    <s v="908980  2019 Watermain Improvements"/>
    <s v="516110  Water Capital"/>
    <n v="3900"/>
    <n v="6900"/>
    <n v="5000"/>
    <n v="1000"/>
    <n v="4000"/>
    <n v="5500"/>
    <n v="4500"/>
    <n v="8000"/>
    <n v="6000"/>
    <n v="7500"/>
    <n v="52300"/>
    <n v="516110"/>
    <n v="16800"/>
    <s v="CW"/>
    <n v="2021"/>
    <s v="Water Capital"/>
    <n v="908980"/>
    <s v="Améliorations aux conduites d’eau 2018"/>
    <s v="908980 Améliorations aux conduites d’eau 2018"/>
    <s v="Comité Permanent de la Protection de L'environnement, de l'eau et de la Gestion des Déchets - services financés par les redevances"/>
    <s v="Services de gestion de l’eau potable"/>
    <s v="Renouvellement des immobilisations"/>
    <s v="Fonds de réserve financé par les deniers publics"/>
  </r>
  <r>
    <n v="908980"/>
    <x v="126"/>
    <x v="2"/>
    <x v="2"/>
    <x v="28"/>
    <x v="7"/>
    <s v="Rate"/>
    <s v="Rate"/>
    <s v="Water"/>
    <s v="Authority"/>
    <s v="Water System Rehabilitation "/>
    <x v="0"/>
    <x v="1"/>
    <s v="Planning, Infrastructure &amp; Economic Development Department"/>
    <s v="Infrastructure Services"/>
    <x v="9"/>
    <s v="908980  2019 Watermain Improvements"/>
    <s v="518011  Water Funded Debt"/>
    <n v="100"/>
    <n v="100"/>
    <n v="2000"/>
    <n v="6000"/>
    <n v="4000"/>
    <n v="3000"/>
    <n v="4500"/>
    <n v="4000"/>
    <n v="7000"/>
    <n v="6200"/>
    <n v="36900"/>
    <n v="518011"/>
    <n v="8200"/>
    <s v="CW"/>
    <n v="2021"/>
    <s v="Water Funded Debt"/>
    <n v="908980"/>
    <s v="Améliorations aux conduites d’eau 2018"/>
    <s v="908980 Améliorations aux conduites d’eau 2018"/>
    <s v="Comité Permanent de la Protection de L'environnement, de l'eau et de la Gestion des Déchets - services financés par les redevances"/>
    <s v="Services de gestion de l’eau potable"/>
    <s v="Renouvellement des immobilisations"/>
    <s v="Dette financée par les deniers publics"/>
  </r>
  <r>
    <n v="908981"/>
    <x v="127"/>
    <x v="0"/>
    <x v="0"/>
    <x v="22"/>
    <x v="6"/>
    <s v="Rate"/>
    <s v="Rate"/>
    <s v="Water"/>
    <s v="Authority"/>
    <s v="Water System Rehabilitation "/>
    <x v="0"/>
    <x v="1"/>
    <s v="Planning, Infrastructure &amp; Economic Development Department"/>
    <s v="Infrastructure Services"/>
    <x v="9"/>
    <s v="908981  Lemieux island Pipe Bridge SN 017160"/>
    <s v="516110  Water Capital"/>
    <n v="200"/>
    <n v="2020"/>
    <n v="1000"/>
    <n v="1200"/>
    <n v="0"/>
    <n v="0"/>
    <n v="0"/>
    <n v="0"/>
    <n v="0"/>
    <n v="0"/>
    <n v="4420"/>
    <n v="516110"/>
    <n v="4420"/>
    <n v="15"/>
    <n v="2024"/>
    <s v="Water Capital"/>
    <n v="908981"/>
    <s v="Pont à conduites de l’île Lemieux NS017160"/>
    <s v="908981 Pont à conduites de l’île Lemieux NS017160"/>
    <s v="Comité Permanent de la Protection de L'environnement, de l'eau et de la Gestion des Déchets - services financés par les redevances"/>
    <s v="Services de gestion de l’eau potable"/>
    <s v="Renouvellement des immobilisations"/>
    <s v="Fonds de réserve financé par les deniers publics"/>
  </r>
  <r>
    <n v="908981"/>
    <x v="127"/>
    <x v="2"/>
    <x v="2"/>
    <x v="28"/>
    <x v="7"/>
    <s v="Rate"/>
    <s v="Rate"/>
    <s v="Water"/>
    <s v="Authority"/>
    <s v="Water System Rehabilitation "/>
    <x v="0"/>
    <x v="1"/>
    <s v="Planning, Infrastructure &amp; Economic Development Department"/>
    <s v="Infrastructure Services"/>
    <x v="9"/>
    <s v="908981  Lemieux island Pipe Bridge SN 017160"/>
    <s v="518011  Water Funded Debt"/>
    <n v="300"/>
    <n v="100"/>
    <n v="1160"/>
    <n v="13150"/>
    <n v="0"/>
    <n v="0"/>
    <n v="0"/>
    <n v="0"/>
    <n v="0"/>
    <n v="0"/>
    <n v="14710"/>
    <n v="518011"/>
    <n v="14710"/>
    <n v="15"/>
    <n v="2024"/>
    <s v="Water Funded Debt"/>
    <n v="908981"/>
    <s v="Pont à conduites de l’île Lemieux NS017160"/>
    <s v="908981 Pont à conduites de l’île Lemieux NS017160"/>
    <s v="Comité Permanent de la Protection de L'environnement, de l'eau et de la Gestion des Déchets - services financés par les redevances"/>
    <s v="Services de gestion de l’eau potable"/>
    <s v="Renouvellement des immobilisations"/>
    <s v="Dette financée par les deniers publics"/>
  </r>
  <r>
    <n v="909279"/>
    <x v="128"/>
    <x v="0"/>
    <x v="0"/>
    <x v="22"/>
    <x v="6"/>
    <s v="Rate"/>
    <s v="Rate"/>
    <s v="Water"/>
    <s v="Authority"/>
    <s v="Individual"/>
    <x v="0"/>
    <x v="1"/>
    <s v="Planning, Infrastructure &amp; Economic Development Department"/>
    <s v="Infrastructure Services"/>
    <x v="9"/>
    <s v="909279  Watermain: Albert-Slater (Bay to Elgin)"/>
    <s v="516110  Water Capital"/>
    <n v="0"/>
    <n v="7900"/>
    <n v="0"/>
    <n v="0"/>
    <n v="0"/>
    <n v="0"/>
    <n v="0"/>
    <n v="0"/>
    <n v="0"/>
    <n v="0"/>
    <n v="7900"/>
    <n v="516110"/>
    <n v="7900"/>
    <n v="14"/>
    <n v="2022"/>
    <s v="Water Capital"/>
    <n v="909279"/>
    <s v="Cond. princ.; Albert-Slater (Bay-Elgin)"/>
    <s v="909279 Cond. princ.; Albert-Slater (Bay-Elgin)"/>
    <s v="Comité Permanent de la Protection de L'environnement, de l'eau et de la Gestion des Déchets - services financés par les redevances"/>
    <s v="Services de gestion de l’eau potable"/>
    <s v="Renouvellement des immobilisations"/>
    <s v="Fonds de réserve financé par les deniers publics"/>
  </r>
  <r>
    <n v="909279"/>
    <x v="128"/>
    <x v="2"/>
    <x v="2"/>
    <x v="28"/>
    <x v="7"/>
    <s v="Rate"/>
    <s v="Rate"/>
    <s v="Water"/>
    <s v="Authority"/>
    <s v="Individual"/>
    <x v="0"/>
    <x v="1"/>
    <s v="Planning, Infrastructure &amp; Economic Development Department"/>
    <s v="Infrastructure Services"/>
    <x v="9"/>
    <s v="909279  Watermain: Albert-Slater (Bay to Elgin)"/>
    <s v="518011  Water Funded Debt"/>
    <n v="0"/>
    <n v="100"/>
    <n v="0"/>
    <n v="0"/>
    <n v="0"/>
    <n v="0"/>
    <n v="0"/>
    <n v="0"/>
    <n v="0"/>
    <n v="0"/>
    <n v="100"/>
    <n v="518011"/>
    <n v="100"/>
    <n v="14"/>
    <n v="2022"/>
    <s v="Water Funded Debt"/>
    <n v="909279"/>
    <s v="Cond. princ.; Albert-Slater (Bay-Elgin)"/>
    <s v="909279 Cond. princ.; Albert-Slater (Bay-Elgin)"/>
    <s v="Comité Permanent de la Protection de L'environnement, de l'eau et de la Gestion des Déchets - services financés par les redevances"/>
    <s v="Services de gestion de l’eau potable"/>
    <s v="Renouvellement des immobilisations"/>
    <s v="Dette financée par les deniers publics"/>
  </r>
  <r>
    <n v="909392"/>
    <x v="129"/>
    <x v="0"/>
    <x v="0"/>
    <x v="22"/>
    <x v="6"/>
    <s v="Rate"/>
    <s v="Rate"/>
    <s v="Water"/>
    <s v="Authority"/>
    <s v="Water System Rehabilitation "/>
    <x v="0"/>
    <x v="1"/>
    <s v="Planning, Infrastructure &amp; Economic Development Department"/>
    <s v="Infrastructure Services"/>
    <x v="9"/>
    <s v="909392  2019 WM Transmission/Distribution Rehab"/>
    <s v="516110  Water Capital"/>
    <n v="259"/>
    <n v="700"/>
    <n v="700"/>
    <n v="700"/>
    <n v="751"/>
    <n v="1160"/>
    <n v="1441"/>
    <n v="2199"/>
    <n v="3714"/>
    <n v="3817"/>
    <n v="15441"/>
    <n v="516110"/>
    <n v="2359"/>
    <s v="CW"/>
    <n v="2021"/>
    <s v="Water Capital"/>
    <n v="909392"/>
    <s v="Réfection des conduites d'eau principales 2019 - Transmission et distribution"/>
    <s v="909392 Réfection des conduites d'eau principales 2019 - Transmission et distribution"/>
    <s v="Comité Permanent de la Protection de L'environnement, de l'eau et de la Gestion des Déchets - services financés par les redevances"/>
    <s v="Services de gestion de l’eau potable"/>
    <s v="Renouvellement des immobilisations"/>
    <s v="Fonds de réserve financé par les deniers publics"/>
  </r>
  <r>
    <n v="909392"/>
    <x v="129"/>
    <x v="2"/>
    <x v="2"/>
    <x v="28"/>
    <x v="7"/>
    <s v="Rate"/>
    <s v="Rate"/>
    <s v="Water"/>
    <s v="Authority"/>
    <s v="Water System Rehabilitation "/>
    <x v="0"/>
    <x v="1"/>
    <s v="Planning, Infrastructure &amp; Economic Development Department"/>
    <s v="Infrastructure Services"/>
    <x v="9"/>
    <s v="909392  2019 WM Transmission/Distribution Rehab"/>
    <s v="518011  Water Funded Debt"/>
    <n v="1830"/>
    <n v="4000"/>
    <n v="4000"/>
    <n v="4000"/>
    <n v="7000"/>
    <n v="7000"/>
    <n v="8000"/>
    <n v="10000"/>
    <n v="10000"/>
    <n v="10000"/>
    <n v="65830"/>
    <n v="518011"/>
    <n v="13830"/>
    <s v="CW"/>
    <n v="2021"/>
    <s v="Water Funded Debt"/>
    <n v="909392"/>
    <s v="Réfection des conduites d'eau principales 2019 - Transmission et distribution"/>
    <s v="909392 Réfection des conduites d'eau principales 2019 - Transmission et distribution"/>
    <s v="Comité Permanent de la Protection de L'environnement, de l'eau et de la Gestion des Déchets - services financés par les redevances"/>
    <s v="Services de gestion de l’eau potable"/>
    <s v="Renouvellement des immobilisations"/>
    <s v="Dette financée par les deniers publics"/>
  </r>
  <r>
    <n v="907654"/>
    <x v="130"/>
    <x v="0"/>
    <x v="0"/>
    <x v="22"/>
    <x v="6"/>
    <s v="Rate"/>
    <s v="Rate"/>
    <s v="Water"/>
    <s v="Authority"/>
    <s v="Water Distribution Systems"/>
    <x v="0"/>
    <x v="1"/>
    <s v="Public Works &amp; Environmental Services Department"/>
    <s v="Water Services"/>
    <x v="9"/>
    <s v="907654  Ops Condition Assess-Critical Sys Links"/>
    <s v="516110  Water Capital"/>
    <n v="0"/>
    <n v="2500"/>
    <n v="2500"/>
    <n v="2500"/>
    <n v="2500"/>
    <n v="2500"/>
    <n v="2500"/>
    <n v="2500"/>
    <n v="2500"/>
    <n v="2500"/>
    <n v="22500"/>
    <n v="516110"/>
    <n v="7500"/>
    <s v="CW"/>
    <n v="2020"/>
    <s v="Water Capital"/>
    <n v="907654"/>
    <s v="Évaluation de l’état des conduites essentielles du réseau en 2018"/>
    <s v="907654 Évaluation de l’état des conduites essentielles du réseau en 2018"/>
    <s v="Comité Permanent de la Protection de L'environnement, de l'eau et de la Gestion des Déchets - services financés par les redevances"/>
    <s v="Services de gestion de l’eau potable"/>
    <s v="Renouvellement des immobilisations"/>
    <s v="Fonds de réserve financé par les deniers publics"/>
  </r>
  <r>
    <n v="908075"/>
    <x v="131"/>
    <x v="0"/>
    <x v="0"/>
    <x v="22"/>
    <x v="6"/>
    <s v="Rate"/>
    <s v="Rate"/>
    <s v="Water"/>
    <s v="Authority"/>
    <s v="Water Distribution Systems"/>
    <x v="0"/>
    <x v="1"/>
    <s v="Public Works &amp; Environmental Services Department"/>
    <s v="Water Services"/>
    <x v="9"/>
    <s v="908075  Critical Links Risk Mitigation Measures"/>
    <s v="516110  Water Capital"/>
    <n v="0"/>
    <n v="1500"/>
    <n v="1500"/>
    <n v="1500"/>
    <n v="1500"/>
    <n v="1500"/>
    <n v="1500"/>
    <n v="1500"/>
    <n v="1500"/>
    <n v="1500"/>
    <n v="13500"/>
    <n v="516110"/>
    <n v="4500"/>
    <s v="CW"/>
    <n v="2020"/>
    <s v="Water Capital"/>
    <n v="908075"/>
    <s v="Mesures d’atténuation pour les conduites essentielles du réseau en 2018"/>
    <s v="908075 Mesures d’atténuation pour les conduites essentielles du réseau en 2018"/>
    <s v="Comité Permanent de la Protection de L'environnement, de l'eau et de la Gestion des Déchets - services financés par les redevances"/>
    <s v="Services de gestion de l’eau potable"/>
    <s v="Renouvellement des immobilisations"/>
    <s v="Fonds de réserve financé par les deniers publics"/>
  </r>
  <r>
    <n v="908080"/>
    <x v="132"/>
    <x v="0"/>
    <x v="0"/>
    <x v="22"/>
    <x v="6"/>
    <s v="Rate"/>
    <s v="Rate"/>
    <s v="Water"/>
    <s v="Authority"/>
    <s v="Water Distribution Systems"/>
    <x v="0"/>
    <x v="1"/>
    <s v="Public Works &amp; Environmental Services Department"/>
    <s v="Water Services"/>
    <x v="9"/>
    <s v="908080  Water Distribution Sys Improvements 2019"/>
    <s v="516110  Water Capital"/>
    <n v="200"/>
    <n v="200"/>
    <n v="900"/>
    <n v="500"/>
    <n v="200"/>
    <n v="200"/>
    <n v="500"/>
    <n v="200"/>
    <n v="200"/>
    <n v="200"/>
    <n v="3300"/>
    <n v="516110"/>
    <n v="1800"/>
    <s v="CW"/>
    <n v="2023"/>
    <s v="Water Capital"/>
    <n v="908080"/>
    <s v="Améliorations du réseau d’alimentation en eau de 2019"/>
    <s v="908080 Améliorations du réseau d’alimentation en eau de 2019"/>
    <s v="Comité Permanent de la Protection de L'environnement, de l'eau et de la Gestion des Déchets - services financés par les redevances"/>
    <s v="Services de gestion de l’eau potable"/>
    <s v="Renouvellement des immobilisations"/>
    <s v="Fonds de réserve financé par les deniers publics"/>
  </r>
  <r>
    <n v="908080"/>
    <x v="132"/>
    <x v="2"/>
    <x v="2"/>
    <x v="28"/>
    <x v="7"/>
    <s v="Rate"/>
    <s v="Rate"/>
    <s v="Water"/>
    <s v="Authority"/>
    <s v="Water Distribution Systems"/>
    <x v="0"/>
    <x v="1"/>
    <s v="Public Works &amp; Environmental Services Department"/>
    <s v="Water Services"/>
    <x v="9"/>
    <s v="908080  Water Distribution Sys Improvements 2019"/>
    <s v="518011  Water Funded Debt"/>
    <n v="800"/>
    <n v="800"/>
    <n v="100"/>
    <n v="500"/>
    <n v="800"/>
    <n v="800"/>
    <n v="500"/>
    <n v="800"/>
    <n v="800"/>
    <n v="800"/>
    <n v="6700"/>
    <n v="518011"/>
    <n v="2200"/>
    <s v="CW"/>
    <n v="2023"/>
    <s v="Water Funded Debt"/>
    <n v="908080"/>
    <s v="Améliorations du réseau d’alimentation en eau de 2019"/>
    <s v="908080 Améliorations du réseau d’alimentation en eau de 2019"/>
    <s v="Comité Permanent de la Protection de L'environnement, de l'eau et de la Gestion des Déchets - services financés par les redevances"/>
    <s v="Services de gestion de l’eau potable"/>
    <s v="Renouvellement des immobilisations"/>
    <s v="Dette financée par les deniers publics"/>
  </r>
  <r>
    <n v="908436"/>
    <x v="133"/>
    <x v="0"/>
    <x v="0"/>
    <x v="22"/>
    <x v="6"/>
    <s v="Rate"/>
    <s v="Rate"/>
    <s v="Water"/>
    <s v="Authority"/>
    <s v="Water Distribution Systems"/>
    <x v="0"/>
    <x v="1"/>
    <s v="Public Works &amp; Environmental Services Department"/>
    <s v="Water Services"/>
    <x v="9"/>
    <s v="908436  Cathodic Protection 2019"/>
    <s v="516110  Water Capital"/>
    <n v="0"/>
    <n v="250"/>
    <n v="1150"/>
    <n v="250"/>
    <n v="250"/>
    <n v="250"/>
    <n v="250"/>
    <n v="250"/>
    <n v="250"/>
    <n v="250"/>
    <n v="3150"/>
    <n v="516110"/>
    <n v="1650"/>
    <s v="CW"/>
    <n v="2020"/>
    <s v="Water Capital"/>
    <n v="908436"/>
    <s v="Programme de protection cathodique des conduites d’eau de 2019"/>
    <s v="908436 Programme de protection cathodique des conduites d’eau de 2019"/>
    <s v="Comité Permanent de la Protection de L'environnement, de l'eau et de la Gestion des Déchets - services financés par les redevances"/>
    <s v="Services de gestion de l’eau potable"/>
    <s v="Renouvellement des immobilisations"/>
    <s v="Fonds de réserve financé par les deniers publics"/>
  </r>
  <r>
    <n v="908436"/>
    <x v="133"/>
    <x v="2"/>
    <x v="2"/>
    <x v="28"/>
    <x v="7"/>
    <s v="Rate"/>
    <s v="Rate"/>
    <s v="Water"/>
    <s v="Authority"/>
    <s v="Water Distribution Systems"/>
    <x v="0"/>
    <x v="1"/>
    <s v="Public Works &amp; Environmental Services Department"/>
    <s v="Water Services"/>
    <x v="9"/>
    <s v="908436  Cathodic Protection 2019"/>
    <s v="518011  Water Funded Debt"/>
    <n v="0"/>
    <n v="1000"/>
    <n v="100"/>
    <n v="1000"/>
    <n v="1000"/>
    <n v="1000"/>
    <n v="1000"/>
    <n v="1000"/>
    <n v="1000"/>
    <n v="1000"/>
    <n v="8100"/>
    <n v="518011"/>
    <n v="2100"/>
    <s v="CW"/>
    <n v="2020"/>
    <s v="Water Funded Debt"/>
    <n v="908436"/>
    <s v="Programme de protection cathodique des conduites d’eau de 2019"/>
    <s v="908436 Programme de protection cathodique des conduites d’eau de 2019"/>
    <s v="Comité Permanent de la Protection de L'environnement, de l'eau et de la Gestion des Déchets - services financés par les redevances"/>
    <s v="Services de gestion de l’eau potable"/>
    <s v="Renouvellement des immobilisations"/>
    <s v="Dette financée par les deniers publics"/>
  </r>
  <r>
    <n v="909039"/>
    <x v="134"/>
    <x v="3"/>
    <x v="3"/>
    <x v="12"/>
    <x v="3"/>
    <s v="Revenues"/>
    <s v="Rate"/>
    <s v="Water"/>
    <s v="Authority"/>
    <s v="Water Distribution Systems"/>
    <x v="0"/>
    <x v="1"/>
    <s v="Public Works &amp; Environmental Services Department"/>
    <s v="Water Services"/>
    <x v="9"/>
    <s v="909039  Proactive Lead Service Replace Prog 2018"/>
    <s v="517005  General Revenue"/>
    <n v="0"/>
    <n v="260"/>
    <n v="270"/>
    <n v="270"/>
    <n v="270"/>
    <n v="270"/>
    <n v="270"/>
    <n v="270"/>
    <n v="270"/>
    <n v="270"/>
    <n v="2420"/>
    <n v="517005"/>
    <n v="800"/>
    <s v="CW"/>
    <n v="2020"/>
    <s v="General"/>
    <n v="909039"/>
    <s v="Programme de remplacement proactif des branchements en plomb de 2018"/>
    <s v="909039 Programme de remplacement proactif des branchements en plomb de 2018"/>
    <s v="Comité Permanent de la Protection de L'environnement, de l'eau et de la Gestion des Déchets - services financés par les redevances"/>
    <s v="Services de gestion de l’eau potable"/>
    <s v="Renouvellement des immobilisations"/>
    <s v="Recettes"/>
  </r>
  <r>
    <n v="909039"/>
    <x v="134"/>
    <x v="0"/>
    <x v="0"/>
    <x v="22"/>
    <x v="6"/>
    <s v="Rate"/>
    <s v="Rate"/>
    <s v="Water"/>
    <s v="Authority"/>
    <s v="Water Distribution Systems"/>
    <x v="0"/>
    <x v="1"/>
    <s v="Public Works &amp; Environmental Services Department"/>
    <s v="Water Services"/>
    <x v="9"/>
    <s v="909039  Proactive Lead Service Replace Prog 2018"/>
    <s v="516110  Water Capital"/>
    <n v="0"/>
    <n v="1240"/>
    <n v="1230"/>
    <n v="1230"/>
    <n v="1230"/>
    <n v="1230"/>
    <n v="1230"/>
    <n v="1230"/>
    <n v="1230"/>
    <n v="1230"/>
    <n v="11080"/>
    <n v="516110"/>
    <n v="3700"/>
    <s v="CW"/>
    <n v="2020"/>
    <s v="Water Capital"/>
    <n v="909039"/>
    <s v="Programme de remplacement proactif des branchements en plomb de 2018"/>
    <s v="909039 Programme de remplacement proactif des branchements en plomb de 2018"/>
    <s v="Comité Permanent de la Protection de L'environnement, de l'eau et de la Gestion des Déchets - services financés par les redevances"/>
    <s v="Services de gestion de l’eau potable"/>
    <s v="Renouvellement des immobilisations"/>
    <s v="Fonds de réserve financé par les deniers publics"/>
  </r>
  <r>
    <n v="908076"/>
    <x v="135"/>
    <x v="0"/>
    <x v="0"/>
    <x v="22"/>
    <x v="6"/>
    <s v="Rate"/>
    <s v="Rate"/>
    <s v="Water"/>
    <s v="Authority"/>
    <s v="Water Meter Replacement Program"/>
    <x v="0"/>
    <x v="1"/>
    <s v="Corporate Services Department"/>
    <s v="Revenue Services"/>
    <x v="9"/>
    <s v="908076  Large Water Meters Changeout Program"/>
    <s v="516110  Water Capital"/>
    <n v="1000"/>
    <n v="1000"/>
    <n v="1000"/>
    <n v="1000"/>
    <n v="1000"/>
    <n v="1000"/>
    <n v="1000"/>
    <n v="1000"/>
    <n v="1000"/>
    <n v="0"/>
    <n v="9000"/>
    <n v="516110"/>
    <n v="4000"/>
    <s v="CW"/>
    <n v="2021"/>
    <s v="Water Capital"/>
    <n v="908076"/>
    <s v="Programme de remplacement des grands compteurs d’eau"/>
    <s v="908076 Programme de remplacement des grands compteurs d’eau"/>
    <s v="Comité Permanent de la Protection de L'environnement, de l'eau et de la Gestion des Déchets - services financés par les redevances"/>
    <s v="Services de gestion de l’eau potable"/>
    <s v="Renouvellement des immobilisations"/>
    <s v="Fonds de réserve financé par les deniers publics"/>
  </r>
  <r>
    <n v="908908"/>
    <x v="136"/>
    <x v="0"/>
    <x v="0"/>
    <x v="22"/>
    <x v="6"/>
    <s v="Rate"/>
    <s v="Rate"/>
    <s v="Water"/>
    <s v="Authority"/>
    <s v="Water Meter Replacement Program"/>
    <x v="0"/>
    <x v="1"/>
    <s v="Corporate Services Department"/>
    <s v="Revenue Services"/>
    <x v="9"/>
    <s v="908908  Small Water Meters Changeout Program"/>
    <s v="516110  Water Capital"/>
    <n v="4325"/>
    <n v="2325"/>
    <n v="2375"/>
    <n v="2375"/>
    <n v="1400"/>
    <n v="1400"/>
    <n v="1400"/>
    <n v="1400"/>
    <n v="1400"/>
    <n v="0"/>
    <n v="18400"/>
    <n v="516110"/>
    <n v="11400"/>
    <s v="CW"/>
    <n v="2021"/>
    <s v="Water Capital"/>
    <n v="908908"/>
    <s v="Programme de remplacement des petits compteurs d’eau"/>
    <s v="908908 Programme de remplacement des petits compteurs d’eau"/>
    <s v="Comité Permanent de la Protection de L'environnement, de l'eau et de la Gestion des Déchets - services financés par les redevances"/>
    <s v="Services de gestion de l’eau potable"/>
    <s v="Renouvellement des immobilisations"/>
    <s v="Fonds de réserve financé par les deniers publics"/>
  </r>
  <r>
    <n v="900632"/>
    <x v="137"/>
    <x v="0"/>
    <x v="0"/>
    <x v="22"/>
    <x v="6"/>
    <s v="Rate"/>
    <s v="Rate"/>
    <s v="Water"/>
    <s v="Authority"/>
    <s v="Individual"/>
    <x v="1"/>
    <x v="1"/>
    <s v="Planning, Infrastructure &amp; Economic Development Department"/>
    <s v="Infrastructure Services"/>
    <x v="9"/>
    <s v="900632  Strandherd Road Watermain"/>
    <s v="516110  Water Capital"/>
    <n v="380"/>
    <n v="0"/>
    <n v="0"/>
    <n v="0"/>
    <n v="0"/>
    <n v="0"/>
    <n v="0"/>
    <n v="0"/>
    <n v="0"/>
    <n v="0"/>
    <n v="380"/>
    <n v="516110"/>
    <n v="380"/>
    <n v="3"/>
    <n v="2020"/>
    <s v="Water Capital"/>
    <n v="900632"/>
    <s v="Conduite d’eau principale du chemin Strandherd "/>
    <s v="900632 Conduite d’eau principale du chemin Strandherd "/>
    <s v="Comité Permanent de la Protection de L'environnement, de l'eau et de la Gestion des Déchets - services financés par les redevances"/>
    <s v="Services de gestion de l’eau potable"/>
    <s v="Croissance"/>
    <s v="Fonds de réserve financé par les deniers publics"/>
  </r>
  <r>
    <n v="900632"/>
    <x v="137"/>
    <x v="1"/>
    <x v="1"/>
    <x v="29"/>
    <x v="1"/>
    <s v="DC"/>
    <s v="Rate"/>
    <s v="Water"/>
    <s v="Authority"/>
    <s v="Individual"/>
    <x v="1"/>
    <x v="1"/>
    <s v="Planning, Infrastructure &amp; Economic Development Department"/>
    <s v="Infrastructure Services"/>
    <x v="9"/>
    <s v="900632  Strandherd Road Watermain"/>
    <s v="516252  Water Services (Outside Greenbelt)"/>
    <n v="3382"/>
    <n v="0"/>
    <n v="0"/>
    <n v="0"/>
    <n v="0"/>
    <n v="0"/>
    <n v="0"/>
    <n v="0"/>
    <n v="0"/>
    <n v="0"/>
    <n v="3382"/>
    <n v="516252"/>
    <n v="3382"/>
    <n v="3"/>
    <n v="2020"/>
    <s v="Water Services"/>
    <n v="900632"/>
    <s v="Conduite d’eau principale du chemin Strandherd "/>
    <s v="900632 Conduite d’eau principale du chemin Strandherd "/>
    <s v="Comité Permanent de la Protection de L'environnement, de l'eau et de la Gestion des Déchets - services financés par les redevances"/>
    <s v="Services de gestion de l’eau potable"/>
    <s v="Croissance"/>
    <s v="Redevances d’aménagement"/>
  </r>
  <r>
    <n v="900632"/>
    <x v="137"/>
    <x v="1"/>
    <x v="1"/>
    <x v="30"/>
    <x v="1"/>
    <s v="DC"/>
    <s v="Rate"/>
    <s v="Water"/>
    <s v="Authority"/>
    <s v="Individual"/>
    <x v="1"/>
    <x v="1"/>
    <s v="Planning, Infrastructure &amp; Economic Development Department"/>
    <s v="Infrastructure Services"/>
    <x v="9"/>
    <s v="900632  Strandherd Road Watermain"/>
    <s v="516391  Post Period Capacity Water"/>
    <n v="38"/>
    <n v="0"/>
    <n v="0"/>
    <n v="0"/>
    <n v="0"/>
    <n v="0"/>
    <n v="0"/>
    <n v="0"/>
    <n v="0"/>
    <n v="0"/>
    <n v="38"/>
    <n v="516391"/>
    <n v="38"/>
    <n v="3"/>
    <n v="2020"/>
    <s v="Water Services"/>
    <n v="900632"/>
    <s v="Conduite d’eau principale du chemin Strandherd "/>
    <s v="900632 Conduite d’eau principale du chemin Strandherd "/>
    <s v="Comité Permanent de la Protection de L'environnement, de l'eau et de la Gestion des Déchets - services financés par les redevances"/>
    <s v="Services de gestion de l’eau potable"/>
    <s v="Croissance"/>
    <s v="Redevances d’aménagement"/>
  </r>
  <r>
    <n v="901144"/>
    <x v="138"/>
    <x v="0"/>
    <x v="0"/>
    <x v="22"/>
    <x v="6"/>
    <s v="Rate"/>
    <s v="Rate"/>
    <s v="Water"/>
    <s v="Authority"/>
    <s v="Individual"/>
    <x v="1"/>
    <x v="1"/>
    <s v="Planning, Infrastructure &amp; Economic Development Department"/>
    <s v="Infrastructure Services"/>
    <x v="9"/>
    <s v="901144  Glen Cairn Reservoir Expansion"/>
    <s v="516110  Water Capital"/>
    <n v="0"/>
    <n v="23"/>
    <n v="0"/>
    <n v="200"/>
    <n v="800"/>
    <n v="0"/>
    <n v="0"/>
    <n v="0"/>
    <n v="0"/>
    <n v="0"/>
    <n v="1023"/>
    <n v="516110"/>
    <n v="223"/>
    <n v="23"/>
    <n v="2026"/>
    <s v="Water Capital"/>
    <n v="901144"/>
    <s v="Agrandissement du réservoir Glen Cairn"/>
    <s v="901144 Agrandissement du réservoir Glen Cairn"/>
    <s v="Comité Permanent de la Protection de L'environnement, de l'eau et de la Gestion des Déchets - services financés par les redevances"/>
    <s v="Services de gestion de l’eau potable"/>
    <s v="Croissance"/>
    <s v="Fonds de réserve financé par les deniers publics"/>
  </r>
  <r>
    <n v="901144"/>
    <x v="138"/>
    <x v="1"/>
    <x v="1"/>
    <x v="29"/>
    <x v="1"/>
    <s v="DC"/>
    <s v="Rate"/>
    <s v="Water"/>
    <s v="Authority"/>
    <s v="Individual"/>
    <x v="1"/>
    <x v="1"/>
    <s v="Planning, Infrastructure &amp; Economic Development Department"/>
    <s v="Infrastructure Services"/>
    <x v="9"/>
    <s v="901144  Glen Cairn Reservoir Expansion"/>
    <s v="516252  Water Services (Outside Greenbelt)"/>
    <n v="0"/>
    <n v="269.3"/>
    <n v="0"/>
    <n v="3008"/>
    <n v="9202"/>
    <n v="0"/>
    <n v="0"/>
    <n v="0"/>
    <n v="0"/>
    <n v="0"/>
    <n v="12479.3"/>
    <n v="516252"/>
    <n v="3277.3"/>
    <n v="23"/>
    <n v="2026"/>
    <s v="Water Services"/>
    <n v="901144"/>
    <s v="Agrandissement du réservoir Glen Cairn"/>
    <s v="901144 Agrandissement du réservoir Glen Cairn"/>
    <s v="Comité Permanent de la Protection de L'environnement, de l'eau et de la Gestion des Déchets - services financés par les redevances"/>
    <s v="Services de gestion de l’eau potable"/>
    <s v="Croissance"/>
    <s v="Redevances d’aménagement"/>
  </r>
  <r>
    <n v="901144"/>
    <x v="138"/>
    <x v="1"/>
    <x v="1"/>
    <x v="30"/>
    <x v="1"/>
    <s v="DC"/>
    <s v="Rate"/>
    <s v="Water"/>
    <s v="Authority"/>
    <s v="Individual"/>
    <x v="1"/>
    <x v="1"/>
    <s v="Planning, Infrastructure &amp; Economic Development Department"/>
    <s v="Infrastructure Services"/>
    <x v="9"/>
    <s v="901144  Glen Cairn Reservoir Expansion"/>
    <s v="516391  Post Period Capacity Water"/>
    <n v="0"/>
    <n v="33"/>
    <n v="0"/>
    <n v="334"/>
    <n v="1023"/>
    <n v="0"/>
    <n v="0"/>
    <n v="0"/>
    <n v="0"/>
    <n v="0"/>
    <n v="1390"/>
    <n v="516391"/>
    <n v="367"/>
    <n v="23"/>
    <n v="2026"/>
    <s v="Water Services"/>
    <n v="901144"/>
    <s v="Agrandissement du réservoir Glen Cairn"/>
    <s v="901144 Agrandissement du réservoir Glen Cairn"/>
    <s v="Comité Permanent de la Protection de L'environnement, de l'eau et de la Gestion des Déchets - services financés par les redevances"/>
    <s v="Services de gestion de l’eau potable"/>
    <s v="Croissance"/>
    <s v="Redevances d’aménagement"/>
  </r>
  <r>
    <n v="901144"/>
    <x v="138"/>
    <x v="2"/>
    <x v="2"/>
    <x v="28"/>
    <x v="7"/>
    <s v="Rate"/>
    <s v="Rate"/>
    <s v="Water"/>
    <s v="Authority"/>
    <s v="Individual"/>
    <x v="1"/>
    <x v="1"/>
    <s v="Planning, Infrastructure &amp; Economic Development Department"/>
    <s v="Infrastructure Services"/>
    <x v="9"/>
    <s v="901144  Glen Cairn Reservoir Expansion"/>
    <s v="518011  Water Funded Debt"/>
    <n v="0"/>
    <n v="11.7"/>
    <n v="0"/>
    <n v="172"/>
    <n v="336"/>
    <n v="0"/>
    <n v="0"/>
    <n v="0"/>
    <n v="0"/>
    <n v="0"/>
    <n v="519.70000000000005"/>
    <n v="518011"/>
    <n v="183.7"/>
    <n v="23"/>
    <n v="2026"/>
    <s v="Water Funded Debt"/>
    <n v="901144"/>
    <s v="Agrandissement du réservoir Glen Cairn"/>
    <s v="901144 Agrandissement du réservoir Glen Cairn"/>
    <s v="Comité Permanent de la Protection de L'environnement, de l'eau et de la Gestion des Déchets - services financés par les redevances"/>
    <s v="Services de gestion de l’eau potable"/>
    <s v="Croissance"/>
    <s v="Dette financée par les deniers publics"/>
  </r>
  <r>
    <n v="902206"/>
    <x v="139"/>
    <x v="0"/>
    <x v="0"/>
    <x v="22"/>
    <x v="6"/>
    <s v="Rate"/>
    <s v="Rate"/>
    <s v="Water"/>
    <s v="Authority"/>
    <s v="Individual"/>
    <x v="1"/>
    <x v="1"/>
    <s v="Planning, Infrastructure &amp; Economic Development Department"/>
    <s v="Infrastructure Services"/>
    <x v="9"/>
    <s v="902206  Ottawa South Pumping Station Upgrade"/>
    <s v="516110  Water Capital"/>
    <n v="0"/>
    <n v="0"/>
    <n v="0"/>
    <n v="0"/>
    <n v="0"/>
    <n v="594.9"/>
    <n v="0"/>
    <n v="0"/>
    <n v="0"/>
    <n v="0"/>
    <n v="594.9"/>
    <n v="516110"/>
    <n v="0"/>
    <n v="10"/>
    <n v="2019"/>
    <s v="Water Capital"/>
    <n v="902206"/>
    <s v="Modernisation de la station de pompage d’Ottawa-Sud"/>
    <s v="902206 Modernisation de la station de pompage d’Ottawa-Sud"/>
    <s v="Comité Permanent de la Protection de L'environnement, de l'eau et de la Gestion des Déchets - services financés par les redevances"/>
    <s v="Services de gestion de l’eau potable"/>
    <s v="Croissance"/>
    <s v="Fonds de réserve financé par les deniers publics"/>
  </r>
  <r>
    <n v="902206"/>
    <x v="139"/>
    <x v="1"/>
    <x v="1"/>
    <x v="29"/>
    <x v="1"/>
    <s v="DC"/>
    <s v="Rate"/>
    <s v="Water"/>
    <s v="Authority"/>
    <s v="Individual"/>
    <x v="1"/>
    <x v="1"/>
    <s v="Planning, Infrastructure &amp; Economic Development Department"/>
    <s v="Infrastructure Services"/>
    <x v="9"/>
    <s v="902206  Ottawa South Pumping Station Upgrade"/>
    <s v="516252  Water Services (Outside Greenbelt)"/>
    <n v="0"/>
    <n v="0"/>
    <n v="0"/>
    <n v="0"/>
    <n v="0"/>
    <n v="557"/>
    <n v="0"/>
    <n v="0"/>
    <n v="0"/>
    <n v="0"/>
    <n v="557"/>
    <n v="516252"/>
    <n v="0"/>
    <n v="10"/>
    <n v="2019"/>
    <s v="Water Services"/>
    <n v="902206"/>
    <s v="Modernisation de la station de pompage d’Ottawa-Sud"/>
    <s v="902206 Modernisation de la station de pompage d’Ottawa-Sud"/>
    <s v="Comité Permanent de la Protection de L'environnement, de l'eau et de la Gestion des Déchets - services financés par les redevances"/>
    <s v="Services de gestion de l’eau potable"/>
    <s v="Croissance"/>
    <s v="Redevances d’aménagement"/>
  </r>
  <r>
    <n v="902206"/>
    <x v="139"/>
    <x v="1"/>
    <x v="1"/>
    <x v="30"/>
    <x v="1"/>
    <s v="DC"/>
    <s v="Rate"/>
    <s v="Water"/>
    <s v="Authority"/>
    <s v="Individual"/>
    <x v="1"/>
    <x v="1"/>
    <s v="Planning, Infrastructure &amp; Economic Development Department"/>
    <s v="Infrastructure Services"/>
    <x v="9"/>
    <s v="902206  Ottawa South Pumping Station Upgrade"/>
    <s v="516391  Post Period Capacity Water"/>
    <n v="0"/>
    <n v="0"/>
    <n v="0"/>
    <n v="0"/>
    <n v="0"/>
    <n v="63"/>
    <n v="0"/>
    <n v="0"/>
    <n v="0"/>
    <n v="0"/>
    <n v="63"/>
    <n v="516391"/>
    <n v="0"/>
    <n v="10"/>
    <n v="2019"/>
    <s v="Water Services"/>
    <n v="902206"/>
    <s v="Modernisation de la station de pompage d’Ottawa-Sud"/>
    <s v="902206 Modernisation de la station de pompage d’Ottawa-Sud"/>
    <s v="Comité Permanent de la Protection de L'environnement, de l'eau et de la Gestion des Déchets - services financés par les redevances"/>
    <s v="Services de gestion de l’eau potable"/>
    <s v="Croissance"/>
    <s v="Redevances d’aménagement"/>
  </r>
  <r>
    <n v="904916"/>
    <x v="140"/>
    <x v="0"/>
    <x v="0"/>
    <x v="22"/>
    <x v="6"/>
    <s v="Rate"/>
    <s v="Rate"/>
    <s v="Water"/>
    <s v="Authority"/>
    <s v="Individual"/>
    <x v="1"/>
    <x v="1"/>
    <s v="Planning, Infrastructure &amp; Economic Development Department"/>
    <s v="Infrastructure Services"/>
    <x v="9"/>
    <s v="904916  DCA-Kanata West  Feedermain"/>
    <s v="516110  Water Capital"/>
    <n v="0"/>
    <n v="85"/>
    <n v="0"/>
    <n v="0"/>
    <n v="0"/>
    <n v="0"/>
    <n v="180"/>
    <n v="0"/>
    <n v="0"/>
    <n v="0"/>
    <n v="265"/>
    <n v="516110"/>
    <n v="85"/>
    <n v="4"/>
    <n v="2018"/>
    <s v="Water Capital"/>
    <n v="904916"/>
    <s v="Entente relative aux redevances d’aménagement – Conduite principale de Kanata-Ouest"/>
    <s v="904916 Entente relative aux redevances d’aménagement – Conduite principale de Kanata-Ouest"/>
    <s v="Comité Permanent de la Protection de L'environnement, de l'eau et de la Gestion des Déchets - services financés par les redevances"/>
    <s v="Services de gestion de l’eau potable"/>
    <s v="Croissance"/>
    <s v="Fonds de réserve financé par les deniers publics"/>
  </r>
  <r>
    <n v="904916"/>
    <x v="140"/>
    <x v="1"/>
    <x v="1"/>
    <x v="29"/>
    <x v="1"/>
    <s v="DC"/>
    <s v="Rate"/>
    <s v="Water"/>
    <s v="Authority"/>
    <s v="Individual"/>
    <x v="1"/>
    <x v="1"/>
    <s v="Planning, Infrastructure &amp; Economic Development Department"/>
    <s v="Infrastructure Services"/>
    <x v="9"/>
    <s v="904916  DCA-Kanata West  Feedermain"/>
    <s v="516252  Water Services (Outside Greenbelt)"/>
    <n v="0"/>
    <n v="909"/>
    <n v="0"/>
    <n v="0"/>
    <n v="0"/>
    <n v="0"/>
    <n v="2006"/>
    <n v="0"/>
    <n v="0"/>
    <n v="0"/>
    <n v="2915"/>
    <n v="516252"/>
    <n v="909"/>
    <n v="4"/>
    <n v="2018"/>
    <s v="Water Services"/>
    <n v="904916"/>
    <s v="Entente relative aux redevances d’aménagement – Conduite principale de Kanata-Ouest"/>
    <s v="904916 Entente relative aux redevances d’aménagement – Conduite principale de Kanata-Ouest"/>
    <s v="Comité Permanent de la Protection de L'environnement, de l'eau et de la Gestion des Déchets - services financés par les redevances"/>
    <s v="Services de gestion de l’eau potable"/>
    <s v="Croissance"/>
    <s v="Redevances d’aménagement"/>
  </r>
  <r>
    <n v="904916"/>
    <x v="140"/>
    <x v="1"/>
    <x v="1"/>
    <x v="30"/>
    <x v="1"/>
    <s v="DC"/>
    <s v="Rate"/>
    <s v="Water"/>
    <s v="Authority"/>
    <s v="Individual"/>
    <x v="1"/>
    <x v="1"/>
    <s v="Planning, Infrastructure &amp; Economic Development Department"/>
    <s v="Infrastructure Services"/>
    <x v="9"/>
    <s v="904916  DCA-Kanata West  Feedermain"/>
    <s v="516391  Post Period Capacity Water"/>
    <n v="0"/>
    <n v="101"/>
    <n v="0"/>
    <n v="0"/>
    <n v="0"/>
    <n v="0"/>
    <n v="223"/>
    <n v="0"/>
    <n v="0"/>
    <n v="0"/>
    <n v="324"/>
    <n v="516391"/>
    <n v="101"/>
    <n v="4"/>
    <n v="2018"/>
    <s v="Water Services"/>
    <n v="904916"/>
    <s v="Entente relative aux redevances d’aménagement – Conduite principale de Kanata-Ouest"/>
    <s v="904916 Entente relative aux redevances d’aménagement – Conduite principale de Kanata-Ouest"/>
    <s v="Comité Permanent de la Protection de L'environnement, de l'eau et de la Gestion des Déchets - services financés par les redevances"/>
    <s v="Services de gestion de l’eau potable"/>
    <s v="Croissance"/>
    <s v="Redevances d’aménagement"/>
  </r>
  <r>
    <n v="904916"/>
    <x v="140"/>
    <x v="2"/>
    <x v="2"/>
    <x v="28"/>
    <x v="7"/>
    <s v="Rate"/>
    <s v="Rate"/>
    <s v="Water"/>
    <s v="Authority"/>
    <s v="Individual"/>
    <x v="1"/>
    <x v="1"/>
    <s v="Planning, Infrastructure &amp; Economic Development Department"/>
    <s v="Infrastructure Services"/>
    <x v="9"/>
    <s v="904916  DCA-Kanata West  Feedermain"/>
    <s v="518011  Water Funded Debt"/>
    <n v="0"/>
    <n v="27"/>
    <n v="0"/>
    <n v="0"/>
    <n v="0"/>
    <n v="0"/>
    <n v="68"/>
    <n v="0"/>
    <n v="0"/>
    <n v="0"/>
    <n v="95"/>
    <n v="518011"/>
    <n v="27"/>
    <n v="4"/>
    <n v="2018"/>
    <s v="Water Funded Debt"/>
    <n v="904916"/>
    <s v="Entente relative aux redevances d’aménagement – Conduite principale de Kanata-Ouest"/>
    <s v="904916 Entente relative aux redevances d’aménagement – Conduite principale de Kanata-Ouest"/>
    <s v="Comité Permanent de la Protection de L'environnement, de l'eau et de la Gestion des Déchets - services financés par les redevances"/>
    <s v="Services de gestion de l’eau potable"/>
    <s v="Croissance"/>
    <s v="Dette financée par les deniers publics"/>
  </r>
  <r>
    <n v="904918"/>
    <x v="141"/>
    <x v="0"/>
    <x v="0"/>
    <x v="22"/>
    <x v="6"/>
    <s v="Rate"/>
    <s v="Rate"/>
    <s v="Water"/>
    <s v="Authority"/>
    <s v="Individual"/>
    <x v="1"/>
    <x v="1"/>
    <s v="Planning, Infrastructure &amp; Economic Development Department"/>
    <s v="Infrastructure Services"/>
    <x v="9"/>
    <s v="904918  Limebank Feedermain"/>
    <s v="516110  Water Capital"/>
    <n v="0"/>
    <n v="0"/>
    <n v="0"/>
    <n v="200"/>
    <n v="0"/>
    <n v="0"/>
    <n v="0"/>
    <n v="0"/>
    <n v="0"/>
    <n v="0"/>
    <n v="200"/>
    <n v="516110"/>
    <n v="200"/>
    <s v="20,22"/>
    <n v="2020"/>
    <s v="Water Capital"/>
    <n v="904918"/>
    <s v="Conduite principale du chemin Limebank"/>
    <s v="904918 Conduite principale du chemin Limebank"/>
    <s v="Comité Permanent de la Protection de L'environnement, de l'eau et de la Gestion des Déchets - services financés par les redevances"/>
    <s v="Services de gestion de l’eau potable"/>
    <s v="Croissance"/>
    <s v="Fonds de réserve financé par les deniers publics"/>
  </r>
  <r>
    <n v="904918"/>
    <x v="141"/>
    <x v="1"/>
    <x v="1"/>
    <x v="29"/>
    <x v="1"/>
    <s v="DC"/>
    <s v="Rate"/>
    <s v="Water"/>
    <s v="Authority"/>
    <s v="Individual"/>
    <x v="1"/>
    <x v="1"/>
    <s v="Planning, Infrastructure &amp; Economic Development Department"/>
    <s v="Infrastructure Services"/>
    <x v="9"/>
    <s v="904918  Limebank Feedermain"/>
    <s v="516252  Water Services (Outside Greenbelt)"/>
    <n v="0"/>
    <n v="0"/>
    <n v="0"/>
    <n v="2922"/>
    <n v="0"/>
    <n v="0"/>
    <n v="0"/>
    <n v="0"/>
    <n v="0"/>
    <n v="0"/>
    <n v="2922"/>
    <n v="516252"/>
    <n v="2922"/>
    <s v="20,22"/>
    <n v="2020"/>
    <s v="Water Services"/>
    <n v="904918"/>
    <s v="Conduite principale du chemin Limebank"/>
    <s v="904918 Conduite principale du chemin Limebank"/>
    <s v="Comité Permanent de la Protection de L'environnement, de l'eau et de la Gestion des Déchets - services financés par les redevances"/>
    <s v="Services de gestion de l’eau potable"/>
    <s v="Croissance"/>
    <s v="Redevances d’aménagement"/>
  </r>
  <r>
    <n v="904918"/>
    <x v="141"/>
    <x v="1"/>
    <x v="1"/>
    <x v="30"/>
    <x v="1"/>
    <s v="DC"/>
    <s v="Rate"/>
    <s v="Water"/>
    <s v="Authority"/>
    <s v="Individual"/>
    <x v="1"/>
    <x v="1"/>
    <s v="Planning, Infrastructure &amp; Economic Development Department"/>
    <s v="Infrastructure Services"/>
    <x v="9"/>
    <s v="904918  Limebank Feedermain"/>
    <s v="516391  Post Period Capacity Water"/>
    <n v="0"/>
    <n v="0"/>
    <n v="0"/>
    <n v="325"/>
    <n v="0"/>
    <n v="0"/>
    <n v="0"/>
    <n v="0"/>
    <n v="0"/>
    <n v="0"/>
    <n v="325"/>
    <n v="516391"/>
    <n v="325"/>
    <s v="20,22"/>
    <n v="2020"/>
    <s v="Water Services"/>
    <n v="904918"/>
    <s v="Conduite principale du chemin Limebank"/>
    <s v="904918 Conduite principale du chemin Limebank"/>
    <s v="Comité Permanent de la Protection de L'environnement, de l'eau et de la Gestion des Déchets - services financés par les redevances"/>
    <s v="Services de gestion de l’eau potable"/>
    <s v="Croissance"/>
    <s v="Redevances d’aménagement"/>
  </r>
  <r>
    <n v="904918"/>
    <x v="141"/>
    <x v="2"/>
    <x v="2"/>
    <x v="28"/>
    <x v="7"/>
    <s v="Rate"/>
    <s v="Rate"/>
    <s v="Water"/>
    <s v="Authority"/>
    <s v="Individual"/>
    <x v="1"/>
    <x v="1"/>
    <s v="Planning, Infrastructure &amp; Economic Development Department"/>
    <s v="Infrastructure Services"/>
    <x v="9"/>
    <s v="904918  Limebank Feedermain"/>
    <s v="518011  Water Funded Debt"/>
    <n v="0"/>
    <n v="0"/>
    <n v="0"/>
    <n v="160"/>
    <n v="0"/>
    <n v="0"/>
    <n v="0"/>
    <n v="0"/>
    <n v="0"/>
    <n v="0"/>
    <n v="160"/>
    <n v="518011"/>
    <n v="160"/>
    <s v="20,22"/>
    <n v="2020"/>
    <s v="Water Funded Debt"/>
    <n v="904918"/>
    <s v="Conduite principale du chemin Limebank"/>
    <s v="904918 Conduite principale du chemin Limebank"/>
    <s v="Comité Permanent de la Protection de L'environnement, de l'eau et de la Gestion des Déchets - services financés par les redevances"/>
    <s v="Services de gestion de l’eau potable"/>
    <s v="Croissance"/>
    <s v="Dette financée par les deniers publics"/>
  </r>
  <r>
    <n v="904972"/>
    <x v="142"/>
    <x v="0"/>
    <x v="0"/>
    <x v="22"/>
    <x v="6"/>
    <s v="Rate"/>
    <s v="Rate"/>
    <s v="Water"/>
    <s v="Authority"/>
    <s v="Individual"/>
    <x v="1"/>
    <x v="1"/>
    <s v="Planning, Infrastructure &amp; Economic Development Department"/>
    <s v="Infrastructure Services"/>
    <x v="9"/>
    <s v="904972  Glen Cairn PS Upgrade"/>
    <s v="516110  Water Capital"/>
    <n v="0"/>
    <n v="0"/>
    <n v="0"/>
    <n v="0"/>
    <n v="50"/>
    <n v="180"/>
    <n v="0"/>
    <n v="0"/>
    <n v="0"/>
    <n v="0"/>
    <n v="230"/>
    <n v="516110"/>
    <n v="0"/>
    <n v="23"/>
    <n v="2027"/>
    <s v="Water Capital"/>
    <n v="904972"/>
    <s v="Modernisation de la station de pompage de Glen Cairn"/>
    <s v="904972 Modernisation de la station de pompage de Glen Cairn"/>
    <s v="Comité Permanent de la Protection de L'environnement, de l'eau et de la Gestion des Déchets - services financés par les redevances"/>
    <s v="Services de gestion de l’eau potable"/>
    <s v="Croissance"/>
    <s v="Fonds de réserve financé par les deniers publics"/>
  </r>
  <r>
    <n v="904972"/>
    <x v="142"/>
    <x v="1"/>
    <x v="1"/>
    <x v="29"/>
    <x v="1"/>
    <s v="DC"/>
    <s v="Rate"/>
    <s v="Water"/>
    <s v="Authority"/>
    <s v="Individual"/>
    <x v="1"/>
    <x v="1"/>
    <s v="Planning, Infrastructure &amp; Economic Development Department"/>
    <s v="Infrastructure Services"/>
    <x v="9"/>
    <s v="904972  Glen Cairn PS Upgrade"/>
    <s v="516252  Water Services (Outside Greenbelt)"/>
    <n v="0"/>
    <n v="0"/>
    <n v="0"/>
    <n v="0"/>
    <n v="789"/>
    <n v="2325"/>
    <n v="0"/>
    <n v="0"/>
    <n v="0"/>
    <n v="0"/>
    <n v="3114"/>
    <n v="516252"/>
    <n v="0"/>
    <n v="23"/>
    <n v="2027"/>
    <s v="Water Services"/>
    <n v="904972"/>
    <s v="Modernisation de la station de pompage de Glen Cairn"/>
    <s v="904972 Modernisation de la station de pompage de Glen Cairn"/>
    <s v="Comité Permanent de la Protection de L'environnement, de l'eau et de la Gestion des Déchets - services financés par les redevances"/>
    <s v="Services de gestion de l’eau potable"/>
    <s v="Croissance"/>
    <s v="Redevances d’aménagement"/>
  </r>
  <r>
    <n v="904972"/>
    <x v="142"/>
    <x v="1"/>
    <x v="1"/>
    <x v="30"/>
    <x v="1"/>
    <s v="DC"/>
    <s v="Rate"/>
    <s v="Water"/>
    <s v="Authority"/>
    <s v="Individual"/>
    <x v="1"/>
    <x v="1"/>
    <s v="Planning, Infrastructure &amp; Economic Development Department"/>
    <s v="Infrastructure Services"/>
    <x v="9"/>
    <s v="904972  Glen Cairn PS Upgrade"/>
    <s v="516391  Post Period Capacity Water"/>
    <n v="0"/>
    <n v="0"/>
    <n v="0"/>
    <n v="0"/>
    <n v="88"/>
    <n v="258"/>
    <n v="0"/>
    <n v="0"/>
    <n v="0"/>
    <n v="0"/>
    <n v="346"/>
    <n v="516391"/>
    <n v="0"/>
    <n v="23"/>
    <n v="2027"/>
    <s v="Water Services"/>
    <n v="904972"/>
    <s v="Modernisation de la station de pompage de Glen Cairn"/>
    <s v="904972 Modernisation de la station de pompage de Glen Cairn"/>
    <s v="Comité Permanent de la Protection de L'environnement, de l'eau et de la Gestion des Déchets - services financés par les redevances"/>
    <s v="Services de gestion de l’eau potable"/>
    <s v="Croissance"/>
    <s v="Redevances d’aménagement"/>
  </r>
  <r>
    <n v="904972"/>
    <x v="142"/>
    <x v="2"/>
    <x v="2"/>
    <x v="28"/>
    <x v="7"/>
    <s v="Rate"/>
    <s v="Rate"/>
    <s v="Water"/>
    <s v="Authority"/>
    <s v="Individual"/>
    <x v="1"/>
    <x v="1"/>
    <s v="Planning, Infrastructure &amp; Economic Development Department"/>
    <s v="Infrastructure Services"/>
    <x v="9"/>
    <s v="904972  Glen Cairn PS Upgrade"/>
    <s v="518011  Water Funded Debt"/>
    <n v="0"/>
    <n v="0"/>
    <n v="0"/>
    <n v="0"/>
    <n v="47"/>
    <n v="107"/>
    <n v="0"/>
    <n v="0"/>
    <n v="0"/>
    <n v="0"/>
    <n v="154"/>
    <n v="518011"/>
    <n v="0"/>
    <n v="23"/>
    <n v="2027"/>
    <s v="Water Funded Debt"/>
    <n v="904972"/>
    <s v="Modernisation de la station de pompage de Glen Cairn"/>
    <s v="904972 Modernisation de la station de pompage de Glen Cairn"/>
    <s v="Comité Permanent de la Protection de L'environnement, de l'eau et de la Gestion des Déchets - services financés par les redevances"/>
    <s v="Services de gestion de l’eau potable"/>
    <s v="Croissance"/>
    <s v="Dette financée par les deniers publics"/>
  </r>
  <r>
    <n v="904982"/>
    <x v="143"/>
    <x v="0"/>
    <x v="0"/>
    <x v="22"/>
    <x v="6"/>
    <s v="Rate"/>
    <s v="Rate"/>
    <s v="Water"/>
    <s v="Authority"/>
    <s v="Individual"/>
    <x v="1"/>
    <x v="1"/>
    <s v="Planning, Infrastructure &amp; Economic Development Department"/>
    <s v="Infrastructure Services"/>
    <x v="9"/>
    <s v="904982  Zone 2W West march Rd 406 to 6"/>
    <s v="516110  Water Capital"/>
    <n v="0"/>
    <n v="40"/>
    <n v="100"/>
    <n v="0"/>
    <n v="0"/>
    <n v="0"/>
    <n v="0"/>
    <n v="0"/>
    <n v="0"/>
    <n v="0"/>
    <n v="140"/>
    <n v="516110"/>
    <n v="140"/>
    <n v="4"/>
    <n v="2024"/>
    <s v="Water Capital"/>
    <n v="904982"/>
    <s v="Zone 2W à l’ouest du chemin March de 406 à 6"/>
    <s v="904982 Zone 2W à l’ouest du chemin March de 406 à 6"/>
    <s v="Comité Permanent de la Protection de L'environnement, de l'eau et de la Gestion des Déchets - services financés par les redevances"/>
    <s v="Services de gestion de l’eau potable"/>
    <s v="Croissance"/>
    <s v="Fonds de réserve financé par les deniers publics"/>
  </r>
  <r>
    <n v="904982"/>
    <x v="143"/>
    <x v="1"/>
    <x v="1"/>
    <x v="29"/>
    <x v="1"/>
    <s v="DC"/>
    <s v="Rate"/>
    <s v="Water"/>
    <s v="Authority"/>
    <s v="Individual"/>
    <x v="1"/>
    <x v="1"/>
    <s v="Planning, Infrastructure &amp; Economic Development Department"/>
    <s v="Infrastructure Services"/>
    <x v="9"/>
    <s v="904982  Zone 2W West march Rd 406 to 6"/>
    <s v="516252  Water Services (Outside Greenbelt)"/>
    <n v="0"/>
    <n v="496"/>
    <n v="1516"/>
    <n v="0"/>
    <n v="0"/>
    <n v="0"/>
    <n v="0"/>
    <n v="0"/>
    <n v="0"/>
    <n v="0"/>
    <n v="2012"/>
    <n v="516252"/>
    <n v="2012"/>
    <n v="4"/>
    <n v="2024"/>
    <s v="Water Services"/>
    <n v="904982"/>
    <s v="Zone 2W à l’ouest du chemin March de 406 à 6"/>
    <s v="904982 Zone 2W à l’ouest du chemin March de 406 à 6"/>
    <s v="Comité Permanent de la Protection de L'environnement, de l'eau et de la Gestion des Déchets - services financés par les redevances"/>
    <s v="Services de gestion de l’eau potable"/>
    <s v="Croissance"/>
    <s v="Redevances d’aménagement"/>
  </r>
  <r>
    <n v="904982"/>
    <x v="143"/>
    <x v="1"/>
    <x v="1"/>
    <x v="30"/>
    <x v="1"/>
    <s v="DC"/>
    <s v="Rate"/>
    <s v="Water"/>
    <s v="Authority"/>
    <s v="Individual"/>
    <x v="1"/>
    <x v="1"/>
    <s v="Planning, Infrastructure &amp; Economic Development Department"/>
    <s v="Infrastructure Services"/>
    <x v="9"/>
    <s v="904982  Zone 2W West march Rd 406 to 6"/>
    <s v="516391  Post Period Capacity Water"/>
    <n v="0"/>
    <n v="55"/>
    <n v="169"/>
    <n v="0"/>
    <n v="0"/>
    <n v="0"/>
    <n v="0"/>
    <n v="0"/>
    <n v="0"/>
    <n v="0"/>
    <n v="224"/>
    <n v="516391"/>
    <n v="224"/>
    <n v="4"/>
    <n v="2024"/>
    <s v="Water Services"/>
    <n v="904982"/>
    <s v="Zone 2W à l’ouest du chemin March de 406 à 6"/>
    <s v="904982 Zone 2W à l’ouest du chemin March de 406 à 6"/>
    <s v="Comité Permanent de la Protection de L'environnement, de l'eau et de la Gestion des Déchets - services financés par les redevances"/>
    <s v="Services de gestion de l’eau potable"/>
    <s v="Croissance"/>
    <s v="Redevances d’aménagement"/>
  </r>
  <r>
    <n v="904982"/>
    <x v="143"/>
    <x v="2"/>
    <x v="2"/>
    <x v="28"/>
    <x v="7"/>
    <s v="Rate"/>
    <s v="Rate"/>
    <s v="Water"/>
    <s v="Authority"/>
    <s v="Individual"/>
    <x v="1"/>
    <x v="1"/>
    <s v="Planning, Infrastructure &amp; Economic Development Department"/>
    <s v="Infrastructure Services"/>
    <x v="9"/>
    <s v="904982  Zone 2W West march Rd 406 to 6"/>
    <s v="518011  Water Funded Debt"/>
    <n v="0"/>
    <n v="21"/>
    <n v="87"/>
    <n v="0"/>
    <n v="0"/>
    <n v="0"/>
    <n v="0"/>
    <n v="0"/>
    <n v="0"/>
    <n v="0"/>
    <n v="108"/>
    <n v="518011"/>
    <n v="108"/>
    <n v="4"/>
    <n v="2024"/>
    <s v="Water Funded Debt"/>
    <n v="904982"/>
    <s v="Zone 2W à l’ouest du chemin March de 406 à 6"/>
    <s v="904982 Zone 2W à l’ouest du chemin March de 406 à 6"/>
    <s v="Comité Permanent de la Protection de L'environnement, de l'eau et de la Gestion des Déchets - services financés par les redevances"/>
    <s v="Services de gestion de l’eau potable"/>
    <s v="Croissance"/>
    <s v="Dette financée par les deniers publics"/>
  </r>
  <r>
    <n v="905992"/>
    <x v="144"/>
    <x v="0"/>
    <x v="0"/>
    <x v="22"/>
    <x v="6"/>
    <s v="Rate"/>
    <s v="Rate"/>
    <s v="Water"/>
    <s v="Authority"/>
    <s v="Individual"/>
    <x v="1"/>
    <x v="1"/>
    <s v="Planning, Infrastructure &amp; Economic Development Department"/>
    <s v="Infrastructure Services"/>
    <x v="9"/>
    <s v="905992  Manotick Supply Watermain"/>
    <s v="516110  Water Capital"/>
    <n v="0"/>
    <n v="600"/>
    <n v="0"/>
    <n v="800"/>
    <n v="0"/>
    <n v="0"/>
    <n v="0"/>
    <n v="0"/>
    <n v="0"/>
    <n v="0"/>
    <n v="1400"/>
    <n v="516110"/>
    <n v="1400"/>
    <n v="21"/>
    <n v="2019"/>
    <s v="Water Capital"/>
    <n v="905992"/>
    <s v="Approvisionnement des conduites d’eau principales de Manotick"/>
    <s v="905992 Approvisionnement des conduites d’eau principales de Manotick"/>
    <s v="Comité Permanent de la Protection de L'environnement, de l'eau et de la Gestion des Déchets - services financés par les redevances"/>
    <s v="Services de gestion de l’eau potable"/>
    <s v="Croissance"/>
    <s v="Fonds de réserve financé par les deniers publics"/>
  </r>
  <r>
    <n v="905992"/>
    <x v="144"/>
    <x v="1"/>
    <x v="1"/>
    <x v="31"/>
    <x v="1"/>
    <s v="DC"/>
    <s v="Rate"/>
    <s v="Water"/>
    <s v="Authority"/>
    <s v="Individual"/>
    <x v="1"/>
    <x v="1"/>
    <s v="Planning, Infrastructure &amp; Economic Development Department"/>
    <s v="Infrastructure Services"/>
    <x v="9"/>
    <s v="905992  Manotick Supply Watermain"/>
    <s v="516333  D/C - Manotick Water Supply Area Specifi"/>
    <n v="0"/>
    <n v="6395"/>
    <n v="0"/>
    <n v="0"/>
    <n v="0"/>
    <n v="0"/>
    <n v="0"/>
    <n v="0"/>
    <n v="0"/>
    <n v="0"/>
    <n v="6395"/>
    <n v="516333"/>
    <n v="6395"/>
    <n v="21"/>
    <n v="2019"/>
    <s v="Water Services"/>
    <n v="905992"/>
    <s v="Approvisionnement des conduites d’eau principales de Manotick"/>
    <s v="905992 Approvisionnement des conduites d’eau principales de Manotick"/>
    <s v="Comité Permanent de la Protection de L'environnement, de l'eau et de la Gestion des Déchets - services financés par les redevances"/>
    <s v="Services de gestion de l’eau potable"/>
    <s v="Croissance"/>
    <s v="Redevances d’aménagement"/>
  </r>
  <r>
    <n v="905992"/>
    <x v="144"/>
    <x v="1"/>
    <x v="1"/>
    <x v="30"/>
    <x v="1"/>
    <s v="DC"/>
    <s v="Rate"/>
    <s v="Water"/>
    <s v="Authority"/>
    <s v="Individual"/>
    <x v="1"/>
    <x v="1"/>
    <s v="Planning, Infrastructure &amp; Economic Development Department"/>
    <s v="Infrastructure Services"/>
    <x v="9"/>
    <s v="905992  Manotick Supply Watermain"/>
    <s v="516391  Post Period Capacity Water"/>
    <n v="0"/>
    <n v="689"/>
    <n v="0"/>
    <n v="0"/>
    <n v="0"/>
    <n v="0"/>
    <n v="0"/>
    <n v="0"/>
    <n v="0"/>
    <n v="0"/>
    <n v="689"/>
    <n v="516391"/>
    <n v="689"/>
    <n v="21"/>
    <n v="2019"/>
    <s v="Water Services"/>
    <n v="905992"/>
    <s v="Approvisionnement des conduites d’eau principales de Manotick"/>
    <s v="905992 Approvisionnement des conduites d’eau principales de Manotick"/>
    <s v="Comité Permanent de la Protection de L'environnement, de l'eau et de la Gestion des Déchets - services financés par les redevances"/>
    <s v="Services de gestion de l’eau potable"/>
    <s v="Croissance"/>
    <s v="Redevances d’aménagement"/>
  </r>
  <r>
    <n v="905992"/>
    <x v="144"/>
    <x v="2"/>
    <x v="2"/>
    <x v="28"/>
    <x v="7"/>
    <s v="Rate"/>
    <s v="Rate"/>
    <s v="Water"/>
    <s v="Authority"/>
    <s v="Individual"/>
    <x v="1"/>
    <x v="1"/>
    <s v="Planning, Infrastructure &amp; Economic Development Department"/>
    <s v="Infrastructure Services"/>
    <x v="9"/>
    <s v="905992  Manotick Supply Watermain"/>
    <s v="518011  Water Funded Debt"/>
    <n v="0"/>
    <n v="0"/>
    <n v="0"/>
    <n v="591"/>
    <n v="0"/>
    <n v="0"/>
    <n v="0"/>
    <n v="0"/>
    <n v="0"/>
    <n v="0"/>
    <n v="591"/>
    <n v="518011"/>
    <n v="591"/>
    <n v="21"/>
    <n v="2019"/>
    <s v="Water Funded Debt"/>
    <n v="905992"/>
    <s v="Approvisionnement des conduites d’eau principales de Manotick"/>
    <s v="905992 Approvisionnement des conduites d’eau principales de Manotick"/>
    <s v="Comité Permanent de la Protection de L'environnement, de l'eau et de la Gestion des Déchets - services financés par les redevances"/>
    <s v="Services de gestion de l’eau potable"/>
    <s v="Croissance"/>
    <s v="Dette financée par les deniers publics"/>
  </r>
  <r>
    <n v="905992"/>
    <x v="144"/>
    <x v="2"/>
    <x v="2"/>
    <x v="32"/>
    <x v="2"/>
    <s v="Tax"/>
    <s v="Rate"/>
    <s v="Water"/>
    <s v="Authority"/>
    <s v="Individual"/>
    <x v="1"/>
    <x v="1"/>
    <s v="Planning, Infrastructure &amp; Economic Development Department"/>
    <s v="Infrastructure Services"/>
    <x v="9"/>
    <s v="905992  Manotick Supply Watermain"/>
    <s v="518013  Transit Debt"/>
    <n v="0"/>
    <n v="359"/>
    <n v="0"/>
    <n v="0"/>
    <n v="0"/>
    <n v="0"/>
    <n v="0"/>
    <n v="0"/>
    <n v="0"/>
    <n v="0"/>
    <n v="359"/>
    <n v="518013"/>
    <n v="359"/>
    <n v="21"/>
    <n v="2019"/>
    <s v="Transit Debt"/>
    <n v="905992"/>
    <s v="Approvisionnement des conduites d’eau principales de Manotick"/>
    <s v="905992 Approvisionnement des conduites d’eau principales de Manotick"/>
    <s v="Comité Permanent de la Protection de L'environnement, de l'eau et de la Gestion des Déchets - services financés par les redevances"/>
    <s v="Services de gestion de l’eau potable"/>
    <s v="Croissance"/>
    <s v="Dette financée par les deniers publics"/>
  </r>
  <r>
    <n v="905992"/>
    <x v="144"/>
    <x v="5"/>
    <x v="2"/>
    <x v="33"/>
    <x v="5"/>
    <s v="DC"/>
    <s v="Rate"/>
    <s v="Water"/>
    <s v="Authority"/>
    <s v="Individual"/>
    <x v="1"/>
    <x v="1"/>
    <s v="Planning, Infrastructure &amp; Economic Development Department"/>
    <s v="Infrastructure Services"/>
    <x v="9"/>
    <s v="905992  Manotick Supply Watermain"/>
    <s v="518038  Water DC Debt TBA"/>
    <n v="0"/>
    <n v="1545"/>
    <n v="0"/>
    <n v="5930"/>
    <n v="0"/>
    <n v="0"/>
    <n v="0"/>
    <n v="0"/>
    <n v="0"/>
    <n v="0"/>
    <n v="7475"/>
    <n v="518038"/>
    <n v="7475"/>
    <n v="21"/>
    <n v="2019"/>
    <s v="Water DC Debt"/>
    <n v="905992"/>
    <s v="Approvisionnement des conduites d’eau principales de Manotick"/>
    <s v="905992 Approvisionnement des conduites d’eau principales de Manotick"/>
    <s v="Comité Permanent de la Protection de L'environnement, de l'eau et de la Gestion des Déchets - services financés par les redevances"/>
    <s v="Services de gestion de l’eau potable"/>
    <s v="Croissance"/>
    <s v="Dette financée par les deniers publics"/>
  </r>
  <r>
    <n v="907099"/>
    <x v="145"/>
    <x v="0"/>
    <x v="0"/>
    <x v="22"/>
    <x v="6"/>
    <s v="Rate"/>
    <s v="Rate"/>
    <s v="Water"/>
    <s v="Authority"/>
    <s v="Individual"/>
    <x v="1"/>
    <x v="1"/>
    <s v="Planning, Infrastructure &amp; Economic Development Department"/>
    <s v="Infrastructure Services"/>
    <x v="9"/>
    <s v="907099  Carp Reservoir Cell"/>
    <s v="516110  Water Capital"/>
    <n v="0"/>
    <n v="0"/>
    <n v="0"/>
    <n v="267"/>
    <n v="0"/>
    <n v="0"/>
    <n v="0"/>
    <n v="0"/>
    <n v="0"/>
    <n v="0"/>
    <n v="267"/>
    <n v="516110"/>
    <n v="267"/>
    <n v="5"/>
    <n v="2025"/>
    <s v="Water Capital"/>
    <n v="907099"/>
    <s v="Compartiment du réservoir de Carp"/>
    <s v="907099 Compartiment du réservoir de Carp"/>
    <s v="Comité Permanent de la Protection de L'environnement, de l'eau et de la Gestion des Déchets - services financés par les redevances"/>
    <s v="Services de gestion de l’eau potable"/>
    <s v="Croissance"/>
    <s v="Fonds de réserve financé par les deniers publics"/>
  </r>
  <r>
    <n v="907099"/>
    <x v="145"/>
    <x v="2"/>
    <x v="2"/>
    <x v="28"/>
    <x v="7"/>
    <s v="Rate"/>
    <s v="Rate"/>
    <s v="Water"/>
    <s v="Authority"/>
    <s v="Individual"/>
    <x v="1"/>
    <x v="1"/>
    <s v="Planning, Infrastructure &amp; Economic Development Department"/>
    <s v="Infrastructure Services"/>
    <x v="9"/>
    <s v="907099  Carp Reservoir Cell"/>
    <s v="518011  Water Funded Debt"/>
    <n v="0"/>
    <n v="0"/>
    <n v="0"/>
    <n v="200"/>
    <n v="0"/>
    <n v="0"/>
    <n v="0"/>
    <n v="0"/>
    <n v="0"/>
    <n v="0"/>
    <n v="200"/>
    <n v="518011"/>
    <n v="200"/>
    <n v="5"/>
    <n v="2025"/>
    <s v="Water Funded Debt"/>
    <n v="907099"/>
    <s v="Compartiment du réservoir de Carp"/>
    <s v="907099 Compartiment du réservoir de Carp"/>
    <s v="Comité Permanent de la Protection de L'environnement, de l'eau et de la Gestion des Déchets - services financés par les redevances"/>
    <s v="Services de gestion de l’eau potable"/>
    <s v="Croissance"/>
    <s v="Dette financée par les deniers publics"/>
  </r>
  <r>
    <n v="907101"/>
    <x v="146"/>
    <x v="0"/>
    <x v="0"/>
    <x v="22"/>
    <x v="6"/>
    <s v="Rate"/>
    <s v="Rate"/>
    <s v="Water"/>
    <s v="Authority"/>
    <s v="Individual"/>
    <x v="1"/>
    <x v="1"/>
    <s v="Planning, Infrastructure &amp; Economic Development Department"/>
    <s v="Infrastructure Services"/>
    <x v="9"/>
    <s v="907101  River Ridge 3C Elevated Tank"/>
    <s v="516110  Water Capital"/>
    <n v="0"/>
    <n v="0"/>
    <n v="0"/>
    <n v="250"/>
    <n v="0"/>
    <n v="0"/>
    <n v="0"/>
    <n v="0"/>
    <n v="0"/>
    <n v="0"/>
    <n v="250"/>
    <n v="516110"/>
    <n v="250"/>
    <s v="20,22"/>
    <n v="2020"/>
    <s v="Water Capital"/>
    <n v="907101"/>
    <s v="Château d’eau (3C) du croissant River Ridge"/>
    <s v="907101 Château d’eau (3C) du croissant River Ridge"/>
    <s v="Comité Permanent de la Protection de L'environnement, de l'eau et de la Gestion des Déchets - services financés par les redevances"/>
    <s v="Services de gestion de l’eau potable"/>
    <s v="Croissance"/>
    <s v="Fonds de réserve financé par les deniers publics"/>
  </r>
  <r>
    <n v="907101"/>
    <x v="146"/>
    <x v="1"/>
    <x v="1"/>
    <x v="29"/>
    <x v="1"/>
    <s v="DC"/>
    <s v="Rate"/>
    <s v="Water"/>
    <s v="Authority"/>
    <s v="Individual"/>
    <x v="1"/>
    <x v="1"/>
    <s v="Planning, Infrastructure &amp; Economic Development Department"/>
    <s v="Infrastructure Services"/>
    <x v="9"/>
    <s v="907101  River Ridge 3C Elevated Tank"/>
    <s v="516252  Water Services (Outside Greenbelt)"/>
    <n v="0"/>
    <n v="0"/>
    <n v="0"/>
    <n v="2750"/>
    <n v="0"/>
    <n v="0"/>
    <n v="0"/>
    <n v="0"/>
    <n v="0"/>
    <n v="0"/>
    <n v="2750"/>
    <n v="516252"/>
    <n v="2750"/>
    <s v="20,22"/>
    <n v="2020"/>
    <s v="Water Services"/>
    <n v="907101"/>
    <s v="Château d’eau (3C) du croissant River Ridge"/>
    <s v="907101 Château d’eau (3C) du croissant River Ridge"/>
    <s v="Comité Permanent de la Protection de L'environnement, de l'eau et de la Gestion des Déchets - services financés par les redevances"/>
    <s v="Services de gestion de l’eau potable"/>
    <s v="Croissance"/>
    <s v="Redevances d’aménagement"/>
  </r>
  <r>
    <n v="907101"/>
    <x v="146"/>
    <x v="1"/>
    <x v="1"/>
    <x v="30"/>
    <x v="1"/>
    <s v="DC"/>
    <s v="Rate"/>
    <s v="Water"/>
    <s v="Authority"/>
    <s v="Individual"/>
    <x v="1"/>
    <x v="1"/>
    <s v="Planning, Infrastructure &amp; Economic Development Department"/>
    <s v="Infrastructure Services"/>
    <x v="9"/>
    <s v="907101  River Ridge 3C Elevated Tank"/>
    <s v="516391  Post Period Capacity Water"/>
    <n v="0"/>
    <n v="0"/>
    <n v="0"/>
    <n v="306"/>
    <n v="0"/>
    <n v="0"/>
    <n v="0"/>
    <n v="0"/>
    <n v="0"/>
    <n v="0"/>
    <n v="306"/>
    <n v="516391"/>
    <n v="306"/>
    <s v="20,22"/>
    <n v="2020"/>
    <s v="Water Services"/>
    <n v="907101"/>
    <s v="Château d’eau (3C) du croissant River Ridge"/>
    <s v="907101 Château d’eau (3C) du croissant River Ridge"/>
    <s v="Comité Permanent de la Protection de L'environnement, de l'eau et de la Gestion des Déchets - services financés par les redevances"/>
    <s v="Services de gestion de l’eau potable"/>
    <s v="Croissance"/>
    <s v="Redevances d’aménagement"/>
  </r>
  <r>
    <n v="907101"/>
    <x v="146"/>
    <x v="2"/>
    <x v="2"/>
    <x v="28"/>
    <x v="7"/>
    <s v="Rate"/>
    <s v="Rate"/>
    <s v="Water"/>
    <s v="Authority"/>
    <s v="Individual"/>
    <x v="1"/>
    <x v="1"/>
    <s v="Planning, Infrastructure &amp; Economic Development Department"/>
    <s v="Infrastructure Services"/>
    <x v="9"/>
    <s v="907101  River Ridge 3C Elevated Tank"/>
    <s v="518011  Water Funded Debt"/>
    <n v="0"/>
    <n v="0"/>
    <n v="0"/>
    <n v="89"/>
    <n v="0"/>
    <n v="0"/>
    <n v="0"/>
    <n v="0"/>
    <n v="0"/>
    <n v="0"/>
    <n v="89"/>
    <n v="518011"/>
    <n v="89"/>
    <s v="20,22"/>
    <n v="2020"/>
    <s v="Water Funded Debt"/>
    <n v="907101"/>
    <s v="Château d’eau (3C) du croissant River Ridge"/>
    <s v="907101 Château d’eau (3C) du croissant River Ridge"/>
    <s v="Comité Permanent de la Protection de L'environnement, de l'eau et de la Gestion des Déchets - services financés par les redevances"/>
    <s v="Services de gestion de l’eau potable"/>
    <s v="Croissance"/>
    <s v="Dette financée par les deniers publics"/>
  </r>
  <r>
    <n v="907453"/>
    <x v="147"/>
    <x v="0"/>
    <x v="0"/>
    <x v="22"/>
    <x v="6"/>
    <s v="Rate"/>
    <s v="Rate"/>
    <s v="Water"/>
    <s v="Authority"/>
    <s v="Individual"/>
    <x v="1"/>
    <x v="1"/>
    <s v="Planning, Infrastructure &amp; Economic Development Department"/>
    <s v="Infrastructure Services"/>
    <x v="9"/>
    <s v="907453  Britannia WPP Capacity Upgrade"/>
    <s v="516110  Water Capital"/>
    <n v="0"/>
    <n v="0"/>
    <n v="286"/>
    <n v="0"/>
    <n v="0"/>
    <n v="0"/>
    <n v="0"/>
    <n v="0"/>
    <n v="0"/>
    <n v="0"/>
    <n v="286"/>
    <n v="516110"/>
    <n v="286"/>
    <n v="7"/>
    <n v="2023"/>
    <s v="Water Capital"/>
    <n v="907453"/>
    <s v="Augmentation de la capacité de l’usine de purification de l’eau de Britannia"/>
    <s v="907453 Augmentation de la capacité de l’usine de purification de l’eau de Britannia"/>
    <s v="Comité Permanent de la Protection de L'environnement, de l'eau et de la Gestion des Déchets - services financés par les redevances"/>
    <s v="Services de gestion de l’eau potable"/>
    <s v="Croissance"/>
    <s v="Fonds de réserve financé par les deniers publics"/>
  </r>
  <r>
    <n v="907453"/>
    <x v="147"/>
    <x v="1"/>
    <x v="1"/>
    <x v="29"/>
    <x v="1"/>
    <s v="DC"/>
    <s v="Rate"/>
    <s v="Water"/>
    <s v="Authority"/>
    <s v="Individual"/>
    <x v="1"/>
    <x v="1"/>
    <s v="Planning, Infrastructure &amp; Economic Development Department"/>
    <s v="Infrastructure Services"/>
    <x v="9"/>
    <s v="907453  Britannia WPP Capacity Upgrade"/>
    <s v="516252  Water Services (Outside Greenbelt)"/>
    <n v="0"/>
    <n v="0"/>
    <n v="54.1"/>
    <n v="0"/>
    <n v="0"/>
    <n v="0"/>
    <n v="0"/>
    <n v="0"/>
    <n v="0"/>
    <n v="0"/>
    <n v="54.1"/>
    <n v="516252"/>
    <n v="54.1"/>
    <n v="7"/>
    <n v="2023"/>
    <s v="Water Services"/>
    <n v="907453"/>
    <s v="Augmentation de la capacité de l’usine de purification de l’eau de Britannia"/>
    <s v="907453 Augmentation de la capacité de l’usine de purification de l’eau de Britannia"/>
    <s v="Comité Permanent de la Protection de L'environnement, de l'eau et de la Gestion des Déchets - services financés par les redevances"/>
    <s v="Services de gestion de l’eau potable"/>
    <s v="Croissance"/>
    <s v="Redevances d’aménagement"/>
  </r>
  <r>
    <n v="907453"/>
    <x v="147"/>
    <x v="2"/>
    <x v="2"/>
    <x v="28"/>
    <x v="7"/>
    <s v="Rate"/>
    <s v="Rate"/>
    <s v="Water"/>
    <s v="Authority"/>
    <s v="Individual"/>
    <x v="1"/>
    <x v="1"/>
    <s v="Planning, Infrastructure &amp; Economic Development Department"/>
    <s v="Infrastructure Services"/>
    <x v="9"/>
    <s v="907453  Britannia WPP Capacity Upgrade"/>
    <s v="518011  Water Funded Debt"/>
    <n v="0"/>
    <n v="0"/>
    <n v="200.9"/>
    <n v="0"/>
    <n v="0"/>
    <n v="0"/>
    <n v="0"/>
    <n v="0"/>
    <n v="0"/>
    <n v="0"/>
    <n v="200.9"/>
    <n v="518011"/>
    <n v="200.9"/>
    <n v="7"/>
    <n v="2023"/>
    <s v="Water Funded Debt"/>
    <n v="907453"/>
    <s v="Augmentation de la capacité de l’usine de purification de l’eau de Britannia"/>
    <s v="907453 Augmentation de la capacité de l’usine de purification de l’eau de Britannia"/>
    <s v="Comité Permanent de la Protection de L'environnement, de l'eau et de la Gestion des Déchets - services financés par les redevances"/>
    <s v="Services de gestion de l’eau potable"/>
    <s v="Croissance"/>
    <s v="Dette financée par les deniers publics"/>
  </r>
  <r>
    <n v="907456"/>
    <x v="148"/>
    <x v="0"/>
    <x v="0"/>
    <x v="22"/>
    <x v="6"/>
    <s v="Rate"/>
    <s v="Rate"/>
    <s v="Water"/>
    <s v="Authority"/>
    <s v="Individual"/>
    <x v="1"/>
    <x v="1"/>
    <s v="Planning, Infrastructure &amp; Economic Development Department"/>
    <s v="Infrastructure Services"/>
    <x v="9"/>
    <s v="907456  Manotick North Island Link"/>
    <s v="516110  Water Capital"/>
    <n v="0"/>
    <n v="301.8"/>
    <n v="0"/>
    <n v="0"/>
    <n v="0"/>
    <n v="0"/>
    <n v="0"/>
    <n v="0"/>
    <n v="0"/>
    <n v="0"/>
    <n v="301.8"/>
    <n v="516110"/>
    <n v="301.8"/>
    <n v="21"/>
    <n v="2021"/>
    <s v="Water Capital"/>
    <n v="907456"/>
    <s v="Raccordement North Island à Manotick"/>
    <s v="907456 Raccordement North Island à Manotick"/>
    <s v="Comité Permanent de la Protection de L'environnement, de l'eau et de la Gestion des Déchets - services financés par les redevances"/>
    <s v="Services de gestion de l’eau potable"/>
    <s v="Croissance"/>
    <s v="Fonds de réserve financé par les deniers publics"/>
  </r>
  <r>
    <n v="907456"/>
    <x v="148"/>
    <x v="1"/>
    <x v="1"/>
    <x v="29"/>
    <x v="1"/>
    <s v="DC"/>
    <s v="Rate"/>
    <s v="Water"/>
    <s v="Authority"/>
    <s v="Individual"/>
    <x v="1"/>
    <x v="1"/>
    <s v="Planning, Infrastructure &amp; Economic Development Department"/>
    <s v="Infrastructure Services"/>
    <x v="9"/>
    <s v="907456  Manotick North Island Link"/>
    <s v="516252  Water Services (Outside Greenbelt)"/>
    <n v="0"/>
    <n v="4874.2"/>
    <n v="0"/>
    <n v="0"/>
    <n v="0"/>
    <n v="0"/>
    <n v="0"/>
    <n v="0"/>
    <n v="0"/>
    <n v="0"/>
    <n v="4874.2"/>
    <n v="516252"/>
    <n v="4874.2"/>
    <n v="21"/>
    <n v="2021"/>
    <s v="Water Services"/>
    <n v="907456"/>
    <s v="Raccordement North Island à Manotick"/>
    <s v="907456 Raccordement North Island à Manotick"/>
    <s v="Comité Permanent de la Protection de L'environnement, de l'eau et de la Gestion des Déchets - services financés par les redevances"/>
    <s v="Services de gestion de l’eau potable"/>
    <s v="Croissance"/>
    <s v="Redevances d’aménagement"/>
  </r>
  <r>
    <n v="907456"/>
    <x v="148"/>
    <x v="1"/>
    <x v="1"/>
    <x v="30"/>
    <x v="1"/>
    <s v="DC"/>
    <s v="Rate"/>
    <s v="Water"/>
    <s v="Authority"/>
    <s v="Individual"/>
    <x v="1"/>
    <x v="1"/>
    <s v="Planning, Infrastructure &amp; Economic Development Department"/>
    <s v="Infrastructure Services"/>
    <x v="9"/>
    <s v="907456  Manotick North Island Link"/>
    <s v="516391  Post Period Capacity Water"/>
    <n v="0"/>
    <n v="542"/>
    <n v="0"/>
    <n v="0"/>
    <n v="0"/>
    <n v="0"/>
    <n v="0"/>
    <n v="0"/>
    <n v="0"/>
    <n v="0"/>
    <n v="542"/>
    <n v="516391"/>
    <n v="542"/>
    <n v="21"/>
    <n v="2021"/>
    <s v="Water Services"/>
    <n v="907456"/>
    <s v="Raccordement North Island à Manotick"/>
    <s v="907456 Raccordement North Island à Manotick"/>
    <s v="Comité Permanent de la Protection de L'environnement, de l'eau et de la Gestion des Déchets - services financés par les redevances"/>
    <s v="Services de gestion de l’eau potable"/>
    <s v="Croissance"/>
    <s v="Redevances d’aménagement"/>
  </r>
  <r>
    <n v="907456"/>
    <x v="148"/>
    <x v="2"/>
    <x v="2"/>
    <x v="28"/>
    <x v="7"/>
    <s v="Rate"/>
    <s v="Rate"/>
    <s v="Water"/>
    <s v="Authority"/>
    <s v="Individual"/>
    <x v="1"/>
    <x v="1"/>
    <s v="Planning, Infrastructure &amp; Economic Development Department"/>
    <s v="Infrastructure Services"/>
    <x v="9"/>
    <s v="907456  Manotick North Island Link"/>
    <s v="518011  Water Funded Debt"/>
    <n v="0"/>
    <n v="300"/>
    <n v="0"/>
    <n v="0"/>
    <n v="0"/>
    <n v="0"/>
    <n v="0"/>
    <n v="0"/>
    <n v="0"/>
    <n v="0"/>
    <n v="300"/>
    <n v="518011"/>
    <n v="300"/>
    <n v="21"/>
    <n v="2021"/>
    <s v="Water Funded Debt"/>
    <n v="907456"/>
    <s v="Raccordement North Island à Manotick"/>
    <s v="907456 Raccordement North Island à Manotick"/>
    <s v="Comité Permanent de la Protection de L'environnement, de l'eau et de la Gestion des Déchets - services financés par les redevances"/>
    <s v="Services de gestion de l’eau potable"/>
    <s v="Croissance"/>
    <s v="Dette financée par les deniers publics"/>
  </r>
  <r>
    <n v="907467"/>
    <x v="149"/>
    <x v="0"/>
    <x v="0"/>
    <x v="22"/>
    <x v="6"/>
    <s v="Rate"/>
    <s v="Rate"/>
    <s v="Water"/>
    <s v="Authority"/>
    <s v="Individual"/>
    <x v="1"/>
    <x v="1"/>
    <s v="Planning, Infrastructure &amp; Economic Development Department"/>
    <s v="Infrastructure Services"/>
    <x v="9"/>
    <s v="907467  SUC Greenbank"/>
    <s v="516110  Water Capital"/>
    <n v="380"/>
    <n v="0"/>
    <n v="0"/>
    <n v="0"/>
    <n v="0"/>
    <n v="0"/>
    <n v="0"/>
    <n v="0"/>
    <n v="0"/>
    <n v="0"/>
    <n v="380"/>
    <n v="516110"/>
    <n v="380"/>
    <n v="3"/>
    <n v="2022"/>
    <s v="Water Capital"/>
    <n v="907467"/>
    <s v="Collectivité urbaine du Sud – Greenbank"/>
    <s v="907467 Collectivité urbaine du Sud – Greenbank"/>
    <s v="Comité Permanent de la Protection de L'environnement, de l'eau et de la Gestion des Déchets - services financés par les redevances"/>
    <s v="Services de gestion de l’eau potable"/>
    <s v="Croissance"/>
    <s v="Fonds de réserve financé par les deniers publics"/>
  </r>
  <r>
    <n v="907467"/>
    <x v="149"/>
    <x v="1"/>
    <x v="1"/>
    <x v="29"/>
    <x v="1"/>
    <s v="DC"/>
    <s v="Rate"/>
    <s v="Water"/>
    <s v="Authority"/>
    <s v="Individual"/>
    <x v="1"/>
    <x v="1"/>
    <s v="Planning, Infrastructure &amp; Economic Development Department"/>
    <s v="Infrastructure Services"/>
    <x v="9"/>
    <s v="907467  SUC Greenbank"/>
    <s v="516252  Water Services (Outside Greenbelt)"/>
    <n v="3112"/>
    <n v="0"/>
    <n v="0"/>
    <n v="0"/>
    <n v="0"/>
    <n v="0"/>
    <n v="0"/>
    <n v="0"/>
    <n v="0"/>
    <n v="0"/>
    <n v="3112"/>
    <n v="516252"/>
    <n v="3112"/>
    <n v="3"/>
    <n v="2022"/>
    <s v="Water Services"/>
    <n v="907467"/>
    <s v="Collectivité urbaine du Sud – Greenbank"/>
    <s v="907467 Collectivité urbaine du Sud – Greenbank"/>
    <s v="Comité Permanent de la Protection de L'environnement, de l'eau et de la Gestion des Déchets - services financés par les redevances"/>
    <s v="Services de gestion de l’eau potable"/>
    <s v="Croissance"/>
    <s v="Redevances d’aménagement"/>
  </r>
  <r>
    <n v="907467"/>
    <x v="149"/>
    <x v="1"/>
    <x v="1"/>
    <x v="30"/>
    <x v="1"/>
    <s v="DC"/>
    <s v="Rate"/>
    <s v="Water"/>
    <s v="Authority"/>
    <s v="Individual"/>
    <x v="1"/>
    <x v="1"/>
    <s v="Planning, Infrastructure &amp; Economic Development Department"/>
    <s v="Infrastructure Services"/>
    <x v="9"/>
    <s v="907467  SUC Greenbank"/>
    <s v="516391  Post Period Capacity Water"/>
    <n v="308"/>
    <n v="0"/>
    <n v="0"/>
    <n v="0"/>
    <n v="0"/>
    <n v="0"/>
    <n v="0"/>
    <n v="0"/>
    <n v="0"/>
    <n v="0"/>
    <n v="308"/>
    <n v="516391"/>
    <n v="308"/>
    <n v="3"/>
    <n v="2022"/>
    <s v="Water Services"/>
    <n v="907467"/>
    <s v="Collectivité urbaine du Sud – Greenbank"/>
    <s v="907467 Collectivité urbaine du Sud – Greenbank"/>
    <s v="Comité Permanent de la Protection de L'environnement, de l'eau et de la Gestion des Déchets - services financés par les redevances"/>
    <s v="Services de gestion de l’eau potable"/>
    <s v="Croissance"/>
    <s v="Redevances d’aménagement"/>
  </r>
  <r>
    <n v="909071"/>
    <x v="150"/>
    <x v="0"/>
    <x v="0"/>
    <x v="22"/>
    <x v="6"/>
    <s v="Rate"/>
    <s v="Rate"/>
    <s v="Water"/>
    <s v="Authority"/>
    <s v="Individual"/>
    <x v="1"/>
    <x v="1"/>
    <s v="Planning, Infrastructure &amp; Economic Development Department"/>
    <s v="Planning Services"/>
    <x v="9"/>
    <s v="909071  2018 Off Site Reliability Links"/>
    <s v="516110  Water Capital"/>
    <n v="0"/>
    <n v="16"/>
    <n v="16"/>
    <n v="16"/>
    <n v="0"/>
    <n v="0"/>
    <n v="0"/>
    <n v="0"/>
    <n v="0"/>
    <n v="0"/>
    <n v="48"/>
    <n v="516110"/>
    <n v="48"/>
    <s v="CW"/>
    <n v="2020"/>
    <s v="Water Capital"/>
    <n v="909071"/>
    <s v="Raccordements de sûreté hors chantiers 2018"/>
    <s v="909071 Raccordements de sûreté hors chantiers 2018"/>
    <s v="Comité Permanent de la Protection de L'environnement, de l'eau et de la Gestion des Déchets - services financés par les redevances"/>
    <s v="Services de gestion de l’eau potable"/>
    <s v="Croissance"/>
    <s v="Fonds de réserve financé par les deniers publics"/>
  </r>
  <r>
    <n v="909071"/>
    <x v="150"/>
    <x v="1"/>
    <x v="1"/>
    <x v="29"/>
    <x v="1"/>
    <s v="DC"/>
    <s v="Rate"/>
    <s v="Water"/>
    <s v="Authority"/>
    <s v="Individual"/>
    <x v="1"/>
    <x v="1"/>
    <s v="Planning, Infrastructure &amp; Economic Development Department"/>
    <s v="Planning Services"/>
    <x v="9"/>
    <s v="909071  2018 Off Site Reliability Links"/>
    <s v="516252  Water Services (Outside Greenbelt)"/>
    <n v="136"/>
    <n v="126"/>
    <n v="129"/>
    <n v="131"/>
    <n v="0"/>
    <n v="0"/>
    <n v="0"/>
    <n v="0"/>
    <n v="0"/>
    <n v="0"/>
    <n v="522"/>
    <n v="516252"/>
    <n v="522"/>
    <s v="CW"/>
    <n v="2020"/>
    <s v="Water Services"/>
    <n v="909071"/>
    <s v="Raccordements de sûreté hors chantiers 2018"/>
    <s v="909071 Raccordements de sûreté hors chantiers 2018"/>
    <s v="Comité Permanent de la Protection de L'environnement, de l'eau et de la Gestion des Déchets - services financés par les redevances"/>
    <s v="Services de gestion de l’eau potable"/>
    <s v="Croissance"/>
    <s v="Redevances d’aménagement"/>
  </r>
  <r>
    <n v="909071"/>
    <x v="150"/>
    <x v="1"/>
    <x v="1"/>
    <x v="30"/>
    <x v="1"/>
    <s v="DC"/>
    <s v="Rate"/>
    <s v="Water"/>
    <s v="Authority"/>
    <s v="Individual"/>
    <x v="1"/>
    <x v="1"/>
    <s v="Planning, Infrastructure &amp; Economic Development Department"/>
    <s v="Planning Services"/>
    <x v="9"/>
    <s v="909071  2018 Off Site Reliability Links"/>
    <s v="516391  Post Period Capacity Water"/>
    <n v="17"/>
    <n v="14"/>
    <n v="14"/>
    <n v="15"/>
    <n v="0"/>
    <n v="0"/>
    <n v="0"/>
    <n v="0"/>
    <n v="0"/>
    <n v="0"/>
    <n v="60"/>
    <n v="516391"/>
    <n v="60"/>
    <s v="CW"/>
    <n v="2020"/>
    <s v="Water Services"/>
    <n v="909071"/>
    <s v="Raccordements de sûreté hors chantiers 2018"/>
    <s v="909071 Raccordements de sûreté hors chantiers 2018"/>
    <s v="Comité Permanent de la Protection de L'environnement, de l'eau et de la Gestion des Déchets - services financés par les redevances"/>
    <s v="Services de gestion de l’eau potable"/>
    <s v="Croissance"/>
    <s v="Redevances d’aménagement"/>
  </r>
  <r>
    <n v="909352"/>
    <x v="151"/>
    <x v="0"/>
    <x v="0"/>
    <x v="22"/>
    <x v="6"/>
    <s v="Rate"/>
    <s v="Rate"/>
    <s v="Water"/>
    <s v="Authority"/>
    <s v="Individual"/>
    <x v="1"/>
    <x v="1"/>
    <s v="Planning, Infrastructure &amp; Economic Development Department"/>
    <s v="Infrastructure Services"/>
    <x v="9"/>
    <s v="909352  2019 Groundwater Studies"/>
    <s v="516110  Water Capital"/>
    <n v="311.5"/>
    <n v="163.315"/>
    <n v="166.43"/>
    <n v="75.650000000000006"/>
    <n v="0"/>
    <n v="0"/>
    <n v="0"/>
    <n v="0"/>
    <n v="0"/>
    <n v="0"/>
    <n v="716.89499999999998"/>
    <n v="516110"/>
    <n v="716.89499999999998"/>
    <s v="CW"/>
    <n v="2021"/>
    <s v="Water Capital"/>
    <n v="909352"/>
    <s v="Études sur l'eau souterraine 2019"/>
    <s v="909352 Études sur l'eau souterraine 2019"/>
    <s v="Comité Permanent de la Protection de L'environnement, de l'eau et de la Gestion des Déchets - services financés par les redevances"/>
    <s v="Services de gestion de l’eau potable"/>
    <s v="Croissance"/>
    <s v="Fonds de réserve financé par les deniers publics"/>
  </r>
  <r>
    <n v="909352"/>
    <x v="151"/>
    <x v="0"/>
    <x v="0"/>
    <x v="23"/>
    <x v="6"/>
    <s v="Rate"/>
    <s v="Rate"/>
    <s v="Water"/>
    <s v="Authority"/>
    <s v="Individual"/>
    <x v="1"/>
    <x v="1"/>
    <s v="Planning, Infrastructure &amp; Economic Development Department"/>
    <s v="Infrastructure Services"/>
    <x v="9"/>
    <s v="909352  2019 Groundwater Studies"/>
    <s v="516112  Sewer Capital"/>
    <n v="311.5"/>
    <n v="163.315"/>
    <n v="166.43"/>
    <n v="75.650000000000006"/>
    <n v="0"/>
    <n v="0"/>
    <n v="0"/>
    <n v="0"/>
    <n v="0"/>
    <n v="0"/>
    <n v="716.89499999999998"/>
    <n v="516112"/>
    <n v="716.89499999999998"/>
    <s v="CW"/>
    <n v="2021"/>
    <s v="Sewer Capital "/>
    <n v="909352"/>
    <s v="Études sur l'eau souterraine 2019"/>
    <s v="909352 Études sur l'eau souterraine 2019"/>
    <s v="Comité Permanent de la Protection de L'environnement, de l'eau et de la Gestion des Déchets - services financés par les redevances"/>
    <s v="Services de gestion de l’eau potable"/>
    <s v="Croissance"/>
    <s v="Fonds de réserve financé par les deniers publics"/>
  </r>
  <r>
    <n v="909352"/>
    <x v="151"/>
    <x v="1"/>
    <x v="1"/>
    <x v="4"/>
    <x v="1"/>
    <s v="DC"/>
    <s v="Rate"/>
    <s v="Water"/>
    <s v="Authority"/>
    <s v="Individual"/>
    <x v="1"/>
    <x v="1"/>
    <s v="Planning, Infrastructure &amp; Economic Development Department"/>
    <s v="Infrastructure Services"/>
    <x v="9"/>
    <s v="909352  2019 Groundwater Studies"/>
    <s v="516298  Future DC Funding"/>
    <n v="0"/>
    <n v="0"/>
    <n v="26.14"/>
    <n v="18.7"/>
    <n v="0"/>
    <n v="0"/>
    <n v="0"/>
    <n v="0"/>
    <n v="0"/>
    <n v="0"/>
    <n v="44.84"/>
    <n v="516298"/>
    <n v="44.84"/>
    <s v="CW"/>
    <n v="2021"/>
    <s v="Check "/>
    <n v="909352"/>
    <s v="Études sur l'eau souterraine 2019"/>
    <s v="909352 Études sur l'eau souterraine 2019"/>
    <s v="Comité Permanent de la Protection de L'environnement, de l'eau et de la Gestion des Déchets - services financés par les redevances"/>
    <s v="Services de gestion de l’eau potable"/>
    <s v="Croissance"/>
    <s v="Redevances d’aménagement"/>
  </r>
  <r>
    <n v="909352"/>
    <x v="151"/>
    <x v="1"/>
    <x v="1"/>
    <x v="34"/>
    <x v="1"/>
    <s v="DC"/>
    <s v="Rate"/>
    <s v="Water"/>
    <s v="Authority"/>
    <s v="Individual"/>
    <x v="1"/>
    <x v="1"/>
    <s v="Planning, Infrastructure &amp; Economic Development Department"/>
    <s v="Infrastructure Services"/>
    <x v="9"/>
    <s v="909352  2019 Groundwater Studies"/>
    <s v="516324  D/C - Water Services (Rural)"/>
    <n v="77"/>
    <n v="40.369999999999997"/>
    <n v="15"/>
    <n v="0"/>
    <n v="0"/>
    <n v="0"/>
    <n v="0"/>
    <n v="0"/>
    <n v="0"/>
    <n v="0"/>
    <n v="132.37"/>
    <n v="516324"/>
    <n v="132.37"/>
    <s v="CW"/>
    <n v="2021"/>
    <s v="Water Services"/>
    <n v="909352"/>
    <s v="Études sur l'eau souterraine 2019"/>
    <s v="909352 Études sur l'eau souterraine 2019"/>
    <s v="Comité Permanent de la Protection de L'environnement, de l'eau et de la Gestion des Déchets - services financés par les redevances"/>
    <s v="Services de gestion de l’eau potable"/>
    <s v="Croissance"/>
    <s v="Redevances d’aménagement"/>
  </r>
  <r>
    <n v="909353"/>
    <x v="152"/>
    <x v="0"/>
    <x v="0"/>
    <x v="22"/>
    <x v="6"/>
    <s v="Rate"/>
    <s v="Rate"/>
    <s v="Water"/>
    <s v="Authority"/>
    <s v="Individual"/>
    <x v="1"/>
    <x v="1"/>
    <s v="Planning, Infrastructure &amp; Economic Development Department"/>
    <s v="Infrastructure Services"/>
    <x v="9"/>
    <s v="909353  2019 Rural Servicing Strategy"/>
    <s v="516110  Water Capital"/>
    <n v="87.5"/>
    <n v="89.25"/>
    <n v="76.3"/>
    <n v="78.05"/>
    <n v="0"/>
    <n v="0"/>
    <n v="0"/>
    <n v="0"/>
    <n v="0"/>
    <n v="0"/>
    <n v="331.1"/>
    <n v="516110"/>
    <n v="331.1"/>
    <s v="CW"/>
    <n v="2021"/>
    <s v="Water Capital"/>
    <n v="909353"/>
    <s v="Stratégie de viabilisation rurale 2019"/>
    <s v="909353 Stratégie de viabilisation rurale 2019"/>
    <s v="Comité Permanent de la Protection de L'environnement, de l'eau et de la Gestion des Déchets - services financés par les redevances"/>
    <s v="Services de gestion de l’eau potable"/>
    <s v="Croissance"/>
    <s v="Fonds de réserve financé par les deniers publics"/>
  </r>
  <r>
    <n v="909353"/>
    <x v="152"/>
    <x v="0"/>
    <x v="0"/>
    <x v="23"/>
    <x v="6"/>
    <s v="Rate"/>
    <s v="Rate"/>
    <s v="Water"/>
    <s v="Authority"/>
    <s v="Individual"/>
    <x v="1"/>
    <x v="1"/>
    <s v="Planning, Infrastructure &amp; Economic Development Department"/>
    <s v="Infrastructure Services"/>
    <x v="9"/>
    <s v="909353  2019 Rural Servicing Strategy"/>
    <s v="516112  Sewer Capital"/>
    <n v="87.5"/>
    <n v="89.25"/>
    <n v="76.3"/>
    <n v="78.05"/>
    <n v="0"/>
    <n v="0"/>
    <n v="0"/>
    <n v="0"/>
    <n v="0"/>
    <n v="0"/>
    <n v="331.1"/>
    <n v="516112"/>
    <n v="331.1"/>
    <s v="CW"/>
    <n v="2021"/>
    <s v="Sewer Capital "/>
    <n v="909353"/>
    <s v="Stratégie de viabilisation rurale 2019"/>
    <s v="909353 Stratégie de viabilisation rurale 2019"/>
    <s v="Comité Permanent de la Protection de L'environnement, de l'eau et de la Gestion des Déchets - services financés par les redevances"/>
    <s v="Services de gestion de l’eau potable"/>
    <s v="Croissance"/>
    <s v="Fonds de réserve financé par les deniers publics"/>
  </r>
  <r>
    <n v="909353"/>
    <x v="152"/>
    <x v="1"/>
    <x v="1"/>
    <x v="35"/>
    <x v="1"/>
    <s v="DC"/>
    <s v="Rate"/>
    <s v="Water"/>
    <s v="Authority"/>
    <s v="Individual"/>
    <x v="1"/>
    <x v="1"/>
    <s v="Planning, Infrastructure &amp; Economic Development Department"/>
    <s v="Infrastructure Services"/>
    <x v="9"/>
    <s v="909353  2019 Rural Servicing Strategy"/>
    <s v="516282  D/C Studies2021Rural"/>
    <n v="75"/>
    <n v="76.5"/>
    <n v="65.400000000000006"/>
    <n v="66.900000000000006"/>
    <n v="0"/>
    <n v="0"/>
    <n v="0"/>
    <n v="0"/>
    <n v="0"/>
    <n v="0"/>
    <n v="283.8"/>
    <n v="516282"/>
    <n v="283.8"/>
    <s v="CW"/>
    <n v="2021"/>
    <s v="Studies"/>
    <n v="909353"/>
    <s v="Stratégie de viabilisation rurale 2019"/>
    <s v="909353 Stratégie de viabilisation rurale 2019"/>
    <s v="Comité Permanent de la Protection de L'environnement, de l'eau et de la Gestion des Déchets - services financés par les redevances"/>
    <s v="Services de gestion de l’eau potable"/>
    <s v="Croissance"/>
    <s v="Redevances d’aménagement"/>
  </r>
  <r>
    <n v="909354"/>
    <x v="153"/>
    <x v="0"/>
    <x v="0"/>
    <x v="22"/>
    <x v="6"/>
    <s v="Rate"/>
    <s v="Rate"/>
    <s v="Water"/>
    <s v="Authority"/>
    <s v="Individual"/>
    <x v="1"/>
    <x v="1"/>
    <s v="Planning, Infrastructure &amp; Economic Development Department"/>
    <s v="Infrastructure Services"/>
    <x v="9"/>
    <s v="909354  2019 Water &amp; Wastewater EA Studies"/>
    <s v="516110  Water Capital"/>
    <n v="26"/>
    <n v="26.5"/>
    <n v="27"/>
    <n v="27.6"/>
    <n v="0"/>
    <n v="0"/>
    <n v="0"/>
    <n v="0"/>
    <n v="0"/>
    <n v="0"/>
    <n v="107.1"/>
    <n v="516110"/>
    <n v="107.1"/>
    <s v="CW"/>
    <n v="2021"/>
    <s v="Water Capital"/>
    <n v="909354"/>
    <s v="Études d'ÉE - Eau et eaux usées 2019"/>
    <s v="909354 Études d'ÉE - Eau et eaux usées 2019"/>
    <s v="Comité Permanent de la Protection de L'environnement, de l'eau et de la Gestion des Déchets - services financés par les redevances"/>
    <s v="Services de gestion de l’eau potable"/>
    <s v="Croissance"/>
    <s v="Fonds de réserve financé par les deniers publics"/>
  </r>
  <r>
    <n v="909354"/>
    <x v="153"/>
    <x v="0"/>
    <x v="0"/>
    <x v="23"/>
    <x v="6"/>
    <s v="Rate"/>
    <s v="Rate"/>
    <s v="Water"/>
    <s v="Authority"/>
    <s v="Individual"/>
    <x v="1"/>
    <x v="1"/>
    <s v="Planning, Infrastructure &amp; Economic Development Department"/>
    <s v="Infrastructure Services"/>
    <x v="9"/>
    <s v="909354  2019 Water &amp; Wastewater EA Studies"/>
    <s v="516112  Sewer Capital"/>
    <n v="26"/>
    <n v="26.5"/>
    <n v="27"/>
    <n v="27.6"/>
    <n v="0"/>
    <n v="0"/>
    <n v="0"/>
    <n v="0"/>
    <n v="0"/>
    <n v="0"/>
    <n v="107.1"/>
    <n v="516112"/>
    <n v="107.1"/>
    <s v="CW"/>
    <n v="2021"/>
    <s v="Sewer Capital "/>
    <n v="909354"/>
    <s v="Études d'ÉE - Eau et eaux usées 2019"/>
    <s v="909354 Études d'ÉE - Eau et eaux usées 2019"/>
    <s v="Comité Permanent de la Protection de L'environnement, de l'eau et de la Gestion des Déchets - services financés par les redevances"/>
    <s v="Services de gestion de l’eau potable"/>
    <s v="Croissance"/>
    <s v="Fonds de réserve financé par les deniers publics"/>
  </r>
  <r>
    <n v="909354"/>
    <x v="153"/>
    <x v="1"/>
    <x v="1"/>
    <x v="27"/>
    <x v="1"/>
    <s v="DC"/>
    <s v="Rate"/>
    <s v="Sewer"/>
    <s v="Authority"/>
    <s v="Individual"/>
    <x v="1"/>
    <x v="1"/>
    <s v="Planning, Infrastructure &amp; Economic Development Department"/>
    <s v="Infrastructure Services"/>
    <x v="9"/>
    <s v="909354  2019 Water &amp; Wastewater EA Studies"/>
    <s v="516279  D/C Studies-2021-CW"/>
    <n v="208"/>
    <n v="212"/>
    <n v="216"/>
    <n v="220.8"/>
    <n v="0"/>
    <n v="0"/>
    <n v="0"/>
    <n v="0"/>
    <n v="0"/>
    <n v="0"/>
    <n v="856.8"/>
    <n v="516279"/>
    <n v="856.8"/>
    <s v="CW"/>
    <n v="2021"/>
    <s v="Studies"/>
    <n v="909354"/>
    <s v="Études d'ÉE - Eau et eaux usées 2019"/>
    <s v="909354 Études d'ÉE - Eau et eaux usées 2019"/>
    <s v="Comité Permanent de la Protection de L'environnement, de l'eau et de la Gestion des Déchets - services financés par les redevances"/>
    <s v="Services de gestion de l’eau potable"/>
    <s v="Croissance"/>
    <s v="Redevances d’aménagement"/>
  </r>
  <r>
    <n v="907008"/>
    <x v="154"/>
    <x v="0"/>
    <x v="0"/>
    <x v="22"/>
    <x v="6"/>
    <s v="Rate"/>
    <s v="Rate"/>
    <s v="Sewer"/>
    <s v="Authority"/>
    <s v="Individual"/>
    <x v="1"/>
    <x v="1"/>
    <s v="Public Works &amp; Environmental Services Department"/>
    <s v="Water Services"/>
    <x v="9"/>
    <s v="907008  Treatment Plant Process Expansion"/>
    <s v="516110  Water Capital"/>
    <n v="0"/>
    <n v="0"/>
    <n v="0"/>
    <n v="0"/>
    <n v="1243"/>
    <n v="11684"/>
    <n v="0"/>
    <n v="0"/>
    <n v="0"/>
    <n v="0"/>
    <n v="12927"/>
    <n v="516110"/>
    <n v="0"/>
    <s v="CW"/>
    <n v="2022"/>
    <s v="Water Capital"/>
    <n v="907008"/>
    <s v="Croissance des processus d’usines de traitement"/>
    <s v="907008 Croissance des processus d’usines de traitement"/>
    <s v="Comité Permanent de la Protection de L'environnement, de l'eau et de la Gestion des Déchets - services financés par les redevances"/>
    <s v="Services de gestion de l’eau potable"/>
    <s v="Croissance"/>
    <s v="Fonds de réserve financé par les deniers publics"/>
  </r>
  <r>
    <n v="907008"/>
    <x v="154"/>
    <x v="1"/>
    <x v="1"/>
    <x v="36"/>
    <x v="1"/>
    <s v="DC"/>
    <s v="Rate"/>
    <s v="Sewer"/>
    <s v="Authority"/>
    <s v="Individual"/>
    <x v="1"/>
    <x v="1"/>
    <s v="Public Works &amp; Environmental Services Department"/>
    <s v="Water Services"/>
    <x v="9"/>
    <s v="907008  Treatment Plant Process Expansion"/>
    <s v="516250  Water Services (City Wide)"/>
    <n v="0"/>
    <n v="0"/>
    <n v="0"/>
    <n v="0"/>
    <n v="607"/>
    <n v="5706"/>
    <n v="0"/>
    <n v="0"/>
    <n v="0"/>
    <n v="0"/>
    <n v="6313"/>
    <n v="516250"/>
    <n v="0"/>
    <s v="CW"/>
    <n v="2022"/>
    <s v="Water Services"/>
    <n v="907008"/>
    <s v="Croissance des processus d’usines de traitement"/>
    <s v="907008 Croissance des processus d’usines de traitement"/>
    <s v="Comité Permanent de la Protection de L'environnement, de l'eau et de la Gestion des Déchets - services financés par les redevances"/>
    <s v="Services de gestion de l’eau potable"/>
    <s v="Croissance"/>
    <s v="Redevances d’aménagement"/>
  </r>
  <r>
    <n v="907008"/>
    <x v="154"/>
    <x v="1"/>
    <x v="1"/>
    <x v="30"/>
    <x v="1"/>
    <s v="DC"/>
    <s v="Rate"/>
    <s v="Stormwater"/>
    <s v="Authority"/>
    <s v="Individual"/>
    <x v="1"/>
    <x v="1"/>
    <s v="Public Works &amp; Environmental Services Department"/>
    <s v="Water Services"/>
    <x v="9"/>
    <s v="907008  Treatment Plant Process Expansion"/>
    <s v="516391  Post Period Capacity Water"/>
    <n v="0"/>
    <n v="0"/>
    <n v="0"/>
    <n v="0"/>
    <n v="3150"/>
    <n v="29610"/>
    <n v="0"/>
    <n v="0"/>
    <n v="0"/>
    <n v="0"/>
    <n v="32760"/>
    <n v="516391"/>
    <n v="0"/>
    <s v="CW"/>
    <n v="2022"/>
    <s v="Water Services"/>
    <n v="907008"/>
    <s v="Croissance des processus d’usines de traitement"/>
    <s v="907008 Croissance des processus d’usines de traitement"/>
    <s v="Comité Permanent de la Protection de L'environnement, de l'eau et de la Gestion des Déchets - services financés par les redevances"/>
    <s v="Services de gestion de l’eau potable"/>
    <s v="Croissance"/>
    <s v="Redevances d’aménagement"/>
  </r>
  <r>
    <n v="908434"/>
    <x v="155"/>
    <x v="0"/>
    <x v="0"/>
    <x v="22"/>
    <x v="6"/>
    <s v="Rate"/>
    <s v="Rate"/>
    <s v="Sewer"/>
    <s v="Authority"/>
    <s v="Water Systems General-Regulatory"/>
    <x v="3"/>
    <x v="1"/>
    <s v="Public Works &amp; Environmental Services Department"/>
    <s v="Water Services"/>
    <x v="9"/>
    <s v="908434  Water Efficiency - 2017"/>
    <s v="516110  Water Capital"/>
    <n v="0"/>
    <n v="400"/>
    <n v="400"/>
    <n v="400"/>
    <n v="400"/>
    <n v="400"/>
    <n v="400"/>
    <n v="400"/>
    <n v="400"/>
    <n v="400"/>
    <n v="3600"/>
    <n v="516110"/>
    <n v="1200"/>
    <s v="CW"/>
    <n v="2020"/>
    <s v="Water Capital"/>
    <n v="908434"/>
    <s v="Valorisation de l’eau"/>
    <s v="908434 Valorisation de l’eau"/>
    <s v="Comité Permanent de la Protection de L'environnement, de l'eau et de la Gestion des Déchets - services financés par les redevances"/>
    <s v="Services de gestion de l’eau potable"/>
    <s v="Réglementé"/>
    <s v="Fonds de réserve financé par les deniers publics"/>
  </r>
  <r>
    <n v="909516"/>
    <x v="156"/>
    <x v="0"/>
    <x v="0"/>
    <x v="23"/>
    <x v="6"/>
    <s v="Rate"/>
    <s v="Rate"/>
    <s v="Sewer"/>
    <s v="Authority"/>
    <s v="Individual"/>
    <x v="0"/>
    <x v="1"/>
    <s v="Planning, Infrastructure &amp; Economic Development Department"/>
    <s v="Infrastructure Services"/>
    <x v="10"/>
    <s v="909516  LiDAR Topography Update - CW"/>
    <s v="516112  Sewer Capital"/>
    <n v="300"/>
    <n v="0"/>
    <n v="0"/>
    <n v="0"/>
    <n v="0"/>
    <n v="0"/>
    <n v="0"/>
    <n v="0"/>
    <n v="0"/>
    <n v="0"/>
    <n v="300"/>
    <n v="516112"/>
    <n v="300"/>
    <s v="CW"/>
    <n v="2021"/>
    <s v="Sewer Capital "/>
    <n v="909516"/>
    <s v="LiDAR - Mise à jour de la topographie - À l'échelle de la ville"/>
    <s v="909516 LiDAR - Mise à jour de la topographie - À l'échelle de la ville"/>
    <s v="Comité Permanent de la Protection de L'environnement, de l'eau et de la Gestion des Déchets - services financés par les redevances"/>
    <s v="Services des eaux usées"/>
    <s v="Renouvellement des immobilisations"/>
    <s v="Fonds de réserve financé par les deniers publics"/>
  </r>
  <r>
    <n v="908250"/>
    <x v="157"/>
    <x v="0"/>
    <x v="0"/>
    <x v="22"/>
    <x v="6"/>
    <s v="Rate"/>
    <s v="Rate"/>
    <s v="Sewer"/>
    <s v="Authority"/>
    <s v="Individual"/>
    <x v="0"/>
    <x v="1"/>
    <s v="Planning, Infrastructure &amp; Economic Development Department"/>
    <s v="Infrastructure Services"/>
    <x v="10"/>
    <s v="908250  Infrastructure Planning Information Mgmt"/>
    <s v="516110  Water Capital"/>
    <n v="0"/>
    <n v="51"/>
    <n v="104"/>
    <n v="106"/>
    <n v="0"/>
    <n v="0"/>
    <n v="0"/>
    <n v="0"/>
    <n v="0"/>
    <n v="0"/>
    <n v="261"/>
    <n v="516110"/>
    <n v="261"/>
    <s v="CW"/>
    <n v="2020"/>
    <s v="Water Capital"/>
    <n v="908250"/>
    <s v="Gestion de l'information sur la planification des infrastructures"/>
    <s v="908250 Gestion de l'information sur la planification des infrastructures"/>
    <s v="Comité Permanent de la Protection de L'environnement, de l'eau et de la Gestion des Déchets - services financés par les redevances"/>
    <s v="Services des eaux usées"/>
    <s v="Renouvellement des immobilisations"/>
    <s v="Fonds de réserve financé par les deniers publics"/>
  </r>
  <r>
    <n v="908250"/>
    <x v="157"/>
    <x v="0"/>
    <x v="0"/>
    <x v="23"/>
    <x v="6"/>
    <s v="Rate"/>
    <s v="Rate"/>
    <s v="Sewer"/>
    <s v="Authority"/>
    <s v="Individual"/>
    <x v="0"/>
    <x v="1"/>
    <s v="Planning, Infrastructure &amp; Economic Development Department"/>
    <s v="Infrastructure Services"/>
    <x v="10"/>
    <s v="908250  Infrastructure Planning Information Mgmt"/>
    <s v="516112  Sewer Capital"/>
    <n v="0"/>
    <n v="51"/>
    <n v="104"/>
    <n v="106"/>
    <n v="0"/>
    <n v="0"/>
    <n v="0"/>
    <n v="0"/>
    <n v="0"/>
    <n v="0"/>
    <n v="261"/>
    <n v="516112"/>
    <n v="261"/>
    <s v="CW"/>
    <n v="2020"/>
    <s v="Sewer Capital "/>
    <n v="908250"/>
    <s v="Gestion de l'information sur la planification des infrastructures"/>
    <s v="908250 Gestion de l'information sur la planification des infrastructures"/>
    <s v="Comité Permanent de la Protection de L'environnement, de l'eau et de la Gestion des Déchets - services financés par les redevances"/>
    <s v="Services des eaux usées"/>
    <s v="Renouvellement des immobilisations"/>
    <s v="Fonds de réserve financé par les deniers publics"/>
  </r>
  <r>
    <n v="908250"/>
    <x v="157"/>
    <x v="0"/>
    <x v="0"/>
    <x v="24"/>
    <x v="6"/>
    <s v="Rate"/>
    <s v="Rate"/>
    <s v="Sewer"/>
    <s v="Authority"/>
    <s v="Individual"/>
    <x v="0"/>
    <x v="1"/>
    <s v="Planning, Infrastructure &amp; Economic Development Department"/>
    <s v="Infrastructure Services"/>
    <x v="10"/>
    <s v="908250  Infrastructure Planning Information Mgmt"/>
    <s v="516180  Stormwater Reserve Capital"/>
    <n v="0"/>
    <n v="51"/>
    <n v="104"/>
    <n v="106"/>
    <n v="0"/>
    <n v="0"/>
    <n v="0"/>
    <n v="0"/>
    <n v="0"/>
    <n v="0"/>
    <n v="261"/>
    <n v="516180"/>
    <n v="261"/>
    <s v="CW"/>
    <n v="2020"/>
    <s v="Stormwater"/>
    <n v="908250"/>
    <s v="Gestion de l'information sur la planification des infrastructures"/>
    <s v="908250 Gestion de l'information sur la planification des infrastructures"/>
    <s v="Comité Permanent de la Protection de L'environnement, de l'eau et de la Gestion des Déchets - services financés par les redevances"/>
    <s v="Services des eaux usées"/>
    <s v="Renouvellement des immobilisations"/>
    <s v="Fonds de réserve financé par les deniers publics"/>
  </r>
  <r>
    <n v="909393"/>
    <x v="158"/>
    <x v="0"/>
    <x v="0"/>
    <x v="23"/>
    <x v="6"/>
    <s v="Rate"/>
    <s v="Rate"/>
    <s v="Sewer"/>
    <s v="Authority"/>
    <s v="Wet Weather Program "/>
    <x v="0"/>
    <x v="1"/>
    <s v="Planning, Infrastructure &amp; Economic Development Department"/>
    <s v="Infrastructure Services"/>
    <x v="10"/>
    <s v="909393  2019 ORAP Wet Weather IMP"/>
    <s v="516112  Sewer Capital"/>
    <n v="1131"/>
    <n v="1740"/>
    <n v="1740"/>
    <n v="1740"/>
    <n v="1740"/>
    <n v="2610"/>
    <n v="2610"/>
    <n v="2610"/>
    <n v="2610"/>
    <n v="2610"/>
    <n v="21141"/>
    <n v="516112"/>
    <n v="6351"/>
    <s v="CW"/>
    <n v="2021"/>
    <s v="Sewer Capital "/>
    <n v="909393"/>
    <s v="PARO 2019 - Plan de gestion des infrastructures en période de précipitation"/>
    <s v="909393 PARO 2019 - Plan de gestion des infrastructures en période de précipitation"/>
    <s v="Comité Permanent de la Protection de L'environnement, de l'eau et de la Gestion des Déchets - services financés par les redevances"/>
    <s v="Services des eaux usées"/>
    <s v="Renouvellement des immobilisations"/>
    <s v="Fonds de réserve financé par les deniers publics"/>
  </r>
  <r>
    <n v="909393"/>
    <x v="158"/>
    <x v="1"/>
    <x v="1"/>
    <x v="37"/>
    <x v="1"/>
    <s v="DC"/>
    <s v="Rate"/>
    <s v="Sewer"/>
    <s v="Authority"/>
    <s v="Wet Weather Program "/>
    <x v="0"/>
    <x v="1"/>
    <s v="Planning, Infrastructure &amp; Economic Development Department"/>
    <s v="Infrastructure Services"/>
    <x v="10"/>
    <s v="909393  2019 ORAP Wet Weather IMP"/>
    <s v="516231  Sanitary Wastewater (City Wide)"/>
    <n v="169"/>
    <n v="260"/>
    <n v="260"/>
    <n v="260"/>
    <n v="260"/>
    <n v="91"/>
    <n v="0"/>
    <n v="0"/>
    <n v="0"/>
    <n v="0"/>
    <n v="1300"/>
    <n v="516231"/>
    <n v="949"/>
    <s v="CW"/>
    <n v="2021"/>
    <s v="Sanitary Wastewater"/>
    <n v="909393"/>
    <s v="PARO 2019 - Plan de gestion des infrastructures en période de précipitation"/>
    <s v="909393 PARO 2019 - Plan de gestion des infrastructures en période de précipitation"/>
    <s v="Comité Permanent de la Protection de L'environnement, de l'eau et de la Gestion des Déchets - services financés par les redevances"/>
    <s v="Services des eaux usées"/>
    <s v="Renouvellement des immobilisations"/>
    <s v="Redevances d’aménagement"/>
  </r>
  <r>
    <n v="909393"/>
    <x v="158"/>
    <x v="1"/>
    <x v="1"/>
    <x v="4"/>
    <x v="1"/>
    <s v="DC"/>
    <s v="Rate"/>
    <s v="Sewer"/>
    <s v="Authority"/>
    <s v="Wet Weather Program "/>
    <x v="0"/>
    <x v="1"/>
    <s v="Planning, Infrastructure &amp; Economic Development Department"/>
    <s v="Infrastructure Services"/>
    <x v="10"/>
    <s v="909393  2019 ORAP Wet Weather IMP"/>
    <s v="516298  Future DC Funding"/>
    <n v="0"/>
    <n v="0"/>
    <n v="0"/>
    <n v="0"/>
    <n v="0"/>
    <n v="299"/>
    <n v="390"/>
    <n v="390"/>
    <n v="390"/>
    <n v="390"/>
    <n v="1859"/>
    <n v="516298"/>
    <n v="0"/>
    <s v="CW"/>
    <n v="2021"/>
    <s v="Check "/>
    <n v="909393"/>
    <s v="PARO 2019 - Plan de gestion des infrastructures en période de précipitation"/>
    <s v="909393 PARO 2019 - Plan de gestion des infrastructures en période de précipitation"/>
    <s v="Comité Permanent de la Protection de L'environnement, de l'eau et de la Gestion des Déchets - services financés par les redevances"/>
    <s v="Services des eaux usées"/>
    <s v="Renouvellement des immobilisations"/>
    <s v="Redevances d’aménagement"/>
  </r>
  <r>
    <n v="907675"/>
    <x v="159"/>
    <x v="0"/>
    <x v="0"/>
    <x v="23"/>
    <x v="6"/>
    <s v="Rate"/>
    <s v="Rate"/>
    <s v="Sewer"/>
    <s v="Authority"/>
    <s v="Individual"/>
    <x v="0"/>
    <x v="1"/>
    <s v="Public Works &amp; Environmental Services Department"/>
    <s v="Water Services"/>
    <x v="10"/>
    <s v="907675  New Vehicles Waste Water - 2016"/>
    <s v="516112  Sewer Capital"/>
    <n v="0"/>
    <n v="100"/>
    <n v="100"/>
    <n v="100"/>
    <n v="100"/>
    <n v="100"/>
    <n v="100"/>
    <n v="100"/>
    <n v="100"/>
    <n v="100"/>
    <n v="900"/>
    <n v="516112"/>
    <n v="300"/>
    <n v="18"/>
    <n v="2020"/>
    <s v="Sewer Capital "/>
    <n v="907675"/>
    <s v="Nouveaux véhicules pour les services de gestion des eaux usées 2016"/>
    <s v="907675 Nouveaux véhicules pour les services de gestion des eaux usées 2016"/>
    <s v="Comité Permanent de la Protection de L'environnement, de l'eau et de la Gestion des Déchets - services financés par les redevances"/>
    <s v="Services des eaux usées"/>
    <s v="Renouvellement des immobilisations"/>
    <s v="Fonds de réserve financé par les deniers publics"/>
  </r>
  <r>
    <n v="908445"/>
    <x v="160"/>
    <x v="0"/>
    <x v="0"/>
    <x v="23"/>
    <x v="6"/>
    <s v="Rate"/>
    <s v="Rate"/>
    <s v="Sewer"/>
    <s v="Authority"/>
    <s v="Wastewater Services General-Renewal"/>
    <x v="0"/>
    <x v="1"/>
    <s v="Public Works &amp; Environmental Services Department"/>
    <s v="Water Services"/>
    <x v="10"/>
    <s v="908445  Wastewater Drainage Roofing 2019"/>
    <s v="516112  Sewer Capital"/>
    <n v="180"/>
    <n v="110"/>
    <n v="80"/>
    <n v="50"/>
    <n v="80"/>
    <n v="30"/>
    <n v="35"/>
    <n v="20"/>
    <n v="80"/>
    <n v="80"/>
    <n v="745"/>
    <n v="516112"/>
    <n v="420"/>
    <s v="CW"/>
    <n v="2021"/>
    <s v="Sewer Capital "/>
    <n v="908445"/>
    <s v="Toiture des installations du drainage et des eaux usées – 2019"/>
    <s v="908445 Toiture des installations du drainage et des eaux usées – 2019"/>
    <s v="Comité Permanent de la Protection de L'environnement, de l'eau et de la Gestion des Déchets - services financés par les redevances"/>
    <s v="Services des eaux usées"/>
    <s v="Renouvellement des immobilisations"/>
    <s v="Fonds de réserve financé par les deniers publics"/>
  </r>
  <r>
    <n v="908092"/>
    <x v="161"/>
    <x v="0"/>
    <x v="0"/>
    <x v="23"/>
    <x v="6"/>
    <s v="Rate"/>
    <s v="Rate"/>
    <s v="Sewer"/>
    <s v="Authority"/>
    <s v="Wastewater &amp; Stormwater Collection"/>
    <x v="0"/>
    <x v="1"/>
    <s v="Public Works &amp; Environmental Services Department"/>
    <s v="Water Services"/>
    <x v="10"/>
    <s v="908092  Flow Monitoring System Rehab. 2019"/>
    <s v="516112  Sewer Capital"/>
    <n v="400"/>
    <n v="200"/>
    <n v="200"/>
    <n v="200"/>
    <n v="200"/>
    <n v="200"/>
    <n v="200"/>
    <n v="200"/>
    <n v="200"/>
    <n v="200"/>
    <n v="2200"/>
    <n v="516112"/>
    <n v="1000"/>
    <s v="CW"/>
    <n v="2021"/>
    <s v="Sewer Capital "/>
    <n v="908092"/>
    <s v="Réfection du réseau de surveillance du débit – 2019"/>
    <s v="908092 Réfection du réseau de surveillance du débit – 2019"/>
    <s v="Comité Permanent de la Protection de L'environnement, de l'eau et de la Gestion des Déchets - services financés par les redevances"/>
    <s v="Services des eaux usées"/>
    <s v="Renouvellement des immobilisations"/>
    <s v="Fonds de réserve financé par les deniers publics"/>
  </r>
  <r>
    <n v="908446"/>
    <x v="162"/>
    <x v="0"/>
    <x v="0"/>
    <x v="23"/>
    <x v="6"/>
    <s v="Rate"/>
    <s v="Rate"/>
    <s v="Sewer"/>
    <s v="Authority"/>
    <s v="Individual"/>
    <x v="0"/>
    <x v="1"/>
    <s v="Public Works &amp; Environmental Services Department"/>
    <s v="Water Services"/>
    <x v="10"/>
    <s v="908446  Collection System Condition Assess."/>
    <s v="516112  Sewer Capital"/>
    <n v="0"/>
    <n v="1160"/>
    <n v="1160"/>
    <n v="1160"/>
    <n v="1165"/>
    <n v="1165"/>
    <n v="1165"/>
    <n v="1170"/>
    <n v="1170"/>
    <n v="1170"/>
    <n v="10485"/>
    <n v="516112"/>
    <n v="3480"/>
    <s v="CW"/>
    <n v="2019"/>
    <s v="Sewer Capital "/>
    <n v="908446"/>
    <s v="Évaluation de l’état du réseau de collecte "/>
    <s v="908446 Évaluation de l’état du réseau de collecte "/>
    <s v="Comité Permanent de la Protection de L'environnement, de l'eau et de la Gestion des Déchets - services financés par les redevances"/>
    <s v="Services des eaux usées"/>
    <s v="Renouvellement des immobilisations"/>
    <s v="Fonds de réserve financé par les deniers publics"/>
  </r>
  <r>
    <n v="909030"/>
    <x v="163"/>
    <x v="0"/>
    <x v="0"/>
    <x v="23"/>
    <x v="6"/>
    <s v="Rate"/>
    <s v="Rate"/>
    <s v="Sewer"/>
    <s v="Authority"/>
    <s v="Individual"/>
    <x v="0"/>
    <x v="1"/>
    <s v="Public Works &amp; Environmental Services Department"/>
    <s v="Water Services"/>
    <x v="10"/>
    <s v="909030  SCADA Rehab &amp; Upgrades-Remote Sewer 2018"/>
    <s v="516112  Sewer Capital"/>
    <n v="0"/>
    <n v="1838"/>
    <n v="1559"/>
    <n v="1559"/>
    <n v="1313"/>
    <n v="1313"/>
    <n v="1313"/>
    <n v="1313"/>
    <n v="1313"/>
    <n v="1313"/>
    <n v="12834"/>
    <n v="516112"/>
    <n v="4956"/>
    <s v="CW"/>
    <n v="2019"/>
    <s v="Sewer Capital "/>
    <n v="909030"/>
    <s v="Réfection et mises à jour du système SCADA – installations d’égouts satellites – 2018"/>
    <s v="909030 Réfection et mises à jour du système SCADA – installations d’égouts satellites – 2018"/>
    <s v="Comité Permanent de la Protection de L'environnement, de l'eau et de la Gestion des Déchets - services financés par les redevances"/>
    <s v="Services des eaux usées"/>
    <s v="Renouvellement des immobilisations"/>
    <s v="Fonds de réserve financé par les deniers publics"/>
  </r>
  <r>
    <n v="909313"/>
    <x v="164"/>
    <x v="0"/>
    <x v="0"/>
    <x v="23"/>
    <x v="6"/>
    <s v="Rate"/>
    <s v="Rate"/>
    <s v="Sewer"/>
    <s v="Authority"/>
    <s v="Wastewater &amp; Stormwater Collection"/>
    <x v="0"/>
    <x v="1"/>
    <s v="Public Works &amp; Environmental Services Department"/>
    <s v="Water Services"/>
    <x v="10"/>
    <s v="909313  Linear Sewage System Improve. Prog. 2019"/>
    <s v="516112  Sewer Capital"/>
    <n v="2000"/>
    <n v="2000"/>
    <n v="2000"/>
    <n v="2000"/>
    <n v="2000"/>
    <n v="2000"/>
    <n v="2000"/>
    <n v="2000"/>
    <n v="2000"/>
    <n v="2000"/>
    <n v="20000"/>
    <n v="516112"/>
    <n v="8000"/>
    <s v="CW"/>
    <n v="2021"/>
    <s v="Sewer Capital "/>
    <n v="909313"/>
    <s v="Programme d’amélioration du réseau d’égouts linéaires 2019"/>
    <s v="909313 Programme d’amélioration du réseau d’égouts linéaires 2019"/>
    <s v="Comité Permanent de la Protection de L'environnement, de l'eau et de la Gestion des Déchets - services financés par les redevances"/>
    <s v="Services des eaux usées"/>
    <s v="Renouvellement des immobilisations"/>
    <s v="Fonds de réserve financé par les deniers publics"/>
  </r>
  <r>
    <n v="909330"/>
    <x v="165"/>
    <x v="0"/>
    <x v="0"/>
    <x v="23"/>
    <x v="6"/>
    <s v="Rate"/>
    <s v="Rate"/>
    <s v="Sewer"/>
    <s v="Authority"/>
    <s v="Wastewater &amp; Stormwater Collection"/>
    <x v="0"/>
    <x v="1"/>
    <s v="Public Works &amp; Environmental Services Department"/>
    <s v="Water Services"/>
    <x v="10"/>
    <s v="909330  Sewer Lateral Repairs 2019"/>
    <s v="516112  Sewer Capital"/>
    <n v="500"/>
    <n v="0"/>
    <n v="0"/>
    <n v="0"/>
    <n v="2000"/>
    <n v="2000"/>
    <n v="2000"/>
    <n v="2000"/>
    <n v="2000"/>
    <n v="2000"/>
    <n v="12500"/>
    <n v="516112"/>
    <n v="500"/>
    <s v="CW"/>
    <n v="2021"/>
    <s v="Sewer Capital "/>
    <n v="909330"/>
    <s v="Réparations aux conduites d’égout latérales – 2019"/>
    <s v="909330 Réparations aux conduites d’égout latérales – 2019"/>
    <s v="Comité Permanent de la Protection de L'environnement, de l'eau et de la Gestion des Déchets - services financés par les redevances"/>
    <s v="Services des eaux usées"/>
    <s v="Renouvellement des immobilisations"/>
    <s v="Fonds de réserve financé par les deniers publics"/>
  </r>
  <r>
    <n v="909330"/>
    <x v="165"/>
    <x v="2"/>
    <x v="2"/>
    <x v="25"/>
    <x v="7"/>
    <s v="Rate"/>
    <s v="Rate"/>
    <s v="Sewer"/>
    <s v="Authority"/>
    <s v="Wastewater &amp; Stormwater Collection"/>
    <x v="0"/>
    <x v="1"/>
    <s v="Public Works &amp; Environmental Services Department"/>
    <s v="Water Services"/>
    <x v="10"/>
    <s v="909330  Sewer Lateral Repairs 2019"/>
    <s v="518007  Sewer Funded Debt"/>
    <n v="500"/>
    <n v="4500"/>
    <n v="4500"/>
    <n v="4500"/>
    <n v="2500"/>
    <n v="2500"/>
    <n v="2500"/>
    <n v="2500"/>
    <n v="2500"/>
    <n v="2500"/>
    <n v="29000"/>
    <n v="518007"/>
    <n v="14000"/>
    <s v="CW"/>
    <n v="2021"/>
    <s v="Sewer Funded Debt"/>
    <n v="909330"/>
    <s v="Réparations aux conduites d’égout latérales – 2019"/>
    <s v="909330 Réparations aux conduites d’égout latérales – 2019"/>
    <s v="Comité Permanent de la Protection de L'environnement, de l'eau et de la Gestion des Déchets - services financés par les redevances"/>
    <s v="Services des eaux usées"/>
    <s v="Renouvellement des immobilisations"/>
    <s v="Dette financée par les deniers publics"/>
  </r>
  <r>
    <n v="908029"/>
    <x v="166"/>
    <x v="0"/>
    <x v="0"/>
    <x v="23"/>
    <x v="6"/>
    <s v="Rate"/>
    <s v="Rate"/>
    <s v="Sewer"/>
    <s v="Authority"/>
    <s v="Wastewater Collection Pumping Station Program"/>
    <x v="0"/>
    <x v="1"/>
    <s v="Public Works &amp; Environmental Services Department"/>
    <s v="Water Services"/>
    <x v="10"/>
    <s v="908029  South End Remote Facil. Corrosion/Odour"/>
    <s v="516112  Sewer Capital"/>
    <n v="0"/>
    <n v="2500"/>
    <n v="0"/>
    <n v="0"/>
    <n v="0"/>
    <n v="0"/>
    <n v="0"/>
    <n v="0"/>
    <n v="0"/>
    <n v="0"/>
    <n v="2500"/>
    <n v="516112"/>
    <n v="2500"/>
    <n v="18"/>
    <n v="2020"/>
    <s v="Sewer Capital "/>
    <n v="908029"/>
    <s v="Installation périphérique à l'ouest d’Ottawa Corrosion/odeur"/>
    <s v="908029 Installation périphérique à l'ouest d’Ottawa Corrosion/odeur"/>
    <s v="Comité Permanent de la Protection de L'environnement, de l'eau et de la Gestion des Déchets - services financés par les redevances"/>
    <s v="Services des eaux usées"/>
    <s v="Renouvellement des immobilisations"/>
    <s v="Fonds de réserve financé par les deniers publics"/>
  </r>
  <r>
    <n v="909331"/>
    <x v="167"/>
    <x v="0"/>
    <x v="0"/>
    <x v="23"/>
    <x v="6"/>
    <s v="Rate"/>
    <s v="Rate"/>
    <s v="Sewer"/>
    <s v="Authority"/>
    <s v="Wastewater Collection Pump Stn"/>
    <x v="0"/>
    <x v="1"/>
    <s v="Public Works &amp; Environmental Services Department"/>
    <s v="Water Services"/>
    <x v="10"/>
    <s v="909331  Sewage Pumping Station Rehab Prog 2019"/>
    <s v="516112  Sewer Capital"/>
    <n v="19100"/>
    <n v="5530"/>
    <n v="9135"/>
    <n v="9135"/>
    <n v="9135"/>
    <n v="19635"/>
    <n v="9135"/>
    <n v="9135"/>
    <n v="9135"/>
    <n v="9135"/>
    <n v="108210"/>
    <n v="516112"/>
    <n v="42900"/>
    <s v="CW"/>
    <n v="2021"/>
    <s v="Sewer Capital "/>
    <n v="909331"/>
    <s v="Programme de réfection des stations de pompage d’égouts – 2019"/>
    <s v="909331 Programme de réfection des stations de pompage d’égouts – 2019"/>
    <s v="Comité Permanent de la Protection de L'environnement, de l'eau et de la Gestion des Déchets - services financés par les redevances"/>
    <s v="Services des eaux usées"/>
    <s v="Renouvellement des immobilisations"/>
    <s v="Fonds de réserve financé par les deniers publics"/>
  </r>
  <r>
    <n v="906648"/>
    <x v="168"/>
    <x v="2"/>
    <x v="2"/>
    <x v="25"/>
    <x v="7"/>
    <s v="Rate"/>
    <s v="Rate"/>
    <s v="Sewer"/>
    <s v="Authority"/>
    <s v="Wastewater Treatment-Renewal"/>
    <x v="0"/>
    <x v="1"/>
    <s v="Public Works &amp; Environmental Services Department"/>
    <s v="Water Services"/>
    <x v="10"/>
    <s v="906648  ROPEC - Digester Gas Utilization"/>
    <s v="518007  Sewer Funded Debt"/>
    <n v="7412"/>
    <n v="0"/>
    <n v="0"/>
    <n v="0"/>
    <n v="0"/>
    <n v="0"/>
    <n v="0"/>
    <n v="0"/>
    <n v="0"/>
    <n v="0"/>
    <n v="7412"/>
    <n v="518007"/>
    <n v="7412"/>
    <s v="CW"/>
    <n v="2018"/>
    <s v="Sewer Funded Debt"/>
    <n v="906648"/>
    <s v="CEROP – Utilisation des gaz du digesteur"/>
    <s v="906648 CEROP – Utilisation des gaz du digesteur"/>
    <s v="Comité Permanent de la Protection de L'environnement, de l'eau et de la Gestion des Déchets - services financés par les redevances"/>
    <s v="Services des eaux usées"/>
    <s v="Renouvellement des immobilisations"/>
    <s v="Dette financée par les deniers publics"/>
  </r>
  <r>
    <n v="907060"/>
    <x v="169"/>
    <x v="2"/>
    <x v="2"/>
    <x v="25"/>
    <x v="7"/>
    <s v="Rate"/>
    <s v="Rate"/>
    <s v="Sewer"/>
    <s v="Authority"/>
    <s v="Individual"/>
    <x v="0"/>
    <x v="1"/>
    <s v="Public Works &amp; Environmental Services Department"/>
    <s v="Water Services"/>
    <x v="10"/>
    <s v="907060  ROPEC Secondary Clarifier Upgrades"/>
    <s v="518007  Sewer Funded Debt"/>
    <n v="0"/>
    <n v="0"/>
    <n v="4054"/>
    <n v="3468"/>
    <n v="0"/>
    <n v="0"/>
    <n v="0"/>
    <n v="0"/>
    <n v="0"/>
    <n v="0"/>
    <n v="7522"/>
    <n v="518007"/>
    <n v="7522"/>
    <s v="CW"/>
    <n v="2019"/>
    <s v="Sewer Funded Debt"/>
    <n v="907060"/>
    <s v="CEROP – Modernisation du décanteur secondaire"/>
    <s v="907060 CEROP – Modernisation du décanteur secondaire"/>
    <s v="Comité Permanent de la Protection de L'environnement, de l'eau et de la Gestion des Déchets - services financés par les redevances"/>
    <s v="Services des eaux usées"/>
    <s v="Renouvellement des immobilisations"/>
    <s v="Dette financée par les deniers publics"/>
  </r>
  <r>
    <n v="907382"/>
    <x v="170"/>
    <x v="0"/>
    <x v="0"/>
    <x v="23"/>
    <x v="6"/>
    <s v="Rate"/>
    <s v="Rate"/>
    <s v="Sewer"/>
    <s v="Authority"/>
    <s v="Individual"/>
    <x v="0"/>
    <x v="1"/>
    <s v="Public Works &amp; Environmental Services Department"/>
    <s v="Water Services"/>
    <x v="10"/>
    <s v="907382  ROPEC Aeration Blower Expansion"/>
    <s v="516112  Sewer Capital"/>
    <n v="0"/>
    <n v="0"/>
    <n v="58"/>
    <n v="67"/>
    <n v="0"/>
    <n v="0"/>
    <n v="0"/>
    <n v="0"/>
    <n v="0"/>
    <n v="0"/>
    <n v="125"/>
    <n v="516112"/>
    <n v="125"/>
    <s v="CW"/>
    <n v="2018"/>
    <s v="Sewer Capital "/>
    <n v="907382"/>
    <s v="CEROP – Amélioration du ventilateur d’aération"/>
    <s v="907382 CEROP – Amélioration du ventilateur d’aération"/>
    <s v="Comité Permanent de la Protection de L'environnement, de l'eau et de la Gestion des Déchets - services financés par les redevances"/>
    <s v="Services des eaux usées"/>
    <s v="Renouvellement des immobilisations"/>
    <s v="Fonds de réserve financé par les deniers publics"/>
  </r>
  <r>
    <n v="907382"/>
    <x v="170"/>
    <x v="1"/>
    <x v="1"/>
    <x v="37"/>
    <x v="1"/>
    <s v="DC"/>
    <s v="Rate"/>
    <s v="Sewer"/>
    <s v="Authority"/>
    <s v="Individual"/>
    <x v="0"/>
    <x v="1"/>
    <s v="Public Works &amp; Environmental Services Department"/>
    <s v="Water Services"/>
    <x v="10"/>
    <s v="907382  ROPEC Aeration Blower Expansion"/>
    <s v="516231  Sanitary Wastewater (City Wide)"/>
    <n v="0"/>
    <n v="1233"/>
    <n v="2766"/>
    <n v="0"/>
    <n v="0"/>
    <n v="0"/>
    <n v="0"/>
    <n v="0"/>
    <n v="0"/>
    <n v="0"/>
    <n v="3999"/>
    <n v="516231"/>
    <n v="3999"/>
    <s v="CW"/>
    <n v="2018"/>
    <s v="Sanitary Wastewater"/>
    <n v="907382"/>
    <s v="CEROP – Amélioration du ventilateur d’aération"/>
    <s v="907382 CEROP – Amélioration du ventilateur d’aération"/>
    <s v="Comité Permanent de la Protection de L'environnement, de l'eau et de la Gestion des Déchets - services financés par les redevances"/>
    <s v="Services des eaux usées"/>
    <s v="Renouvellement des immobilisations"/>
    <s v="Redevances d’aménagement"/>
  </r>
  <r>
    <n v="907382"/>
    <x v="170"/>
    <x v="1"/>
    <x v="1"/>
    <x v="38"/>
    <x v="1"/>
    <s v="DC"/>
    <s v="Rate"/>
    <s v="Sewer"/>
    <s v="Authority"/>
    <s v="Individual"/>
    <x v="0"/>
    <x v="1"/>
    <s v="Public Works &amp; Environmental Services Department"/>
    <s v="Water Services"/>
    <x v="10"/>
    <s v="907382  ROPEC Aeration Blower Expansion"/>
    <s v="516392  Post Period Capacity Sewer"/>
    <n v="0"/>
    <n v="66"/>
    <n v="153"/>
    <n v="0"/>
    <n v="0"/>
    <n v="0"/>
    <n v="0"/>
    <n v="0"/>
    <n v="0"/>
    <n v="0"/>
    <n v="219"/>
    <n v="516392"/>
    <n v="219"/>
    <s v="CW"/>
    <n v="2018"/>
    <s v="Sanitary Wastewater"/>
    <n v="907382"/>
    <s v="CEROP – Amélioration du ventilateur d’aération"/>
    <s v="907382 CEROP – Amélioration du ventilateur d’aération"/>
    <s v="Comité Permanent de la Protection de L'environnement, de l'eau et de la Gestion des Déchets - services financés par les redevances"/>
    <s v="Services des eaux usées"/>
    <s v="Renouvellement des immobilisations"/>
    <s v="Redevances d’aménagement"/>
  </r>
  <r>
    <n v="907382"/>
    <x v="170"/>
    <x v="2"/>
    <x v="2"/>
    <x v="25"/>
    <x v="7"/>
    <s v="Rate"/>
    <s v="Rate"/>
    <s v="Sewer"/>
    <s v="Authority"/>
    <s v="Individual"/>
    <x v="0"/>
    <x v="1"/>
    <s v="Public Works &amp; Environmental Services Department"/>
    <s v="Water Services"/>
    <x v="10"/>
    <s v="907382  ROPEC Aeration Blower Expansion"/>
    <s v="518007  Sewer Funded Debt"/>
    <n v="0"/>
    <n v="1"/>
    <n v="100"/>
    <n v="0"/>
    <n v="0"/>
    <n v="0"/>
    <n v="0"/>
    <n v="0"/>
    <n v="0"/>
    <n v="0"/>
    <n v="101"/>
    <n v="518007"/>
    <n v="101"/>
    <s v="CW"/>
    <n v="2018"/>
    <s v="Sewer Funded Debt"/>
    <n v="907382"/>
    <s v="CEROP – Amélioration du ventilateur d’aération"/>
    <s v="907382 CEROP – Amélioration du ventilateur d’aération"/>
    <s v="Comité Permanent de la Protection de L'environnement, de l'eau et de la Gestion des Déchets - services financés par les redevances"/>
    <s v="Services des eaux usées"/>
    <s v="Renouvellement des immobilisations"/>
    <s v="Dette financée par les deniers publics"/>
  </r>
  <r>
    <n v="907382"/>
    <x v="170"/>
    <x v="5"/>
    <x v="2"/>
    <x v="39"/>
    <x v="5"/>
    <s v="DC"/>
    <s v="Rate"/>
    <s v="Sewer"/>
    <s v="Authority"/>
    <s v="Individual"/>
    <x v="0"/>
    <x v="1"/>
    <s v="Public Works &amp; Environmental Services Department"/>
    <s v="Water Services"/>
    <x v="10"/>
    <s v="907382  ROPEC Aeration Blower Expansion"/>
    <s v="518039  Sanitary Sewer DC Debt TBA"/>
    <n v="0"/>
    <n v="0"/>
    <n v="2923"/>
    <n v="1233"/>
    <n v="0"/>
    <n v="0"/>
    <n v="0"/>
    <n v="0"/>
    <n v="0"/>
    <n v="0"/>
    <n v="4156"/>
    <n v="518039"/>
    <n v="4156"/>
    <s v="CW"/>
    <n v="2018"/>
    <s v="Sanitary Sewer DC Debt"/>
    <n v="907382"/>
    <s v="CEROP – Amélioration du ventilateur d’aération"/>
    <s v="907382 CEROP – Amélioration du ventilateur d’aération"/>
    <s v="Comité Permanent de la Protection de L'environnement, de l'eau et de la Gestion des Déchets - services financés par les redevances"/>
    <s v="Services des eaux usées"/>
    <s v="Renouvellement des immobilisations"/>
    <s v="Dette financée par les deniers publics"/>
  </r>
  <r>
    <n v="907383"/>
    <x v="171"/>
    <x v="0"/>
    <x v="0"/>
    <x v="23"/>
    <x v="6"/>
    <s v="Rate"/>
    <s v="Rate"/>
    <s v="Sewer"/>
    <s v="Authority"/>
    <s v="Wastewater Treatment-Renewal"/>
    <x v="0"/>
    <x v="1"/>
    <s v="Public Works &amp; Environmental Services Department"/>
    <s v="Water Services"/>
    <x v="10"/>
    <s v="907383  ROPEC Digester Flare Expansion"/>
    <s v="516112  Sewer Capital"/>
    <n v="6"/>
    <n v="0"/>
    <n v="0"/>
    <n v="0"/>
    <n v="0"/>
    <n v="0"/>
    <n v="0"/>
    <n v="0"/>
    <n v="0"/>
    <n v="0"/>
    <n v="6"/>
    <n v="516112"/>
    <n v="6"/>
    <s v="CW"/>
    <n v="2019"/>
    <s v="Sewer Capital "/>
    <n v="907383"/>
    <s v="CEROP – Amélioration de la torche du digesteur"/>
    <s v="907383 CEROP – Amélioration de la torche du digesteur"/>
    <s v="Comité Permanent de la Protection de L'environnement, de l'eau et de la Gestion des Déchets - services financés par les redevances"/>
    <s v="Services des eaux usées"/>
    <s v="Renouvellement des immobilisations"/>
    <s v="Fonds de réserve financé par les deniers publics"/>
  </r>
  <r>
    <n v="907383"/>
    <x v="171"/>
    <x v="1"/>
    <x v="1"/>
    <x v="37"/>
    <x v="1"/>
    <s v="DC"/>
    <s v="Rate"/>
    <s v="Sewer"/>
    <s v="Authority"/>
    <s v="Wastewater Treatment-Renewal"/>
    <x v="0"/>
    <x v="1"/>
    <s v="Public Works &amp; Environmental Services Department"/>
    <s v="Water Services"/>
    <x v="10"/>
    <s v="907383  ROPEC Digester Flare Expansion"/>
    <s v="516231  Sanitary Wastewater (City Wide)"/>
    <n v="56"/>
    <n v="0"/>
    <n v="0"/>
    <n v="0"/>
    <n v="0"/>
    <n v="0"/>
    <n v="0"/>
    <n v="0"/>
    <n v="0"/>
    <n v="0"/>
    <n v="56"/>
    <n v="516231"/>
    <n v="56"/>
    <s v="CW"/>
    <n v="2019"/>
    <s v="Sanitary Wastewater"/>
    <n v="907383"/>
    <s v="CEROP – Amélioration de la torche du digesteur"/>
    <s v="907383 CEROP – Amélioration de la torche du digesteur"/>
    <s v="Comité Permanent de la Protection de L'environnement, de l'eau et de la Gestion des Déchets - services financés par les redevances"/>
    <s v="Services des eaux usées"/>
    <s v="Renouvellement des immobilisations"/>
    <s v="Redevances d’aménagement"/>
  </r>
  <r>
    <n v="907383"/>
    <x v="171"/>
    <x v="2"/>
    <x v="2"/>
    <x v="25"/>
    <x v="7"/>
    <s v="Rate"/>
    <s v="Rate"/>
    <s v="Sewer"/>
    <s v="Authority"/>
    <s v="Wastewater Treatment-Renewal"/>
    <x v="0"/>
    <x v="1"/>
    <s v="Public Works &amp; Environmental Services Department"/>
    <s v="Water Services"/>
    <x v="10"/>
    <s v="907383  ROPEC Digester Flare Expansion"/>
    <s v="518007  Sewer Funded Debt"/>
    <n v="50"/>
    <n v="0"/>
    <n v="0"/>
    <n v="0"/>
    <n v="0"/>
    <n v="0"/>
    <n v="0"/>
    <n v="0"/>
    <n v="0"/>
    <n v="0"/>
    <n v="50"/>
    <n v="518007"/>
    <n v="50"/>
    <s v="CW"/>
    <n v="2019"/>
    <s v="Sewer Funded Debt"/>
    <n v="907383"/>
    <s v="CEROP – Amélioration de la torche du digesteur"/>
    <s v="907383 CEROP – Amélioration de la torche du digesteur"/>
    <s v="Comité Permanent de la Protection de L'environnement, de l'eau et de la Gestion des Déchets - services financés par les redevances"/>
    <s v="Services des eaux usées"/>
    <s v="Renouvellement des immobilisations"/>
    <s v="Dette financée par les deniers publics"/>
  </r>
  <r>
    <n v="907384"/>
    <x v="172"/>
    <x v="1"/>
    <x v="1"/>
    <x v="37"/>
    <x v="1"/>
    <s v="DC"/>
    <s v="Rate"/>
    <s v="Sewer"/>
    <s v="Authority"/>
    <s v="Individual"/>
    <x v="0"/>
    <x v="1"/>
    <s v="Public Works &amp; Environmental Services Department"/>
    <s v="Water Services"/>
    <x v="10"/>
    <s v="907384  ROPEC Sludge Thickening Centrifuge Expan"/>
    <s v="516231  Sanitary Wastewater (City Wide)"/>
    <n v="0"/>
    <n v="0"/>
    <n v="0"/>
    <n v="1640"/>
    <n v="9792"/>
    <n v="2098"/>
    <n v="0"/>
    <n v="0"/>
    <n v="0"/>
    <n v="0"/>
    <n v="13530"/>
    <n v="516231"/>
    <n v="1640"/>
    <s v="CW"/>
    <n v="2018"/>
    <s v="Sanitary Wastewater"/>
    <n v="907384"/>
    <s v="CEROP – Agrandissement de la centrifugeuse d’épaississement des boues"/>
    <s v="907384 CEROP – Agrandissement de la centrifugeuse d’épaississement des boues"/>
    <s v="Comité Permanent de la Protection de L'environnement, de l'eau et de la Gestion des Déchets - services financés par les redevances"/>
    <s v="Services des eaux usées"/>
    <s v="Renouvellement des immobilisations"/>
    <s v="Redevances d’aménagement"/>
  </r>
  <r>
    <n v="907384"/>
    <x v="172"/>
    <x v="1"/>
    <x v="1"/>
    <x v="38"/>
    <x v="1"/>
    <s v="DC"/>
    <s v="Rate"/>
    <s v="Sewer"/>
    <s v="Authority"/>
    <s v="Individual"/>
    <x v="0"/>
    <x v="1"/>
    <s v="Public Works &amp; Environmental Services Department"/>
    <s v="Water Services"/>
    <x v="10"/>
    <s v="907384  ROPEC Sludge Thickening Centrifuge Expan"/>
    <s v="516392  Post Period Capacity Sewer"/>
    <n v="0"/>
    <n v="0"/>
    <n v="0"/>
    <n v="148"/>
    <n v="886"/>
    <n v="190"/>
    <n v="0"/>
    <n v="0"/>
    <n v="0"/>
    <n v="0"/>
    <n v="1224"/>
    <n v="516392"/>
    <n v="148"/>
    <s v="CW"/>
    <n v="2018"/>
    <s v="Sanitary Wastewater"/>
    <n v="907384"/>
    <s v="CEROP – Agrandissement de la centrifugeuse d’épaississement des boues"/>
    <s v="907384 CEROP – Agrandissement de la centrifugeuse d’épaississement des boues"/>
    <s v="Comité Permanent de la Protection de L'environnement, de l'eau et de la Gestion des Déchets - services financés par les redevances"/>
    <s v="Services des eaux usées"/>
    <s v="Renouvellement des immobilisations"/>
    <s v="Redevances d’aménagement"/>
  </r>
  <r>
    <n v="907386"/>
    <x v="173"/>
    <x v="0"/>
    <x v="0"/>
    <x v="23"/>
    <x v="6"/>
    <s v="Rate"/>
    <s v="Rate"/>
    <s v="Sewer"/>
    <s v="Authority"/>
    <s v="Individual"/>
    <x v="0"/>
    <x v="1"/>
    <s v="Public Works &amp; Environmental Services Department"/>
    <s v="Water Services"/>
    <x v="10"/>
    <s v="907386  ROPEC Chlorine Contact Tank Expansion"/>
    <s v="516112  Sewer Capital"/>
    <n v="0"/>
    <n v="0"/>
    <n v="0"/>
    <n v="0"/>
    <n v="279"/>
    <n v="639"/>
    <n v="281"/>
    <n v="0"/>
    <n v="0"/>
    <n v="0"/>
    <n v="1199"/>
    <n v="516112"/>
    <n v="0"/>
    <n v="18"/>
    <n v="2025"/>
    <s v="Sewer Capital "/>
    <n v="907386"/>
    <s v="CEROP – Agrandissement des bassins de chloration "/>
    <s v="907386 CEROP – Agrandissement des bassins de chloration "/>
    <s v="Comité Permanent de la Protection de L'environnement, de l'eau et de la Gestion des Déchets - services financés par les redevances"/>
    <s v="Services des eaux usées"/>
    <s v="Renouvellement des immobilisations"/>
    <s v="Fonds de réserve financé par les deniers publics"/>
  </r>
  <r>
    <n v="907386"/>
    <x v="173"/>
    <x v="2"/>
    <x v="2"/>
    <x v="25"/>
    <x v="7"/>
    <s v="Rate"/>
    <s v="Rate"/>
    <s v="Sewer"/>
    <s v="Authority"/>
    <s v="Individual"/>
    <x v="0"/>
    <x v="1"/>
    <s v="Public Works &amp; Environmental Services Department"/>
    <s v="Water Services"/>
    <x v="10"/>
    <s v="907386  ROPEC Chlorine Contact Tank Expansion"/>
    <s v="518007  Sewer Funded Debt"/>
    <n v="0"/>
    <n v="0"/>
    <n v="0"/>
    <n v="0"/>
    <n v="2000"/>
    <n v="10000"/>
    <n v="2000"/>
    <n v="0"/>
    <n v="0"/>
    <n v="0"/>
    <n v="14000"/>
    <n v="518007"/>
    <n v="0"/>
    <n v="18"/>
    <n v="2025"/>
    <s v="Sewer Funded Debt"/>
    <n v="907386"/>
    <s v="CEROP – Agrandissement des bassins de chloration "/>
    <s v="907386 CEROP – Agrandissement des bassins de chloration "/>
    <s v="Comité Permanent de la Protection de L'environnement, de l'eau et de la Gestion des Déchets - services financés par les redevances"/>
    <s v="Services des eaux usées"/>
    <s v="Renouvellement des immobilisations"/>
    <s v="Dette financée par les deniers publics"/>
  </r>
  <r>
    <n v="907387"/>
    <x v="174"/>
    <x v="1"/>
    <x v="1"/>
    <x v="37"/>
    <x v="1"/>
    <s v="DC"/>
    <s v="Rate"/>
    <s v="Sewer"/>
    <s v="Authority"/>
    <s v="Individual"/>
    <x v="0"/>
    <x v="1"/>
    <s v="Public Works &amp; Environmental Services Department"/>
    <s v="Water Services"/>
    <x v="10"/>
    <s v="907387  ROPEC Raw Sewage Pumping Station Expan."/>
    <s v="516231  Sanitary Wastewater (City Wide)"/>
    <n v="0"/>
    <n v="0"/>
    <n v="732"/>
    <n v="3660"/>
    <n v="732"/>
    <n v="0"/>
    <n v="0"/>
    <n v="0"/>
    <n v="0"/>
    <n v="0"/>
    <n v="5124"/>
    <n v="516231"/>
    <n v="4392"/>
    <n v="18"/>
    <n v="2026"/>
    <s v="Sanitary Wastewater"/>
    <n v="907387"/>
    <s v="CEROP – Agrandissement de la station de pompage des eaux d’égout"/>
    <s v="907387 CEROP – Agrandissement de la station de pompage des eaux d’égout"/>
    <s v="Comité Permanent de la Protection de L'environnement, de l'eau et de la Gestion des Déchets - services financés par les redevances"/>
    <s v="Services des eaux usées"/>
    <s v="Renouvellement des immobilisations"/>
    <s v="Redevances d’aménagement"/>
  </r>
  <r>
    <n v="907387"/>
    <x v="174"/>
    <x v="1"/>
    <x v="1"/>
    <x v="38"/>
    <x v="1"/>
    <s v="DC"/>
    <s v="Rate"/>
    <s v="Sewer"/>
    <s v="Authority"/>
    <s v="Individual"/>
    <x v="0"/>
    <x v="1"/>
    <s v="Public Works &amp; Environmental Services Department"/>
    <s v="Water Services"/>
    <x v="10"/>
    <s v="907387  ROPEC Raw Sewage Pumping Station Expan."/>
    <s v="516392  Post Period Capacity Sewer"/>
    <n v="0"/>
    <n v="0"/>
    <n v="267"/>
    <n v="1340"/>
    <n v="268"/>
    <n v="0"/>
    <n v="0"/>
    <n v="0"/>
    <n v="0"/>
    <n v="0"/>
    <n v="1875"/>
    <n v="516392"/>
    <n v="1607"/>
    <n v="18"/>
    <n v="2026"/>
    <s v="Sanitary Wastewater"/>
    <n v="907387"/>
    <s v="CEROP – Agrandissement de la station de pompage des eaux d’égout"/>
    <s v="907387 CEROP – Agrandissement de la station de pompage des eaux d’égout"/>
    <s v="Comité Permanent de la Protection de L'environnement, de l'eau et de la Gestion des Déchets - services financés par les redevances"/>
    <s v="Services des eaux usées"/>
    <s v="Renouvellement des immobilisations"/>
    <s v="Redevances d’aménagement"/>
  </r>
  <r>
    <n v="907387"/>
    <x v="174"/>
    <x v="2"/>
    <x v="2"/>
    <x v="25"/>
    <x v="7"/>
    <s v="Rate"/>
    <s v="Rate"/>
    <s v="Sewer"/>
    <s v="Authority"/>
    <s v="Individual"/>
    <x v="0"/>
    <x v="1"/>
    <s v="Public Works &amp; Environmental Services Department"/>
    <s v="Water Services"/>
    <x v="10"/>
    <s v="907387  ROPEC Raw Sewage Pumping Station Expan."/>
    <s v="518007  Sewer Funded Debt"/>
    <n v="0"/>
    <n v="0"/>
    <n v="1"/>
    <n v="0"/>
    <n v="0"/>
    <n v="0"/>
    <n v="0"/>
    <n v="0"/>
    <n v="0"/>
    <n v="0"/>
    <n v="1"/>
    <n v="518007"/>
    <n v="1"/>
    <n v="18"/>
    <n v="2026"/>
    <s v="Sewer Funded Debt"/>
    <n v="907387"/>
    <s v="CEROP – Agrandissement de la station de pompage des eaux d’égout"/>
    <s v="907387 CEROP – Agrandissement de la station de pompage des eaux d’égout"/>
    <s v="Comité Permanent de la Protection de L'environnement, de l'eau et de la Gestion des Déchets - services financés par les redevances"/>
    <s v="Services des eaux usées"/>
    <s v="Renouvellement des immobilisations"/>
    <s v="Dette financée par les deniers publics"/>
  </r>
  <r>
    <n v="907388"/>
    <x v="175"/>
    <x v="0"/>
    <x v="0"/>
    <x v="23"/>
    <x v="6"/>
    <s v="Rate"/>
    <s v="Rate"/>
    <s v="Sewer"/>
    <s v="Authority"/>
    <s v="Individual"/>
    <x v="0"/>
    <x v="1"/>
    <s v="Public Works &amp; Environmental Services Department"/>
    <s v="Water Services"/>
    <x v="10"/>
    <s v="907388  ROPEC Disinfection Expansion"/>
    <s v="516112  Sewer Capital"/>
    <n v="0"/>
    <n v="0"/>
    <n v="0"/>
    <n v="0"/>
    <n v="0"/>
    <n v="162"/>
    <n v="689"/>
    <n v="162"/>
    <n v="0"/>
    <n v="0"/>
    <n v="1013"/>
    <n v="516112"/>
    <n v="0"/>
    <n v="18"/>
    <n v="2026"/>
    <s v="Sewer Capital "/>
    <n v="907388"/>
    <s v="CEROP – Amélioration de la désinfection"/>
    <s v="907388 CEROP – Amélioration de la désinfection"/>
    <s v="Comité Permanent de la Protection de L'environnement, de l'eau et de la Gestion des Déchets - services financés par les redevances"/>
    <s v="Services des eaux usées"/>
    <s v="Renouvellement des immobilisations"/>
    <s v="Fonds de réserve financé par les deniers publics"/>
  </r>
  <r>
    <n v="907388"/>
    <x v="175"/>
    <x v="2"/>
    <x v="2"/>
    <x v="25"/>
    <x v="7"/>
    <s v="Rate"/>
    <s v="Rate"/>
    <s v="Sewer"/>
    <s v="Authority"/>
    <s v="Individual"/>
    <x v="0"/>
    <x v="1"/>
    <s v="Public Works &amp; Environmental Services Department"/>
    <s v="Water Services"/>
    <x v="10"/>
    <s v="907388  ROPEC Disinfection Expansion"/>
    <s v="518007  Sewer Funded Debt"/>
    <n v="0"/>
    <n v="0"/>
    <n v="0"/>
    <n v="0"/>
    <n v="0"/>
    <n v="200"/>
    <n v="1000"/>
    <n v="200"/>
    <n v="0"/>
    <n v="0"/>
    <n v="1400"/>
    <n v="518007"/>
    <n v="0"/>
    <n v="18"/>
    <n v="2026"/>
    <s v="Sewer Funded Debt"/>
    <n v="907388"/>
    <s v="CEROP – Amélioration de la désinfection"/>
    <s v="907388 CEROP – Amélioration de la désinfection"/>
    <s v="Comité Permanent de la Protection de L'environnement, de l'eau et de la Gestion des Déchets - services financés par les redevances"/>
    <s v="Services des eaux usées"/>
    <s v="Renouvellement des immobilisations"/>
    <s v="Dette financée par les deniers publics"/>
  </r>
  <r>
    <n v="908097"/>
    <x v="176"/>
    <x v="0"/>
    <x v="0"/>
    <x v="23"/>
    <x v="6"/>
    <s v="Rate"/>
    <s v="Rate"/>
    <s v="Sewer"/>
    <s v="Authority"/>
    <s v="Individual"/>
    <x v="0"/>
    <x v="1"/>
    <s v="Public Works &amp; Environmental Services Department"/>
    <s v="Water Services"/>
    <x v="10"/>
    <s v="908097  ROPEC - Concrete Rehab &amp; Repairs 2019"/>
    <s v="516112  Sewer Capital"/>
    <n v="0"/>
    <n v="0"/>
    <n v="0"/>
    <n v="0"/>
    <n v="200"/>
    <n v="200"/>
    <n v="200"/>
    <n v="200"/>
    <n v="200"/>
    <n v="200"/>
    <n v="1200"/>
    <n v="516112"/>
    <n v="0"/>
    <s v="CW"/>
    <n v="2021"/>
    <s v="Sewer Capital "/>
    <n v="908097"/>
    <s v="CEROP – réfection et réparations du béton – 2019"/>
    <s v="908097 CEROP – réfection et réparations du béton – 2019"/>
    <s v="Comité Permanent de la Protection de L'environnement, de l'eau et de la Gestion des Déchets - services financés par les redevances"/>
    <s v="Services des eaux usées"/>
    <s v="Renouvellement des immobilisations"/>
    <s v="Fonds de réserve financé par les deniers publics"/>
  </r>
  <r>
    <n v="908097"/>
    <x v="176"/>
    <x v="2"/>
    <x v="2"/>
    <x v="25"/>
    <x v="7"/>
    <s v="Rate"/>
    <s v="Rate"/>
    <s v="Sewer"/>
    <s v="Authority"/>
    <s v="Individual"/>
    <x v="0"/>
    <x v="1"/>
    <s v="Public Works &amp; Environmental Services Department"/>
    <s v="Water Services"/>
    <x v="10"/>
    <s v="908097  ROPEC - Concrete Rehab &amp; Repairs 2019"/>
    <s v="518007  Sewer Funded Debt"/>
    <n v="0"/>
    <n v="1000"/>
    <n v="1000"/>
    <n v="1000"/>
    <n v="800"/>
    <n v="800"/>
    <n v="800"/>
    <n v="800"/>
    <n v="800"/>
    <n v="800"/>
    <n v="7800"/>
    <n v="518007"/>
    <n v="3000"/>
    <s v="CW"/>
    <n v="2021"/>
    <s v="Sewer Funded Debt"/>
    <n v="908097"/>
    <s v="CEROP – réfection et réparations du béton – 2019"/>
    <s v="908097 CEROP – réfection et réparations du béton – 2019"/>
    <s v="Comité Permanent de la Protection de L'environnement, de l'eau et de la Gestion des Déchets - services financés par les redevances"/>
    <s v="Services des eaux usées"/>
    <s v="Renouvellement des immobilisations"/>
    <s v="Dette financée par les deniers publics"/>
  </r>
  <r>
    <n v="908102"/>
    <x v="177"/>
    <x v="0"/>
    <x v="0"/>
    <x v="23"/>
    <x v="6"/>
    <s v="Rate"/>
    <s v="Rate"/>
    <s v="Sewer"/>
    <s v="Authority"/>
    <s v="Individual"/>
    <x v="0"/>
    <x v="1"/>
    <s v="Public Works &amp; Environmental Services Department"/>
    <s v="Water Services"/>
    <x v="10"/>
    <s v="908102  Wastewater Facilities Upgrade"/>
    <s v="516112  Sewer Capital"/>
    <n v="0"/>
    <n v="505"/>
    <n v="510"/>
    <n v="510"/>
    <n v="510"/>
    <n v="515"/>
    <n v="515"/>
    <n v="515"/>
    <n v="515"/>
    <n v="515"/>
    <n v="4610"/>
    <n v="516112"/>
    <n v="1525"/>
    <n v="18"/>
    <n v="2021"/>
    <s v="Sewer Capital "/>
    <n v="908102"/>
    <s v="Modernisation des installations de traitement des eaux usées"/>
    <s v="908102 Modernisation des installations de traitement des eaux usées"/>
    <s v="Comité Permanent de la Protection de L'environnement, de l'eau et de la Gestion des Déchets - services financés par les redevances"/>
    <s v="Services des eaux usées"/>
    <s v="Renouvellement des immobilisations"/>
    <s v="Fonds de réserve financé par les deniers publics"/>
  </r>
  <r>
    <n v="908451"/>
    <x v="178"/>
    <x v="0"/>
    <x v="0"/>
    <x v="23"/>
    <x v="6"/>
    <s v="Rate"/>
    <s v="Rate"/>
    <s v="Sewer"/>
    <s v="Authority"/>
    <s v="Individual"/>
    <x v="0"/>
    <x v="1"/>
    <s v="Public Works &amp; Environmental Services Department"/>
    <s v="Water Services"/>
    <x v="10"/>
    <s v="908451  Lab Equipment Purchase/Replacement 2018"/>
    <s v="516112  Sewer Capital"/>
    <n v="0"/>
    <n v="325"/>
    <n v="325"/>
    <n v="350"/>
    <n v="350"/>
    <n v="350"/>
    <n v="350"/>
    <n v="350"/>
    <n v="350"/>
    <n v="350"/>
    <n v="3100"/>
    <n v="516112"/>
    <n v="1000"/>
    <n v="11"/>
    <n v="2019"/>
    <s v="Sewer Capital "/>
    <n v="908451"/>
    <s v="Achat et remplacement de l’équipement de laboratoire – 2018"/>
    <s v="908451 Achat et remplacement de l’équipement de laboratoire – 2018"/>
    <s v="Comité Permanent de la Protection de L'environnement, de l'eau et de la Gestion des Déchets - services financés par les redevances"/>
    <s v="Services des eaux usées"/>
    <s v="Renouvellement des immobilisations"/>
    <s v="Fonds de réserve financé par les deniers publics"/>
  </r>
  <r>
    <n v="908454"/>
    <x v="179"/>
    <x v="0"/>
    <x v="0"/>
    <x v="23"/>
    <x v="6"/>
    <s v="Rate"/>
    <s v="Rate"/>
    <s v="Sewer"/>
    <s v="Authority"/>
    <s v="Individual"/>
    <x v="0"/>
    <x v="1"/>
    <s v="Public Works &amp; Environmental Services Department"/>
    <s v="Water Services"/>
    <x v="10"/>
    <s v="908454  ROPEC Ops &amp; Technical Bldg Space Upgrade"/>
    <s v="516112  Sewer Capital"/>
    <n v="0"/>
    <n v="0"/>
    <n v="0"/>
    <n v="0"/>
    <n v="0"/>
    <n v="4000"/>
    <n v="0"/>
    <n v="0"/>
    <n v="0"/>
    <n v="0"/>
    <n v="4000"/>
    <n v="516112"/>
    <n v="0"/>
    <n v="11"/>
    <n v="2019"/>
    <s v="Sewer Capital "/>
    <n v="908454"/>
    <s v="Mise à niveau des espaces dans les édifices techniques et opérationnels du CEROP – 2017"/>
    <s v="908454 Mise à niveau des espaces dans les édifices techniques et opérationnels du CEROP – 2017"/>
    <s v="Comité Permanent de la Protection de L'environnement, de l'eau et de la Gestion des Déchets - services financés par les redevances"/>
    <s v="Services des eaux usées"/>
    <s v="Renouvellement des immobilisations"/>
    <s v="Fonds de réserve financé par les deniers publics"/>
  </r>
  <r>
    <n v="908455"/>
    <x v="180"/>
    <x v="0"/>
    <x v="0"/>
    <x v="23"/>
    <x v="6"/>
    <s v="Rate"/>
    <s v="Rate"/>
    <s v="Sewer"/>
    <s v="Authority"/>
    <s v="Individual"/>
    <x v="0"/>
    <x v="1"/>
    <s v="Public Works &amp; Environmental Services Department"/>
    <s v="Water Services"/>
    <x v="10"/>
    <s v="908455  ROPEC Process Facil - Enviro Sys Upgrade"/>
    <s v="516112  Sewer Capital"/>
    <n v="0"/>
    <n v="0"/>
    <n v="0"/>
    <n v="0"/>
    <n v="4000"/>
    <n v="0"/>
    <n v="0"/>
    <n v="0"/>
    <n v="0"/>
    <n v="0"/>
    <n v="4000"/>
    <n v="516112"/>
    <n v="0"/>
    <n v="11"/>
    <n v="2019"/>
    <s v="Sewer Capital "/>
    <n v="908455"/>
    <s v="Installation de traitement du CEROP – Mise à niveau des systèmes environnementaux – 2018"/>
    <s v="908455 Installation de traitement du CEROP – Mise à niveau des systèmes environnementaux – 2018"/>
    <s v="Comité Permanent de la Protection de L'environnement, de l'eau et de la Gestion des Déchets - services financés par les redevances"/>
    <s v="Services des eaux usées"/>
    <s v="Renouvellement des immobilisations"/>
    <s v="Fonds de réserve financé par les deniers publics"/>
  </r>
  <r>
    <n v="908455"/>
    <x v="180"/>
    <x v="2"/>
    <x v="2"/>
    <x v="25"/>
    <x v="7"/>
    <s v="Rate"/>
    <s v="Rate"/>
    <s v="Sewer"/>
    <s v="Authority"/>
    <s v="Individual"/>
    <x v="0"/>
    <x v="1"/>
    <s v="Public Works &amp; Environmental Services Department"/>
    <s v="Water Services"/>
    <x v="10"/>
    <s v="908455  ROPEC Process Facil - Enviro Sys Upgrade"/>
    <s v="518007  Sewer Funded Debt"/>
    <n v="0"/>
    <n v="0"/>
    <n v="0"/>
    <n v="0"/>
    <n v="2000"/>
    <n v="0"/>
    <n v="0"/>
    <n v="0"/>
    <n v="0"/>
    <n v="0"/>
    <n v="2000"/>
    <n v="518007"/>
    <n v="0"/>
    <n v="11"/>
    <n v="2019"/>
    <s v="Sewer Funded Debt"/>
    <n v="908455"/>
    <s v="Installation de traitement du CEROP – Mise à niveau des systèmes environnementaux – 2018"/>
    <s v="908455 Installation de traitement du CEROP – Mise à niveau des systèmes environnementaux – 2018"/>
    <s v="Comité Permanent de la Protection de L'environnement, de l'eau et de la Gestion des Déchets - services financés par les redevances"/>
    <s v="Services des eaux usées"/>
    <s v="Renouvellement des immobilisations"/>
    <s v="Dette financée par les deniers publics"/>
  </r>
  <r>
    <n v="908659"/>
    <x v="181"/>
    <x v="0"/>
    <x v="0"/>
    <x v="23"/>
    <x v="6"/>
    <s v="Rate"/>
    <s v="Rate"/>
    <s v="Sewer"/>
    <s v="Authority"/>
    <s v="Individual"/>
    <x v="0"/>
    <x v="1"/>
    <s v="Public Works &amp; Environmental Services Department"/>
    <s v="Water Services"/>
    <x v="10"/>
    <s v="908659  ROPEC Amonia Removal"/>
    <s v="516112  Sewer Capital"/>
    <n v="0"/>
    <n v="0"/>
    <n v="0"/>
    <n v="0"/>
    <n v="0"/>
    <n v="2000"/>
    <n v="11000"/>
    <n v="2000"/>
    <n v="0"/>
    <n v="0"/>
    <n v="15000"/>
    <n v="516112"/>
    <n v="0"/>
    <n v="18"/>
    <n v="2024"/>
    <s v="Sewer Capital "/>
    <n v="908659"/>
    <s v="Enlèvement d’ammoniac au CEROP "/>
    <s v="908659 Enlèvement d’ammoniac au CEROP "/>
    <s v="Comité Permanent de la Protection de L'environnement, de l'eau et de la Gestion des Déchets - services financés par les redevances"/>
    <s v="Services des eaux usées"/>
    <s v="Renouvellement des immobilisations"/>
    <s v="Fonds de réserve financé par les deniers publics"/>
  </r>
  <r>
    <n v="908683"/>
    <x v="182"/>
    <x v="0"/>
    <x v="0"/>
    <x v="23"/>
    <x v="6"/>
    <s v="Rate"/>
    <s v="Rate"/>
    <s v="Sewer"/>
    <s v="Authority"/>
    <s v="Individual"/>
    <x v="0"/>
    <x v="1"/>
    <s v="Public Works &amp; Environmental Services Department"/>
    <s v="Water Services"/>
    <x v="10"/>
    <s v="908683  Old Digester Decommissioning"/>
    <s v="516112  Sewer Capital"/>
    <n v="0"/>
    <n v="0"/>
    <n v="0"/>
    <n v="0"/>
    <n v="0"/>
    <n v="0"/>
    <n v="4200"/>
    <n v="0"/>
    <n v="0"/>
    <n v="0"/>
    <n v="4200"/>
    <n v="516112"/>
    <n v="0"/>
    <s v="18"/>
    <n v="2021"/>
    <s v="Sewer Capital "/>
    <n v="908683"/>
    <s v="Déclassement du vieux digesteur au centre CEROP"/>
    <s v="908683 Déclassement du vieux digesteur au centre CEROP"/>
    <s v="Comité Permanent de la Protection de L'environnement, de l'eau et de la Gestion des Déchets - services financés par les redevances"/>
    <s v="Services des eaux usées"/>
    <s v="Renouvellement des immobilisations"/>
    <s v="Fonds de réserve financé par les deniers publics"/>
  </r>
  <r>
    <n v="909032"/>
    <x v="183"/>
    <x v="0"/>
    <x v="0"/>
    <x v="23"/>
    <x v="6"/>
    <s v="Rate"/>
    <s v="Rate"/>
    <s v="Sewer"/>
    <s v="Authority"/>
    <s v="Individual"/>
    <x v="0"/>
    <x v="1"/>
    <s v="Public Works &amp; Environmental Services Department"/>
    <s v="Water Services"/>
    <x v="10"/>
    <s v="909032  ROPEC - SCADA Rehab. &amp; Upgrades 2018"/>
    <s v="516112  Sewer Capital"/>
    <n v="0"/>
    <n v="2100"/>
    <n v="2100"/>
    <n v="2100"/>
    <n v="1000"/>
    <n v="1000"/>
    <n v="1000"/>
    <n v="1000"/>
    <n v="1000"/>
    <n v="1000"/>
    <n v="12300"/>
    <n v="516112"/>
    <n v="6300"/>
    <s v="CW"/>
    <n v="2019"/>
    <s v="Sewer Capital "/>
    <n v="909032"/>
    <s v="CEROP – réfection et mises à niveau du système SCADA 2018"/>
    <s v="909032 CEROP – réfection et mises à niveau du système SCADA 2018"/>
    <s v="Comité Permanent de la Protection de L'environnement, de l'eau et de la Gestion des Déchets - services financés par les redevances"/>
    <s v="Services des eaux usées"/>
    <s v="Renouvellement des immobilisations"/>
    <s v="Fonds de réserve financé par les deniers publics"/>
  </r>
  <r>
    <n v="909334"/>
    <x v="184"/>
    <x v="0"/>
    <x v="0"/>
    <x v="23"/>
    <x v="6"/>
    <s v="Rate"/>
    <s v="Rate"/>
    <s v="Sewer"/>
    <s v="Authority"/>
    <s v="Wastewater Treatment-Renewal"/>
    <x v="0"/>
    <x v="1"/>
    <s v="Public Works &amp; Environmental Services Department"/>
    <s v="Water Services"/>
    <x v="10"/>
    <s v="909334  ROPEC - Sewage Treatment Rehab Prog 2019"/>
    <s v="516112  Sewer Capital"/>
    <n v="1500"/>
    <n v="0"/>
    <n v="0"/>
    <n v="0"/>
    <n v="6235"/>
    <n v="1235"/>
    <n v="1235"/>
    <n v="1235"/>
    <n v="1235"/>
    <n v="1235"/>
    <n v="13910"/>
    <n v="516112"/>
    <n v="1500"/>
    <n v="11"/>
    <n v="2021"/>
    <s v="Sewer Capital "/>
    <n v="909334"/>
    <s v="CEROP – Programme de modernisation des installations du traitement des eaux usées 2019"/>
    <s v="909334 CEROP – Programme de modernisation des installations du traitement des eaux usées 2019"/>
    <s v="Comité Permanent de la Protection de L'environnement, de l'eau et de la Gestion des Déchets - services financés par les redevances"/>
    <s v="Services des eaux usées"/>
    <s v="Renouvellement des immobilisations"/>
    <s v="Fonds de réserve financé par les deniers publics"/>
  </r>
  <r>
    <n v="909334"/>
    <x v="184"/>
    <x v="2"/>
    <x v="2"/>
    <x v="25"/>
    <x v="7"/>
    <s v="Rate"/>
    <s v="Rate"/>
    <s v="Sewer"/>
    <s v="Authority"/>
    <s v="Wastewater Treatment-Renewal"/>
    <x v="0"/>
    <x v="1"/>
    <s v="Public Works &amp; Environmental Services Department"/>
    <s v="Water Services"/>
    <x v="10"/>
    <s v="909334  ROPEC - Sewage Treatment Rehab Prog 2019"/>
    <s v="518007  Sewer Funded Debt"/>
    <n v="5000"/>
    <n v="11000"/>
    <n v="17235"/>
    <n v="21235"/>
    <n v="10000"/>
    <n v="10000"/>
    <n v="10000"/>
    <n v="10000"/>
    <n v="10000"/>
    <n v="10000"/>
    <n v="114470"/>
    <n v="518007"/>
    <n v="54470"/>
    <n v="11"/>
    <n v="2021"/>
    <s v="Sewer Funded Debt"/>
    <n v="909334"/>
    <s v="CEROP – Programme de modernisation des installations du traitement des eaux usées 2019"/>
    <s v="909334 CEROP – Programme de modernisation des installations du traitement des eaux usées 2019"/>
    <s v="Comité Permanent de la Protection de L'environnement, de l'eau et de la Gestion des Déchets - services financés par les redevances"/>
    <s v="Services des eaux usées"/>
    <s v="Renouvellement des immobilisations"/>
    <s v="Dette financée par les deniers publics"/>
  </r>
  <r>
    <n v="909336"/>
    <x v="185"/>
    <x v="0"/>
    <x v="0"/>
    <x v="23"/>
    <x v="6"/>
    <s v="Rate"/>
    <s v="Rate"/>
    <s v="Sewer"/>
    <s v="Authority"/>
    <s v="Wastewater Treatment-Renewal"/>
    <x v="0"/>
    <x v="1"/>
    <s v="Public Works &amp; Environmental Services Department"/>
    <s v="Water Services"/>
    <x v="10"/>
    <s v="909336  Sewer Use Program Short Term Initiatives"/>
    <s v="516112  Sewer Capital"/>
    <n v="50"/>
    <n v="50"/>
    <n v="50"/>
    <n v="50"/>
    <n v="50"/>
    <n v="50"/>
    <n v="50"/>
    <n v="50"/>
    <n v="50"/>
    <n v="50"/>
    <n v="500"/>
    <n v="516112"/>
    <n v="200"/>
    <s v="CW"/>
    <n v="2021"/>
    <s v="Sewer Capital "/>
    <n v="909336"/>
    <s v="Utilisation de égouts : Initiatives à court terme - 2019"/>
    <s v="909336 Utilisation de égouts : Initiatives à court terme - 2019"/>
    <s v="Comité Permanent de la Protection de L'environnement, de l'eau et de la Gestion des Déchets - services financés par les redevances"/>
    <s v="Services des eaux usées"/>
    <s v="Renouvellement des immobilisations"/>
    <s v="Fonds de réserve financé par les deniers publics"/>
  </r>
  <r>
    <n v="908181"/>
    <x v="186"/>
    <x v="0"/>
    <x v="0"/>
    <x v="23"/>
    <x v="6"/>
    <s v="Rate"/>
    <s v="Rate"/>
    <s v="Sewer"/>
    <s v="Authority"/>
    <s v="Sanitary Sewer Rehabilitation "/>
    <x v="0"/>
    <x v="1"/>
    <s v="Planning, Infrastructure &amp; Economic Development Department"/>
    <s v="Infrastructure Services"/>
    <x v="10"/>
    <s v="908181  2019 Wastewater Improvements"/>
    <s v="516112  Sewer Capital"/>
    <n v="900"/>
    <n v="4000"/>
    <n v="4000"/>
    <n v="3110"/>
    <n v="5805"/>
    <n v="8230"/>
    <n v="7310"/>
    <n v="7300"/>
    <n v="7310"/>
    <n v="7721"/>
    <n v="55686"/>
    <n v="516112"/>
    <n v="12010"/>
    <s v="CW"/>
    <n v="2021"/>
    <s v="Sewer Capital "/>
    <n v="908181"/>
    <s v="Activités conjointes de remise en état par les offices de protection de la nature et la Ville - 2016"/>
    <s v="908181 Activités conjointes de remise en état par les offices de protection de la nature et la Ville - 2016"/>
    <s v="Comité Permanent de la Protection de L'environnement, de l'eau et de la Gestion des Déchets - services financés par les redevances"/>
    <s v="Services des eaux usées"/>
    <s v="Renouvellement des immobilisations"/>
    <s v="Fonds de réserve financé par les deniers publics"/>
  </r>
  <r>
    <n v="909156"/>
    <x v="187"/>
    <x v="0"/>
    <x v="0"/>
    <x v="23"/>
    <x v="6"/>
    <s v="Rate"/>
    <s v="Rate"/>
    <s v="Sewer"/>
    <s v="Authority"/>
    <s v="Individual"/>
    <x v="0"/>
    <x v="1"/>
    <s v="Planning, Infrastructure &amp; Economic Development Department"/>
    <s v="Infrastructure Services"/>
    <x v="11"/>
    <s v="909156  Wastewater LRFP V Recovery"/>
    <s v="516112  Sewer Capital"/>
    <n v="0"/>
    <n v="-4100"/>
    <n v="0"/>
    <n v="0"/>
    <n v="0"/>
    <n v="0"/>
    <n v="0"/>
    <n v="0"/>
    <n v="0"/>
    <n v="0"/>
    <n v="-4100"/>
    <n v="516112"/>
    <n v="-4100"/>
    <s v="CW"/>
    <n v="2021"/>
    <s v="Sewer Capital "/>
    <n v="909156"/>
    <s v="Recouvrement des services d'eaux usées - PFLT V"/>
    <s v="909156 Recouvrement des services d'eaux usées - PFLT V"/>
    <s v="Comité Permanent de la Protection de L'environnement, de l'eau et de la Gestion des Déchets - services financés par les redevances"/>
    <s v="Réfection intégrée des routes, des réseaux d’aqueduc et d’égouts "/>
    <s v="Renouvellement des immobilisations"/>
    <s v="Fonds de réserve financé par les deniers publics"/>
  </r>
  <r>
    <n v="909156"/>
    <x v="187"/>
    <x v="2"/>
    <x v="2"/>
    <x v="25"/>
    <x v="7"/>
    <s v="Rate"/>
    <s v="Rate"/>
    <s v="Sewer"/>
    <s v="Authority"/>
    <s v="Individual"/>
    <x v="0"/>
    <x v="1"/>
    <s v="Planning, Infrastructure &amp; Economic Development Department"/>
    <s v="Infrastructure Services"/>
    <x v="11"/>
    <s v="909156  Wastewater LRFP V Recovery"/>
    <s v="518007  Sewer Funded Debt"/>
    <n v="0"/>
    <n v="-23800"/>
    <n v="0"/>
    <n v="-36600"/>
    <n v="0"/>
    <n v="0"/>
    <n v="0"/>
    <n v="0"/>
    <n v="0"/>
    <n v="0"/>
    <n v="-60400"/>
    <n v="518007"/>
    <n v="-60400"/>
    <s v="CW"/>
    <n v="2021"/>
    <s v="Sewer Funded Debt"/>
    <n v="909156"/>
    <s v="Recouvrement des services d'eaux usées - PFLT V"/>
    <s v="909156 Recouvrement des services d'eaux usées - PFLT V"/>
    <s v="Comité Permanent de la Protection de L'environnement, de l'eau et de la Gestion des Déchets - services financés par les redevances"/>
    <s v="Réfection intégrée des routes, des réseaux d’aqueduc et d’égouts "/>
    <s v="Renouvellement des immobilisations"/>
    <s v="Dette financée par les deniers publics"/>
  </r>
  <r>
    <n v="909542"/>
    <x v="188"/>
    <x v="1"/>
    <x v="1"/>
    <x v="40"/>
    <x v="1"/>
    <s v="DC"/>
    <s v="Rate"/>
    <s v="Sewer"/>
    <s v="Authority"/>
    <s v="Individual"/>
    <x v="1"/>
    <x v="1"/>
    <s v="Planning, Infrastructure &amp; Economic Development Department"/>
    <n v="0"/>
    <x v="10"/>
    <s v="909542  DCA-O/S Half Moon Bay N San Sewer"/>
    <s v="516285  SUC Nepean"/>
    <n v="404.488"/>
    <n v="0"/>
    <n v="0"/>
    <n v="0"/>
    <n v="0"/>
    <n v="0"/>
    <n v="0"/>
    <n v="0"/>
    <n v="0"/>
    <n v="0"/>
    <n v="404.488"/>
    <n v="516285"/>
    <n v="404.488"/>
    <n v="3"/>
    <n v="2022"/>
    <s v="Stormwater Management Ponds"/>
    <n v="909542"/>
    <s v="ERA - Surdimensionnement de l'égout sanitaire de Half Moon Bay Nord"/>
    <s v="909542 ERA - Surdimensionnement de l'égout sanitaire de Half Moon Bay Nord"/>
    <s v="Comité Permanent de la Protection de L'environnement, de l'eau et de la Gestion des Déchets - services financés par les redevances"/>
    <s v="Services des eaux usées"/>
    <s v="Croissance"/>
    <s v="Redevances d’aménagement"/>
  </r>
  <r>
    <n v="904986"/>
    <x v="189"/>
    <x v="1"/>
    <x v="1"/>
    <x v="41"/>
    <x v="1"/>
    <s v="DC"/>
    <s v="Rate"/>
    <s v="Sewer"/>
    <s v="Authority"/>
    <s v="Individual"/>
    <x v="1"/>
    <x v="1"/>
    <s v="Planning, Infrastructure &amp; Economic Development Department"/>
    <s v="Infrastructure Services"/>
    <x v="10"/>
    <s v="904986  Tri-Township/March Ridge Replacement"/>
    <s v="516233  Sanitary Wastewater (Outside Gree"/>
    <n v="1303"/>
    <n v="0"/>
    <n v="0"/>
    <n v="0"/>
    <n v="0"/>
    <n v="0"/>
    <n v="0"/>
    <n v="0"/>
    <n v="0"/>
    <n v="0"/>
    <n v="1303"/>
    <n v="516233"/>
    <n v="1303"/>
    <n v="7"/>
    <n v="2019"/>
    <s v="Sanitary Wastewater"/>
    <n v="904986"/>
    <s v="Remplacement du collecteur Trois cantons / March Ridge"/>
    <s v="904986 Remplacement du collecteur Trois cantons / March Ridge"/>
    <s v="Comité Permanent de la Protection de L'environnement, de l'eau et de la Gestion des Déchets - services financés par les redevances"/>
    <s v="Services des eaux usées"/>
    <s v="Croissance"/>
    <s v="Redevances d’aménagement"/>
  </r>
  <r>
    <n v="904986"/>
    <x v="189"/>
    <x v="2"/>
    <x v="2"/>
    <x v="25"/>
    <x v="7"/>
    <s v="Rate"/>
    <s v="Rate"/>
    <s v="Sewer"/>
    <s v="Authority"/>
    <s v="Individual"/>
    <x v="1"/>
    <x v="1"/>
    <s v="Planning, Infrastructure &amp; Economic Development Department"/>
    <s v="Infrastructure Services"/>
    <x v="10"/>
    <s v="904986  Tri-Township/March Ridge Replacement"/>
    <s v="518007  Sewer Funded Debt"/>
    <n v="8024"/>
    <n v="0"/>
    <n v="0"/>
    <n v="0"/>
    <n v="0"/>
    <n v="0"/>
    <n v="0"/>
    <n v="0"/>
    <n v="0"/>
    <n v="0"/>
    <n v="8024"/>
    <n v="518007"/>
    <n v="8024"/>
    <n v="7"/>
    <n v="2019"/>
    <s v="Sewer Funded Debt"/>
    <n v="904986"/>
    <s v="Remplacement du collecteur Trois cantons / March Ridge"/>
    <s v="904986 Remplacement du collecteur Trois cantons / March Ridge"/>
    <s v="Comité Permanent de la Protection de L'environnement, de l'eau et de la Gestion des Déchets - services financés par les redevances"/>
    <s v="Services des eaux usées"/>
    <s v="Croissance"/>
    <s v="Dette financée par les deniers publics"/>
  </r>
  <r>
    <n v="904986"/>
    <x v="189"/>
    <x v="5"/>
    <x v="2"/>
    <x v="39"/>
    <x v="5"/>
    <s v="DC"/>
    <s v="Rate"/>
    <s v="Sewer"/>
    <s v="Authority"/>
    <s v="Individual"/>
    <x v="1"/>
    <x v="1"/>
    <s v="Planning, Infrastructure &amp; Economic Development Department"/>
    <s v="Infrastructure Services"/>
    <x v="10"/>
    <s v="904986  Tri-Township/March Ridge Replacement"/>
    <s v="518039  Sanitary Sewer DC Debt TBA"/>
    <n v="4273"/>
    <n v="0"/>
    <n v="0"/>
    <n v="0"/>
    <n v="0"/>
    <n v="0"/>
    <n v="0"/>
    <n v="0"/>
    <n v="0"/>
    <n v="0"/>
    <n v="4273"/>
    <n v="518039"/>
    <n v="4273"/>
    <n v="7"/>
    <n v="2019"/>
    <s v="Sanitary Sewer DC Debt"/>
    <n v="904986"/>
    <s v="Remplacement du collecteur Trois cantons / March Ridge"/>
    <s v="904986 Remplacement du collecteur Trois cantons / March Ridge"/>
    <s v="Comité Permanent de la Protection de L'environnement, de l'eau et de la Gestion des Déchets - services financés par les redevances"/>
    <s v="Services des eaux usées"/>
    <s v="Croissance"/>
    <s v="Dette financée par les deniers publics"/>
  </r>
  <r>
    <n v="904988"/>
    <x v="190"/>
    <x v="0"/>
    <x v="0"/>
    <x v="23"/>
    <x v="6"/>
    <s v="Rate"/>
    <s v="Rate"/>
    <s v="Sewer"/>
    <s v="Authority"/>
    <s v="Individual"/>
    <x v="1"/>
    <x v="1"/>
    <s v="Planning, Infrastructure &amp; Economic Development Department"/>
    <s v="Infrastructure Services"/>
    <x v="10"/>
    <s v="904988  March PS Conversion"/>
    <s v="516112  Sewer Capital"/>
    <n v="5936"/>
    <n v="0"/>
    <n v="0"/>
    <n v="0"/>
    <n v="0"/>
    <n v="0"/>
    <n v="0"/>
    <n v="0"/>
    <n v="0"/>
    <n v="0"/>
    <n v="5936"/>
    <n v="516112"/>
    <n v="5936"/>
    <n v="4"/>
    <n v="2021"/>
    <s v="Sewer Capital "/>
    <n v="904988"/>
    <s v="Conversion de la station de pompage du chemin March"/>
    <s v="904988 Conversion de la station de pompage du chemin March"/>
    <s v="Comité Permanent de la Protection de L'environnement, de l'eau et de la Gestion des Déchets - services financés par les redevances"/>
    <s v="Services des eaux usées"/>
    <s v="Croissance"/>
    <s v="Fonds de réserve financé par les deniers publics"/>
  </r>
  <r>
    <n v="904988"/>
    <x v="190"/>
    <x v="1"/>
    <x v="1"/>
    <x v="41"/>
    <x v="1"/>
    <s v="DC"/>
    <s v="Rate"/>
    <s v="Sewer"/>
    <s v="Authority"/>
    <s v="Individual"/>
    <x v="1"/>
    <x v="1"/>
    <s v="Planning, Infrastructure &amp; Economic Development Department"/>
    <s v="Infrastructure Services"/>
    <x v="10"/>
    <s v="904988  March PS Conversion"/>
    <s v="516233  Sanitary Wastewater (Outside Gree"/>
    <n v="1392"/>
    <n v="0"/>
    <n v="0"/>
    <n v="0"/>
    <n v="0"/>
    <n v="0"/>
    <n v="0"/>
    <n v="0"/>
    <n v="0"/>
    <n v="0"/>
    <n v="1392"/>
    <n v="516233"/>
    <n v="1392"/>
    <n v="4"/>
    <n v="2021"/>
    <s v="Sanitary Wastewater"/>
    <n v="904988"/>
    <s v="Conversion de la station de pompage du chemin March"/>
    <s v="904988 Conversion de la station de pompage du chemin March"/>
    <s v="Comité Permanent de la Protection de L'environnement, de l'eau et de la Gestion des Déchets - services financés par les redevances"/>
    <s v="Services des eaux usées"/>
    <s v="Croissance"/>
    <s v="Redevances d’aménagement"/>
  </r>
  <r>
    <n v="904988"/>
    <x v="190"/>
    <x v="5"/>
    <x v="2"/>
    <x v="39"/>
    <x v="5"/>
    <s v="DC"/>
    <s v="Rate"/>
    <s v="Sewer"/>
    <s v="Authority"/>
    <s v="Individual"/>
    <x v="1"/>
    <x v="1"/>
    <s v="Planning, Infrastructure &amp; Economic Development Department"/>
    <s v="Infrastructure Services"/>
    <x v="10"/>
    <s v="904988  March PS Conversion"/>
    <s v="518039  Sanitary Sewer DC Debt TBA"/>
    <n v="3872"/>
    <n v="0"/>
    <n v="0"/>
    <n v="0"/>
    <n v="0"/>
    <n v="0"/>
    <n v="0"/>
    <n v="0"/>
    <n v="0"/>
    <n v="0"/>
    <n v="3872"/>
    <n v="518039"/>
    <n v="3872"/>
    <n v="4"/>
    <n v="2021"/>
    <s v="Sanitary Sewer DC Debt"/>
    <n v="904988"/>
    <s v="Conversion de la station de pompage du chemin March"/>
    <s v="904988 Conversion de la station de pompage du chemin March"/>
    <s v="Comité Permanent de la Protection de L'environnement, de l'eau et de la Gestion des Déchets - services financés par les redevances"/>
    <s v="Services des eaux usées"/>
    <s v="Croissance"/>
    <s v="Dette financée par les deniers publics"/>
  </r>
  <r>
    <n v="907107"/>
    <x v="191"/>
    <x v="1"/>
    <x v="1"/>
    <x v="41"/>
    <x v="1"/>
    <s v="DC"/>
    <s v="Rate"/>
    <s v="Sewer"/>
    <s v="Authority"/>
    <s v="Individual"/>
    <x v="1"/>
    <x v="1"/>
    <s v="Planning, Infrastructure &amp; Economic Development Department"/>
    <s v="Infrastructure Services"/>
    <x v="10"/>
    <s v="907107  Acres Road PS Upgrade"/>
    <s v="516233  Sanitary Wastewater (Outside Gree"/>
    <n v="700"/>
    <n v="3570"/>
    <n v="0"/>
    <n v="0"/>
    <n v="0"/>
    <n v="0"/>
    <n v="0"/>
    <n v="0"/>
    <n v="0"/>
    <n v="0"/>
    <n v="4270"/>
    <n v="516233"/>
    <n v="4270"/>
    <n v="7"/>
    <n v="2021"/>
    <s v="Sanitary Wastewater"/>
    <n v="907107"/>
    <s v="Modernisation de la station de pompage du chemin Acres"/>
    <s v="907107 Modernisation de la station de pompage du chemin Acres"/>
    <s v="Comité Permanent de la Protection de L'environnement, de l'eau et de la Gestion des Déchets - services financés par les redevances"/>
    <s v="Services des eaux usées"/>
    <s v="Croissance"/>
    <s v="Redevances d’aménagement"/>
  </r>
  <r>
    <n v="907462"/>
    <x v="192"/>
    <x v="1"/>
    <x v="1"/>
    <x v="41"/>
    <x v="1"/>
    <s v="DC"/>
    <s v="Rate"/>
    <s v="Sewer"/>
    <s v="Authority"/>
    <s v="Individual"/>
    <x v="1"/>
    <x v="1"/>
    <s v="Planning, Infrastructure &amp; Economic Development Department"/>
    <s v="Infrastructure Services"/>
    <x v="10"/>
    <s v="907462  Pump Stations Capacity Increase"/>
    <s v="516233  Sanitary Wastewater (Outside Gree"/>
    <n v="300"/>
    <n v="337"/>
    <n v="468"/>
    <n v="395"/>
    <n v="0"/>
    <n v="0"/>
    <n v="0"/>
    <n v="0"/>
    <n v="0"/>
    <n v="0"/>
    <n v="1500"/>
    <n v="516233"/>
    <n v="1500"/>
    <s v="2,4,19,21"/>
    <n v="2028"/>
    <s v="Sanitary Wastewater"/>
    <n v="907462"/>
    <s v="Augmentation de la capacité des stations de pompage"/>
    <s v="907462 Augmentation de la capacité des stations de pompage"/>
    <s v="Comité Permanent de la Protection de L'environnement, de l'eau et de la Gestion des Déchets - services financés par les redevances"/>
    <s v="Services des eaux usées"/>
    <s v="Croissance"/>
    <s v="Redevances d’aménagement"/>
  </r>
  <r>
    <n v="907462"/>
    <x v="192"/>
    <x v="5"/>
    <x v="2"/>
    <x v="39"/>
    <x v="5"/>
    <s v="DC"/>
    <s v="Rate"/>
    <s v="Sewer"/>
    <s v="Authority"/>
    <s v="Individual"/>
    <x v="1"/>
    <x v="1"/>
    <s v="Planning, Infrastructure &amp; Economic Development Department"/>
    <s v="Infrastructure Services"/>
    <x v="10"/>
    <s v="907462  Pump Stations Capacity Increase"/>
    <s v="518039  Sanitary Sewer DC Debt TBA"/>
    <n v="0"/>
    <n v="0"/>
    <n v="0"/>
    <n v="82"/>
    <n v="0"/>
    <n v="0"/>
    <n v="0"/>
    <n v="0"/>
    <n v="0"/>
    <n v="0"/>
    <n v="82"/>
    <n v="518039"/>
    <n v="82"/>
    <s v="2,4,19,21"/>
    <n v="2028"/>
    <s v="Sanitary Sewer DC Debt"/>
    <n v="907462"/>
    <s v="Augmentation de la capacité des stations de pompage"/>
    <s v="907462 Augmentation de la capacité des stations de pompage"/>
    <s v="Comité Permanent de la Protection de L'environnement, de l'eau et de la Gestion des Déchets - services financés par les redevances"/>
    <s v="Services des eaux usées"/>
    <s v="Croissance"/>
    <s v="Dette financée par les deniers publics"/>
  </r>
  <r>
    <n v="908247"/>
    <x v="193"/>
    <x v="0"/>
    <x v="0"/>
    <x v="23"/>
    <x v="6"/>
    <s v="Rate"/>
    <s v="Rate"/>
    <s v="Sewer"/>
    <s v="Authority"/>
    <s v="Individual"/>
    <x v="1"/>
    <x v="1"/>
    <s v="Planning, Infrastructure &amp; Economic Development Department"/>
    <s v="Infrastructure Services"/>
    <x v="10"/>
    <s v="908247  Richmond PS &amp; Forcemain Expans"/>
    <s v="516112  Sewer Capital"/>
    <n v="250"/>
    <n v="2167.5"/>
    <n v="0"/>
    <n v="0"/>
    <n v="0"/>
    <n v="0"/>
    <n v="0"/>
    <n v="0"/>
    <n v="0"/>
    <n v="0"/>
    <n v="2417.5"/>
    <n v="516112"/>
    <n v="2417.5"/>
    <n v="21"/>
    <n v="2023"/>
    <s v="Sewer Capital "/>
    <n v="908247"/>
    <s v="Agrandissement de la station de pompage et de la conduite de refoulement de Richmond"/>
    <s v="908247 Agrandissement de la station de pompage et de la conduite de refoulement de Richmond"/>
    <s v="Comité Permanent de la Protection de L'environnement, de l'eau et de la Gestion des Déchets - services financés par les redevances"/>
    <s v="Services des eaux usées"/>
    <s v="Croissance"/>
    <s v="Fonds de réserve financé par les deniers publics"/>
  </r>
  <r>
    <n v="908247"/>
    <x v="193"/>
    <x v="1"/>
    <x v="1"/>
    <x v="42"/>
    <x v="1"/>
    <s v="DC"/>
    <s v="Rate"/>
    <s v="Sewer"/>
    <s v="Authority"/>
    <s v="Individual"/>
    <x v="1"/>
    <x v="1"/>
    <s v="Planning, Infrastructure &amp; Economic Development Department"/>
    <s v="Infrastructure Services"/>
    <x v="10"/>
    <s v="908247  Richmond PS &amp; Forcemain Expans"/>
    <s v="516332  D/C - Richmond Sanitary Sewer Area Speci"/>
    <n v="750"/>
    <n v="6502.5"/>
    <n v="0"/>
    <n v="0"/>
    <n v="0"/>
    <n v="0"/>
    <n v="0"/>
    <n v="0"/>
    <n v="0"/>
    <n v="0"/>
    <n v="7252.5"/>
    <n v="516332"/>
    <n v="7252.5"/>
    <n v="21"/>
    <n v="2023"/>
    <s v="Sanitary Wastewater Services"/>
    <n v="908247"/>
    <s v="Agrandissement de la station de pompage et de la conduite de refoulement de Richmond"/>
    <s v="908247 Agrandissement de la station de pompage et de la conduite de refoulement de Richmond"/>
    <s v="Comité Permanent de la Protection de L'environnement, de l'eau et de la Gestion des Déchets - services financés par les redevances"/>
    <s v="Services des eaux usées"/>
    <s v="Croissance"/>
    <s v="Redevances d’aménagement"/>
  </r>
  <r>
    <n v="908555"/>
    <x v="194"/>
    <x v="0"/>
    <x v="0"/>
    <x v="23"/>
    <x v="6"/>
    <s v="Rate"/>
    <s v="Rate"/>
    <s v="Sewer"/>
    <s v="Authority"/>
    <s v="Individual"/>
    <x v="1"/>
    <x v="1"/>
    <s v="Planning, Infrastructure &amp; Economic Development Department"/>
    <s v="Infrastructure Services"/>
    <x v="10"/>
    <s v="908555  Richmond PS &amp; Forcemain ExpPh3"/>
    <s v="516112  Sewer Capital"/>
    <n v="0"/>
    <n v="0"/>
    <n v="0"/>
    <n v="641.85"/>
    <n v="0"/>
    <n v="0"/>
    <n v="0"/>
    <n v="0"/>
    <n v="0"/>
    <n v="0"/>
    <n v="641.85"/>
    <n v="516112"/>
    <n v="641.85"/>
    <n v="21"/>
    <n v="2026"/>
    <s v="Sewer Capital "/>
    <n v="908555"/>
    <s v="Agrandissement de la station de pompage et de la conduite de refoulement de Richmond"/>
    <s v="908555 Agrandissement de la station de pompage et de la conduite de refoulement de Richmond"/>
    <s v="Comité Permanent de la Protection de L'environnement, de l'eau et de la Gestion des Déchets - services financés par les redevances"/>
    <s v="Services des eaux usées"/>
    <s v="Croissance"/>
    <s v="Fonds de réserve financé par les deniers publics"/>
  </r>
  <r>
    <n v="908555"/>
    <x v="194"/>
    <x v="1"/>
    <x v="1"/>
    <x v="42"/>
    <x v="1"/>
    <s v="DC"/>
    <s v="Rate"/>
    <s v="Sewer"/>
    <s v="Authority"/>
    <s v="Individual"/>
    <x v="1"/>
    <x v="1"/>
    <s v="Planning, Infrastructure &amp; Economic Development Department"/>
    <s v="Infrastructure Services"/>
    <x v="10"/>
    <s v="908555  Richmond PS &amp; Forcemain ExpPh3"/>
    <s v="516332  D/C - Richmond Sanitary Sewer Area Speci"/>
    <n v="0"/>
    <n v="0"/>
    <n v="0"/>
    <n v="525.15"/>
    <n v="0"/>
    <n v="0"/>
    <n v="0"/>
    <n v="0"/>
    <n v="0"/>
    <n v="0"/>
    <n v="525.15"/>
    <n v="516332"/>
    <n v="525.15"/>
    <n v="21"/>
    <n v="2026"/>
    <s v="Sanitary Wastewater Services"/>
    <n v="908555"/>
    <s v="Agrandissement de la station de pompage et de la conduite de refoulement de Richmond"/>
    <s v="908555 Agrandissement de la station de pompage et de la conduite de refoulement de Richmond"/>
    <s v="Comité Permanent de la Protection de L'environnement, de l'eau et de la Gestion des Déchets - services financés par les redevances"/>
    <s v="Services des eaux usées"/>
    <s v="Croissance"/>
    <s v="Redevances d’aménagement"/>
  </r>
  <r>
    <n v="908624"/>
    <x v="195"/>
    <x v="0"/>
    <x v="0"/>
    <x v="23"/>
    <x v="6"/>
    <s v="Rate"/>
    <s v="Rate"/>
    <s v="Sewer"/>
    <s v="Authority"/>
    <s v="Individual"/>
    <x v="1"/>
    <x v="1"/>
    <s v="Planning, Infrastructure &amp; Economic Development Department"/>
    <s v="Infrastructure Services"/>
    <x v="10"/>
    <s v="908624  2017 Infrastructure Master Plan (Sewer)"/>
    <s v="516112  Sewer Capital"/>
    <n v="0"/>
    <n v="235.85"/>
    <n v="240.3"/>
    <n v="0"/>
    <n v="0"/>
    <n v="0"/>
    <n v="0"/>
    <n v="0"/>
    <n v="0"/>
    <n v="0"/>
    <n v="476.15"/>
    <n v="516112"/>
    <n v="476.15"/>
    <s v="CW"/>
    <n v="2020"/>
    <s v="Sewer Capital "/>
    <n v="908624"/>
    <s v="Plan directeur de l'infrastructure 2017 (égout)"/>
    <s v="908624 Plan directeur de l'infrastructure 2017 (égout)"/>
    <s v="Comité Permanent de la Protection de L'environnement, de l'eau et de la Gestion des Déchets - services financés par les redevances"/>
    <s v="Services des eaux usées"/>
    <s v="Croissance"/>
    <s v="Fonds de réserve financé par les deniers publics"/>
  </r>
  <r>
    <n v="908624"/>
    <x v="195"/>
    <x v="1"/>
    <x v="1"/>
    <x v="27"/>
    <x v="1"/>
    <s v="DC"/>
    <s v="Rate"/>
    <s v="Sewer"/>
    <s v="Authority"/>
    <s v="Individual"/>
    <x v="1"/>
    <x v="1"/>
    <s v="Planning, Infrastructure &amp; Economic Development Department"/>
    <s v="Infrastructure Services"/>
    <x v="10"/>
    <s v="908624  2017 Infrastructure Master Plan (Sewer)"/>
    <s v="516279  D/C Studies-2021-CW"/>
    <n v="0"/>
    <n v="29.15"/>
    <n v="29.7"/>
    <n v="0"/>
    <n v="0"/>
    <n v="0"/>
    <n v="0"/>
    <n v="0"/>
    <n v="0"/>
    <n v="0"/>
    <n v="58.849999999999994"/>
    <n v="516279"/>
    <n v="58.849999999999994"/>
    <s v="CW"/>
    <n v="2020"/>
    <s v="Studies"/>
    <n v="908624"/>
    <s v="Plan directeur de l'infrastructure 2017 (égout)"/>
    <s v="908624 Plan directeur de l'infrastructure 2017 (égout)"/>
    <s v="Comité Permanent de la Protection de L'environnement, de l'eau et de la Gestion des Déchets - services financés par les redevances"/>
    <s v="Services des eaux usées"/>
    <s v="Croissance"/>
    <s v="Redevances d’aménagement"/>
  </r>
  <r>
    <n v="909072"/>
    <x v="196"/>
    <x v="1"/>
    <x v="1"/>
    <x v="41"/>
    <x v="1"/>
    <s v="DC"/>
    <s v="Rate"/>
    <s v="Sewer"/>
    <s v="Authority"/>
    <s v="Individual"/>
    <x v="1"/>
    <x v="1"/>
    <s v="Planning, Infrastructure &amp; Economic Development Department"/>
    <s v="Planning Services"/>
    <x v="10"/>
    <s v="909072  Leitrim Sanitary Pump Station Expansion"/>
    <s v="516233  Sanitary Wastewater (Outside Gree"/>
    <n v="0"/>
    <n v="184"/>
    <n v="0"/>
    <n v="0"/>
    <n v="0"/>
    <n v="0"/>
    <n v="0"/>
    <n v="0"/>
    <n v="0"/>
    <n v="0"/>
    <n v="184"/>
    <n v="516233"/>
    <n v="184"/>
    <n v="22"/>
    <n v="2022"/>
    <s v="Sanitary Wastewater"/>
    <n v="909072"/>
    <s v="Agrandissement de la station de pompage sanitaire du chemin Leitrim"/>
    <s v="909072 Agrandissement de la station de pompage sanitaire du chemin Leitrim"/>
    <s v="Comité Permanent de la Protection de L'environnement, de l'eau et de la Gestion des Déchets - services financés par les redevances"/>
    <s v="Services des eaux usées"/>
    <s v="Croissance"/>
    <s v="Redevances d’aménagement"/>
  </r>
  <r>
    <n v="909357"/>
    <x v="197"/>
    <x v="1"/>
    <x v="1"/>
    <x v="41"/>
    <x v="1"/>
    <s v="DC"/>
    <s v="Rate"/>
    <s v="Sewer"/>
    <s v="Authority"/>
    <s v="Individual"/>
    <x v="1"/>
    <x v="1"/>
    <s v="Planning, Infrastructure &amp; Economic Development Department"/>
    <s v="Infrastructure Services"/>
    <x v="10"/>
    <s v="909357  South Nepean Collector Ph3"/>
    <s v="516233  Sanitary Wastewater (Outside Gree"/>
    <n v="7502"/>
    <n v="0"/>
    <n v="0"/>
    <n v="0"/>
    <n v="0"/>
    <n v="0"/>
    <n v="0"/>
    <n v="0"/>
    <n v="0"/>
    <n v="0"/>
    <n v="7502"/>
    <n v="516233"/>
    <n v="7502"/>
    <n v="3"/>
    <n v="2023"/>
    <s v="Sanitary Wastewater"/>
    <n v="909357"/>
    <s v="Égout collecteur de Nepean-Sud - Étape 3"/>
    <s v="909357 Égout collecteur de Nepean-Sud - Étape 3"/>
    <s v="Comité Permanent de la Protection de L'environnement, de l'eau et de la Gestion des Déchets - services financés par les redevances"/>
    <s v="Services des eaux usées"/>
    <s v="Croissance"/>
    <s v="Redevances d’aménagement"/>
  </r>
  <r>
    <n v="909357"/>
    <x v="197"/>
    <x v="5"/>
    <x v="2"/>
    <x v="39"/>
    <x v="5"/>
    <s v="DC"/>
    <s v="Rate"/>
    <s v="Sewer"/>
    <s v="Authority"/>
    <s v="Individual"/>
    <x v="1"/>
    <x v="1"/>
    <s v="Planning, Infrastructure &amp; Economic Development Department"/>
    <s v="Infrastructure Services"/>
    <x v="10"/>
    <s v="909357  South Nepean Collector Ph3"/>
    <s v="518039  Sanitary Sewer DC Debt TBA"/>
    <n v="698"/>
    <n v="0"/>
    <n v="0"/>
    <n v="0"/>
    <n v="0"/>
    <n v="0"/>
    <n v="0"/>
    <n v="0"/>
    <n v="0"/>
    <n v="0"/>
    <n v="698"/>
    <n v="518039"/>
    <n v="698"/>
    <n v="3"/>
    <n v="2023"/>
    <s v="Sanitary Sewer DC Debt"/>
    <n v="909357"/>
    <s v="Égout collecteur de Nepean-Sud - Étape 3"/>
    <s v="909357 Égout collecteur de Nepean-Sud - Étape 3"/>
    <s v="Comité Permanent de la Protection de L'environnement, de l'eau et de la Gestion des Déchets - services financés par les redevances"/>
    <s v="Services des eaux usées"/>
    <s v="Croissance"/>
    <s v="Dette financée par les deniers publics"/>
  </r>
  <r>
    <n v="907390"/>
    <x v="198"/>
    <x v="0"/>
    <x v="0"/>
    <x v="23"/>
    <x v="6"/>
    <s v="Rate"/>
    <s v="Rate"/>
    <s v="Sewer"/>
    <s v="Authority"/>
    <s v="Wastewater Treatment-Growth"/>
    <x v="1"/>
    <x v="1"/>
    <s v="Public Works &amp; Environmental Services Department"/>
    <s v="Water Services"/>
    <x v="10"/>
    <s v="907390  ROPEC Primary Clarifier Expansion"/>
    <s v="516112  Sewer Capital"/>
    <n v="0"/>
    <n v="0"/>
    <n v="0"/>
    <n v="0"/>
    <n v="0"/>
    <n v="16"/>
    <n v="0"/>
    <n v="0"/>
    <n v="0"/>
    <n v="0"/>
    <n v="16"/>
    <n v="516112"/>
    <n v="0"/>
    <n v="18"/>
    <n v="2024"/>
    <s v="Sewer Capital "/>
    <n v="907390"/>
    <s v="CEROP – Agrandissement du décanteur primaire"/>
    <s v="907390 CEROP – Agrandissement du décanteur primaire"/>
    <s v="Comité Permanent de la Protection de L'environnement, de l'eau et de la Gestion des Déchets - services financés par les redevances"/>
    <s v="Services des eaux usées"/>
    <s v="Croissance"/>
    <s v="Fonds de réserve financé par les deniers publics"/>
  </r>
  <r>
    <n v="907390"/>
    <x v="198"/>
    <x v="1"/>
    <x v="1"/>
    <x v="37"/>
    <x v="1"/>
    <s v="DC"/>
    <s v="Rate"/>
    <s v="Sewer"/>
    <s v="Authority"/>
    <s v="Wastewater Treatment-Growth"/>
    <x v="1"/>
    <x v="1"/>
    <s v="Public Works &amp; Environmental Services Department"/>
    <s v="Water Services"/>
    <x v="10"/>
    <s v="907390  ROPEC Primary Clarifier Expansion"/>
    <s v="516231  Sanitary Wastewater (City Wide)"/>
    <n v="0"/>
    <n v="0"/>
    <n v="0"/>
    <n v="7459"/>
    <n v="34840"/>
    <n v="6926"/>
    <n v="0"/>
    <n v="0"/>
    <n v="0"/>
    <n v="0"/>
    <n v="49225"/>
    <n v="516231"/>
    <n v="7459"/>
    <n v="18"/>
    <n v="2024"/>
    <s v="Sanitary Wastewater"/>
    <n v="907390"/>
    <s v="CEROP – Agrandissement du décanteur primaire"/>
    <s v="907390 CEROP – Agrandissement du décanteur primaire"/>
    <s v="Comité Permanent de la Protection de L'environnement, de l'eau et de la Gestion des Déchets - services financés par les redevances"/>
    <s v="Services des eaux usées"/>
    <s v="Croissance"/>
    <s v="Redevances d’aménagement"/>
  </r>
  <r>
    <n v="907390"/>
    <x v="198"/>
    <x v="1"/>
    <x v="1"/>
    <x v="38"/>
    <x v="1"/>
    <s v="DC"/>
    <s v="Rate"/>
    <s v="Stormwater"/>
    <s v="Authority"/>
    <s v="Wastewater Treatment-Growth"/>
    <x v="1"/>
    <x v="1"/>
    <s v="Public Works &amp; Environmental Services Department"/>
    <s v="Water Services"/>
    <x v="10"/>
    <s v="907390  ROPEC Primary Clarifier Expansion"/>
    <s v="516392  Post Period Capacity Sewer"/>
    <n v="0"/>
    <n v="0"/>
    <n v="0"/>
    <n v="1203"/>
    <n v="5625"/>
    <n v="1118"/>
    <n v="0"/>
    <n v="0"/>
    <n v="0"/>
    <n v="0"/>
    <n v="7946"/>
    <n v="516392"/>
    <n v="1203"/>
    <n v="18"/>
    <n v="2024"/>
    <s v="Sanitary Wastewater"/>
    <n v="907390"/>
    <s v="CEROP – Agrandissement du décanteur primaire"/>
    <s v="907390 CEROP – Agrandissement du décanteur primaire"/>
    <s v="Comité Permanent de la Protection de L'environnement, de l'eau et de la Gestion des Déchets - services financés par les redevances"/>
    <s v="Services des eaux usées"/>
    <s v="Croissance"/>
    <s v="Redevances d’aménagement"/>
  </r>
  <r>
    <n v="907390"/>
    <x v="198"/>
    <x v="2"/>
    <x v="2"/>
    <x v="25"/>
    <x v="7"/>
    <s v="Rate"/>
    <s v="Rate"/>
    <s v="Stormwater"/>
    <s v="Authority"/>
    <s v="Wastewater Treatment-Growth"/>
    <x v="1"/>
    <x v="1"/>
    <s v="Public Works &amp; Environmental Services Department"/>
    <s v="Water Services"/>
    <x v="10"/>
    <s v="907390  ROPEC Primary Clarifier Expansion"/>
    <s v="518007  Sewer Funded Debt"/>
    <n v="0"/>
    <n v="0"/>
    <n v="0"/>
    <n v="1"/>
    <n v="0"/>
    <n v="75"/>
    <n v="0"/>
    <n v="0"/>
    <n v="0"/>
    <n v="0"/>
    <n v="76"/>
    <n v="518007"/>
    <n v="1"/>
    <n v="18"/>
    <n v="2024"/>
    <s v="Sewer Funded Debt"/>
    <n v="907390"/>
    <s v="CEROP – Agrandissement du décanteur primaire"/>
    <s v="907390 CEROP – Agrandissement du décanteur primaire"/>
    <s v="Comité Permanent de la Protection de L'environnement, de l'eau et de la Gestion des Déchets - services financés par les redevances"/>
    <s v="Services des eaux usées"/>
    <s v="Croissance"/>
    <s v="Dette financée par les deniers publics"/>
  </r>
  <r>
    <n v="907390"/>
    <x v="198"/>
    <x v="5"/>
    <x v="2"/>
    <x v="39"/>
    <x v="5"/>
    <s v="DC"/>
    <s v="Rate"/>
    <s v="Stormwater"/>
    <s v="Authority"/>
    <s v="Wastewater Treatment-Growth"/>
    <x v="1"/>
    <x v="1"/>
    <s v="Public Works &amp; Environmental Services Department"/>
    <s v="Water Services"/>
    <x v="10"/>
    <s v="907390  ROPEC Primary Clarifier Expansion"/>
    <s v="518039  Sanitary Sewer DC Debt TBA"/>
    <n v="0"/>
    <n v="0"/>
    <n v="0"/>
    <n v="0"/>
    <n v="0"/>
    <n v="539"/>
    <n v="0"/>
    <n v="0"/>
    <n v="0"/>
    <n v="0"/>
    <n v="539"/>
    <n v="518039"/>
    <n v="0"/>
    <n v="18"/>
    <n v="2024"/>
    <s v="Sanitary Sewer DC Debt"/>
    <n v="907390"/>
    <s v="CEROP – Agrandissement du décanteur primaire"/>
    <s v="907390 CEROP – Agrandissement du décanteur primaire"/>
    <s v="Comité Permanent de la Protection de L'environnement, de l'eau et de la Gestion des Déchets - services financés par les redevances"/>
    <s v="Services des eaux usées"/>
    <s v="Croissance"/>
    <s v="Dette financée par les deniers publics"/>
  </r>
  <r>
    <n v="909029"/>
    <x v="199"/>
    <x v="0"/>
    <x v="0"/>
    <x v="23"/>
    <x v="6"/>
    <s v="Rate"/>
    <s v="Rate"/>
    <s v="Stormwater"/>
    <s v="Authority"/>
    <s v="Wastewater Services General-Regulatory"/>
    <x v="2"/>
    <x v="1"/>
    <s v="Public Works &amp; Environmental Services Department"/>
    <s v="Water Services"/>
    <x v="10"/>
    <s v="909029  Protective Plumbing Program 2018"/>
    <s v="516112  Sewer Capital"/>
    <n v="0"/>
    <n v="1000"/>
    <n v="1000"/>
    <n v="1000"/>
    <n v="1000"/>
    <n v="1000"/>
    <n v="1000"/>
    <n v="1000"/>
    <n v="1000"/>
    <n v="1000"/>
    <n v="9000"/>
    <n v="516112"/>
    <n v="3000"/>
    <s v="CW"/>
    <n v="2019"/>
    <s v="Sewer Capital "/>
    <n v="909029"/>
    <s v="Programme d’installation de dispositifs protecteurs sanitaires – 2018"/>
    <s v="909029 Programme d’installation de dispositifs protecteurs sanitaires – 2018"/>
    <s v="Comité Permanent de la Protection de L'environnement, de l'eau et de la Gestion des Déchets - services financés par les redevances"/>
    <s v="Services des eaux usées"/>
    <s v="Initiatives stratégiques"/>
    <s v="Fonds de réserve financé par les deniers publics"/>
  </r>
  <r>
    <n v="909312"/>
    <x v="200"/>
    <x v="0"/>
    <x v="0"/>
    <x v="23"/>
    <x v="6"/>
    <s v="Rate"/>
    <s v="Rate"/>
    <s v="Stormwater"/>
    <s v="Authority"/>
    <s v="Wastewater Services General-Renewal"/>
    <x v="2"/>
    <x v="1"/>
    <s v="Public Works &amp; Environmental Services Department"/>
    <s v="Water Services"/>
    <x v="10"/>
    <s v="909312  Water Env Protec Short Term Initiat 2019"/>
    <s v="516112  Sewer Capital"/>
    <n v="150"/>
    <n v="150"/>
    <n v="150"/>
    <n v="150"/>
    <n v="150"/>
    <n v="150"/>
    <n v="150"/>
    <n v="150"/>
    <n v="150"/>
    <n v="150"/>
    <n v="1500"/>
    <n v="516112"/>
    <n v="600"/>
    <n v="11"/>
    <n v="2021"/>
    <s v="Sewer Capital "/>
    <n v="909312"/>
    <s v="Protection de l’environnement l’eau : Initiatives à court terme - 2019"/>
    <s v="909312 Protection de l’environnement l’eau : Initiatives à court terme - 2019"/>
    <s v="Comité Permanent de la Protection de L'environnement, de l'eau et de la Gestion des Déchets - services financés par les redevances"/>
    <s v="Services des eaux usées"/>
    <s v="Initiatives stratégiques"/>
    <s v="Fonds de réserve financé par les deniers publics"/>
  </r>
  <r>
    <n v="903324"/>
    <x v="201"/>
    <x v="0"/>
    <x v="0"/>
    <x v="24"/>
    <x v="6"/>
    <s v="Rate"/>
    <s v="Rate"/>
    <s v="Stormwater"/>
    <s v="Authority"/>
    <s v="Individual"/>
    <x v="0"/>
    <x v="1"/>
    <s v="Planning, Infrastructure &amp; Economic Development Department"/>
    <s v="Infrastructure Services"/>
    <x v="12"/>
    <s v="903324  Kennedy Burnett SW Pond"/>
    <s v="516180  Stormwater Reserve Capital"/>
    <n v="7875"/>
    <n v="0"/>
    <n v="0"/>
    <n v="0"/>
    <n v="0"/>
    <n v="0"/>
    <n v="0"/>
    <n v="0"/>
    <n v="0"/>
    <n v="0"/>
    <n v="7875"/>
    <n v="516180"/>
    <n v="7875"/>
    <n v="3"/>
    <n v="2019"/>
    <s v="Stormwater"/>
    <n v="903324"/>
    <s v="Bassin de rétention des eaux pluviales Kennedy-Burnett "/>
    <s v="903324 Bassin de rétention des eaux pluviales Kennedy-Burnett "/>
    <s v="Comité Permanent de la Protection de L'environnement, de l'eau et de la Gestion des Déchets - services financés par les redevances"/>
    <s v="Services des eaux pluviales"/>
    <s v="Renouvellement des immobilisations"/>
    <s v="Fonds de réserve financé par les deniers publics"/>
  </r>
  <r>
    <n v="903324"/>
    <x v="201"/>
    <x v="1"/>
    <x v="1"/>
    <x v="43"/>
    <x v="1"/>
    <s v="DC"/>
    <s v="Rate"/>
    <s v="Stormwater"/>
    <s v="Authority"/>
    <s v="Individual"/>
    <x v="0"/>
    <x v="1"/>
    <s v="Planning, Infrastructure &amp; Economic Development Department"/>
    <s v="Infrastructure Services"/>
    <x v="12"/>
    <s v="903324  Kennedy Burnett SW Pond"/>
    <s v="516218  CLS Stormwater Management Ponds"/>
    <n v="4625"/>
    <n v="0"/>
    <n v="0"/>
    <n v="0"/>
    <n v="0"/>
    <n v="0"/>
    <n v="0"/>
    <n v="0"/>
    <n v="0"/>
    <n v="0"/>
    <n v="4625"/>
    <n v="516218"/>
    <n v="4625"/>
    <n v="3"/>
    <n v="2019"/>
    <s v="Stormwater Management Ponds"/>
    <n v="903324"/>
    <s v="Bassin de rétention des eaux pluviales Kennedy-Burnett "/>
    <s v="903324 Bassin de rétention des eaux pluviales Kennedy-Burnett "/>
    <s v="Comité Permanent de la Protection de L'environnement, de l'eau et de la Gestion des Déchets - services financés par les redevances"/>
    <s v="Services des eaux pluviales"/>
    <s v="Renouvellement des immobilisations"/>
    <s v="Redevances d’aménagement"/>
  </r>
  <r>
    <n v="908252"/>
    <x v="202"/>
    <x v="0"/>
    <x v="0"/>
    <x v="24"/>
    <x v="6"/>
    <s v="Rate"/>
    <s v="Rate"/>
    <s v="Stormwater"/>
    <s v="Authority"/>
    <s v="Individual"/>
    <x v="0"/>
    <x v="1"/>
    <s v="Planning, Infrastructure &amp; Economic Development Department"/>
    <s v="Infrastructure Services"/>
    <x v="12"/>
    <s v="908252  Stormwater Mgmt Retrofit Master Plan"/>
    <s v="516180  Stormwater Reserve Capital"/>
    <n v="100"/>
    <n v="510"/>
    <n v="0"/>
    <n v="0"/>
    <n v="0"/>
    <n v="0"/>
    <n v="0"/>
    <n v="0"/>
    <n v="0"/>
    <n v="0"/>
    <n v="610"/>
    <n v="516180"/>
    <n v="610"/>
    <s v="CW"/>
    <n v="2020"/>
    <s v="Stormwater"/>
    <n v="908252"/>
    <s v="Plan directeur de modernisation du système de gestion des eaux pluviales"/>
    <s v="908252 Plan directeur de modernisation du système de gestion des eaux pluviales"/>
    <s v="Comité Permanent de la Protection de L'environnement, de l'eau et de la Gestion des Déchets - services financés par les redevances"/>
    <s v="Services des eaux pluviales"/>
    <s v="Renouvellement des immobilisations"/>
    <s v="Fonds de réserve financé par les deniers publics"/>
  </r>
  <r>
    <n v="909355"/>
    <x v="203"/>
    <x v="0"/>
    <x v="0"/>
    <x v="24"/>
    <x v="6"/>
    <s v="Rate"/>
    <s v="Rate"/>
    <s v="Stormwater"/>
    <s v="Authority"/>
    <s v="Individual"/>
    <x v="0"/>
    <x v="1"/>
    <s v="Planning, Infrastructure &amp; Economic Development Department"/>
    <s v="Infrastructure Services"/>
    <x v="12"/>
    <s v="909355  2019 Flood Plain Mapping"/>
    <s v="516180  Stormwater Reserve Capital"/>
    <n v="175"/>
    <n v="255"/>
    <n v="208"/>
    <n v="133"/>
    <n v="0"/>
    <n v="0"/>
    <n v="0"/>
    <n v="0"/>
    <n v="0"/>
    <n v="0"/>
    <n v="771"/>
    <n v="516180"/>
    <n v="771"/>
    <s v="CW"/>
    <n v="2021"/>
    <s v="Stormwater"/>
    <n v="909355"/>
    <s v="Cartographie des plaines inondables 2019"/>
    <s v="909355 Cartographie des plaines inondables 2019"/>
    <s v="Comité Permanent de la Protection de L'environnement, de l'eau et de la Gestion des Déchets - services financés par les redevances"/>
    <s v="Services des eaux pluviales"/>
    <s v="Renouvellement des immobilisations"/>
    <s v="Fonds de réserve financé par les deniers publics"/>
  </r>
  <r>
    <n v="909356"/>
    <x v="204"/>
    <x v="0"/>
    <x v="0"/>
    <x v="24"/>
    <x v="6"/>
    <s v="Rate"/>
    <s v="Rate"/>
    <s v="Stormwater"/>
    <s v="Authority"/>
    <s v="Individual"/>
    <x v="0"/>
    <x v="1"/>
    <s v="Planning, Infrastructure &amp; Economic Development Department"/>
    <s v="Infrastructure Services"/>
    <x v="12"/>
    <s v="909356  2020 Stormwater Management Retrofit"/>
    <s v="516180  Stormwater Reserve Capital"/>
    <n v="0"/>
    <n v="0"/>
    <n v="1500"/>
    <n v="2500"/>
    <n v="0"/>
    <n v="0"/>
    <n v="0"/>
    <n v="0"/>
    <n v="0"/>
    <n v="0"/>
    <n v="4000"/>
    <n v="516180"/>
    <n v="4000"/>
    <s v="CW"/>
    <n v="2021"/>
    <s v="Stormwater"/>
    <n v="909356"/>
    <s v="Modernisation de la gestion des eaux pluviales 2020"/>
    <s v="909356 Modernisation de la gestion des eaux pluviales 2020"/>
    <s v="Comité Permanent de la Protection de L'environnement, de l'eau et de la Gestion des Déchets - services financés par les redevances"/>
    <s v="Services des eaux pluviales"/>
    <s v="Renouvellement des immobilisations"/>
    <s v="Fonds de réserve financé par les deniers publics"/>
  </r>
  <r>
    <n v="909356"/>
    <x v="204"/>
    <x v="2"/>
    <x v="2"/>
    <x v="26"/>
    <x v="7"/>
    <s v="Rate"/>
    <s v="Rate"/>
    <s v="Stormwater"/>
    <s v="Authority"/>
    <s v="Individual"/>
    <x v="0"/>
    <x v="1"/>
    <s v="Planning, Infrastructure &amp; Economic Development Department"/>
    <s v="Infrastructure Services"/>
    <x v="12"/>
    <s v="909356  2020 Stormwater Management Retrofit"/>
    <s v="518056  Stormwater Reserve Capital Debt"/>
    <n v="0"/>
    <n v="2040"/>
    <n v="580"/>
    <n v="683"/>
    <n v="0"/>
    <n v="0"/>
    <n v="0"/>
    <n v="0"/>
    <n v="0"/>
    <n v="0"/>
    <n v="3303"/>
    <n v="518056"/>
    <n v="3303"/>
    <s v="CW"/>
    <n v="2021"/>
    <e v="#N/A"/>
    <n v="909356"/>
    <s v="Modernisation de la gestion des eaux pluviales 2020"/>
    <s v="909356 Modernisation de la gestion des eaux pluviales 2020"/>
    <s v="Comité Permanent de la Protection de L'environnement, de l'eau et de la Gestion des Déchets - services financés par les redevances"/>
    <s v="Services des eaux pluviales"/>
    <s v="Renouvellement des immobilisations"/>
    <s v="Dette financée par les deniers publics"/>
  </r>
  <r>
    <n v="909017"/>
    <x v="205"/>
    <x v="0"/>
    <x v="0"/>
    <x v="24"/>
    <x v="6"/>
    <s v="Rate"/>
    <s v="Rate"/>
    <s v="Stormwater"/>
    <s v="Authority"/>
    <s v="Structures-Stormwater"/>
    <x v="0"/>
    <x v="1"/>
    <s v="Planning, Infrastructure &amp; Economic Development Department"/>
    <s v="Infrastructure Services"/>
    <x v="12"/>
    <s v="909017  LRT2 C1 Hwy 174 Culverts"/>
    <s v="516180  Stormwater Reserve Capital"/>
    <n v="510"/>
    <n v="0"/>
    <n v="1010"/>
    <n v="0"/>
    <n v="0"/>
    <n v="0"/>
    <n v="0"/>
    <n v="0"/>
    <n v="0"/>
    <n v="0"/>
    <n v="1520"/>
    <n v="516180"/>
    <n v="1520"/>
    <s v="CW"/>
    <n v="2021"/>
    <s v="Stormwater"/>
    <n v="909017"/>
    <s v="TLR2 Ponceaux de l’autoroute 174 zone C1"/>
    <s v="909017 TLR2 Ponceaux de l’autoroute 174 zone C1"/>
    <s v="Comité Permanent de la Protection de L'environnement, de l'eau et de la Gestion des Déchets - services financés par les redevances"/>
    <s v="Services des eaux pluviales"/>
    <s v="Renouvellement des immobilisations"/>
    <s v="Fonds de réserve financé par les deniers publics"/>
  </r>
  <r>
    <n v="909017"/>
    <x v="205"/>
    <x v="2"/>
    <x v="2"/>
    <x v="26"/>
    <x v="7"/>
    <s v="Rate"/>
    <s v="Rate"/>
    <s v="Stormwater"/>
    <s v="Authority"/>
    <s v="Structures-Stormwater"/>
    <x v="0"/>
    <x v="1"/>
    <s v="Planning, Infrastructure &amp; Economic Development Department"/>
    <s v="Infrastructure Services"/>
    <x v="12"/>
    <s v="909017  LRT2 C1 Hwy 174 Culverts"/>
    <s v="518056  Stormwater Reserve Capital Debt"/>
    <n v="1500"/>
    <n v="4019"/>
    <n v="1000"/>
    <n v="0"/>
    <n v="0"/>
    <n v="0"/>
    <n v="0"/>
    <n v="0"/>
    <n v="0"/>
    <n v="0"/>
    <n v="6519"/>
    <n v="518056"/>
    <n v="6519"/>
    <s v="CW"/>
    <n v="2021"/>
    <e v="#N/A"/>
    <n v="909017"/>
    <s v="TLR2 Ponceaux de l’autoroute 174 zone C1"/>
    <s v="909017 TLR2 Ponceaux de l’autoroute 174 zone C1"/>
    <s v="Comité Permanent de la Protection de L'environnement, de l'eau et de la Gestion des Déchets - services financés par les redevances"/>
    <s v="Services des eaux pluviales"/>
    <s v="Renouvellement des immobilisations"/>
    <s v="Dette financée par les deniers publics"/>
  </r>
  <r>
    <n v="909383"/>
    <x v="206"/>
    <x v="0"/>
    <x v="0"/>
    <x v="23"/>
    <x v="6"/>
    <s v="Rate"/>
    <s v="Rate"/>
    <s v="Stormwater"/>
    <s v="Authority"/>
    <s v="Structures-Stormwater"/>
    <x v="0"/>
    <x v="1"/>
    <s v="Planning, Infrastructure &amp; Economic Development Department"/>
    <s v="Infrastructure Services"/>
    <x v="12"/>
    <s v="909383  2019 Culverts Scoping Pre/Post Eng."/>
    <s v="516112  Sewer Capital"/>
    <n v="0"/>
    <n v="0"/>
    <n v="0"/>
    <n v="0"/>
    <n v="1000"/>
    <n v="1000"/>
    <n v="1000"/>
    <n v="1000"/>
    <n v="1000"/>
    <n v="1000"/>
    <n v="6000"/>
    <n v="516112"/>
    <n v="0"/>
    <s v="CW"/>
    <n v="2021"/>
    <s v="Sewer Capital "/>
    <n v="909383"/>
    <s v="Délimitations préalable et subséquente des travaux d'ingénierie des ponceaux 2019"/>
    <s v="909383 Délimitations préalable et subséquente des travaux d'ingénierie des ponceaux 2019"/>
    <s v="Comité Permanent de la Protection de L'environnement, de l'eau et de la Gestion des Déchets - services financés par les redevances"/>
    <s v="Services des eaux pluviales"/>
    <s v="Renouvellement des immobilisations"/>
    <s v="Fonds de réserve financé par les deniers publics"/>
  </r>
  <r>
    <n v="909383"/>
    <x v="206"/>
    <x v="0"/>
    <x v="0"/>
    <x v="24"/>
    <x v="6"/>
    <s v="Rate"/>
    <s v="Rate"/>
    <s v="Stormwater"/>
    <s v="Authority"/>
    <s v="Structures-Stormwater"/>
    <x v="0"/>
    <x v="1"/>
    <s v="Planning, Infrastructure &amp; Economic Development Department"/>
    <s v="Infrastructure Services"/>
    <x v="12"/>
    <s v="909383  2019 Culverts Scoping Pre/Post Eng."/>
    <s v="516180  Stormwater Reserve Capital"/>
    <n v="510"/>
    <n v="600"/>
    <n v="600"/>
    <n v="600"/>
    <n v="0"/>
    <n v="0"/>
    <n v="0"/>
    <n v="0"/>
    <n v="0"/>
    <n v="0"/>
    <n v="2310"/>
    <n v="516180"/>
    <n v="2310"/>
    <s v="CW"/>
    <n v="2021"/>
    <s v="Stormwater"/>
    <n v="909383"/>
    <s v="Délimitations préalable et subséquente des travaux d'ingénierie des ponceaux 2019"/>
    <s v="909383 Délimitations préalable et subséquente des travaux d'ingénierie des ponceaux 2019"/>
    <s v="Comité Permanent de la Protection de L'environnement, de l'eau et de la Gestion des Déchets - services financés par les redevances"/>
    <s v="Services des eaux pluviales"/>
    <s v="Renouvellement des immobilisations"/>
    <s v="Fonds de réserve financé par les deniers publics"/>
  </r>
  <r>
    <n v="909384"/>
    <x v="207"/>
    <x v="0"/>
    <x v="0"/>
    <x v="23"/>
    <x v="6"/>
    <s v="Rate"/>
    <s v="Rate"/>
    <s v="Stormwater"/>
    <s v="Authority"/>
    <s v="Structures-Stormwater"/>
    <x v="0"/>
    <x v="1"/>
    <s v="Planning, Infrastructure &amp; Economic Development Department"/>
    <s v="Infrastructure Services"/>
    <x v="12"/>
    <s v="909384  2019 Drainage Culverts - Site-Specific"/>
    <s v="516112  Sewer Capital"/>
    <n v="0"/>
    <n v="0"/>
    <n v="0"/>
    <n v="0"/>
    <n v="500"/>
    <n v="500"/>
    <n v="500"/>
    <n v="500"/>
    <n v="500"/>
    <n v="500"/>
    <n v="3000"/>
    <n v="516112"/>
    <n v="0"/>
    <s v="CW"/>
    <n v="2021"/>
    <s v="Sewer Capital "/>
    <n v="909384"/>
    <s v="Ponceaux de drainage 2019 - Propres à un emplacement"/>
    <s v="909384 Ponceaux de drainage 2019 - Propres à un emplacement"/>
    <s v="Comité Permanent de la Protection de L'environnement, de l'eau et de la Gestion des Déchets - services financés par les redevances"/>
    <s v="Services des eaux pluviales"/>
    <s v="Renouvellement des immobilisations"/>
    <s v="Fonds de réserve financé par les deniers publics"/>
  </r>
  <r>
    <n v="909384"/>
    <x v="207"/>
    <x v="0"/>
    <x v="0"/>
    <x v="24"/>
    <x v="6"/>
    <s v="Rate"/>
    <s v="Rate"/>
    <s v="Stormwater"/>
    <s v="Authority"/>
    <s v="Structures-Stormwater"/>
    <x v="0"/>
    <x v="1"/>
    <s v="Planning, Infrastructure &amp; Economic Development Department"/>
    <s v="Infrastructure Services"/>
    <x v="12"/>
    <s v="909384  2019 Drainage Culverts - Site-Specific"/>
    <s v="516180  Stormwater Reserve Capital"/>
    <n v="300"/>
    <n v="600"/>
    <n v="1300"/>
    <n v="1100"/>
    <n v="0"/>
    <n v="0"/>
    <n v="0"/>
    <n v="0"/>
    <n v="0"/>
    <n v="0"/>
    <n v="3300"/>
    <n v="516180"/>
    <n v="3300"/>
    <s v="CW"/>
    <n v="2021"/>
    <s v="Stormwater"/>
    <n v="909384"/>
    <s v="Ponceaux de drainage 2019 - Propres à un emplacement"/>
    <s v="909384 Ponceaux de drainage 2019 - Propres à un emplacement"/>
    <s v="Comité Permanent de la Protection de L'environnement, de l'eau et de la Gestion des Déchets - services financés par les redevances"/>
    <s v="Services des eaux pluviales"/>
    <s v="Renouvellement des immobilisations"/>
    <s v="Fonds de réserve financé par les deniers publics"/>
  </r>
  <r>
    <n v="909384"/>
    <x v="207"/>
    <x v="2"/>
    <x v="2"/>
    <x v="25"/>
    <x v="7"/>
    <s v="Rate"/>
    <s v="Rate"/>
    <s v="Stormwater"/>
    <s v="Authority"/>
    <s v="Structures-Stormwater"/>
    <x v="0"/>
    <x v="1"/>
    <s v="Planning, Infrastructure &amp; Economic Development Department"/>
    <s v="Infrastructure Services"/>
    <x v="12"/>
    <s v="909384  2019 Drainage Culverts - Site-Specific"/>
    <s v="518007  Sewer Funded Debt"/>
    <n v="0"/>
    <n v="0"/>
    <n v="0"/>
    <n v="0"/>
    <n v="500"/>
    <n v="500"/>
    <n v="500"/>
    <n v="500"/>
    <n v="500"/>
    <n v="500"/>
    <n v="3000"/>
    <n v="518007"/>
    <n v="0"/>
    <s v="CW"/>
    <n v="2021"/>
    <s v="Sewer Funded Debt"/>
    <n v="909384"/>
    <s v="Ponceaux de drainage 2019 - Propres à un emplacement"/>
    <s v="909384 Ponceaux de drainage 2019 - Propres à un emplacement"/>
    <s v="Comité Permanent de la Protection de L'environnement, de l'eau et de la Gestion des Déchets - services financés par les redevances"/>
    <s v="Services des eaux pluviales"/>
    <s v="Renouvellement des immobilisations"/>
    <s v="Dette financée par les deniers publics"/>
  </r>
  <r>
    <n v="909384"/>
    <x v="207"/>
    <x v="2"/>
    <x v="2"/>
    <x v="26"/>
    <x v="7"/>
    <s v="Rate"/>
    <s v="Rate"/>
    <s v="Stormwater"/>
    <s v="Authority"/>
    <s v="Structures-Stormwater"/>
    <x v="0"/>
    <x v="1"/>
    <s v="Planning, Infrastructure &amp; Economic Development Department"/>
    <s v="Infrastructure Services"/>
    <x v="12"/>
    <s v="909384  2019 Drainage Culverts - Site-Specific"/>
    <s v="518056  Stormwater Reserve Capital Debt"/>
    <n v="400"/>
    <n v="1900"/>
    <n v="1000"/>
    <n v="1200"/>
    <n v="0"/>
    <n v="0"/>
    <n v="0"/>
    <n v="0"/>
    <n v="0"/>
    <n v="0"/>
    <n v="4500"/>
    <n v="518056"/>
    <n v="4500"/>
    <s v="CW"/>
    <n v="2021"/>
    <e v="#N/A"/>
    <n v="909384"/>
    <s v="Ponceaux de drainage 2019 - Propres à un emplacement"/>
    <s v="909384 Ponceaux de drainage 2019 - Propres à un emplacement"/>
    <s v="Comité Permanent de la Protection de L'environnement, de l'eau et de la Gestion des Déchets - services financés par les redevances"/>
    <s v="Services des eaux pluviales"/>
    <s v="Renouvellement des immobilisations"/>
    <s v="Dette financée par les deniers publics"/>
  </r>
  <r>
    <n v="909385"/>
    <x v="208"/>
    <x v="0"/>
    <x v="0"/>
    <x v="23"/>
    <x v="6"/>
    <s v="Rate"/>
    <s v="Rate"/>
    <s v="Stormwater"/>
    <s v="Authority"/>
    <s v="Structures-Stormwater"/>
    <x v="0"/>
    <x v="1"/>
    <s v="Planning, Infrastructure &amp; Economic Development Department"/>
    <s v="Infrastructure Services"/>
    <x v="12"/>
    <s v="909385  2019 Drainage Culverts - CW"/>
    <s v="516112  Sewer Capital"/>
    <n v="0"/>
    <n v="0"/>
    <n v="0"/>
    <n v="0"/>
    <n v="10000"/>
    <n v="6000"/>
    <n v="7000"/>
    <n v="7000"/>
    <n v="7000"/>
    <n v="7000"/>
    <n v="44000"/>
    <n v="516112"/>
    <n v="0"/>
    <s v="CW"/>
    <n v="2021"/>
    <s v="Sewer Capital "/>
    <n v="909385"/>
    <s v="Ponceaux de drainage 2019 - À l'échelle de la Ville"/>
    <s v="909385 Ponceaux de drainage 2019 - À l'échelle de la Ville"/>
    <s v="Comité Permanent de la Protection de L'environnement, de l'eau et de la Gestion des Déchets - services financés par les redevances"/>
    <s v="Services des eaux pluviales"/>
    <s v="Renouvellement des immobilisations"/>
    <s v="Fonds de réserve financé par les deniers publics"/>
  </r>
  <r>
    <n v="909385"/>
    <x v="208"/>
    <x v="0"/>
    <x v="0"/>
    <x v="24"/>
    <x v="6"/>
    <s v="Rate"/>
    <s v="Rate"/>
    <s v="Stormwater"/>
    <s v="Authority"/>
    <s v="Structures-Stormwater"/>
    <x v="0"/>
    <x v="1"/>
    <s v="Planning, Infrastructure &amp; Economic Development Department"/>
    <s v="Infrastructure Services"/>
    <x v="12"/>
    <s v="909385  2019 Drainage Culverts - CW"/>
    <s v="516180  Stormwater Reserve Capital"/>
    <n v="775"/>
    <n v="2800"/>
    <n v="5500"/>
    <n v="6050"/>
    <n v="0"/>
    <n v="0"/>
    <n v="0"/>
    <n v="0"/>
    <n v="0"/>
    <n v="0"/>
    <n v="15125"/>
    <n v="516180"/>
    <n v="15125"/>
    <s v="CW"/>
    <n v="2021"/>
    <s v="Stormwater"/>
    <n v="909385"/>
    <s v="Ponceaux de drainage 2019 - À l'échelle de la Ville"/>
    <s v="909385 Ponceaux de drainage 2019 - À l'échelle de la Ville"/>
    <s v="Comité Permanent de la Protection de L'environnement, de l'eau et de la Gestion des Déchets - services financés par les redevances"/>
    <s v="Services des eaux pluviales"/>
    <s v="Renouvellement des immobilisations"/>
    <s v="Fonds de réserve financé par les deniers publics"/>
  </r>
  <r>
    <n v="909385"/>
    <x v="208"/>
    <x v="2"/>
    <x v="2"/>
    <x v="25"/>
    <x v="7"/>
    <s v="Rate"/>
    <s v="Rate"/>
    <s v="Stormwater"/>
    <s v="Authority"/>
    <s v="Structures-Stormwater"/>
    <x v="0"/>
    <x v="1"/>
    <s v="Planning, Infrastructure &amp; Economic Development Department"/>
    <s v="Infrastructure Services"/>
    <x v="12"/>
    <s v="909385  2019 Drainage Culverts - CW"/>
    <s v="518007  Sewer Funded Debt"/>
    <n v="0"/>
    <n v="0"/>
    <n v="0"/>
    <n v="0"/>
    <n v="5000"/>
    <n v="6000"/>
    <n v="7000"/>
    <n v="7000"/>
    <n v="7000"/>
    <n v="7000"/>
    <n v="39000"/>
    <n v="518007"/>
    <n v="0"/>
    <s v="CW"/>
    <n v="2021"/>
    <s v="Sewer Funded Debt"/>
    <n v="909385"/>
    <s v="Ponceaux de drainage 2019 - À l'échelle de la Ville"/>
    <s v="909385 Ponceaux de drainage 2019 - À l'échelle de la Ville"/>
    <s v="Comité Permanent de la Protection de L'environnement, de l'eau et de la Gestion des Déchets - services financés par les redevances"/>
    <s v="Services des eaux pluviales"/>
    <s v="Renouvellement des immobilisations"/>
    <s v="Dette financée par les deniers publics"/>
  </r>
  <r>
    <n v="909385"/>
    <x v="208"/>
    <x v="2"/>
    <x v="2"/>
    <x v="26"/>
    <x v="7"/>
    <s v="Rate"/>
    <s v="Rate"/>
    <s v="Stormwater"/>
    <s v="Authority"/>
    <s v="Structures-Stormwater"/>
    <x v="0"/>
    <x v="1"/>
    <s v="Planning, Infrastructure &amp; Economic Development Department"/>
    <s v="Infrastructure Services"/>
    <x v="12"/>
    <s v="909385  2019 Drainage Culverts - CW"/>
    <s v="518056  Stormwater Reserve Capital Debt"/>
    <n v="12000"/>
    <n v="10000"/>
    <n v="6000"/>
    <n v="6000"/>
    <n v="0"/>
    <n v="0"/>
    <n v="0"/>
    <n v="0"/>
    <n v="0"/>
    <n v="0"/>
    <n v="34000"/>
    <n v="518056"/>
    <n v="34000"/>
    <s v="CW"/>
    <n v="2021"/>
    <e v="#N/A"/>
    <n v="909385"/>
    <s v="Ponceaux de drainage 2019 - À l'échelle de la Ville"/>
    <s v="909385 Ponceaux de drainage 2019 - À l'échelle de la Ville"/>
    <s v="Comité Permanent de la Protection de L'environnement, de l'eau et de la Gestion des Déchets - services financés par les redevances"/>
    <s v="Services des eaux pluviales"/>
    <s v="Renouvellement des immobilisations"/>
    <s v="Dette financée par les deniers publics"/>
  </r>
  <r>
    <n v="909386"/>
    <x v="209"/>
    <x v="0"/>
    <x v="0"/>
    <x v="24"/>
    <x v="6"/>
    <s v="Rate"/>
    <s v="Rate"/>
    <s v="Stormwater"/>
    <s v="Authority"/>
    <s v="Structures-Stormwater"/>
    <x v="0"/>
    <x v="1"/>
    <s v="Planning, Infrastructure &amp; Economic Development Department"/>
    <s v="Infrastructure Services"/>
    <x v="12"/>
    <s v="909386  2019 Drainage Culverts - Other"/>
    <s v="516180  Stormwater Reserve Capital"/>
    <n v="325"/>
    <n v="0"/>
    <n v="0"/>
    <n v="0"/>
    <n v="0"/>
    <n v="0"/>
    <n v="0"/>
    <n v="0"/>
    <n v="0"/>
    <n v="0"/>
    <n v="325"/>
    <n v="516180"/>
    <n v="325"/>
    <s v="CW"/>
    <n v="2021"/>
    <s v="Stormwater"/>
    <n v="909386"/>
    <s v="Ponceaux de drainage 2019 - Autres"/>
    <s v="909386 Ponceaux de drainage 2019 - Autres"/>
    <s v="Comité Permanent de la Protection de L'environnement, de l'eau et de la Gestion des Déchets - services financés par les redevances"/>
    <s v="Services des eaux pluviales"/>
    <s v="Renouvellement des immobilisations"/>
    <s v="Fonds de réserve financé par les deniers publics"/>
  </r>
  <r>
    <n v="909386"/>
    <x v="209"/>
    <x v="2"/>
    <x v="2"/>
    <x v="26"/>
    <x v="7"/>
    <s v="Rate"/>
    <s v="Rate"/>
    <s v="Stormwater"/>
    <s v="Authority"/>
    <s v="Structures-Stormwater"/>
    <x v="0"/>
    <x v="1"/>
    <s v="Planning, Infrastructure &amp; Economic Development Department"/>
    <s v="Infrastructure Services"/>
    <x v="12"/>
    <s v="909386  2019 Drainage Culverts - Other"/>
    <s v="518056  Stormwater Reserve Capital Debt"/>
    <n v="300"/>
    <n v="0"/>
    <n v="0"/>
    <n v="0"/>
    <n v="0"/>
    <n v="0"/>
    <n v="0"/>
    <n v="0"/>
    <n v="0"/>
    <n v="0"/>
    <n v="300"/>
    <n v="518056"/>
    <n v="300"/>
    <s v="CW"/>
    <n v="2021"/>
    <e v="#N/A"/>
    <n v="909386"/>
    <s v="Ponceaux de drainage 2019 - Autres"/>
    <s v="909386 Ponceaux de drainage 2019 - Autres"/>
    <s v="Comité Permanent de la Protection de L'environnement, de l'eau et de la Gestion des Déchets - services financés par les redevances"/>
    <s v="Services des eaux pluviales"/>
    <s v="Renouvellement des immobilisations"/>
    <s v="Dette financée par les deniers publics"/>
  </r>
  <r>
    <n v="908618"/>
    <x v="210"/>
    <x v="0"/>
    <x v="0"/>
    <x v="24"/>
    <x v="6"/>
    <s v="Rate"/>
    <s v="Rate"/>
    <s v="Stormwater"/>
    <s v="Authority"/>
    <s v="Individual"/>
    <x v="0"/>
    <x v="1"/>
    <s v="Planning, Infrastructure &amp; Economic Development Department"/>
    <s v="Infrastructure Services"/>
    <x v="12"/>
    <s v="908618  CWWF Convent Glen North Storm Sewer"/>
    <s v="516180  Stormwater Reserve Capital"/>
    <n v="0"/>
    <n v="0"/>
    <n v="0"/>
    <n v="20600"/>
    <n v="0"/>
    <n v="0"/>
    <n v="0"/>
    <n v="0"/>
    <n v="0"/>
    <n v="0"/>
    <n v="20600"/>
    <n v="516180"/>
    <n v="20600"/>
    <n v="1"/>
    <n v="2026"/>
    <s v="Stormwater"/>
    <n v="908618"/>
    <s v="Égout pluvial collecteur de Bilberry Ouest"/>
    <s v="908618 Égout pluvial collecteur de Bilberry Ouest"/>
    <s v="Comité Permanent de la Protection de L'environnement, de l'eau et de la Gestion des Déchets - services financés par les redevances"/>
    <s v="Services des eaux pluviales"/>
    <s v="Renouvellement des immobilisations"/>
    <s v="Fonds de réserve financé par les deniers publics"/>
  </r>
  <r>
    <n v="909150"/>
    <x v="211"/>
    <x v="0"/>
    <x v="0"/>
    <x v="24"/>
    <x v="6"/>
    <s v="Rate"/>
    <s v="Rate"/>
    <s v="Stormwater"/>
    <s v="Authority"/>
    <s v="Stormwater Collection Rehabilitation"/>
    <x v="0"/>
    <x v="1"/>
    <s v="Planning, Infrastructure &amp; Economic Development Department"/>
    <s v="Infrastructure Services"/>
    <x v="12"/>
    <s v="909150  2019 Stormwater Improvements"/>
    <s v="516180  Stormwater Reserve Capital"/>
    <n v="500"/>
    <n v="1000"/>
    <n v="1000"/>
    <n v="1140"/>
    <n v="4305"/>
    <n v="9215"/>
    <n v="7310"/>
    <n v="8300"/>
    <n v="9310"/>
    <n v="9650"/>
    <n v="51730"/>
    <n v="516180"/>
    <n v="3640"/>
    <s v="CW"/>
    <n v="2021"/>
    <s v="Stormwater"/>
    <n v="909150"/>
    <s v="Modernisation de l’infrastructure de gestion des eaux pluviales – 2018"/>
    <s v="909150 Modernisation de l’infrastructure de gestion des eaux pluviales – 2018"/>
    <s v="Comité Permanent de la Protection de L'environnement, de l'eau et de la Gestion des Déchets - services financés par les redevances"/>
    <s v="Services des eaux pluviales"/>
    <s v="Renouvellement des immobilisations"/>
    <s v="Fonds de réserve financé par les deniers publics"/>
  </r>
  <r>
    <n v="902137"/>
    <x v="212"/>
    <x v="0"/>
    <x v="0"/>
    <x v="23"/>
    <x v="6"/>
    <s v="Rate"/>
    <s v="Rate"/>
    <s v="Stormwater"/>
    <s v="Authority"/>
    <s v="Stormwater Management Facilities"/>
    <x v="0"/>
    <x v="1"/>
    <s v="Public Works &amp; Environmental Services Department"/>
    <s v="Parks, Forestry &amp; Stormwater Services"/>
    <x v="12"/>
    <s v="902137  Stormwater Mgmt: Rehab&amp;Enviro Compliance"/>
    <s v="516112  Sewer Capital"/>
    <n v="1620"/>
    <n v="1450"/>
    <n v="706"/>
    <n v="712"/>
    <n v="743"/>
    <n v="775"/>
    <n v="808"/>
    <n v="870"/>
    <n v="870"/>
    <n v="870"/>
    <n v="9424"/>
    <n v="516112"/>
    <n v="4488"/>
    <s v="CW"/>
    <n v="2020"/>
    <s v="Sewer Capital "/>
    <n v="902137"/>
    <s v="Gestion des eaux pluviales : divers travaux de réfection et de conformité environnementale – 2019"/>
    <s v="902137 Gestion des eaux pluviales : divers travaux de réfection et de conformité environnementale – 2019"/>
    <s v="Comité Permanent de la Protection de L'environnement, de l'eau et de la Gestion des Déchets - services financés par les redevances"/>
    <s v="Services des eaux pluviales"/>
    <s v="Renouvellement des immobilisations"/>
    <s v="Fonds de réserve financé par les deniers publics"/>
  </r>
  <r>
    <n v="909540"/>
    <x v="213"/>
    <x v="1"/>
    <x v="1"/>
    <x v="44"/>
    <x v="1"/>
    <s v="DC"/>
    <s v="Rate"/>
    <s v="Stormwater"/>
    <s v="Authority"/>
    <s v="Individual"/>
    <x v="1"/>
    <x v="1"/>
    <s v="Planning, Infrastructure &amp; Economic Development Department"/>
    <n v="0"/>
    <x v="12"/>
    <s v="909540  DCA- Riverside South Pond 5 Storm Sewers"/>
    <s v="516283  SUC Glou Ponds"/>
    <n v="6500.826"/>
    <n v="0"/>
    <n v="0"/>
    <n v="0"/>
    <n v="0"/>
    <n v="0"/>
    <n v="0"/>
    <n v="0"/>
    <n v="0"/>
    <n v="0"/>
    <n v="6500.826"/>
    <n v="516283"/>
    <n v="6500.826"/>
    <n v="22"/>
    <n v="2022"/>
    <s v="Stormwater Management Ponds"/>
    <n v="909540"/>
    <s v="ERA - Égouts pluviaux du bassin de rétention 5 Riverside-Sud"/>
    <s v="909540 ERA - Égouts pluviaux du bassin de rétention 5 Riverside-Sud"/>
    <s v="Comité Permanent de la Protection de L'environnement, de l'eau et de la Gestion des Déchets - services financés par les redevances"/>
    <s v="Services des eaux pluviales"/>
    <s v="Croissance"/>
    <s v="Redevances d’aménagement"/>
  </r>
  <r>
    <n v="907485"/>
    <x v="214"/>
    <x v="0"/>
    <x v="0"/>
    <x v="24"/>
    <x v="6"/>
    <s v="Rate"/>
    <s v="Rate"/>
    <s v="Rate"/>
    <s v="Authority"/>
    <s v="Individual"/>
    <x v="1"/>
    <x v="1"/>
    <s v="Planning, Infrastructure &amp; Economic Development Department"/>
    <s v="Infrastructure Services"/>
    <x v="12"/>
    <s v="907485  2019 Stormwater Master Planning"/>
    <s v="516180  Stormwater Reserve Capital"/>
    <n v="197.5"/>
    <n v="201.45"/>
    <n v="0"/>
    <n v="0"/>
    <n v="0"/>
    <n v="0"/>
    <n v="0"/>
    <n v="0"/>
    <n v="0"/>
    <n v="0"/>
    <n v="398.95"/>
    <n v="516180"/>
    <n v="398.95"/>
    <s v="CW"/>
    <n v="2025"/>
    <s v="Stormwater"/>
    <n v="907485"/>
    <s v="Plan directeur de modernisation de la gestion des eaux pluviales 2019"/>
    <s v="907485 Plan directeur de modernisation de la gestion des eaux pluviales 2019"/>
    <s v="Comité Permanent de la Protection de L'environnement, de l'eau et de la Gestion des Déchets - services financés par les redevances"/>
    <s v="Services des eaux pluviales"/>
    <s v="Croissance"/>
    <s v="Fonds de réserve financé par les deniers publics"/>
  </r>
  <r>
    <n v="907485"/>
    <x v="214"/>
    <x v="1"/>
    <x v="1"/>
    <x v="27"/>
    <x v="1"/>
    <s v="DC"/>
    <s v="Rate"/>
    <s v="Rate"/>
    <s v="Authority"/>
    <s v="Individual"/>
    <x v="1"/>
    <x v="1"/>
    <s v="Planning, Infrastructure &amp; Economic Development Department"/>
    <s v="Infrastructure Services"/>
    <x v="12"/>
    <s v="907485  2019 Stormwater Master Planning"/>
    <s v="516279  D/C Studies-2021-CW"/>
    <n v="52.5"/>
    <n v="53.55"/>
    <n v="0"/>
    <n v="0"/>
    <n v="0"/>
    <n v="0"/>
    <n v="0"/>
    <n v="0"/>
    <n v="0"/>
    <n v="0"/>
    <n v="106.05"/>
    <n v="516279"/>
    <n v="106.05"/>
    <s v="CW"/>
    <n v="2025"/>
    <s v="Studies"/>
    <n v="907485"/>
    <s v="Plan directeur de modernisation de la gestion des eaux pluviales 2019"/>
    <s v="907485 Plan directeur de modernisation de la gestion des eaux pluviales 2019"/>
    <s v="Comité Permanent de la Protection de L'environnement, de l'eau et de la Gestion des Déchets - services financés par les redevances"/>
    <s v="Services des eaux pluviales"/>
    <s v="Croissance"/>
    <s v="Redevances d’aménagement"/>
  </r>
  <r>
    <n v="909351"/>
    <x v="215"/>
    <x v="3"/>
    <x v="3"/>
    <x v="12"/>
    <x v="3"/>
    <s v="Revenues"/>
    <s v="Rate"/>
    <s v="Rate"/>
    <s v="Authority"/>
    <s v="Municipal Drains"/>
    <x v="3"/>
    <x v="1"/>
    <s v="Public Works &amp; Environmental Services Department"/>
    <s v="Parks, Forestry &amp; Stormwater Services"/>
    <x v="12"/>
    <s v="909351  Municipal Drain Improvements - 2019"/>
    <s v="517005  General Revenue"/>
    <n v="432"/>
    <n v="450"/>
    <n v="450"/>
    <n v="450"/>
    <n v="450"/>
    <n v="450"/>
    <n v="450"/>
    <n v="450"/>
    <n v="450"/>
    <n v="450"/>
    <n v="4482"/>
    <n v="517005"/>
    <n v="1782"/>
    <n v="21"/>
    <n v="2021"/>
    <s v="General"/>
    <n v="909351"/>
    <s v="Améliorations de drain municipal - 2019"/>
    <s v="909351 Améliorations de drain municipal - 2019"/>
    <s v="Comité Permanent de la Protection de L'environnement, de l'eau et de la Gestion des Déchets - services financés par les redevances"/>
    <s v="Services des eaux pluviales"/>
    <s v="Réglementé"/>
    <s v="Recettes"/>
  </r>
  <r>
    <n v="909351"/>
    <x v="215"/>
    <x v="0"/>
    <x v="0"/>
    <x v="23"/>
    <x v="6"/>
    <s v="Rate"/>
    <s v="Rate"/>
    <s v="Rate"/>
    <s v="Authority"/>
    <s v="Municipal Drains"/>
    <x v="3"/>
    <x v="1"/>
    <s v="Public Works &amp; Environmental Services Department"/>
    <s v="Parks, Forestry &amp; Stormwater Services"/>
    <x v="12"/>
    <s v="909351  Municipal Drain Improvements - 2019"/>
    <s v="516112  Sewer Capital"/>
    <n v="48"/>
    <n v="50"/>
    <n v="50"/>
    <n v="50"/>
    <n v="0"/>
    <n v="0"/>
    <n v="0"/>
    <n v="0"/>
    <n v="0"/>
    <n v="0"/>
    <n v="198"/>
    <n v="516112"/>
    <n v="198"/>
    <n v="21"/>
    <n v="2021"/>
    <s v="Sewer Capital "/>
    <n v="909351"/>
    <s v="Améliorations de drain municipal - 2019"/>
    <s v="909351 Améliorations de drain municipal - 2019"/>
    <s v="Comité Permanent de la Protection de L'environnement, de l'eau et de la Gestion des Déchets - services financés par les redevances"/>
    <s v="Services des eaux pluviales"/>
    <s v="Réglementé"/>
    <s v="Fonds de réserve financé par les deniers publics"/>
  </r>
  <r>
    <n v="909026"/>
    <x v="216"/>
    <x v="0"/>
    <x v="0"/>
    <x v="23"/>
    <x v="6"/>
    <s v="Rate"/>
    <s v="Rate"/>
    <s v="Rate"/>
    <s v="Authority"/>
    <s v="Ottawa River Fund-Strategic"/>
    <x v="2"/>
    <x v="1"/>
    <s v="Public Works &amp; Environmental Services Department"/>
    <s v="Parks, Forestry &amp; Stormwater Services"/>
    <x v="12"/>
    <s v="909026  ORAP-Water Environment Strategy (WES)PH2"/>
    <s v="516112  Sewer Capital"/>
    <n v="0"/>
    <n v="1000"/>
    <n v="1000"/>
    <n v="1000"/>
    <n v="1000"/>
    <n v="1000"/>
    <n v="1000"/>
    <n v="1000"/>
    <n v="1000"/>
    <n v="1000"/>
    <n v="9000"/>
    <n v="516112"/>
    <n v="3000"/>
    <s v="CW"/>
    <n v="2019"/>
    <s v="Sewer Capital "/>
    <n v="909026"/>
    <s v="PARO – Stratégie sur le milieu aquatique (SMA) Phase 2 – 2018"/>
    <s v="909026 PARO – Stratégie sur le milieu aquatique (SMA) Phase 2 – 2018"/>
    <s v="Comité Permanent de la Protection de L'environnement, de l'eau et de la Gestion des Déchets - services financés par les redevances"/>
    <s v="Services des eaux pluviales"/>
    <s v="Initiatives stratégiques"/>
    <s v="Fonds de réserve financé par les deniers publics"/>
  </r>
  <r>
    <n v="907611"/>
    <x v="217"/>
    <x v="0"/>
    <x v="0"/>
    <x v="45"/>
    <x v="0"/>
    <s v="Tax"/>
    <s v="Tax"/>
    <s v="Tax"/>
    <s v="Authority"/>
    <s v="Individual"/>
    <x v="0"/>
    <x v="2"/>
    <s v="Public Works &amp; Environmental Services Department"/>
    <s v="Solid Waste Services"/>
    <x v="13"/>
    <s v="907611  Trail Road Stormwater Ponds and Ditches"/>
    <s v="516120  Solid Waste Compensation"/>
    <n v="0"/>
    <n v="50"/>
    <n v="0"/>
    <n v="0"/>
    <n v="0"/>
    <n v="0"/>
    <n v="0"/>
    <n v="0"/>
    <n v="0"/>
    <n v="0"/>
    <n v="50"/>
    <n v="516120"/>
    <n v="50"/>
    <n v="21"/>
    <n v="2020"/>
    <s v="Solid Waste Compensation"/>
    <n v="907611"/>
    <s v="Bassins et fossés d’eaux pluviales du chemin Trail"/>
    <s v="907611 Bassins et fossés d’eaux pluviales du chemin Trail"/>
    <s v="Comité Permanent de la Protection de L'environnement, de l'eau et de la Gestion des Déchets - services financés par les taxes"/>
    <s v="Déchets solides "/>
    <s v="Renouvellement des immobilisations"/>
    <s v="Fonds de réserve financé par les deniers publics"/>
  </r>
  <r>
    <n v="907611"/>
    <x v="217"/>
    <x v="0"/>
    <x v="0"/>
    <x v="46"/>
    <x v="0"/>
    <s v="Tax"/>
    <s v="Tax"/>
    <s v="Tax"/>
    <s v="Authority"/>
    <s v="Individual"/>
    <x v="0"/>
    <x v="2"/>
    <s v="Public Works &amp; Environmental Services Department"/>
    <s v="Solid Waste Services"/>
    <x v="13"/>
    <s v="907611  Trail Road Stormwater Ponds and Ditches"/>
    <s v="516127  Solid Waste Rate"/>
    <n v="0"/>
    <n v="200"/>
    <n v="0"/>
    <n v="0"/>
    <n v="0"/>
    <n v="0"/>
    <n v="0"/>
    <n v="0"/>
    <n v="0"/>
    <n v="0"/>
    <n v="200"/>
    <n v="516127"/>
    <n v="200"/>
    <n v="21"/>
    <n v="2020"/>
    <s v="Solid Waste Rate"/>
    <n v="907611"/>
    <s v="Bassins et fossés d’eaux pluviales du chemin Trail"/>
    <s v="907611 Bassins et fossés d’eaux pluviales du chemin Trail"/>
    <s v="Comité Permanent de la Protection de L'environnement, de l'eau et de la Gestion des Déchets - services financés par les taxes"/>
    <s v="Déchets solides "/>
    <s v="Renouvellement des immobilisations"/>
    <s v="Fonds de réserve financé par les deniers publics"/>
  </r>
  <r>
    <n v="907614"/>
    <x v="218"/>
    <x v="0"/>
    <x v="0"/>
    <x v="45"/>
    <x v="0"/>
    <s v="Tax"/>
    <s v="Tax"/>
    <s v="Tax"/>
    <s v="Authority"/>
    <s v="Individual"/>
    <x v="0"/>
    <x v="2"/>
    <s v="Public Works &amp; Environmental Services Department"/>
    <s v="Solid Waste Services"/>
    <x v="13"/>
    <s v="907614  Barnsdale Base Preparation"/>
    <s v="516120  Solid Waste Compensation"/>
    <n v="0"/>
    <n v="600"/>
    <n v="600"/>
    <n v="600"/>
    <n v="0"/>
    <n v="0"/>
    <n v="0"/>
    <n v="0"/>
    <n v="0"/>
    <n v="0"/>
    <n v="1800"/>
    <n v="516120"/>
    <n v="1800"/>
    <n v="21"/>
    <n v="2020"/>
    <s v="Solid Waste Compensation"/>
    <n v="907614"/>
    <s v="Préparation de la base du chemin Barnsdale "/>
    <s v="907614 Préparation de la base du chemin Barnsdale "/>
    <s v="Comité Permanent de la Protection de L'environnement, de l'eau et de la Gestion des Déchets - services financés par les taxes"/>
    <s v="Déchets solides "/>
    <s v="Renouvellement des immobilisations"/>
    <s v="Fonds de réserve financé par les deniers publics"/>
  </r>
  <r>
    <n v="908686"/>
    <x v="219"/>
    <x v="0"/>
    <x v="0"/>
    <x v="46"/>
    <x v="0"/>
    <s v="Tax"/>
    <s v="Tax"/>
    <s v="Tax"/>
    <s v="Authority"/>
    <s v="Solid Waste Fleet"/>
    <x v="1"/>
    <x v="2"/>
    <s v="Public Works &amp; Environmental Services Department"/>
    <s v="Solid Waste Services"/>
    <x v="13"/>
    <s v="908686  Solid Waste Fleet Growth - Landfill 2019"/>
    <s v="516127  Solid Waste Rate"/>
    <n v="450"/>
    <n v="0"/>
    <n v="0"/>
    <n v="0"/>
    <n v="0"/>
    <n v="0"/>
    <n v="0"/>
    <n v="0"/>
    <n v="0"/>
    <n v="0"/>
    <n v="450"/>
    <n v="516127"/>
    <n v="450"/>
    <n v="21"/>
    <n v="2022"/>
    <s v="Solid Waste Rate"/>
    <n v="908686"/>
    <s v="Croissance du parc de vehicules, Dechets solides - Decharge 2019"/>
    <s v="908686 Croissance du parc de vehicules, Dechets solides - Decharge 2019"/>
    <s v="Comité Permanent de la Protection de L'environnement, de l'eau et de la Gestion des Déchets - services financés par les taxes"/>
    <s v="Déchets solides "/>
    <s v="Croissance"/>
    <s v="Fonds de réserve financé par les deniers publics"/>
  </r>
  <r>
    <n v="906167"/>
    <x v="220"/>
    <x v="0"/>
    <x v="0"/>
    <x v="46"/>
    <x v="0"/>
    <s v="Tax"/>
    <s v="Tax"/>
    <s v="Tax"/>
    <s v="Authority"/>
    <s v="Individual"/>
    <x v="2"/>
    <x v="2"/>
    <s v="Public Works &amp; Environmental Services Department"/>
    <s v="Solid Waste Services"/>
    <x v="13"/>
    <s v="906167  Leachate Treatment Facility"/>
    <s v="516127  Solid Waste Rate"/>
    <n v="0"/>
    <n v="12450"/>
    <n v="0"/>
    <n v="0"/>
    <n v="0"/>
    <n v="0"/>
    <n v="0"/>
    <n v="0"/>
    <n v="0"/>
    <n v="0"/>
    <n v="12450"/>
    <n v="516127"/>
    <n v="12450"/>
    <s v="CW"/>
    <n v="2018"/>
    <s v="Solid Waste Rate"/>
    <n v="906167"/>
    <s v="Installation de traitement du lixiviat"/>
    <s v="906167 Installation de traitement du lixiviat"/>
    <s v="Comité Permanent de la Protection de L'environnement, de l'eau et de la Gestion des Déchets - services financés par les taxes"/>
    <s v="Déchets solides "/>
    <s v="Initiatives stratégiques"/>
    <s v="Fonds de réserve financé par les deniers publics"/>
  </r>
  <r>
    <n v="907043"/>
    <x v="221"/>
    <x v="3"/>
    <x v="3"/>
    <x v="12"/>
    <x v="3"/>
    <s v="Revenues"/>
    <s v="Tax"/>
    <s v="Tax"/>
    <s v="Authority"/>
    <s v="Solid Waste Landfill Management"/>
    <x v="3"/>
    <x v="2"/>
    <s v="Public Works &amp; Environmental Services Department"/>
    <s v="Solid Waste Services"/>
    <x v="13"/>
    <s v="907043  Springhill Landfill"/>
    <s v="517005  General Revenue"/>
    <n v="2000"/>
    <n v="0"/>
    <n v="0"/>
    <n v="0"/>
    <n v="0"/>
    <n v="0"/>
    <n v="0"/>
    <n v="0"/>
    <n v="0"/>
    <n v="0"/>
    <n v="2000"/>
    <n v="517005"/>
    <n v="2000"/>
    <s v="CW"/>
    <n v="2021"/>
    <s v="General"/>
    <n v="907043"/>
    <s v="Décharge Springhill"/>
    <s v="907043 Décharge Springhill"/>
    <s v="Comité Permanent de la Protection de L'environnement, de l'eau et de la Gestion des Déchets - services financés par les taxes"/>
    <s v="Déchets solides "/>
    <s v="Réglementé"/>
    <s v="Recettes"/>
  </r>
  <r>
    <n v="907816"/>
    <x v="222"/>
    <x v="0"/>
    <x v="0"/>
    <x v="46"/>
    <x v="0"/>
    <s v="Tax"/>
    <s v="Tax"/>
    <s v="Tax"/>
    <s v="Authority"/>
    <s v="Solid Waste Landfill Management"/>
    <x v="3"/>
    <x v="2"/>
    <s v="Public Works &amp; Environmental Services Department"/>
    <s v="Solid Waste Services"/>
    <x v="13"/>
    <s v="907816  Groundwater Management"/>
    <s v="516127  Solid Waste Rate"/>
    <n v="300"/>
    <n v="0"/>
    <n v="0"/>
    <n v="0"/>
    <n v="0"/>
    <n v="0"/>
    <n v="0"/>
    <n v="0"/>
    <n v="0"/>
    <n v="0"/>
    <n v="300"/>
    <n v="516127"/>
    <n v="300"/>
    <s v="CW"/>
    <n v="2019"/>
    <s v="Solid Waste Rate"/>
    <n v="907816"/>
    <s v="Gestion des eaux souterraines  "/>
    <s v="907816 Gestion des eaux souterraines  "/>
    <s v="Comité Permanent de la Protection de L'environnement, de l'eau et de la Gestion des Déchets - services financés par les taxes"/>
    <s v="Déchets solides "/>
    <s v="Réglementé"/>
    <s v="Fonds de réserve financé par les deniers publics"/>
  </r>
  <r>
    <n v="909399"/>
    <x v="223"/>
    <x v="0"/>
    <x v="0"/>
    <x v="45"/>
    <x v="0"/>
    <s v="Tax"/>
    <s v="Tax"/>
    <s v="Tax"/>
    <s v="Authority"/>
    <s v="individual"/>
    <x v="3"/>
    <x v="2"/>
    <s v="Public Works &amp; Environmental Services Department"/>
    <s v="Solid Waste Services"/>
    <x v="13"/>
    <s v="909399  Trail Road Landfill Cap Repair"/>
    <s v="516120  Solid Waste Compensation"/>
    <n v="0"/>
    <n v="1000"/>
    <n v="0"/>
    <n v="0"/>
    <n v="0"/>
    <n v="0"/>
    <n v="0"/>
    <n v="0"/>
    <n v="0"/>
    <n v="0"/>
    <n v="1000"/>
    <n v="516120"/>
    <n v="1000"/>
    <n v="21"/>
    <n v="2023"/>
    <s v="Solid Waste Compensation"/>
    <n v="909399"/>
    <s v="Réparation du recouvrement au site d’enfouissement du chemin Trail"/>
    <s v="909399 Réparation du recouvrement au site d’enfouissement du chemin Trail"/>
    <s v="Comité Permanent de la Protection de L'environnement, de l'eau et de la Gestion des Déchets - services financés par les taxes"/>
    <s v="Déchets solides "/>
    <s v="Réglementé"/>
    <s v="Fonds de réserve financé par les deniers publics"/>
  </r>
  <r>
    <n v="909430"/>
    <x v="224"/>
    <x v="0"/>
    <x v="0"/>
    <x v="46"/>
    <x v="0"/>
    <s v="Tax"/>
    <s v="Tax"/>
    <s v="Tax"/>
    <s v="Authority"/>
    <s v="Solid Waste Facilities "/>
    <x v="3"/>
    <x v="2"/>
    <s v="Public Works &amp; Environmental Services Department"/>
    <s v="Solid Waste Services"/>
    <x v="13"/>
    <s v="909430  Nepean Landfill Cap Repair"/>
    <s v="516127  Solid Waste Rate"/>
    <n v="550"/>
    <n v="0"/>
    <n v="0"/>
    <n v="0"/>
    <n v="0"/>
    <n v="0"/>
    <n v="0"/>
    <n v="0"/>
    <n v="0"/>
    <n v="0"/>
    <n v="550"/>
    <n v="516127"/>
    <n v="550"/>
    <n v="21"/>
    <n v="2023"/>
    <s v="Solid Waste Rate"/>
    <n v="909430"/>
    <s v="Réparation du recouvrement au site d’enfouissement Nepean"/>
    <s v="909430 Réparation du recouvrement au site d’enfouissement Nepean"/>
    <s v="Comité Permanent de la Protection de L'environnement, de l'eau et de la Gestion des Déchets - services financés par les taxes"/>
    <s v="Déchets solides "/>
    <s v="Réglementé"/>
    <s v="Fonds de réserve financé par les deniers publics"/>
  </r>
  <r>
    <n v="907238"/>
    <x v="225"/>
    <x v="0"/>
    <x v="0"/>
    <x v="46"/>
    <x v="0"/>
    <s v="Tax"/>
    <s v="Tax"/>
    <s v="Tax"/>
    <s v="Authority"/>
    <s v="Solid Waste Landfill Management"/>
    <x v="3"/>
    <x v="2"/>
    <s v="Public Works &amp; Environmental Services Department"/>
    <s v="Solid Waste Services"/>
    <x v="13"/>
    <s v="907238  Landfill Disposal Stage 2 Capping"/>
    <s v="516127  Solid Waste Rate"/>
    <n v="7579"/>
    <n v="0"/>
    <n v="0"/>
    <n v="0"/>
    <n v="0"/>
    <n v="0"/>
    <n v="0"/>
    <n v="0"/>
    <n v="0"/>
    <n v="0"/>
    <n v="7579"/>
    <n v="516127"/>
    <n v="7579"/>
    <s v="CW"/>
    <n v="2020"/>
    <s v="Solid Waste Rate"/>
    <n v="907238"/>
    <s v="Couche de couverture pour la décharge – Étape 2"/>
    <s v="907238 Couche de couverture pour la décharge – Étape 2"/>
    <s v="Comité Permanent de la Protection de L'environnement, de l'eau et de la Gestion des Déchets - services financés par les taxes"/>
    <s v="Déchets solides "/>
    <s v="Réglementé"/>
    <s v="Fonds de réserve financé par les deniers publics"/>
  </r>
  <r>
    <n v="907353"/>
    <x v="226"/>
    <x v="0"/>
    <x v="0"/>
    <x v="46"/>
    <x v="0"/>
    <s v="Tax"/>
    <s v="Tax"/>
    <s v="Tax"/>
    <s v="Authority"/>
    <s v="Solid Waste Landfill Management"/>
    <x v="3"/>
    <x v="2"/>
    <s v="Public Works &amp; Environmental Services Department"/>
    <s v="Solid Waste Services"/>
    <x v="13"/>
    <s v="907353  Trail Rd Gas Collection System Expansion"/>
    <s v="516127  Solid Waste Rate"/>
    <n v="1500"/>
    <n v="500"/>
    <n v="500"/>
    <n v="500"/>
    <n v="1500"/>
    <n v="500"/>
    <n v="500"/>
    <n v="500"/>
    <n v="500"/>
    <n v="500"/>
    <n v="7000"/>
    <n v="516127"/>
    <n v="3000"/>
    <n v="21"/>
    <n v="2019"/>
    <s v="Solid Waste Rate"/>
    <n v="907353"/>
    <s v="Expansion du système de captage des gaz du chemin Trail"/>
    <s v="907353 Expansion du système de captage des gaz du chemin Trail"/>
    <s v="Comité Permanent de la Protection de L'environnement, de l'eau et de la Gestion des Déchets - services financés par les taxes"/>
    <s v="Déchets solides "/>
    <s v="Réglementé"/>
    <s v="Fonds de réserve financé par les deniers publics"/>
  </r>
  <r>
    <n v="907799"/>
    <x v="227"/>
    <x v="0"/>
    <x v="0"/>
    <x v="46"/>
    <x v="0"/>
    <s v="Tax"/>
    <s v="Tax"/>
    <s v="Tax"/>
    <s v="Authority"/>
    <s v="Solid Waste Landfill Management"/>
    <x v="3"/>
    <x v="2"/>
    <s v="Public Works &amp; Environmental Services Department"/>
    <s v="Solid Waste Services"/>
    <x v="13"/>
    <s v="907799  Landfill Disposal Stage 5 Development"/>
    <s v="516127  Solid Waste Rate"/>
    <n v="1011"/>
    <n v="3034"/>
    <n v="16188"/>
    <n v="0"/>
    <n v="0"/>
    <n v="0"/>
    <n v="0"/>
    <n v="0"/>
    <n v="0"/>
    <n v="0"/>
    <n v="20233"/>
    <n v="516127"/>
    <n v="20233"/>
    <n v="21"/>
    <n v="2024"/>
    <s v="Solid Waste Rate"/>
    <n v="907799"/>
    <s v="Aménagement du secteur 5 du site d'enfouissement"/>
    <s v="907799 Aménagement du secteur 5 du site d'enfouissement"/>
    <s v="Comité Permanent de la Protection de L'environnement, de l'eau et de la Gestion des Déchets - services financés par les taxes"/>
    <s v="Déchets solides "/>
    <s v="Réglementé"/>
    <s v="Fonds de réserve financé par les deniers publics"/>
  </r>
  <r>
    <n v="907815"/>
    <x v="228"/>
    <x v="0"/>
    <x v="0"/>
    <x v="46"/>
    <x v="0"/>
    <s v="Tax"/>
    <s v="Tax"/>
    <s v="Tax"/>
    <s v="Authority"/>
    <s v="Solid Waste Landfill Management"/>
    <x v="3"/>
    <x v="2"/>
    <s v="Public Works &amp; Environmental Services Department"/>
    <s v="Solid Waste Services"/>
    <x v="13"/>
    <s v="907815  Trail Road Landfill - Exp &amp; Development"/>
    <s v="516127  Solid Waste Rate"/>
    <n v="750"/>
    <n v="250"/>
    <n v="250"/>
    <n v="250"/>
    <n v="350"/>
    <n v="350"/>
    <n v="350"/>
    <n v="350"/>
    <n v="350"/>
    <n v="350"/>
    <n v="3600"/>
    <n v="516127"/>
    <n v="1500"/>
    <n v="21"/>
    <n v="2024"/>
    <s v="Solid Waste Rate"/>
    <n v="907815"/>
    <s v="Décharge du chemin Trail - expérience et développement"/>
    <s v="907815 Décharge du chemin Trail - expérience et développement"/>
    <s v="Comité Permanent de la Protection de L'environnement, de l'eau et de la Gestion des Déchets - services financés par les taxes"/>
    <s v="Déchets solides "/>
    <s v="Réglementé"/>
    <s v="Fonds de réserve financé par les deniers publics"/>
  </r>
  <r>
    <n v="909431"/>
    <x v="229"/>
    <x v="0"/>
    <x v="0"/>
    <x v="45"/>
    <x v="0"/>
    <s v="Tax"/>
    <s v="Tax"/>
    <s v="Tax"/>
    <s v="Authority"/>
    <s v="solid Waste Studies-Strategic"/>
    <x v="2"/>
    <x v="2"/>
    <s v="Public Works &amp; Environmental Services Department"/>
    <s v="Solid Waste Services"/>
    <x v="13"/>
    <s v="909431  Long Term Planning"/>
    <s v="516120  Solid Waste Compensation"/>
    <n v="900"/>
    <n v="0"/>
    <n v="0"/>
    <n v="0"/>
    <n v="0"/>
    <n v="0"/>
    <n v="0"/>
    <n v="0"/>
    <n v="0"/>
    <n v="0"/>
    <n v="900"/>
    <n v="516120"/>
    <n v="900"/>
    <n v="21"/>
    <n v="2023"/>
    <s v="Solid Waste Compensation"/>
    <n v="909431"/>
    <s v="Planification à long terme"/>
    <s v="909431 Planification à long terme"/>
    <s v="Comité Permanent de la Protection de L'environnement, de l'eau et de la Gestion des Déchets - services financés par les taxes"/>
    <s v="Déchets solides "/>
    <s v="Initiatives stratégiques"/>
    <s v="Fonds de réserve financé par les deniers publics"/>
  </r>
  <r>
    <n v="908880"/>
    <x v="230"/>
    <x v="0"/>
    <x v="0"/>
    <x v="0"/>
    <x v="0"/>
    <s v="Tax"/>
    <s v="Tax"/>
    <s v="Tax"/>
    <s v="Authority"/>
    <s v="Individual"/>
    <x v="0"/>
    <x v="2"/>
    <s v="Planning, Infrastructure &amp; Economic Development Department"/>
    <s v="Economic Development and Long Range Plan"/>
    <x v="14"/>
    <s v="908880  Energy Evolution"/>
    <s v="516104  City Wide Capital"/>
    <n v="150"/>
    <n v="0"/>
    <n v="0"/>
    <n v="0"/>
    <n v="0"/>
    <n v="0"/>
    <n v="0"/>
    <n v="0"/>
    <n v="0"/>
    <n v="0"/>
    <n v="150"/>
    <n v="516104"/>
    <n v="150"/>
    <s v="CW"/>
    <n v="2019"/>
    <s v="City Wide Capital"/>
    <n v="908880"/>
    <s v="Évolution énergétique"/>
    <s v="908880 Évolution énergétique"/>
    <s v="Comité Permanent de la Protection de L'environnement, de l'eau et de la Gestion des Déchets - services financés par les taxes"/>
    <s v="Environnement"/>
    <s v="Renouvellement des immobilisations"/>
    <s v="Fonds de réserve financé par les deniers publics"/>
  </r>
  <r>
    <n v="909452"/>
    <x v="231"/>
    <x v="0"/>
    <x v="0"/>
    <x v="0"/>
    <x v="0"/>
    <s v="Tax"/>
    <s v="Tax"/>
    <s v="Tax"/>
    <s v="Authority"/>
    <s v="Individual"/>
    <x v="2"/>
    <x v="2"/>
    <s v="Recreation, Cultural and Facility Operations Department"/>
    <s v="Parks &amp; Facilities Planning"/>
    <x v="14"/>
    <s v="909452  Energy Mgmt &amp; Investment Strategy 2019"/>
    <s v="516104  City Wide Capital"/>
    <n v="3000"/>
    <n v="3000"/>
    <n v="3000"/>
    <n v="3000"/>
    <n v="0"/>
    <n v="0"/>
    <n v="0"/>
    <n v="0"/>
    <n v="0"/>
    <n v="0"/>
    <n v="12000"/>
    <n v="516104"/>
    <n v="12000"/>
    <s v="CW"/>
    <n v="2022"/>
    <s v="City Wide Capital"/>
    <n v="909452"/>
    <s v="Énergie : gestion et investissement 2019"/>
    <s v="909452 Énergie : gestion et investissement 2019"/>
    <s v="Comité Permanent de la Protection de L'environnement, de l'eau et de la Gestion des Déchets - services financés par les taxes"/>
    <s v="Environnement"/>
    <s v="Amélioration du service"/>
    <s v="Fonds de réserve financé par les deniers publics"/>
  </r>
  <r>
    <n v="909154"/>
    <x v="232"/>
    <x v="0"/>
    <x v="0"/>
    <x v="0"/>
    <x v="0"/>
    <s v="Tax"/>
    <s v="Tax"/>
    <s v="Tax"/>
    <s v="Authority"/>
    <s v="Individual"/>
    <x v="2"/>
    <x v="3"/>
    <s v="Corporate Services Department"/>
    <s v="Corporate Real Estate Office"/>
    <x v="15"/>
    <s v="909154  Accommodation Fit-Ups and Renovations"/>
    <s v="516104  City Wide Capital"/>
    <n v="500"/>
    <n v="500"/>
    <n v="500"/>
    <n v="500"/>
    <n v="0"/>
    <n v="0"/>
    <n v="0"/>
    <n v="0"/>
    <n v="0"/>
    <n v="0"/>
    <n v="2000"/>
    <n v="516104"/>
    <n v="2000"/>
    <s v="CW"/>
    <n v="2020"/>
    <s v="City Wide Capital"/>
    <n v="909154"/>
    <s v="Aménagements et Rénovations pour l'accessibilité"/>
    <s v="909154 Aménagements et Rénovations pour l'accessibilité"/>
    <s v="Comité des finances et du développement économique"/>
    <s v="Partenariats et développement en immobilier"/>
    <s v="Initiatives stratégiques"/>
    <s v="Fonds de réserve financé par les deniers publics"/>
  </r>
  <r>
    <n v="909473"/>
    <x v="233"/>
    <x v="0"/>
    <x v="0"/>
    <x v="0"/>
    <x v="0"/>
    <s v="Tax"/>
    <s v="Tax"/>
    <s v="Tax"/>
    <s v="Authority"/>
    <s v="Individual"/>
    <x v="0"/>
    <x v="3"/>
    <s v="Corporate Services Department"/>
    <s v="Information Technology Services"/>
    <x v="16"/>
    <s v="909473  Technology Infrastructure - 2019"/>
    <s v="516104  City Wide Capital"/>
    <n v="4700"/>
    <n v="4914"/>
    <n v="4734"/>
    <n v="4139"/>
    <n v="4214"/>
    <n v="4289"/>
    <n v="4367"/>
    <n v="4445"/>
    <n v="4525"/>
    <n v="4606"/>
    <n v="44933"/>
    <n v="516104"/>
    <n v="18487"/>
    <s v="CW"/>
    <n v="2022"/>
    <s v="City Wide Capital"/>
    <n v="909473"/>
    <s v="Infrastructure Technologique des TI 2019"/>
    <s v="909473 Infrastructure Technologique des TI 2019"/>
    <s v="Comité des finances et du développement économique"/>
    <s v="Technologie de l’information"/>
    <s v="Renouvellement des immobilisations"/>
    <s v="Fonds de réserve financé par les deniers publics"/>
  </r>
  <r>
    <n v="909474"/>
    <x v="234"/>
    <x v="0"/>
    <x v="0"/>
    <x v="0"/>
    <x v="0"/>
    <s v="Tax"/>
    <s v="Tax"/>
    <s v="Tax"/>
    <s v="Authority"/>
    <s v="Individual"/>
    <x v="0"/>
    <x v="3"/>
    <s v="Corporate Services Department"/>
    <s v="Information Technology Services"/>
    <x v="16"/>
    <s v="909474  IT Systems Renewal"/>
    <s v="516104  City Wide Capital"/>
    <n v="3855"/>
    <n v="7200"/>
    <n v="6200"/>
    <n v="3600"/>
    <n v="0"/>
    <n v="0"/>
    <n v="0"/>
    <n v="0"/>
    <n v="0"/>
    <n v="0"/>
    <n v="20855"/>
    <n v="516104"/>
    <n v="20855"/>
    <s v="CW"/>
    <n v="2022"/>
    <s v="City Wide Capital"/>
    <n v="909474"/>
    <s v="Renouvellement des systèmes informatiques"/>
    <s v="909474 Renouvellement des systèmes informatiques"/>
    <s v="Comité des finances et du développement économique"/>
    <s v="Technologie de l’information"/>
    <s v="Renouvellement des immobilisations"/>
    <s v="Fonds de réserve financé par les deniers publics"/>
  </r>
  <r>
    <n v="909364"/>
    <x v="235"/>
    <x v="0"/>
    <x v="0"/>
    <x v="0"/>
    <x v="0"/>
    <s v="Tax"/>
    <s v="Tax"/>
    <s v="Tax"/>
    <s v="Authority"/>
    <s v="Buildings-General Government"/>
    <x v="0"/>
    <x v="3"/>
    <s v="Planning, Infrastructure &amp; Economic Development Department"/>
    <s v="Infrastructure Services"/>
    <x v="17"/>
    <s v="909364  2019 Buildings-General Government"/>
    <s v="516104  City Wide Capital"/>
    <n v="6125"/>
    <n v="1000"/>
    <n v="1000"/>
    <n v="1000"/>
    <n v="1000"/>
    <n v="1000"/>
    <n v="1000"/>
    <n v="1000"/>
    <n v="1000"/>
    <n v="1000"/>
    <n v="15125"/>
    <n v="516104"/>
    <n v="9125"/>
    <s v="CW"/>
    <n v="2021"/>
    <s v="City Wide Capital"/>
    <n v="909364"/>
    <s v="Bâtiments 2019 - Administration générale"/>
    <s v="909364 Bâtiments 2019 - Administration générale"/>
    <s v="Comité des finances et du développement économique"/>
    <s v="Administration générale"/>
    <s v="Renouvellement des immobilisations"/>
    <s v="Fonds de réserve financé par les deniers publics"/>
  </r>
  <r>
    <n v="909241"/>
    <x v="236"/>
    <x v="0"/>
    <x v="0"/>
    <x v="0"/>
    <x v="0"/>
    <s v="Tax"/>
    <s v="Tax"/>
    <s v="Tax"/>
    <s v="Authority"/>
    <s v="Accessibility - General Government"/>
    <x v="2"/>
    <x v="3"/>
    <s v="Planning, Infrastructure &amp; Economic Development Department"/>
    <s v="Infrastructure Services"/>
    <x v="17"/>
    <s v="909241  2019 Accessibility - General Government"/>
    <s v="516104  City Wide Capital"/>
    <n v="725"/>
    <n v="725"/>
    <n v="725"/>
    <n v="725"/>
    <n v="0"/>
    <n v="0"/>
    <n v="0"/>
    <n v="0"/>
    <n v="0"/>
    <n v="0"/>
    <n v="2900"/>
    <n v="516104"/>
    <n v="2900"/>
    <s v="CW"/>
    <n v="2021"/>
    <s v="City Wide Capital"/>
    <n v="909241"/>
    <s v="Accessibilité 2019 - Administration générale"/>
    <s v="909241 Accessibilité 2019 - Administration générale"/>
    <s v="Comité des finances et du développement économique"/>
    <s v="Administration générale"/>
    <s v="Amélioration du service"/>
    <s v="Fonds de réserve financé par les deniers publics"/>
  </r>
  <r>
    <n v="907880"/>
    <x v="237"/>
    <x v="1"/>
    <x v="1"/>
    <x v="27"/>
    <x v="1"/>
    <s v="DC"/>
    <s v="Tax"/>
    <s v="Tax"/>
    <s v="Authority"/>
    <s v="Individual"/>
    <x v="1"/>
    <x v="4"/>
    <s v="Planning, Infrastructure &amp; Economic Development Department"/>
    <s v="Economic Development and Long Range Plan"/>
    <x v="18"/>
    <s v="907880  DC By-Law - 2019 Study Update"/>
    <s v="516279  D/C Studies-2021-CW"/>
    <n v="200"/>
    <n v="150"/>
    <n v="150"/>
    <n v="150"/>
    <n v="0"/>
    <n v="0"/>
    <n v="0"/>
    <n v="0"/>
    <n v="0"/>
    <n v="0"/>
    <n v="650"/>
    <n v="516279"/>
    <n v="650"/>
    <s v="CW"/>
    <n v="2022"/>
    <s v="Studies"/>
    <n v="907880"/>
    <s v="Règlement municipal sur les redevances d’aménagement - Mise à jour sur l'étude 2019 "/>
    <s v="907880 Règlement municipal sur les redevances d’aménagement - Mise à jour sur l'étude 2019 "/>
    <s v="Comité de l’urbanisme"/>
    <s v="Planification et élaboration"/>
    <s v="Croissance"/>
    <s v="Redevances d’aménagement"/>
  </r>
  <r>
    <n v="907880"/>
    <x v="237"/>
    <x v="1"/>
    <x v="1"/>
    <x v="4"/>
    <x v="1"/>
    <s v="DC"/>
    <s v="Tax"/>
    <s v="Tax"/>
    <s v="Authority"/>
    <s v="Individual"/>
    <x v="1"/>
    <x v="4"/>
    <s v="Planning, Infrastructure &amp; Economic Development Department"/>
    <s v="Economic Development and Long Range Plan"/>
    <x v="18"/>
    <s v="907880  DC By-Law - 2019 Study Update"/>
    <s v="516298  Future DC Funding"/>
    <n v="0"/>
    <n v="0"/>
    <n v="0"/>
    <n v="0"/>
    <n v="300"/>
    <n v="200"/>
    <n v="150"/>
    <n v="150"/>
    <n v="150"/>
    <n v="200"/>
    <n v="1150"/>
    <n v="516298"/>
    <n v="0"/>
    <s v="CW"/>
    <n v="2022"/>
    <s v="Check "/>
    <n v="907880"/>
    <s v="Règlement municipal sur les redevances d’aménagement - Mise à jour sur l'étude 2019 "/>
    <s v="907880 Règlement municipal sur les redevances d’aménagement - Mise à jour sur l'étude 2019 "/>
    <s v="Comité de l’urbanisme"/>
    <s v="Planification et élaboration"/>
    <s v="Croissance"/>
    <s v="Redevances d’aménagement"/>
  </r>
  <r>
    <n v="909486"/>
    <x v="238"/>
    <x v="0"/>
    <x v="0"/>
    <x v="0"/>
    <x v="0"/>
    <s v="Tax"/>
    <s v="Tax"/>
    <s v="Tax"/>
    <s v="Authority"/>
    <s v="Individual"/>
    <x v="2"/>
    <x v="4"/>
    <s v="Planning, Infrastructure &amp; Economic Development Department"/>
    <s v="Economic Development and Long Range Plan"/>
    <x v="18"/>
    <s v="909486  New Official Plan"/>
    <s v="516104  City Wide Capital"/>
    <n v="500"/>
    <n v="500"/>
    <n v="500"/>
    <n v="500"/>
    <n v="0"/>
    <n v="0"/>
    <n v="0"/>
    <n v="0"/>
    <n v="0"/>
    <n v="0"/>
    <n v="2000"/>
    <n v="516104"/>
    <n v="2000"/>
    <s v="CW"/>
    <n v="2024"/>
    <s v="City Wide Capital"/>
    <n v="909486"/>
    <s v="Nouveau Plan officiel"/>
    <s v="909486 Nouveau Plan officiel"/>
    <s v="Comité de l’urbanisme"/>
    <s v="Planification et élaboration"/>
    <s v="Amélioration du service"/>
    <s v="Fonds de réserve financé par les deniers publics"/>
  </r>
  <r>
    <n v="906765"/>
    <x v="239"/>
    <x v="3"/>
    <x v="3"/>
    <x v="47"/>
    <x v="3"/>
    <s v="Revenues"/>
    <s v="Tax"/>
    <s v="Tax"/>
    <s v="Authority"/>
    <s v="Individual"/>
    <x v="2"/>
    <x v="4"/>
    <s v="Planning, Infrastructure &amp; Economic Development Department"/>
    <s v="Planning Services"/>
    <x v="18"/>
    <s v="906765  BCS Land Mngmt Solution (LMS)"/>
    <s v="517993  D/R - Building Code Capital"/>
    <n v="6320"/>
    <n v="0"/>
    <n v="0"/>
    <n v="0"/>
    <n v="0"/>
    <n v="0"/>
    <n v="0"/>
    <n v="0"/>
    <n v="0"/>
    <n v="0"/>
    <n v="6320"/>
    <n v="517993"/>
    <n v="6320"/>
    <s v="CW"/>
    <n v="2020"/>
    <s v="General"/>
    <n v="906765"/>
    <s v="solution de gestion foncière (SGF) des Services du Code du bâtiment"/>
    <s v="906765 solution de gestion foncière (SGF) des Services du Code du bâtiment"/>
    <s v="Comité de l’urbanisme"/>
    <s v="Planification et élaboration"/>
    <s v="Initiatives stratégiques"/>
    <s v="Recettes"/>
  </r>
  <r>
    <n v="906565"/>
    <x v="240"/>
    <x v="3"/>
    <x v="3"/>
    <x v="6"/>
    <x v="3"/>
    <s v="Revenues"/>
    <s v="Tax"/>
    <s v="Tax"/>
    <s v="Authority"/>
    <s v="Individual"/>
    <x v="2"/>
    <x v="4"/>
    <s v="Community and Social Services Department"/>
    <s v="Housing Services"/>
    <x v="19"/>
    <s v="906565  IAH Rental Housing"/>
    <s v="512005  Provincial Revenue"/>
    <n v="4601"/>
    <n v="0"/>
    <n v="0"/>
    <n v="0"/>
    <n v="0"/>
    <n v="0"/>
    <n v="0"/>
    <n v="0"/>
    <n v="0"/>
    <n v="0"/>
    <n v="4601"/>
    <n v="512005"/>
    <n v="4601"/>
    <s v="CW"/>
    <n v="2021"/>
    <s v="Provincial"/>
    <n v="906565"/>
    <s v="Logement locatif dans le cadre d’Investissement dans le logement abordable (IDLA)"/>
    <s v="906565 Logement locatif dans le cadre d’Investissement dans le logement abordable (IDLA)"/>
    <s v="Comité de l’urbanisme"/>
    <s v="Logement"/>
    <s v="Initiatives stratégiques"/>
    <s v="Recettes"/>
  </r>
  <r>
    <n v="906565"/>
    <x v="240"/>
    <x v="0"/>
    <x v="0"/>
    <x v="48"/>
    <x v="0"/>
    <s v="Tax"/>
    <s v="Tax"/>
    <s v="Tax"/>
    <s v="Authority"/>
    <s v="Individual"/>
    <x v="2"/>
    <x v="4"/>
    <s v="Community and Social Services Department"/>
    <s v="Housing Services"/>
    <x v="19"/>
    <s v="906565  IAH Rental Housing"/>
    <s v="516176  R/F Affordable Housing"/>
    <n v="225"/>
    <n v="0"/>
    <n v="0"/>
    <n v="0"/>
    <n v="0"/>
    <n v="0"/>
    <n v="0"/>
    <n v="0"/>
    <n v="0"/>
    <n v="0"/>
    <n v="225"/>
    <n v="516176"/>
    <n v="225"/>
    <s v="CW"/>
    <n v="2021"/>
    <s v="Affordable Housing"/>
    <n v="906565"/>
    <s v="Logement locatif dans le cadre d’Investissement dans le logement abordable (IDLA)"/>
    <s v="906565 Logement locatif dans le cadre d’Investissement dans le logement abordable (IDLA)"/>
    <s v="Comité de l’urbanisme"/>
    <s v="Logement"/>
    <s v="Initiatives stratégiques"/>
    <s v="Fonds de réserve financé par les deniers publics"/>
  </r>
  <r>
    <n v="907002"/>
    <x v="241"/>
    <x v="0"/>
    <x v="0"/>
    <x v="49"/>
    <x v="0"/>
    <s v="Tax"/>
    <s v="Transit"/>
    <s v="Transit"/>
    <s v="Authority"/>
    <s v="Individual"/>
    <x v="1"/>
    <x v="5"/>
    <s v="Transportation Services Department"/>
    <s v="Transit Commission"/>
    <x v="20"/>
    <s v="907002  Bus Growth"/>
    <s v="516115  Transit Capital"/>
    <n v="0"/>
    <n v="0"/>
    <n v="0"/>
    <n v="0"/>
    <n v="0"/>
    <n v="0"/>
    <n v="72"/>
    <n v="54"/>
    <n v="75"/>
    <n v="0"/>
    <n v="201"/>
    <n v="516115"/>
    <n v="0"/>
    <s v="CW"/>
    <n v="2022"/>
    <s v="Transit Capital"/>
    <n v="907002"/>
    <s v=" Croissance de la flotte d'autobu"/>
    <s v="907002  Croissance de la flotte d'autobu"/>
    <s v="Commission du transport en commun"/>
    <s v="Services de transport en commun"/>
    <s v="Croissance"/>
    <s v="Fonds de réserve financé par les deniers publics"/>
  </r>
  <r>
    <n v="907002"/>
    <x v="241"/>
    <x v="0"/>
    <x v="5"/>
    <x v="50"/>
    <x v="8"/>
    <s v="Gas Tax "/>
    <s v="Transit"/>
    <s v="Transit"/>
    <s v="Authority"/>
    <s v="Individual"/>
    <x v="1"/>
    <x v="5"/>
    <s v="Transportation Services Department"/>
    <s v="Transit Commission"/>
    <x v="20"/>
    <s v="907002  Bus Growth"/>
    <s v="516174  Federal Gas Tax"/>
    <n v="2942"/>
    <n v="0"/>
    <n v="0"/>
    <n v="0"/>
    <n v="0"/>
    <n v="0"/>
    <n v="13500"/>
    <n v="10000"/>
    <n v="6300"/>
    <n v="0"/>
    <n v="32742"/>
    <n v="516174"/>
    <n v="2942"/>
    <s v="CW"/>
    <n v="2022"/>
    <s v="Federal Gas Tax"/>
    <n v="907002"/>
    <s v=" Croissance de la flotte d'autobu"/>
    <s v="907002  Croissance de la flotte d'autobu"/>
    <s v="Commission du transport en commun"/>
    <s v="Services de transport en commun"/>
    <s v="Croissance"/>
    <s v="Taxe sur l’essence"/>
  </r>
  <r>
    <n v="907002"/>
    <x v="241"/>
    <x v="0"/>
    <x v="5"/>
    <x v="51"/>
    <x v="8"/>
    <s v="Gas Tax "/>
    <s v="Transit"/>
    <s v="Transit"/>
    <s v="Authority"/>
    <s v="Individual"/>
    <x v="1"/>
    <x v="5"/>
    <s v="Transportation Services Department"/>
    <s v="Transit Commission"/>
    <x v="20"/>
    <s v="907002  Bus Growth"/>
    <s v="516175  Provincial Gas Tax"/>
    <n v="100"/>
    <n v="0"/>
    <n v="0"/>
    <n v="0"/>
    <n v="0"/>
    <n v="0"/>
    <n v="7500"/>
    <n v="1500"/>
    <n v="5500"/>
    <n v="0"/>
    <n v="14600"/>
    <n v="516175"/>
    <n v="100"/>
    <s v="CW"/>
    <n v="2022"/>
    <s v="Provincial Gas Tax"/>
    <n v="907002"/>
    <s v=" Croissance de la flotte d'autobu"/>
    <s v="907002  Croissance de la flotte d'autobu"/>
    <s v="Commission du transport en commun"/>
    <s v="Services de transport en commun"/>
    <s v="Croissance"/>
    <s v="Taxe sur l’essence"/>
  </r>
  <r>
    <n v="907002"/>
    <x v="241"/>
    <x v="1"/>
    <x v="1"/>
    <x v="52"/>
    <x v="1"/>
    <s v="DC"/>
    <s v="Transit"/>
    <s v="Transit"/>
    <s v="Authority"/>
    <s v="Individual"/>
    <x v="1"/>
    <x v="5"/>
    <s v="Transportation Services Department"/>
    <s v="Transit Commission"/>
    <x v="20"/>
    <s v="907002  Bus Growth"/>
    <s v="516273  Transit Vehicles &amp; Bldgs(Urban Area)"/>
    <n v="4758"/>
    <n v="0"/>
    <n v="0"/>
    <n v="0"/>
    <n v="0"/>
    <n v="0"/>
    <n v="0"/>
    <n v="0"/>
    <n v="0"/>
    <n v="0"/>
    <n v="4758"/>
    <n v="516273"/>
    <n v="4758"/>
    <s v="CW"/>
    <n v="2022"/>
    <s v="Public Transit"/>
    <n v="907002"/>
    <s v=" Croissance de la flotte d'autobu"/>
    <s v="907002  Croissance de la flotte d'autobu"/>
    <s v="Commission du transport en commun"/>
    <s v="Services de transport en commun"/>
    <s v="Croissance"/>
    <s v="Redevances d’aménagement"/>
  </r>
  <r>
    <n v="907002"/>
    <x v="241"/>
    <x v="2"/>
    <x v="2"/>
    <x v="32"/>
    <x v="2"/>
    <s v="Tax"/>
    <s v="Transit"/>
    <s v="Transit"/>
    <s v="Authority"/>
    <s v="Individual"/>
    <x v="1"/>
    <x v="5"/>
    <s v="Transportation Services Department"/>
    <s v="Transit Commission"/>
    <x v="20"/>
    <s v="907002  Bus Growth"/>
    <s v="518013  Transit Debt"/>
    <n v="0"/>
    <n v="0"/>
    <n v="0"/>
    <n v="0"/>
    <n v="0"/>
    <n v="0"/>
    <n v="6800"/>
    <n v="9200"/>
    <n v="100"/>
    <n v="0"/>
    <n v="16100"/>
    <n v="518013"/>
    <n v="0"/>
    <s v="CW"/>
    <n v="2022"/>
    <s v="Transit Debt"/>
    <n v="907002"/>
    <s v=" Croissance de la flotte d'autobu"/>
    <s v="907002  Croissance de la flotte d'autobu"/>
    <s v="Commission du transport en commun"/>
    <s v="Services de transport en commun"/>
    <s v="Croissance"/>
    <s v="Dette financée par les deniers publics"/>
  </r>
  <r>
    <n v="909100"/>
    <x v="242"/>
    <x v="0"/>
    <x v="0"/>
    <x v="49"/>
    <x v="0"/>
    <s v="Tax"/>
    <s v="Transit"/>
    <s v="Transit"/>
    <s v="Authority"/>
    <s v="Individual"/>
    <x v="0"/>
    <x v="5"/>
    <s v="Transportation Services Department"/>
    <s v="Transit Commission"/>
    <x v="20"/>
    <s v="909100  Bus Replacement Para"/>
    <s v="516115  Transit Capital"/>
    <n v="0"/>
    <n v="0"/>
    <n v="0"/>
    <n v="62"/>
    <n v="0"/>
    <n v="0"/>
    <n v="0"/>
    <n v="0"/>
    <n v="0"/>
    <n v="0"/>
    <n v="62"/>
    <n v="516115"/>
    <n v="62"/>
    <s v="CW"/>
    <n v="2022"/>
    <s v="Transit Capital"/>
    <n v="909100"/>
    <s v="Remplacement d'autobus (Para)"/>
    <s v="909100 Remplacement d'autobus (Para)"/>
    <s v="Commission du transport en commun"/>
    <s v="Services de transport en commun"/>
    <s v="Renouvellement des immobilisations"/>
    <s v="Fonds de réserve financé par les deniers publics"/>
  </r>
  <r>
    <n v="909100"/>
    <x v="242"/>
    <x v="0"/>
    <x v="5"/>
    <x v="50"/>
    <x v="8"/>
    <s v="Gas Tax "/>
    <s v="Transit"/>
    <s v="Transit"/>
    <s v="Authority"/>
    <s v="Individual"/>
    <x v="0"/>
    <x v="5"/>
    <s v="Transportation Services Department"/>
    <s v="Transit Commission"/>
    <x v="20"/>
    <s v="909100  Bus Replacement Para"/>
    <s v="516174  Federal Gas Tax"/>
    <n v="0"/>
    <n v="0"/>
    <n v="0"/>
    <n v="8731"/>
    <n v="0"/>
    <n v="0"/>
    <n v="0"/>
    <n v="0"/>
    <n v="0"/>
    <n v="0"/>
    <n v="8731"/>
    <n v="516174"/>
    <n v="8731"/>
    <s v="CW"/>
    <n v="2022"/>
    <s v="Federal Gas Tax"/>
    <n v="909100"/>
    <s v="Remplacement d'autobus (Para)"/>
    <s v="909100 Remplacement d'autobus (Para)"/>
    <s v="Commission du transport en commun"/>
    <s v="Services de transport en commun"/>
    <s v="Renouvellement des immobilisations"/>
    <s v="Taxe sur l’essence"/>
  </r>
  <r>
    <n v="909100"/>
    <x v="242"/>
    <x v="0"/>
    <x v="5"/>
    <x v="51"/>
    <x v="8"/>
    <s v="Gas Tax "/>
    <s v="Transit"/>
    <s v="Transit"/>
    <s v="Authority"/>
    <s v="Individual"/>
    <x v="0"/>
    <x v="5"/>
    <s v="Transportation Services Department"/>
    <s v="Transit Commission"/>
    <x v="20"/>
    <s v="909100  Bus Replacement Para"/>
    <s v="516175  Provincial Gas Tax"/>
    <n v="0"/>
    <n v="0"/>
    <n v="0"/>
    <n v="5000"/>
    <n v="0"/>
    <n v="0"/>
    <n v="0"/>
    <n v="0"/>
    <n v="0"/>
    <n v="0"/>
    <n v="5000"/>
    <n v="516175"/>
    <n v="5000"/>
    <s v="CW"/>
    <n v="2022"/>
    <s v="Provincial Gas Tax"/>
    <n v="909100"/>
    <s v="Remplacement d'autobus (Para)"/>
    <s v="909100 Remplacement d'autobus (Para)"/>
    <s v="Commission du transport en commun"/>
    <s v="Services de transport en commun"/>
    <s v="Renouvellement des immobilisations"/>
    <s v="Taxe sur l’essence"/>
  </r>
  <r>
    <n v="909518"/>
    <x v="243"/>
    <x v="0"/>
    <x v="0"/>
    <x v="49"/>
    <x v="0"/>
    <s v="Tax"/>
    <s v="Transit"/>
    <s v="Transit"/>
    <s v="Authority"/>
    <s v="Individual"/>
    <x v="0"/>
    <x v="5"/>
    <s v="Transportation Services Department"/>
    <s v="Transit Commission"/>
    <x v="20"/>
    <s v="909518   Bus Refurbishment"/>
    <s v="516115  Transit Capital"/>
    <n v="22350"/>
    <n v="39449"/>
    <n v="32344"/>
    <n v="32361"/>
    <n v="0"/>
    <n v="0"/>
    <n v="0"/>
    <n v="0"/>
    <n v="0"/>
    <n v="0"/>
    <n v="126504"/>
    <n v="516115"/>
    <n v="126504"/>
    <s v="CW"/>
    <n v="2022"/>
    <s v="Transit Capital"/>
    <n v="909518"/>
    <s v="Remise à neuf d'autobus"/>
    <s v="909518 Remise à neuf d'autobus"/>
    <s v="Commission du transport en commun"/>
    <s v="Services de transport en commun"/>
    <s v="Renouvellement des immobilisations"/>
    <s v="Fonds de réserve financé par les deniers publics"/>
  </r>
  <r>
    <n v="909519"/>
    <x v="244"/>
    <x v="0"/>
    <x v="0"/>
    <x v="49"/>
    <x v="0"/>
    <s v="Tax"/>
    <s v="Transit"/>
    <s v="Transit"/>
    <s v="Authority"/>
    <s v="Individual"/>
    <x v="0"/>
    <x v="5"/>
    <s v="Transportation Services Department"/>
    <s v="Transit Commission"/>
    <x v="20"/>
    <s v="909519  Bus Replacement"/>
    <s v="516115  Transit Capital"/>
    <n v="100"/>
    <n v="100"/>
    <n v="1024"/>
    <n v="0"/>
    <n v="0"/>
    <n v="0"/>
    <n v="0"/>
    <n v="0"/>
    <n v="0"/>
    <n v="0"/>
    <n v="1224"/>
    <n v="516115"/>
    <n v="1224"/>
    <s v="CW"/>
    <n v="2022"/>
    <s v="Transit Capital"/>
    <n v="909519"/>
    <s v="Remplacement d'autobus"/>
    <s v="909519 Remplacement d'autobus"/>
    <s v="Commission du transport en commun"/>
    <s v="Services de transport en commun"/>
    <s v="Renouvellement des immobilisations"/>
    <s v="Fonds de réserve financé par les deniers publics"/>
  </r>
  <r>
    <n v="909519"/>
    <x v="244"/>
    <x v="0"/>
    <x v="5"/>
    <x v="50"/>
    <x v="8"/>
    <s v="Gas Tax "/>
    <s v="Transit"/>
    <s v="Transit"/>
    <s v="Authority"/>
    <s v="Individual"/>
    <x v="0"/>
    <x v="5"/>
    <s v="Transportation Services Department"/>
    <s v="Transit Commission"/>
    <x v="20"/>
    <s v="909519  Bus Replacement"/>
    <s v="516174  Federal Gas Tax"/>
    <n v="26000"/>
    <n v="22900"/>
    <n v="24000"/>
    <n v="0"/>
    <n v="0"/>
    <n v="0"/>
    <n v="0"/>
    <n v="0"/>
    <n v="0"/>
    <n v="0"/>
    <n v="72900"/>
    <n v="516174"/>
    <n v="72900"/>
    <s v="CW"/>
    <n v="2022"/>
    <s v="Federal Gas Tax"/>
    <n v="909519"/>
    <s v="Remplacement d'autobus"/>
    <s v="909519 Remplacement d'autobus"/>
    <s v="Commission du transport en commun"/>
    <s v="Services de transport en commun"/>
    <s v="Renouvellement des immobilisations"/>
    <s v="Taxe sur l’essence"/>
  </r>
  <r>
    <n v="909519"/>
    <x v="244"/>
    <x v="0"/>
    <x v="5"/>
    <x v="51"/>
    <x v="8"/>
    <s v="Gas Tax "/>
    <s v="Transit"/>
    <s v="Transit"/>
    <s v="Authority"/>
    <s v="Individual"/>
    <x v="0"/>
    <x v="5"/>
    <s v="Transportation Services Department"/>
    <s v="Transit Commission"/>
    <x v="20"/>
    <s v="909519  Bus Replacement"/>
    <s v="516175  Provincial Gas Tax"/>
    <n v="4900"/>
    <n v="4500"/>
    <n v="15000"/>
    <n v="0"/>
    <n v="0"/>
    <n v="0"/>
    <n v="0"/>
    <n v="0"/>
    <n v="0"/>
    <n v="0"/>
    <n v="24400"/>
    <n v="516175"/>
    <n v="24400"/>
    <s v="CW"/>
    <n v="2022"/>
    <s v="Provincial Gas Tax"/>
    <n v="909519"/>
    <s v="Remplacement d'autobus"/>
    <s v="909519 Remplacement d'autobus"/>
    <s v="Commission du transport en commun"/>
    <s v="Services de transport en commun"/>
    <s v="Renouvellement des immobilisations"/>
    <s v="Taxe sur l’essence"/>
  </r>
  <r>
    <n v="909519"/>
    <x v="244"/>
    <x v="2"/>
    <x v="2"/>
    <x v="32"/>
    <x v="2"/>
    <s v="Tax"/>
    <s v="Transit"/>
    <s v="Transit"/>
    <s v="Authority"/>
    <s v="Individual"/>
    <x v="0"/>
    <x v="5"/>
    <s v="Transportation Services Department"/>
    <s v="Transit Commission"/>
    <x v="20"/>
    <s v="909519  Bus Replacement"/>
    <s v="518013  Transit Debt"/>
    <n v="24235"/>
    <n v="14269"/>
    <n v="10000"/>
    <n v="0"/>
    <n v="0"/>
    <n v="0"/>
    <n v="0"/>
    <n v="0"/>
    <n v="0"/>
    <n v="0"/>
    <n v="48504"/>
    <n v="518013"/>
    <n v="48504"/>
    <s v="CW"/>
    <n v="2022"/>
    <s v="Transit Debt"/>
    <n v="909519"/>
    <s v="Remplacement d'autobus"/>
    <s v="909519 Remplacement d'autobus"/>
    <s v="Commission du transport en commun"/>
    <s v="Services de transport en commun"/>
    <s v="Renouvellement des immobilisations"/>
    <s v="Dette financée par les deniers publics"/>
  </r>
  <r>
    <n v="907300"/>
    <x v="245"/>
    <x v="0"/>
    <x v="0"/>
    <x v="49"/>
    <x v="0"/>
    <s v="Tax"/>
    <s v="Transit"/>
    <s v="Transit"/>
    <s v="Authority"/>
    <s v="Transit Rail Structures"/>
    <x v="0"/>
    <x v="5"/>
    <s v="Planning, Infrastructure &amp; Economic Development Department"/>
    <s v="Infrastructure Services"/>
    <x v="20"/>
    <s v="907300  2019 Trillium Line Structures"/>
    <s v="516115  Transit Capital"/>
    <n v="0"/>
    <n v="0"/>
    <n v="0"/>
    <n v="600"/>
    <n v="200"/>
    <n v="200"/>
    <n v="200"/>
    <n v="200"/>
    <n v="200"/>
    <n v="200"/>
    <n v="1800"/>
    <n v="516115"/>
    <n v="600"/>
    <s v="CW"/>
    <n v="2021"/>
    <s v="Transit Capital"/>
    <n v="907300"/>
    <s v="Structures de la ligne Trillium - 2018"/>
    <s v="907300 Structures de la ligne Trillium - 2018"/>
    <s v="Commission du transport en commun"/>
    <s v="Services de transport en commun"/>
    <s v="Renouvellement des immobilisations"/>
    <s v="Fonds de réserve financé par les deniers publics"/>
  </r>
  <r>
    <n v="907300"/>
    <x v="245"/>
    <x v="2"/>
    <x v="2"/>
    <x v="32"/>
    <x v="2"/>
    <s v="Tax"/>
    <s v="Transit"/>
    <s v="Transit"/>
    <s v="Authority"/>
    <s v="Transit Rail Structures"/>
    <x v="0"/>
    <x v="5"/>
    <s v="Planning, Infrastructure &amp; Economic Development Department"/>
    <s v="Infrastructure Services"/>
    <x v="20"/>
    <s v="907300  2019 Trillium Line Structures"/>
    <s v="518013  Transit Debt"/>
    <n v="1200"/>
    <n v="7600"/>
    <n v="350"/>
    <n v="300"/>
    <n v="150"/>
    <n v="150"/>
    <n v="150"/>
    <n v="150"/>
    <n v="150"/>
    <n v="150"/>
    <n v="10350"/>
    <n v="518013"/>
    <n v="9450"/>
    <s v="CW"/>
    <n v="2021"/>
    <s v="Transit Debt"/>
    <n v="907300"/>
    <s v="Structures de la ligne Trillium - 2018"/>
    <s v="907300 Structures de la ligne Trillium - 2018"/>
    <s v="Commission du transport en commun"/>
    <s v="Services de transport en commun"/>
    <s v="Renouvellement des immobilisations"/>
    <s v="Dette financée par les deniers publics"/>
  </r>
  <r>
    <n v="908990"/>
    <x v="246"/>
    <x v="0"/>
    <x v="5"/>
    <x v="50"/>
    <x v="8"/>
    <s v="Gas Tax "/>
    <s v="Transit"/>
    <s v="Transit"/>
    <s v="Authority"/>
    <s v="Transit Rail Structures"/>
    <x v="0"/>
    <x v="5"/>
    <s v="Planning, Infrastructure &amp; Economic Development Department"/>
    <s v="Infrastructure Services"/>
    <x v="20"/>
    <s v="908990  Prince of Wales Bridge (Pier Work)"/>
    <s v="516174  Federal Gas Tax"/>
    <n v="1170"/>
    <n v="0"/>
    <n v="0"/>
    <n v="0"/>
    <n v="0"/>
    <n v="0"/>
    <n v="0"/>
    <n v="0"/>
    <n v="0"/>
    <n v="0"/>
    <n v="1170"/>
    <n v="516174"/>
    <n v="1170"/>
    <s v="14, 15"/>
    <n v="2021"/>
    <s v="Federal Gas Tax"/>
    <n v="908990"/>
    <s v="Pont de la promenade Prince of Wales (Travaux sur les piles de pont)"/>
    <s v="908990 Pont de la promenade Prince of Wales (Travaux sur les piles de pont)"/>
    <s v="Commission du transport en commun"/>
    <s v="Services de transport en commun"/>
    <s v="Renouvellement des immobilisations"/>
    <s v="Taxe sur l’essence"/>
  </r>
  <r>
    <n v="908990"/>
    <x v="246"/>
    <x v="2"/>
    <x v="2"/>
    <x v="32"/>
    <x v="2"/>
    <s v="Tax"/>
    <s v="Transit"/>
    <s v="Transit"/>
    <s v="Authority"/>
    <s v="Transit Rail Structures"/>
    <x v="0"/>
    <x v="5"/>
    <s v="Planning, Infrastructure &amp; Economic Development Department"/>
    <s v="Infrastructure Services"/>
    <x v="20"/>
    <s v="908990  Prince of Wales Bridge (Pier Work)"/>
    <s v="518013  Transit Debt"/>
    <n v="202"/>
    <n v="0"/>
    <n v="0"/>
    <n v="0"/>
    <n v="0"/>
    <n v="0"/>
    <n v="0"/>
    <n v="0"/>
    <n v="0"/>
    <n v="0"/>
    <n v="202"/>
    <n v="518013"/>
    <n v="202"/>
    <s v="14, 15"/>
    <n v="2021"/>
    <s v="Transit Debt"/>
    <n v="908990"/>
    <s v="Pont de la promenade Prince of Wales (Travaux sur les piles de pont)"/>
    <s v="908990 Pont de la promenade Prince of Wales (Travaux sur les piles de pont)"/>
    <s v="Commission du transport en commun"/>
    <s v="Services de transport en commun"/>
    <s v="Renouvellement des immobilisations"/>
    <s v="Dette financée par les deniers publics"/>
  </r>
  <r>
    <n v="909391"/>
    <x v="247"/>
    <x v="0"/>
    <x v="0"/>
    <x v="49"/>
    <x v="0"/>
    <s v="Tax"/>
    <s v="Transit"/>
    <s v="Transit"/>
    <s v="Authority"/>
    <s v="Transit Rail Structures"/>
    <x v="0"/>
    <x v="5"/>
    <s v="Planning, Infrastructure &amp; Economic Development Department"/>
    <s v="Infrastructure Services"/>
    <x v="20"/>
    <s v="909391  2019 Trillium L STR Scoping Pre/Post Eng"/>
    <s v="516115  Transit Capital"/>
    <n v="150"/>
    <n v="150"/>
    <n v="150"/>
    <n v="150"/>
    <n v="150"/>
    <n v="150"/>
    <n v="150"/>
    <n v="150"/>
    <n v="150"/>
    <n v="150"/>
    <n v="1500"/>
    <n v="516115"/>
    <n v="600"/>
    <s v="CW"/>
    <n v="2021"/>
    <s v="Transit Capital"/>
    <n v="909391"/>
    <s v="Délimitations préalable et subséquente des travaux d'ingénierie des structures de la Ligne Trillium 2019"/>
    <s v="909391 Délimitations préalable et subséquente des travaux d'ingénierie des structures de la Ligne Trillium 2019"/>
    <s v="Commission du transport en commun"/>
    <s v="Services de transport en commun"/>
    <s v="Renouvellement des immobilisations"/>
    <s v="Fonds de réserve financé par les deniers publics"/>
  </r>
  <r>
    <n v="908506"/>
    <x v="248"/>
    <x v="0"/>
    <x v="0"/>
    <x v="49"/>
    <x v="0"/>
    <s v="Tax"/>
    <s v="Transit"/>
    <s v="Transit"/>
    <s v="Authority"/>
    <s v="Transit Roads &amp; Structures (Non Rail)"/>
    <x v="0"/>
    <x v="5"/>
    <s v="Planning, Infrastructure &amp; Economic Development Department"/>
    <s v="Infrastructure Services"/>
    <x v="20"/>
    <s v="908506  2019 Transit Roads"/>
    <s v="516115  Transit Capital"/>
    <n v="10"/>
    <n v="0"/>
    <n v="0"/>
    <n v="0"/>
    <n v="400"/>
    <n v="400"/>
    <n v="400"/>
    <n v="560"/>
    <n v="400"/>
    <n v="400"/>
    <n v="2570"/>
    <n v="516115"/>
    <n v="10"/>
    <s v="CW"/>
    <n v="2021"/>
    <s v="Transit Capital"/>
    <n v="908506"/>
    <s v="Établissement de la portée des travaux d'ingénierie (avant et après) sur les chemins du réseau de transport en commun - 2017"/>
    <s v="908506 Établissement de la portée des travaux d'ingénierie (avant et après) sur les chemins du réseau de transport en commun - 2017"/>
    <s v="Commission du transport en commun"/>
    <s v="Services de transport en commun"/>
    <s v="Renouvellement des immobilisations"/>
    <s v="Fonds de réserve financé par les deniers publics"/>
  </r>
  <r>
    <n v="908506"/>
    <x v="248"/>
    <x v="0"/>
    <x v="5"/>
    <x v="50"/>
    <x v="8"/>
    <s v="Gas Tax "/>
    <s v="Transit"/>
    <s v="Transit"/>
    <s v="Authority"/>
    <s v="Transit Roads &amp; Structures (Non Rail)"/>
    <x v="0"/>
    <x v="5"/>
    <s v="Planning, Infrastructure &amp; Economic Development Department"/>
    <s v="Infrastructure Services"/>
    <x v="20"/>
    <s v="908506  2019 Transit Roads"/>
    <s v="516174  Federal Gas Tax"/>
    <n v="110"/>
    <n v="1000"/>
    <n v="2000"/>
    <n v="1200"/>
    <n v="1000"/>
    <n v="1000"/>
    <n v="1000"/>
    <n v="2000"/>
    <n v="1000"/>
    <n v="1000"/>
    <n v="11310"/>
    <n v="516174"/>
    <n v="4310"/>
    <s v="CW"/>
    <n v="2021"/>
    <s v="Federal Gas Tax"/>
    <n v="908506"/>
    <s v="Établissement de la portée des travaux d'ingénierie (avant et après) sur les chemins du réseau de transport en commun - 2017"/>
    <s v="908506 Établissement de la portée des travaux d'ingénierie (avant et après) sur les chemins du réseau de transport en commun - 2017"/>
    <s v="Commission du transport en commun"/>
    <s v="Services de transport en commun"/>
    <s v="Renouvellement des immobilisations"/>
    <s v="Taxe sur l’essence"/>
  </r>
  <r>
    <n v="908506"/>
    <x v="248"/>
    <x v="2"/>
    <x v="2"/>
    <x v="32"/>
    <x v="2"/>
    <s v="Tax"/>
    <s v="Transit"/>
    <s v="Transit"/>
    <s v="Authority"/>
    <s v="Transit Roads &amp; Structures (Non Rail)"/>
    <x v="0"/>
    <x v="5"/>
    <s v="Planning, Infrastructure &amp; Economic Development Department"/>
    <s v="Infrastructure Services"/>
    <x v="20"/>
    <s v="908506  2019 Transit Roads"/>
    <s v="518013  Transit Debt"/>
    <n v="40"/>
    <n v="1000"/>
    <n v="1410"/>
    <n v="660"/>
    <n v="710"/>
    <n v="710"/>
    <n v="710"/>
    <n v="800"/>
    <n v="710"/>
    <n v="710"/>
    <n v="7460"/>
    <n v="518013"/>
    <n v="3110"/>
    <s v="CW"/>
    <n v="2021"/>
    <s v="Transit Debt"/>
    <n v="908506"/>
    <s v="Établissement de la portée des travaux d'ingénierie (avant et après) sur les chemins du réseau de transport en commun - 2017"/>
    <s v="908506 Établissement de la portée des travaux d'ingénierie (avant et après) sur les chemins du réseau de transport en commun - 2017"/>
    <s v="Commission du transport en commun"/>
    <s v="Services de transport en commun"/>
    <s v="Renouvellement des immobilisations"/>
    <s v="Dette financée par les deniers publics"/>
  </r>
  <r>
    <n v="908989"/>
    <x v="249"/>
    <x v="0"/>
    <x v="0"/>
    <x v="49"/>
    <x v="0"/>
    <s v="Tax"/>
    <s v="Transit"/>
    <s v="Transit"/>
    <s v="Authority"/>
    <s v="Transit Roads &amp; Structures (Non Rail)"/>
    <x v="0"/>
    <x v="5"/>
    <s v="Planning, Infrastructure &amp; Economic Development Department"/>
    <s v="Infrastructure Services"/>
    <x v="20"/>
    <s v="908989  2019 Transit Structures"/>
    <s v="516115  Transit Capital"/>
    <n v="0"/>
    <n v="0"/>
    <n v="0"/>
    <n v="750"/>
    <n v="1000"/>
    <n v="1000"/>
    <n v="1000"/>
    <n v="1000"/>
    <n v="1000"/>
    <n v="1000"/>
    <n v="6750"/>
    <n v="516115"/>
    <n v="750"/>
    <s v="CW"/>
    <n v="2021"/>
    <s v="Transit Capital"/>
    <n v="908989"/>
    <s v="Structures du Transitway – Propres aux chantiers 2018"/>
    <s v="908989 Structures du Transitway – Propres aux chantiers 2018"/>
    <s v="Commission du transport en commun"/>
    <s v="Services de transport en commun"/>
    <s v="Renouvellement des immobilisations"/>
    <s v="Fonds de réserve financé par les deniers publics"/>
  </r>
  <r>
    <n v="908989"/>
    <x v="249"/>
    <x v="2"/>
    <x v="2"/>
    <x v="32"/>
    <x v="2"/>
    <s v="Tax"/>
    <s v="Transit"/>
    <s v="Transit"/>
    <s v="Authority"/>
    <s v="Transit Roads &amp; Structures (Non Rail)"/>
    <x v="0"/>
    <x v="5"/>
    <s v="Planning, Infrastructure &amp; Economic Development Department"/>
    <s v="Infrastructure Services"/>
    <x v="20"/>
    <s v="908989  2019 Transit Structures"/>
    <s v="518013  Transit Debt"/>
    <n v="680"/>
    <n v="2160"/>
    <n v="2250"/>
    <n v="250"/>
    <n v="300"/>
    <n v="300"/>
    <n v="300"/>
    <n v="300"/>
    <n v="300"/>
    <n v="300"/>
    <n v="7140"/>
    <n v="518013"/>
    <n v="5340"/>
    <s v="CW"/>
    <n v="2021"/>
    <s v="Transit Debt"/>
    <n v="908989"/>
    <s v="Structures du Transitway – Propres aux chantiers 2018"/>
    <s v="908989 Structures du Transitway – Propres aux chantiers 2018"/>
    <s v="Commission du transport en commun"/>
    <s v="Services de transport en commun"/>
    <s v="Renouvellement des immobilisations"/>
    <s v="Dette financée par les deniers publics"/>
  </r>
  <r>
    <n v="909389"/>
    <x v="250"/>
    <x v="0"/>
    <x v="0"/>
    <x v="49"/>
    <x v="0"/>
    <s v="Tax"/>
    <s v="Transit"/>
    <s v="Transit"/>
    <s v="Authority"/>
    <s v="Transit Roads &amp; Structures (Non Rail)"/>
    <x v="0"/>
    <x v="5"/>
    <s v="Planning, Infrastructure &amp; Economic Development Department"/>
    <s v="Infrastructure Services"/>
    <x v="20"/>
    <s v="909389  2019 Transit STR Scoping Pre/Post Eng."/>
    <s v="516115  Transit Capital"/>
    <n v="200"/>
    <n v="200"/>
    <n v="200"/>
    <n v="200"/>
    <n v="200"/>
    <n v="200"/>
    <n v="200"/>
    <n v="200"/>
    <n v="200"/>
    <n v="200"/>
    <n v="2000"/>
    <n v="516115"/>
    <n v="800"/>
    <s v="CW"/>
    <n v="2021"/>
    <s v="Transit Capital"/>
    <n v="909389"/>
    <s v="Délimitations préalable et subséquente des travaux d'ingénierie des structures de transport en commun 2019"/>
    <s v="909389 Délimitations préalable et subséquente des travaux d'ingénierie des structures de transport en commun 2019"/>
    <s v="Commission du transport en commun"/>
    <s v="Services de transport en commun"/>
    <s v="Renouvellement des immobilisations"/>
    <s v="Fonds de réserve financé par les deniers publics"/>
  </r>
  <r>
    <n v="909390"/>
    <x v="251"/>
    <x v="0"/>
    <x v="0"/>
    <x v="49"/>
    <x v="0"/>
    <s v="Tax"/>
    <s v="Transit"/>
    <s v="Transit"/>
    <s v="Authority"/>
    <s v="Transit Roads &amp; Structures (Non Rail)"/>
    <x v="0"/>
    <x v="5"/>
    <s v="Planning, Infrastructure &amp; Economic Development Department"/>
    <s v="Infrastructure Services"/>
    <x v="20"/>
    <s v="909390  Transit Structures - Drainage"/>
    <s v="516115  Transit Capital"/>
    <n v="0"/>
    <n v="0"/>
    <n v="250"/>
    <n v="250"/>
    <n v="250"/>
    <n v="250"/>
    <n v="250"/>
    <n v="250"/>
    <n v="250"/>
    <n v="250"/>
    <n v="2000"/>
    <n v="516115"/>
    <n v="500"/>
    <s v="CW"/>
    <n v="2021"/>
    <s v="Transit Capital"/>
    <n v="909390"/>
    <s v="Structures de transport en commun - Drainage"/>
    <s v="909390 Structures de transport en commun - Drainage"/>
    <s v="Commission du transport en commun"/>
    <s v="Services de transport en commun"/>
    <s v="Renouvellement des immobilisations"/>
    <s v="Fonds de réserve financé par les deniers publics"/>
  </r>
  <r>
    <n v="906169"/>
    <x v="252"/>
    <x v="0"/>
    <x v="0"/>
    <x v="49"/>
    <x v="0"/>
    <s v="Tax"/>
    <s v="Transit"/>
    <s v="Transit"/>
    <s v="Authority"/>
    <s v="Individual"/>
    <x v="1"/>
    <x v="5"/>
    <s v="Transportation Services Department"/>
    <s v="Transit Commission"/>
    <x v="20"/>
    <s v="906169  OLRT Transition"/>
    <s v="516115  Transit Capital"/>
    <n v="9392.42"/>
    <n v="0"/>
    <n v="0"/>
    <n v="0"/>
    <n v="0"/>
    <n v="0"/>
    <n v="0"/>
    <n v="0"/>
    <n v="0"/>
    <n v="0"/>
    <n v="9392.42"/>
    <n v="516115"/>
    <n v="9392.42"/>
    <s v="CW"/>
    <n v="2018"/>
    <s v="Transit Capital"/>
    <n v="906169"/>
    <s v="Transition du train léger d’Ottawa"/>
    <s v="906169 Transition du train léger d’Ottawa"/>
    <s v="Commission du transport en commun"/>
    <s v="Services de transport en commun"/>
    <s v="Croissance"/>
    <s v="Fonds de réserve financé par les deniers publics"/>
  </r>
  <r>
    <n v="906169"/>
    <x v="252"/>
    <x v="0"/>
    <x v="5"/>
    <x v="50"/>
    <x v="8"/>
    <s v="Gas Tax "/>
    <s v="Transit"/>
    <s v="Transit"/>
    <s v="Authority"/>
    <s v="Individual"/>
    <x v="1"/>
    <x v="5"/>
    <s v="Transportation Services Department"/>
    <s v="Transit Commission"/>
    <x v="20"/>
    <s v="906169  OLRT Transition"/>
    <s v="516174  Federal Gas Tax"/>
    <n v="1658"/>
    <n v="0"/>
    <n v="0"/>
    <n v="0"/>
    <n v="0"/>
    <n v="0"/>
    <n v="0"/>
    <n v="0"/>
    <n v="0"/>
    <n v="0"/>
    <n v="1658"/>
    <n v="516174"/>
    <n v="1658"/>
    <s v="CW"/>
    <n v="2018"/>
    <s v="Federal Gas Tax"/>
    <n v="906169"/>
    <s v="Transition du train léger d’Ottawa"/>
    <s v="906169 Transition du train léger d’Ottawa"/>
    <s v="Commission du transport en commun"/>
    <s v="Services de transport en commun"/>
    <s v="Croissance"/>
    <s v="Taxe sur l’essence"/>
  </r>
  <r>
    <n v="908703"/>
    <x v="253"/>
    <x v="0"/>
    <x v="0"/>
    <x v="49"/>
    <x v="0"/>
    <s v="Tax"/>
    <s v="Transit"/>
    <s v="Transit"/>
    <s v="Authority"/>
    <s v="Individual"/>
    <x v="1"/>
    <x v="5"/>
    <s v="Transportation Services Department"/>
    <s v="Transit Commission"/>
    <x v="20"/>
    <s v="908703  Operations Support Vehicles - Growth"/>
    <s v="516115  Transit Capital"/>
    <n v="210"/>
    <n v="0"/>
    <n v="0"/>
    <n v="0"/>
    <n v="0"/>
    <n v="1113"/>
    <n v="0"/>
    <n v="0"/>
    <n v="0"/>
    <n v="0"/>
    <n v="1323"/>
    <n v="516115"/>
    <n v="210"/>
    <s v="CW"/>
    <n v="2023"/>
    <s v="Transit Capital"/>
    <n v="908703"/>
    <s v="Véhicules de soutien aux opérations – Croissance"/>
    <s v="908703 Véhicules de soutien aux opérations – Croissance"/>
    <s v="Commission du transport en commun"/>
    <s v="Services de transport en commun"/>
    <s v="Croissance"/>
    <s v="Fonds de réserve financé par les deniers publics"/>
  </r>
  <r>
    <n v="909087"/>
    <x v="254"/>
    <x v="0"/>
    <x v="0"/>
    <x v="49"/>
    <x v="0"/>
    <s v="Tax"/>
    <s v="Transit"/>
    <s v="Transit"/>
    <s v="Authority"/>
    <s v="Individual"/>
    <x v="0"/>
    <x v="5"/>
    <s v="Transportation Services Department"/>
    <s v="Transit Commission"/>
    <x v="20"/>
    <s v="909087  Rail Operational Readiness"/>
    <s v="516115  Transit Capital"/>
    <n v="2300"/>
    <n v="3468"/>
    <n v="6760"/>
    <n v="5517"/>
    <n v="5626"/>
    <n v="994"/>
    <n v="0"/>
    <n v="0"/>
    <n v="0"/>
    <n v="0"/>
    <n v="24665"/>
    <n v="516115"/>
    <n v="18045"/>
    <s v="CW"/>
    <n v="2023"/>
    <s v="Transit Capital"/>
    <n v="909087"/>
    <s v="État de préparation opérationnelle du rail"/>
    <s v="909087 État de préparation opérationnelle du rail"/>
    <s v="Commission du transport en commun"/>
    <s v="Services de transport en commun"/>
    <s v="Renouvellement des immobilisations"/>
    <s v="Fonds de réserve financé par les deniers publics"/>
  </r>
  <r>
    <n v="909088"/>
    <x v="255"/>
    <x v="0"/>
    <x v="0"/>
    <x v="49"/>
    <x v="0"/>
    <s v="Tax"/>
    <s v="Transit"/>
    <s v="Transit"/>
    <s v="Authority"/>
    <s v="Individual"/>
    <x v="1"/>
    <x v="5"/>
    <s v="Transportation Services Department"/>
    <s v="Transit Commission"/>
    <x v="20"/>
    <s v="909088  LRT  - Train Growth (O-Train Line 1)"/>
    <s v="516115  Transit Capital"/>
    <n v="0"/>
    <n v="0"/>
    <n v="0"/>
    <n v="0"/>
    <n v="0"/>
    <n v="0"/>
    <n v="0"/>
    <n v="60"/>
    <n v="0"/>
    <n v="0"/>
    <n v="60"/>
    <n v="516115"/>
    <n v="0"/>
    <s v="CW"/>
    <n v="2028"/>
    <s v="Transit Capital"/>
    <n v="909088"/>
    <s v="Croissance du train (Ligne 1 de l'O-Train)"/>
    <s v="909088 Croissance du train (Ligne 1 de l'O-Train)"/>
    <s v="Commission du transport en commun"/>
    <s v="Services de transport en commun"/>
    <s v="Croissance"/>
    <s v="Fonds de réserve financé par les deniers publics"/>
  </r>
  <r>
    <n v="909088"/>
    <x v="255"/>
    <x v="0"/>
    <x v="5"/>
    <x v="50"/>
    <x v="8"/>
    <s v="Gas Tax "/>
    <s v="Transit"/>
    <s v="Transit"/>
    <s v="Authority"/>
    <s v="Individual"/>
    <x v="1"/>
    <x v="5"/>
    <s v="Transportation Services Department"/>
    <s v="Transit Commission"/>
    <x v="20"/>
    <s v="909088  LRT  - Train Growth (O-Train Line 1)"/>
    <s v="516174  Federal Gas Tax"/>
    <n v="0"/>
    <n v="0"/>
    <n v="0"/>
    <n v="0"/>
    <n v="0"/>
    <n v="0"/>
    <n v="0"/>
    <n v="5000"/>
    <n v="0"/>
    <n v="0"/>
    <n v="5000"/>
    <n v="516174"/>
    <n v="0"/>
    <s v="CW"/>
    <n v="2028"/>
    <s v="Federal Gas Tax"/>
    <n v="909088"/>
    <s v="Croissance du train (Ligne 1 de l'O-Train)"/>
    <s v="909088 Croissance du train (Ligne 1 de l'O-Train)"/>
    <s v="Commission du transport en commun"/>
    <s v="Services de transport en commun"/>
    <s v="Croissance"/>
    <s v="Taxe sur l’essence"/>
  </r>
  <r>
    <n v="909088"/>
    <x v="255"/>
    <x v="0"/>
    <x v="5"/>
    <x v="51"/>
    <x v="8"/>
    <s v="Gas Tax "/>
    <s v="Transit"/>
    <s v="Transit"/>
    <s v="Authority"/>
    <s v="Individual"/>
    <x v="1"/>
    <x v="5"/>
    <s v="Transportation Services Department"/>
    <s v="Transit Commission"/>
    <x v="20"/>
    <s v="909088  LRT  - Train Growth (O-Train Line 1)"/>
    <s v="516175  Provincial Gas Tax"/>
    <n v="0"/>
    <n v="0"/>
    <n v="0"/>
    <n v="0"/>
    <n v="0"/>
    <n v="0"/>
    <n v="0"/>
    <n v="5000"/>
    <n v="0"/>
    <n v="0"/>
    <n v="5000"/>
    <n v="516175"/>
    <n v="0"/>
    <s v="CW"/>
    <n v="2028"/>
    <s v="Provincial Gas Tax"/>
    <n v="909088"/>
    <s v="Croissance du train (Ligne 1 de l'O-Train)"/>
    <s v="909088 Croissance du train (Ligne 1 de l'O-Train)"/>
    <s v="Commission du transport en commun"/>
    <s v="Services de transport en commun"/>
    <s v="Croissance"/>
    <s v="Taxe sur l’essence"/>
  </r>
  <r>
    <n v="909088"/>
    <x v="255"/>
    <x v="2"/>
    <x v="2"/>
    <x v="32"/>
    <x v="2"/>
    <s v="Tax"/>
    <s v="Transit"/>
    <s v="Transit"/>
    <s v="Authority"/>
    <s v="Individual"/>
    <x v="1"/>
    <x v="5"/>
    <s v="Transportation Services Department"/>
    <s v="Transit Commission"/>
    <x v="20"/>
    <s v="909088  LRT  - Train Growth (O-Train Line 1)"/>
    <s v="518013  Transit Debt"/>
    <n v="0"/>
    <n v="0"/>
    <n v="0"/>
    <n v="0"/>
    <n v="0"/>
    <n v="0"/>
    <n v="0"/>
    <n v="127820"/>
    <n v="0"/>
    <n v="0"/>
    <n v="127820"/>
    <n v="518013"/>
    <n v="0"/>
    <s v="CW"/>
    <n v="2028"/>
    <s v="Transit Debt"/>
    <n v="909088"/>
    <s v="Croissance du train (Ligne 1 de l'O-Train)"/>
    <s v="909088 Croissance du train (Ligne 1 de l'O-Train)"/>
    <s v="Commission du transport en commun"/>
    <s v="Services de transport en commun"/>
    <s v="Croissance"/>
    <s v="Dette financée par les deniers publics"/>
  </r>
  <r>
    <n v="909089"/>
    <x v="256"/>
    <x v="0"/>
    <x v="5"/>
    <x v="50"/>
    <x v="8"/>
    <s v="Gas Tax "/>
    <s v="Transit"/>
    <s v="Transit"/>
    <s v="Authority"/>
    <s v="Individual"/>
    <x v="0"/>
    <x v="5"/>
    <s v="Transportation Services Department"/>
    <s v="Transit Commission"/>
    <x v="20"/>
    <s v="909089  LRT Detour hours funding for Stage 2 LRT"/>
    <s v="516174  Federal Gas Tax"/>
    <n v="0"/>
    <n v="30600"/>
    <n v="0"/>
    <n v="0"/>
    <n v="0"/>
    <n v="0"/>
    <n v="0"/>
    <n v="0"/>
    <n v="0"/>
    <n v="0"/>
    <n v="30600"/>
    <n v="516174"/>
    <n v="30600"/>
    <s v="CW"/>
    <n v="2023"/>
    <s v="Federal Gas Tax"/>
    <n v="909089"/>
    <s v="Financement des heures liées au détour pour l’Étape 2 du train léger"/>
    <s v="909089 Financement des heures liées au détour pour l’Étape 2 du train léger"/>
    <s v="Commission du transport en commun"/>
    <s v="Services de transport en commun"/>
    <s v="Renouvellement des immobilisations"/>
    <s v="Taxe sur l’essence"/>
  </r>
  <r>
    <n v="909090"/>
    <x v="257"/>
    <x v="0"/>
    <x v="0"/>
    <x v="49"/>
    <x v="0"/>
    <s v="Tax"/>
    <s v="Transit"/>
    <s v="Transit"/>
    <s v="Authority"/>
    <s v="Individual"/>
    <x v="0"/>
    <x v="5"/>
    <s v="Transportation Services Department"/>
    <s v="Transit Commission"/>
    <x v="20"/>
    <s v="909090  LRT Fare Gates for Stage 2 LRT"/>
    <s v="516115  Transit Capital"/>
    <n v="0"/>
    <n v="0"/>
    <n v="100"/>
    <n v="0"/>
    <n v="0"/>
    <n v="0"/>
    <n v="0"/>
    <n v="0"/>
    <n v="0"/>
    <n v="0"/>
    <n v="100"/>
    <n v="516115"/>
    <n v="100"/>
    <s v="CW"/>
    <n v="2023"/>
    <s v="Transit Capital"/>
    <n v="909090"/>
    <s v="Portillons d’accès pour l’Étape 2 du train léger"/>
    <s v="909090 Portillons d’accès pour l’Étape 2 du train léger"/>
    <s v="Commission du transport en commun"/>
    <s v="Services de transport en commun"/>
    <s v="Renouvellement des immobilisations"/>
    <s v="Fonds de réserve financé par les deniers publics"/>
  </r>
  <r>
    <n v="909090"/>
    <x v="257"/>
    <x v="2"/>
    <x v="2"/>
    <x v="32"/>
    <x v="2"/>
    <s v="Tax"/>
    <s v="Transit"/>
    <s v="Transit"/>
    <s v="Authority"/>
    <s v="Individual"/>
    <x v="0"/>
    <x v="5"/>
    <s v="Transportation Services Department"/>
    <s v="Transit Commission"/>
    <x v="20"/>
    <s v="909090  LRT Fare Gates for Stage 2 LRT"/>
    <s v="518013  Transit Debt"/>
    <n v="0"/>
    <n v="0"/>
    <n v="34220"/>
    <n v="0"/>
    <n v="0"/>
    <n v="0"/>
    <n v="0"/>
    <n v="0"/>
    <n v="0"/>
    <n v="0"/>
    <n v="34220"/>
    <n v="518013"/>
    <n v="34220"/>
    <s v="CW"/>
    <n v="2023"/>
    <s v="Transit Debt"/>
    <n v="909090"/>
    <s v="Portillons d’accès pour l’Étape 2 du train léger"/>
    <s v="909090 Portillons d’accès pour l’Étape 2 du train léger"/>
    <s v="Commission du transport en commun"/>
    <s v="Services de transport en commun"/>
    <s v="Renouvellement des immobilisations"/>
    <s v="Dette financée par les deniers publics"/>
  </r>
  <r>
    <n v="909370"/>
    <x v="258"/>
    <x v="0"/>
    <x v="0"/>
    <x v="49"/>
    <x v="0"/>
    <s v="Tax"/>
    <s v="Transit"/>
    <s v="Transit"/>
    <s v="Authority"/>
    <s v="Buildings-Transit"/>
    <x v="0"/>
    <x v="5"/>
    <s v="Planning, Infrastructure &amp; Economic Development Department"/>
    <s v="Infrastructure Services"/>
    <x v="20"/>
    <s v="909370  2019 Buildings-Transit Services"/>
    <s v="516115  Transit Capital"/>
    <n v="3600"/>
    <n v="0"/>
    <n v="3600"/>
    <n v="3600"/>
    <n v="3600"/>
    <n v="3600"/>
    <n v="3600"/>
    <n v="3600"/>
    <n v="5200"/>
    <n v="5200"/>
    <n v="35600"/>
    <n v="516115"/>
    <n v="10800"/>
    <s v="CW"/>
    <n v="2021"/>
    <s v="Transit Capital"/>
    <n v="909370"/>
    <s v="Bâtiments 2019 - Transport en commun"/>
    <s v="909370 Bâtiments 2019 - Transport en commun"/>
    <s v="Commission du transport en commun"/>
    <s v="Services de transport en commun"/>
    <s v="Renouvellement des immobilisations"/>
    <s v="Fonds de réserve financé par les deniers publics"/>
  </r>
  <r>
    <n v="909370"/>
    <x v="258"/>
    <x v="0"/>
    <x v="5"/>
    <x v="50"/>
    <x v="8"/>
    <s v="Gas Tax "/>
    <s v="Transit"/>
    <s v="Transit"/>
    <s v="Authority"/>
    <s v="Buildings-Transit"/>
    <x v="0"/>
    <x v="5"/>
    <s v="Planning, Infrastructure &amp; Economic Development Department"/>
    <s v="Infrastructure Services"/>
    <x v="20"/>
    <s v="909370  2019 Buildings-Transit Services"/>
    <s v="516174  Federal Gas Tax"/>
    <n v="0"/>
    <n v="3600"/>
    <n v="0"/>
    <n v="0"/>
    <n v="0"/>
    <n v="0"/>
    <n v="0"/>
    <n v="0"/>
    <n v="0"/>
    <n v="0"/>
    <n v="3600"/>
    <n v="516174"/>
    <n v="3600"/>
    <s v="CW"/>
    <n v="2021"/>
    <s v="Federal Gas Tax"/>
    <n v="909370"/>
    <s v="Bâtiments 2019 - Transport en commun"/>
    <s v="909370 Bâtiments 2019 - Transport en commun"/>
    <s v="Commission du transport en commun"/>
    <s v="Services de transport en commun"/>
    <s v="Renouvellement des immobilisations"/>
    <s v="Taxe sur l’essence"/>
  </r>
  <r>
    <n v="909493"/>
    <x v="259"/>
    <x v="0"/>
    <x v="0"/>
    <x v="49"/>
    <x v="0"/>
    <s v="Tax"/>
    <s v="Transit"/>
    <s v="Transit"/>
    <s v="Authority"/>
    <s v="Transit Roads &amp; Structures (Non Rail)"/>
    <x v="0"/>
    <x v="5"/>
    <s v="Planning, Infrastructure &amp; Economic Development Department"/>
    <s v="Infrastructure Services"/>
    <x v="20"/>
    <s v="909493  2019 Transit Park &amp; Ride Renewal"/>
    <s v="516115  Transit Capital"/>
    <n v="700"/>
    <n v="0"/>
    <n v="750"/>
    <n v="750"/>
    <n v="750"/>
    <n v="750"/>
    <n v="750"/>
    <n v="750"/>
    <n v="750"/>
    <n v="750"/>
    <n v="6700"/>
    <n v="516115"/>
    <n v="2200"/>
    <s v="CW"/>
    <n v="2021"/>
    <s v="Transit Capital"/>
    <n v="909493"/>
    <s v="Remise en état des parcs-o-bus 2019"/>
    <s v="909493 Remise en état des parcs-o-bus 2019"/>
    <s v="Commission du transport en commun"/>
    <s v="Services de transport en commun"/>
    <s v="Renouvellement des immobilisations"/>
    <s v="Fonds de réserve financé par les deniers publics"/>
  </r>
  <r>
    <n v="909513"/>
    <x v="260"/>
    <x v="0"/>
    <x v="0"/>
    <x v="49"/>
    <x v="0"/>
    <s v="Tax"/>
    <s v="Transit"/>
    <s v="Transit"/>
    <s v="Authority"/>
    <s v="Individual"/>
    <x v="0"/>
    <x v="5"/>
    <s v="Transportation Services Department"/>
    <s v="Transit Commission"/>
    <x v="20"/>
    <s v="909513  Contractual LC Payment (O-train Line1)"/>
    <s v="516115  Transit Capital"/>
    <n v="0"/>
    <n v="300"/>
    <n v="0"/>
    <n v="600"/>
    <n v="0"/>
    <n v="0"/>
    <n v="0"/>
    <n v="0"/>
    <n v="0"/>
    <n v="0"/>
    <n v="900"/>
    <n v="516115"/>
    <n v="900"/>
    <s v="CW"/>
    <n v="2028"/>
    <s v="Transit Capital"/>
    <n v="909513"/>
    <s v="Cycle de vie des trains et des rails (Ligne 1 de l'O-Train)"/>
    <s v="909513 Cycle de vie des trains et des rails (Ligne 1 de l'O-Train)"/>
    <s v="Commission du transport en commun"/>
    <s v="Services de transport en commun"/>
    <s v="Renouvellement des immobilisations"/>
    <s v="Fonds de réserve financé par les deniers publics"/>
  </r>
  <r>
    <n v="909513"/>
    <x v="260"/>
    <x v="2"/>
    <x v="2"/>
    <x v="32"/>
    <x v="2"/>
    <s v="Tax"/>
    <s v="Transit"/>
    <s v="Transit"/>
    <s v="Authority"/>
    <s v="Individual"/>
    <x v="0"/>
    <x v="5"/>
    <s v="Transportation Services Department"/>
    <s v="Transit Commission"/>
    <x v="20"/>
    <s v="909513  Contractual LC Payment (O-train Line1)"/>
    <s v="518013  Transit Debt"/>
    <n v="320"/>
    <n v="122"/>
    <n v="375"/>
    <n v="303"/>
    <n v="0"/>
    <n v="0"/>
    <n v="0"/>
    <n v="0"/>
    <n v="0"/>
    <n v="0"/>
    <n v="1120"/>
    <n v="518013"/>
    <n v="1120"/>
    <s v="CW"/>
    <n v="2028"/>
    <s v="Transit Debt"/>
    <n v="909513"/>
    <s v="Cycle de vie des trains et des rails (Ligne 1 de l'O-Train)"/>
    <s v="909513 Cycle de vie des trains et des rails (Ligne 1 de l'O-Train)"/>
    <s v="Commission du transport en commun"/>
    <s v="Services de transport en commun"/>
    <s v="Renouvellement des immobilisations"/>
    <s v="Dette financée par les deniers publics"/>
  </r>
  <r>
    <n v="909520"/>
    <x v="261"/>
    <x v="0"/>
    <x v="0"/>
    <x v="49"/>
    <x v="0"/>
    <s v="Tax"/>
    <s v="Transit"/>
    <s v="Transit"/>
    <s v="Authority"/>
    <s v="Individual"/>
    <x v="0"/>
    <x v="5"/>
    <s v="Transportation Services Department"/>
    <s v="Transit Commission"/>
    <x v="20"/>
    <s v="909520  Bus Stops and Shelters"/>
    <s v="516115  Transit Capital"/>
    <n v="0"/>
    <n v="0"/>
    <n v="0"/>
    <n v="600"/>
    <n v="0"/>
    <n v="0"/>
    <n v="0"/>
    <n v="0"/>
    <n v="0"/>
    <n v="0"/>
    <n v="600"/>
    <n v="516115"/>
    <n v="600"/>
    <s v="CW"/>
    <n v="2023"/>
    <s v="Transit Capital"/>
    <n v="909520"/>
    <s v="Arrêts d'autobus et abribus"/>
    <s v="909520 Arrêts d'autobus et abribus"/>
    <s v="Commission du transport en commun"/>
    <s v="Services de transport en commun"/>
    <s v="Renouvellement des immobilisations"/>
    <s v="Fonds de réserve financé par les deniers publics"/>
  </r>
  <r>
    <n v="909520"/>
    <x v="261"/>
    <x v="2"/>
    <x v="2"/>
    <x v="32"/>
    <x v="2"/>
    <s v="Tax"/>
    <s v="Transit"/>
    <s v="Transit"/>
    <s v="Authority"/>
    <s v="Individual"/>
    <x v="0"/>
    <x v="5"/>
    <s v="Transportation Services Department"/>
    <s v="Transit Commission"/>
    <x v="20"/>
    <s v="909520  Bus Stops and Shelters"/>
    <s v="518013  Transit Debt"/>
    <n v="900"/>
    <n v="918"/>
    <n v="936"/>
    <n v="355"/>
    <n v="0"/>
    <n v="0"/>
    <n v="0"/>
    <n v="0"/>
    <n v="0"/>
    <n v="0"/>
    <n v="3109"/>
    <n v="518013"/>
    <n v="3109"/>
    <s v="CW"/>
    <n v="2023"/>
    <s v="Transit Debt"/>
    <n v="909520"/>
    <s v="Arrêts d'autobus et abribus"/>
    <s v="909520 Arrêts d'autobus et abribus"/>
    <s v="Commission du transport en commun"/>
    <s v="Services de transport en commun"/>
    <s v="Renouvellement des immobilisations"/>
    <s v="Dette financée par les deniers publics"/>
  </r>
  <r>
    <n v="909524"/>
    <x v="262"/>
    <x v="0"/>
    <x v="0"/>
    <x v="49"/>
    <x v="0"/>
    <s v="Tax"/>
    <s v="Transit"/>
    <s v="Transit"/>
    <s v="Authority"/>
    <s v="Individual"/>
    <x v="0"/>
    <x v="5"/>
    <s v="Transportation Services Department"/>
    <s v="Transit Commission"/>
    <x v="20"/>
    <s v="909524  IT - Comm and Control Sys Onboard Vehicl"/>
    <s v="516115  Transit Capital"/>
    <n v="2000"/>
    <n v="8670"/>
    <n v="0"/>
    <n v="0"/>
    <n v="0"/>
    <n v="0"/>
    <n v="0"/>
    <n v="0"/>
    <n v="0"/>
    <n v="0"/>
    <n v="10670"/>
    <n v="516115"/>
    <n v="10670"/>
    <s v="CW"/>
    <n v="2023"/>
    <s v="Transit Capital"/>
    <n v="909524"/>
    <s v="Systèmes de communications et de contrôle à l'intérieur des véhicules"/>
    <s v="909524 Systèmes de communications et de contrôle à l'intérieur des véhicules"/>
    <s v="Commission du transport en commun"/>
    <s v="Services de transport en commun"/>
    <s v="Renouvellement des immobilisations"/>
    <s v="Fonds de réserve financé par les deniers publics"/>
  </r>
  <r>
    <n v="909527"/>
    <x v="263"/>
    <x v="0"/>
    <x v="0"/>
    <x v="49"/>
    <x v="0"/>
    <s v="Tax"/>
    <s v="Transit"/>
    <s v="Transit"/>
    <s v="Authority"/>
    <s v="Individual"/>
    <x v="0"/>
    <x v="5"/>
    <s v="Transportation Services Department"/>
    <s v="Transit Commission"/>
    <x v="20"/>
    <s v="909527  Station Customer Improvements"/>
    <s v="516115  Transit Capital"/>
    <n v="1600"/>
    <n v="2907"/>
    <n v="6235"/>
    <n v="1698"/>
    <n v="0"/>
    <n v="0"/>
    <n v="0"/>
    <n v="0"/>
    <n v="0"/>
    <n v="0"/>
    <n v="12440"/>
    <n v="516115"/>
    <n v="12440"/>
    <s v="CW"/>
    <n v="2023"/>
    <s v="Transit Capital"/>
    <n v="909527"/>
    <s v=" Améliorations apportées aux stations en réponse aux commentaires des usagers"/>
    <s v="909527  Améliorations apportées aux stations en réponse aux commentaires des usagers"/>
    <s v="Commission du transport en commun"/>
    <s v="Services de transport en commun"/>
    <s v="Renouvellement des immobilisations"/>
    <s v="Fonds de réserve financé par les deniers publics"/>
  </r>
  <r>
    <n v="909528"/>
    <x v="264"/>
    <x v="0"/>
    <x v="0"/>
    <x v="49"/>
    <x v="0"/>
    <s v="Tax"/>
    <s v="Transit"/>
    <s v="Transit"/>
    <s v="Authority"/>
    <s v="Individual"/>
    <x v="0"/>
    <x v="5"/>
    <s v="Transportation Services Department"/>
    <s v="Transit Commission"/>
    <x v="20"/>
    <s v="909528  Renewal of Operational Assets"/>
    <s v="516115  Transit Capital"/>
    <n v="4000"/>
    <n v="3060"/>
    <n v="3120"/>
    <n v="3183"/>
    <n v="0"/>
    <n v="0"/>
    <n v="0"/>
    <n v="0"/>
    <n v="0"/>
    <n v="0"/>
    <n v="13363"/>
    <n v="516115"/>
    <n v="13363"/>
    <s v="CW"/>
    <n v="2023"/>
    <s v="Transit Capital"/>
    <n v="909528"/>
    <s v="Renouvellement des actifs opérationnels"/>
    <s v="909528 Renouvellement des actifs opérationnels"/>
    <s v="Commission du transport en commun"/>
    <s v="Services de transport en commun"/>
    <s v="Renouvellement des immobilisations"/>
    <s v="Fonds de réserve financé par les deniers publics"/>
  </r>
  <r>
    <n v="909530"/>
    <x v="265"/>
    <x v="0"/>
    <x v="0"/>
    <x v="49"/>
    <x v="0"/>
    <s v="Tax"/>
    <s v="Transit"/>
    <s v="Transit"/>
    <s v="Authority"/>
    <s v="Individual"/>
    <x v="0"/>
    <x v="5"/>
    <s v="Transportation Services Department"/>
    <s v="Transit Commission"/>
    <x v="20"/>
    <s v="909530  Transit Accessibilty Improvements"/>
    <s v="516115  Transit Capital"/>
    <n v="600"/>
    <n v="510"/>
    <n v="520"/>
    <n v="530"/>
    <n v="0"/>
    <n v="0"/>
    <n v="0"/>
    <n v="0"/>
    <n v="0"/>
    <n v="0"/>
    <n v="2160"/>
    <n v="516115"/>
    <n v="2160"/>
    <s v="CW"/>
    <n v="2023"/>
    <s v="Transit Capital"/>
    <n v="909530"/>
    <s v="Améliorations de l'accessibilité au transport en commun "/>
    <s v="909530 Améliorations de l'accessibilité au transport en commun "/>
    <s v="Commission du transport en commun"/>
    <s v="Services de transport en commun"/>
    <s v="Renouvellement des immobilisations"/>
    <s v="Fonds de réserve financé par les deniers publics"/>
  </r>
  <r>
    <n v="909532"/>
    <x v="266"/>
    <x v="1"/>
    <x v="1"/>
    <x v="53"/>
    <x v="1"/>
    <s v="DC"/>
    <s v="Transit"/>
    <s v="Transit"/>
    <s v="Authority"/>
    <s v="Individual"/>
    <x v="1"/>
    <x v="5"/>
    <s v="Transportation Services Department"/>
    <s v="Transit Commission"/>
    <x v="20"/>
    <s v="909532  Transit Priority Road and Signal Project"/>
    <s v="516224  D/C  - Roads &amp; Structures (City Wide)"/>
    <n v="2856"/>
    <n v="2497"/>
    <n v="2546"/>
    <n v="2598"/>
    <n v="0"/>
    <n v="0"/>
    <n v="0"/>
    <n v="0"/>
    <n v="0"/>
    <n v="0"/>
    <n v="10497"/>
    <n v="516224"/>
    <n v="10497"/>
    <s v="CW"/>
    <n v="2023"/>
    <s v="Roads &amp; Structures"/>
    <n v="909532"/>
    <s v="Projets de routes et de signalisation de priorité pour le transport en commun"/>
    <s v="909532 Projets de routes et de signalisation de priorité pour le transport en commun"/>
    <s v="Commission du transport en commun"/>
    <s v="Services de transport en commun"/>
    <s v="Croissance"/>
    <s v="Redevances d’aménagement"/>
  </r>
  <r>
    <n v="909532"/>
    <x v="266"/>
    <x v="2"/>
    <x v="2"/>
    <x v="2"/>
    <x v="2"/>
    <s v="Tax"/>
    <s v="Transit"/>
    <s v="Transit"/>
    <s v="Authority"/>
    <s v="Individual"/>
    <x v="1"/>
    <x v="5"/>
    <s v="Transportation Services Department"/>
    <s v="Transit Commission"/>
    <x v="20"/>
    <s v="909532  Transit Priority Road and Signal Project"/>
    <s v="518004  Tax Supported Debt"/>
    <n v="1344"/>
    <n v="1175"/>
    <n v="1198"/>
    <n v="1222"/>
    <n v="0"/>
    <n v="0"/>
    <n v="0"/>
    <n v="0"/>
    <n v="0"/>
    <n v="0"/>
    <n v="4939"/>
    <n v="518004"/>
    <n v="4939"/>
    <s v="CW"/>
    <n v="2023"/>
    <s v="Tax Supported Debt"/>
    <n v="909532"/>
    <s v="Projets de routes et de signalisation de priorité pour le transport en commun"/>
    <s v="909532 Projets de routes et de signalisation de priorité pour le transport en commun"/>
    <s v="Commission du transport en commun"/>
    <s v="Services de transport en commun"/>
    <s v="Croissance"/>
    <s v="Dette financée par les deniers publics"/>
  </r>
  <r>
    <n v="909533"/>
    <x v="267"/>
    <x v="0"/>
    <x v="0"/>
    <x v="49"/>
    <x v="0"/>
    <s v="Tax"/>
    <s v="Transit"/>
    <s v="Transit"/>
    <s v="Authority"/>
    <s v="Individual"/>
    <x v="0"/>
    <x v="5"/>
    <s v="Transportation Services Department"/>
    <s v="Transit Commission"/>
    <x v="20"/>
    <s v="909533  Transit Network Yearly Rehab"/>
    <s v="516115  Transit Capital"/>
    <n v="1800"/>
    <n v="1836"/>
    <n v="1872"/>
    <n v="1910"/>
    <n v="0"/>
    <n v="0"/>
    <n v="0"/>
    <n v="0"/>
    <n v="0"/>
    <n v="0"/>
    <n v="7418"/>
    <n v="516115"/>
    <n v="7418"/>
    <s v="CW"/>
    <n v="2023"/>
    <s v="Transit Capital"/>
    <n v="909533"/>
    <s v="Remise en état annuelle du réseau de transport en commun"/>
    <s v="909533 Remise en état annuelle du réseau de transport en commun"/>
    <s v="Commission du transport en commun"/>
    <s v="Services de transport en commun"/>
    <s v="Renouvellement des immobilisations"/>
    <s v="Fonds de réserve financé par les deniers publics"/>
  </r>
  <r>
    <n v="909534"/>
    <x v="268"/>
    <x v="0"/>
    <x v="0"/>
    <x v="49"/>
    <x v="0"/>
    <s v="Tax"/>
    <s v="Transit"/>
    <s v="Transit"/>
    <s v="Authority"/>
    <s v="Individual"/>
    <x v="0"/>
    <x v="5"/>
    <s v="Transportation Services Department"/>
    <s v="Transit Commission"/>
    <x v="20"/>
    <s v="909534  Tran &amp; Rail LC &amp; Modifications"/>
    <s v="516115  Transit Capital"/>
    <n v="1750"/>
    <n v="765"/>
    <n v="1300"/>
    <n v="1326"/>
    <n v="0"/>
    <n v="0"/>
    <n v="0"/>
    <n v="0"/>
    <n v="0"/>
    <n v="0"/>
    <n v="5141"/>
    <n v="516115"/>
    <n v="5141"/>
    <s v="CW"/>
    <n v="2023"/>
    <s v="Transit Capital"/>
    <n v="909534"/>
    <s v="Cycle de vie des trains et des rails et modifications "/>
    <s v="909534 Cycle de vie des trains et des rails et modifications "/>
    <s v="Commission du transport en commun"/>
    <s v="Services de transport en commun"/>
    <s v="Renouvellement des immobilisations"/>
    <s v="Fonds de réserve financé par les deniers publics"/>
  </r>
  <r>
    <n v="909535"/>
    <x v="269"/>
    <x v="0"/>
    <x v="0"/>
    <x v="49"/>
    <x v="0"/>
    <s v="Tax"/>
    <s v="Transit"/>
    <s v="Transit"/>
    <s v="Authority"/>
    <s v="Individual"/>
    <x v="0"/>
    <x v="5"/>
    <s v="Transportation Services Department"/>
    <s v="Transit Commission"/>
    <x v="20"/>
    <s v="909535  Unplanned Infrastructure Response"/>
    <s v="516115  Transit Capital"/>
    <n v="1000"/>
    <n v="1020"/>
    <n v="1040"/>
    <n v="1061"/>
    <n v="0"/>
    <n v="0"/>
    <n v="0"/>
    <n v="0"/>
    <n v="0"/>
    <n v="0"/>
    <n v="4121"/>
    <n v="516115"/>
    <n v="4121"/>
    <s v="CW"/>
    <n v="2023"/>
    <s v="Transit Capital"/>
    <n v="909535"/>
    <s v="Interventions imprévues en matière d'infrastructure"/>
    <s v="909535 Interventions imprévues en matière d'infrastructure"/>
    <s v="Commission du transport en commun"/>
    <s v="Services de transport en commun"/>
    <s v="Renouvellement des immobilisations"/>
    <s v="Fonds de réserve financé par les deniers publics"/>
  </r>
  <r>
    <n v="909536"/>
    <x v="270"/>
    <x v="0"/>
    <x v="0"/>
    <x v="49"/>
    <x v="0"/>
    <s v="Tax"/>
    <s v="Transit"/>
    <s v="Transit"/>
    <s v="Authority"/>
    <s v="Individual"/>
    <x v="0"/>
    <x v="5"/>
    <s v="Transportation Services Department"/>
    <s v="Transit Commission"/>
    <x v="20"/>
    <s v="909536  Operations Support Vehical Replacement"/>
    <s v="516115  Transit Capital"/>
    <n v="1700"/>
    <n v="1836"/>
    <n v="1872"/>
    <n v="1910"/>
    <n v="0"/>
    <n v="0"/>
    <n v="0"/>
    <n v="0"/>
    <n v="0"/>
    <n v="0"/>
    <n v="7318"/>
    <n v="516115"/>
    <n v="7318"/>
    <s v="CW"/>
    <n v="2023"/>
    <s v="Transit Capital"/>
    <n v="909536"/>
    <s v="Véhicules de soutien aux opérations - Remplacement"/>
    <s v="909536 Véhicules de soutien aux opérations - Remplacement"/>
    <s v="Commission du transport en commun"/>
    <s v="Services de transport en commun"/>
    <s v="Renouvellement des immobilisations"/>
    <s v="Fonds de réserve financé par les deniers publics"/>
  </r>
  <r>
    <n v="906527"/>
    <x v="271"/>
    <x v="0"/>
    <x v="0"/>
    <x v="49"/>
    <x v="0"/>
    <s v="Tax"/>
    <s v="Transit"/>
    <s v="Transit"/>
    <s v="Authority"/>
    <s v="Individual"/>
    <x v="2"/>
    <x v="5"/>
    <s v="Transportation Services Department"/>
    <s v="Transit Commission"/>
    <x v="20"/>
    <s v="906527  IT Maintenance Platform"/>
    <s v="516115  Transit Capital"/>
    <n v="0"/>
    <n v="0"/>
    <n v="0"/>
    <n v="0"/>
    <n v="0"/>
    <n v="0"/>
    <n v="1133"/>
    <n v="0"/>
    <n v="0"/>
    <n v="0"/>
    <n v="1133"/>
    <n v="516115"/>
    <n v="0"/>
    <s v="CW"/>
    <n v="2018"/>
    <s v="Transit Capital"/>
    <n v="906527"/>
    <s v="Plate-forme d'entretien de la TI"/>
    <s v="906527 Plate-forme d'entretien de la TI"/>
    <s v="Commission du transport en commun"/>
    <s v="Services de transport en commun"/>
    <s v="Initiatives stratégiques"/>
    <s v="Fonds de réserve financé par les deniers publics"/>
  </r>
  <r>
    <n v="909092"/>
    <x v="272"/>
    <x v="0"/>
    <x v="0"/>
    <x v="49"/>
    <x v="0"/>
    <s v="Tax"/>
    <s v="Transit"/>
    <s v="Transit"/>
    <s v="Authority"/>
    <s v="Individual"/>
    <x v="2"/>
    <x v="5"/>
    <s v="Transportation Services Department"/>
    <s v="Transit Commission"/>
    <x v="20"/>
    <s v="909092  IT Technology Systems - Customer Service"/>
    <s v="516115  Transit Capital"/>
    <n v="0"/>
    <n v="0"/>
    <n v="0"/>
    <n v="0"/>
    <n v="273"/>
    <n v="835"/>
    <n v="0"/>
    <n v="576"/>
    <n v="294"/>
    <n v="0"/>
    <n v="1978"/>
    <n v="516115"/>
    <n v="0"/>
    <s v="CW"/>
    <n v="2021"/>
    <s v="Transit Capital"/>
    <n v="909092"/>
    <s v="Systèmes technologiques – Services à la clientèle"/>
    <s v="909092 Systèmes technologiques – Services à la clientèle"/>
    <s v="Commission du transport en commun"/>
    <s v="Services de transport en commun"/>
    <s v="Initiatives stratégiques"/>
    <s v="Fonds de réserve financé par les deniers publics"/>
  </r>
  <r>
    <n v="909093"/>
    <x v="273"/>
    <x v="0"/>
    <x v="0"/>
    <x v="49"/>
    <x v="0"/>
    <s v="Tax"/>
    <s v="Transit"/>
    <s v="Transit"/>
    <s v="Authority"/>
    <s v="Individual"/>
    <x v="2"/>
    <x v="5"/>
    <s v="Transportation Services Department"/>
    <s v="Transit Commission"/>
    <x v="20"/>
    <s v="909093  IT Technology Systems - Operational Supp"/>
    <s v="516115  Transit Capital"/>
    <n v="0"/>
    <n v="0"/>
    <n v="0"/>
    <n v="0"/>
    <n v="2186"/>
    <n v="3951"/>
    <n v="3399"/>
    <n v="4612"/>
    <n v="4696"/>
    <n v="0"/>
    <n v="18844"/>
    <n v="516115"/>
    <n v="0"/>
    <s v="CW"/>
    <n v="2021"/>
    <s v="Transit Capital"/>
    <n v="909093"/>
    <s v="Systèmes technologiques – Soutien opérationnel"/>
    <s v="909093 Systèmes technologiques – Soutien opérationnel"/>
    <s v="Commission du transport en commun"/>
    <s v="Services de transport en commun"/>
    <s v="Initiatives stratégiques"/>
    <s v="Fonds de réserve financé par les deniers publics"/>
  </r>
  <r>
    <n v="909094"/>
    <x v="274"/>
    <x v="0"/>
    <x v="0"/>
    <x v="49"/>
    <x v="0"/>
    <s v="Tax"/>
    <s v="Transit"/>
    <s v="Transit"/>
    <s v="Authority"/>
    <s v="Individual"/>
    <x v="2"/>
    <x v="5"/>
    <s v="Transportation Services Department"/>
    <s v="Transit Commission"/>
    <x v="20"/>
    <s v="909094  IT Technology Systems - Para Transpo"/>
    <s v="516115  Transit Capital"/>
    <n v="0"/>
    <n v="0"/>
    <n v="0"/>
    <n v="0"/>
    <n v="0"/>
    <n v="0"/>
    <n v="0"/>
    <n v="0"/>
    <n v="1174"/>
    <n v="0"/>
    <n v="1174"/>
    <n v="516115"/>
    <n v="0"/>
    <s v="CW"/>
    <n v="2021"/>
    <s v="Transit Capital"/>
    <n v="909094"/>
    <s v="Systèmes technologiques – Para Transpo"/>
    <s v="909094 Systèmes technologiques – Para Transpo"/>
    <s v="Commission du transport en commun"/>
    <s v="Services de transport en commun"/>
    <s v="Initiatives stratégiques"/>
    <s v="Fonds de réserve financé par les deniers publics"/>
  </r>
  <r>
    <n v="909095"/>
    <x v="275"/>
    <x v="0"/>
    <x v="0"/>
    <x v="49"/>
    <x v="0"/>
    <s v="Tax"/>
    <s v="Transit"/>
    <s v="Transit"/>
    <s v="Authority"/>
    <s v="Individual"/>
    <x v="2"/>
    <x v="5"/>
    <s v="Transportation Services Department"/>
    <s v="Transit Commission"/>
    <x v="20"/>
    <s v="909095  IT Technology Systems - Schedule&amp;Control"/>
    <s v="516115  Transit Capital"/>
    <n v="0"/>
    <n v="0"/>
    <n v="0"/>
    <n v="0"/>
    <n v="0"/>
    <n v="501"/>
    <n v="0"/>
    <n v="2306"/>
    <n v="1702"/>
    <n v="0"/>
    <n v="4509"/>
    <n v="516115"/>
    <n v="0"/>
    <s v="CW"/>
    <n v="2021"/>
    <s v="Transit Capital"/>
    <n v="909095"/>
    <s v="Systèmes technologiques – Horaires et contrôle"/>
    <s v="909095 Systèmes technologiques – Horaires et contrôle"/>
    <s v="Commission du transport en commun"/>
    <s v="Services de transport en commun"/>
    <s v="Initiatives stratégiques"/>
    <s v="Fonds de réserve financé par les deniers publics"/>
  </r>
  <r>
    <n v="909511"/>
    <x v="276"/>
    <x v="0"/>
    <x v="0"/>
    <x v="49"/>
    <x v="0"/>
    <s v="Tax"/>
    <s v="Transit"/>
    <s v="Transit"/>
    <s v="Authority"/>
    <s v="Individual"/>
    <x v="2"/>
    <x v="5"/>
    <s v="Transportation Services Department"/>
    <s v="Transit Commission"/>
    <x v="20"/>
    <s v="909511  IT - Technology Systems - Security"/>
    <s v="516115  Transit Capital"/>
    <n v="2950"/>
    <n v="0"/>
    <n v="0"/>
    <n v="1273"/>
    <n v="0"/>
    <n v="0"/>
    <n v="0"/>
    <n v="0"/>
    <n v="0"/>
    <n v="0"/>
    <n v="4223"/>
    <n v="516115"/>
    <n v="4223"/>
    <s v="CW"/>
    <n v="2023"/>
    <s v="Transit Capital"/>
    <n v="909511"/>
    <s v="Systèmes technologiques - Sécurité"/>
    <s v="909511 Systèmes technologiques - Sécurité"/>
    <s v="Commission du transport en commun"/>
    <s v="Services de transport en commun"/>
    <s v="Amélioration du service"/>
    <s v="Fonds de réserve financé par les deniers publics"/>
  </r>
  <r>
    <n v="909523"/>
    <x v="277"/>
    <x v="0"/>
    <x v="0"/>
    <x v="49"/>
    <x v="0"/>
    <s v="Tax"/>
    <s v="Transit"/>
    <s v="Transit"/>
    <s v="Authority"/>
    <s v="Individual"/>
    <x v="2"/>
    <x v="5"/>
    <s v="Transportation Services Department"/>
    <s v="Transit Commission"/>
    <x v="20"/>
    <s v="909523  IT - Fleet Maintenance Technology System"/>
    <s v="516115  Transit Capital"/>
    <n v="1900"/>
    <n v="0"/>
    <n v="416"/>
    <n v="0"/>
    <n v="0"/>
    <n v="0"/>
    <n v="0"/>
    <n v="0"/>
    <n v="0"/>
    <n v="0"/>
    <n v="2316"/>
    <n v="516115"/>
    <n v="2316"/>
    <s v="CW"/>
    <n v="2023"/>
    <s v="Transit Capital"/>
    <n v="909523"/>
    <s v="Systèmes technologuiques pour l'entretien du parc de véhicules"/>
    <s v="909523 Systèmes technologuiques pour l'entretien du parc de véhicules"/>
    <s v="Commission du transport en commun"/>
    <s v="Services de transport en commun"/>
    <s v="Amélioration du service"/>
    <s v="Fonds de réserve financé par les deniers publics"/>
  </r>
  <r>
    <n v="909521"/>
    <x v="278"/>
    <x v="0"/>
    <x v="0"/>
    <x v="49"/>
    <x v="0"/>
    <s v="Tax"/>
    <s v="Transit"/>
    <s v="Transit"/>
    <s v="Authority"/>
    <s v="Individual"/>
    <x v="2"/>
    <x v="5"/>
    <s v="Transportation Services Department"/>
    <s v="Transit Commission"/>
    <x v="20"/>
    <s v="909521  IT- Operations Management Systems"/>
    <s v="516115  Transit Capital"/>
    <n v="500"/>
    <n v="204"/>
    <n v="5200"/>
    <n v="7692"/>
    <n v="0"/>
    <n v="0"/>
    <n v="0"/>
    <n v="0"/>
    <n v="0"/>
    <n v="0"/>
    <n v="13596"/>
    <n v="516115"/>
    <n v="13596"/>
    <s v="CW"/>
    <n v="2023"/>
    <s v="Transit Capital"/>
    <n v="909521"/>
    <s v="Systèmes de gestion des opérations"/>
    <s v="909521 Systèmes de gestion des opérations"/>
    <s v="Commission du transport en commun"/>
    <s v="Services de transport en commun"/>
    <s v="Amélioration du service"/>
    <s v="Fonds de réserve financé par les deniers publics"/>
  </r>
  <r>
    <n v="909522"/>
    <x v="279"/>
    <x v="0"/>
    <x v="0"/>
    <x v="49"/>
    <x v="0"/>
    <s v="Tax"/>
    <s v="Transit"/>
    <s v="Transit"/>
    <s v="Authority"/>
    <s v="Individual"/>
    <x v="2"/>
    <x v="5"/>
    <s v="Transportation Services Department"/>
    <s v="Transit Commission"/>
    <x v="20"/>
    <s v="909522  IT - Customer Services Technology System"/>
    <s v="516115  Transit Capital"/>
    <n v="1000"/>
    <n v="1326"/>
    <n v="260"/>
    <n v="265"/>
    <n v="0"/>
    <n v="0"/>
    <n v="0"/>
    <n v="0"/>
    <n v="0"/>
    <n v="0"/>
    <n v="2851"/>
    <n v="516115"/>
    <n v="2851"/>
    <s v="CW"/>
    <n v="2021"/>
    <s v="Transit Capital"/>
    <n v="909522"/>
    <s v="Systèmes technologiques du service à la clientèle"/>
    <s v="909522 Systèmes technologiques du service à la clientèle"/>
    <s v="Commission du transport en commun"/>
    <s v="Services de transport en commun"/>
    <s v="Amélioration du service"/>
    <s v="Fonds de réserve financé par les deniers publics"/>
  </r>
  <r>
    <n v="909525"/>
    <x v="280"/>
    <x v="0"/>
    <x v="0"/>
    <x v="49"/>
    <x v="0"/>
    <s v="Tax"/>
    <s v="Transit"/>
    <s v="Transit"/>
    <s v="Authority"/>
    <s v="Individual"/>
    <x v="2"/>
    <x v="5"/>
    <s v="Transportation Services Department"/>
    <s v="Transit Commission"/>
    <x v="20"/>
    <s v="909525  IT - Scheduling and Control Systems"/>
    <s v="516115  Transit Capital"/>
    <n v="1400"/>
    <n v="306"/>
    <n v="260"/>
    <n v="1592"/>
    <n v="0"/>
    <n v="0"/>
    <n v="0"/>
    <n v="0"/>
    <n v="0"/>
    <n v="0"/>
    <n v="3558"/>
    <n v="516115"/>
    <n v="3558"/>
    <s v="CW"/>
    <n v="2023"/>
    <s v="Transit Capital"/>
    <n v="909525"/>
    <s v="Systèmes de planification des horaires et de contrôle"/>
    <s v="909525 Systèmes de planification des horaires et de contrôle"/>
    <s v="Commission du transport en commun"/>
    <s v="Services de transport en commun"/>
    <s v="Amélioration du service"/>
    <s v="Fonds de réserve financé par les deniers publics"/>
  </r>
  <r>
    <n v="909526"/>
    <x v="281"/>
    <x v="0"/>
    <x v="0"/>
    <x v="49"/>
    <x v="0"/>
    <s v="Tax"/>
    <s v="Transit"/>
    <s v="Transit"/>
    <s v="Authority"/>
    <s v="Individual"/>
    <x v="2"/>
    <x v="5"/>
    <s v="Transportation Services Department"/>
    <s v="Transit Commission"/>
    <x v="20"/>
    <s v="909526  IT -  Technology Systems â€“ Para Transpo"/>
    <s v="516115  Transit Capital"/>
    <n v="0"/>
    <n v="0"/>
    <n v="1040"/>
    <n v="0"/>
    <n v="0"/>
    <n v="0"/>
    <n v="0"/>
    <n v="0"/>
    <n v="0"/>
    <n v="0"/>
    <n v="1040"/>
    <n v="516115"/>
    <n v="1040"/>
    <s v="CW"/>
    <n v="2023"/>
    <s v="Transit Capital"/>
    <n v="909526"/>
    <s v="Systèmes technologiques – Para Transpo"/>
    <s v="909526 Systèmes technologiques – Para Transpo"/>
    <s v="Commission du transport en commun"/>
    <s v="Services de transport en commun"/>
    <s v="Amélioration du service"/>
    <s v="Fonds de réserve financé par les deniers publics"/>
  </r>
  <r>
    <n v="909529"/>
    <x v="282"/>
    <x v="0"/>
    <x v="0"/>
    <x v="49"/>
    <x v="0"/>
    <s v="Tax"/>
    <s v="Transit"/>
    <s v="Transit"/>
    <s v="Authority"/>
    <s v="Individual"/>
    <x v="2"/>
    <x v="5"/>
    <s v="Transportation Services Department"/>
    <s v="Transit Commission"/>
    <x v="20"/>
    <s v="909529  IT - Fare Technology Systems"/>
    <s v="516115  Transit Capital"/>
    <n v="400"/>
    <n v="0"/>
    <n v="0"/>
    <n v="530"/>
    <n v="8440"/>
    <n v="0"/>
    <n v="0"/>
    <n v="0"/>
    <n v="0"/>
    <n v="0"/>
    <n v="9370"/>
    <n v="516115"/>
    <n v="930"/>
    <s v="CW"/>
    <n v="2023"/>
    <s v="Transit Capital"/>
    <n v="909529"/>
    <s v="Systèmes tarifaires technologiques"/>
    <s v="909529 Systèmes tarifaires technologiques"/>
    <s v="Commission du transport en commun"/>
    <s v="Services de transport en commun"/>
    <s v="Amélioration du service"/>
    <s v="Fonds de réserve financé par les deniers publics"/>
  </r>
  <r>
    <n v="909531"/>
    <x v="283"/>
    <x v="0"/>
    <x v="0"/>
    <x v="49"/>
    <x v="0"/>
    <s v="Tax"/>
    <s v="Transit"/>
    <s v="Transit"/>
    <s v="Authority"/>
    <s v="Individual"/>
    <x v="2"/>
    <x v="5"/>
    <s v="Transportation Services Department"/>
    <s v="Transit Commission"/>
    <x v="20"/>
    <s v="909531  IT - Technology Systems - Infr. LC"/>
    <s v="516115  Transit Capital"/>
    <n v="2000"/>
    <n v="0"/>
    <n v="0"/>
    <n v="2122"/>
    <n v="0"/>
    <n v="0"/>
    <n v="0"/>
    <n v="0"/>
    <n v="0"/>
    <n v="0"/>
    <n v="4122"/>
    <n v="516115"/>
    <n v="4122"/>
    <s v="CW"/>
    <n v="2023"/>
    <s v="Transit Capital"/>
    <n v="909531"/>
    <s v="Systèmes technologiques - Cycle de vie de l'infrastructure"/>
    <s v="909531 Systèmes technologiques - Cycle de vie de l'infrastructure"/>
    <s v="Commission du transport en commun"/>
    <s v="Services de transport en commun"/>
    <s v="Amélioration du service"/>
    <s v="Fonds de réserve financé par les deniers publics"/>
  </r>
  <r>
    <n v="909435"/>
    <x v="284"/>
    <x v="0"/>
    <x v="0"/>
    <x v="0"/>
    <x v="0"/>
    <s v="Tax"/>
    <s v="Tax"/>
    <s v="Tax"/>
    <s v="Authority"/>
    <s v="Individual"/>
    <x v="1"/>
    <x v="6"/>
    <s v="Public Works &amp; Environmental Services Department"/>
    <s v="Roads Services"/>
    <x v="21"/>
    <s v="909435  Roads Services Vehicle &amp; Equipment (2019"/>
    <s v="516104  City Wide Capital"/>
    <n v="136"/>
    <n v="139"/>
    <n v="142"/>
    <n v="145"/>
    <n v="0"/>
    <n v="0"/>
    <n v="0"/>
    <n v="0"/>
    <n v="0"/>
    <n v="0"/>
    <n v="562"/>
    <n v="516104"/>
    <n v="562"/>
    <s v="CW"/>
    <n v="2022"/>
    <s v="City Wide Capital"/>
    <n v="909435"/>
    <s v="Véhicules routiers et équipement"/>
    <s v="909435 Véhicules routiers et équipement"/>
    <s v="Comité des transports"/>
    <s v="Services des transports"/>
    <s v="Croissance"/>
    <s v="Fonds de réserve financé par les deniers publics"/>
  </r>
  <r>
    <n v="909435"/>
    <x v="284"/>
    <x v="1"/>
    <x v="1"/>
    <x v="54"/>
    <x v="1"/>
    <s v="DC"/>
    <s v="Tax"/>
    <s v="Tax"/>
    <s v="Authority"/>
    <s v="Individual"/>
    <x v="1"/>
    <x v="6"/>
    <s v="Public Works &amp; Environmental Services Department"/>
    <s v="Roads Services"/>
    <x v="21"/>
    <s v="909435  Roads Services Vehicle &amp; Equipment (2019"/>
    <s v="516246  D/C -Vehicles &amp; Works Yards (City Wide)"/>
    <n v="774"/>
    <n v="791"/>
    <n v="808"/>
    <n v="825"/>
    <n v="0"/>
    <n v="0"/>
    <n v="0"/>
    <n v="0"/>
    <n v="0"/>
    <n v="0"/>
    <n v="3198"/>
    <n v="516246"/>
    <n v="3198"/>
    <s v="CW"/>
    <n v="2022"/>
    <s v="Roads &amp; Structures"/>
    <n v="909435"/>
    <s v="Véhicules routiers et équipement"/>
    <s v="909435 Véhicules routiers et équipement"/>
    <s v="Comité des transports"/>
    <s v="Services des transports"/>
    <s v="Croissance"/>
    <s v="Redevances d’aménagement"/>
  </r>
  <r>
    <n v="909395"/>
    <x v="285"/>
    <x v="0"/>
    <x v="0"/>
    <x v="0"/>
    <x v="0"/>
    <s v="Tax"/>
    <s v="Tax"/>
    <s v="Tax"/>
    <s v="Authority"/>
    <s v="Individual"/>
    <x v="2"/>
    <x v="6"/>
    <s v="Transportation Services Department"/>
    <s v="Traffic Services"/>
    <x v="21"/>
    <s v="909395  2019 Acces. Ped Signal/Ped Coundown Sig."/>
    <s v="516104  City Wide Capital"/>
    <n v="480"/>
    <n v="480"/>
    <n v="480"/>
    <n v="480"/>
    <n v="0"/>
    <n v="0"/>
    <n v="0"/>
    <n v="0"/>
    <n v="0"/>
    <n v="0"/>
    <n v="1920"/>
    <n v="516104"/>
    <n v="1920"/>
    <s v="CW"/>
    <n v="2021"/>
    <s v="City Wide Capital"/>
    <n v="909395"/>
    <s v="Programme de signaux accessibles pour piétons et de feux piétonniers à décompte de 2019"/>
    <s v="909395 Programme de signaux accessibles pour piétons et de feux piétonniers à décompte de 2019"/>
    <s v="Comité des transports"/>
    <s v="Services des transports"/>
    <s v="Amélioration du service"/>
    <s v="Fonds de réserve financé par les deniers publics"/>
  </r>
  <r>
    <n v="909395"/>
    <x v="285"/>
    <x v="1"/>
    <x v="1"/>
    <x v="53"/>
    <x v="1"/>
    <s v="DC"/>
    <s v="Tax"/>
    <s v="Tax"/>
    <s v="Authority"/>
    <s v="Individual"/>
    <x v="2"/>
    <x v="6"/>
    <s v="Transportation Services Department"/>
    <s v="Traffic Services"/>
    <x v="21"/>
    <s v="909395  2019 Acces. Ped Signal/Ped Coundown Sig."/>
    <s v="516224  D/C  - Roads &amp; Structures (City Wide)"/>
    <n v="120"/>
    <n v="120"/>
    <n v="120"/>
    <n v="120"/>
    <n v="0"/>
    <n v="0"/>
    <n v="0"/>
    <n v="0"/>
    <n v="0"/>
    <n v="0"/>
    <n v="480"/>
    <n v="516224"/>
    <n v="480"/>
    <s v="CW"/>
    <n v="2021"/>
    <s v="Roads &amp; Structures"/>
    <n v="909395"/>
    <s v="Programme de signaux accessibles pour piétons et de feux piétonniers à décompte de 2019"/>
    <s v="909395 Programme de signaux accessibles pour piétons et de feux piétonniers à décompte de 2019"/>
    <s v="Comité des transports"/>
    <s v="Services des transports"/>
    <s v="Amélioration du service"/>
    <s v="Redevances d’aménagement"/>
  </r>
  <r>
    <n v="909396"/>
    <x v="286"/>
    <x v="0"/>
    <x v="0"/>
    <x v="0"/>
    <x v="0"/>
    <s v="Tax"/>
    <s v="Tax"/>
    <s v="Tax"/>
    <s v="Authority"/>
    <s v="Individual"/>
    <x v="2"/>
    <x v="6"/>
    <s v="Transportation Services Department"/>
    <s v="Traffic Services"/>
    <x v="21"/>
    <s v="909396  2019 Safer Roads Ottawa"/>
    <s v="516104  City Wide Capital"/>
    <n v="420"/>
    <n v="420"/>
    <n v="420"/>
    <n v="420"/>
    <n v="0"/>
    <n v="0"/>
    <n v="0"/>
    <n v="0"/>
    <n v="0"/>
    <n v="0"/>
    <n v="1680"/>
    <n v="516104"/>
    <n v="1680"/>
    <s v="CW"/>
    <n v="2021"/>
    <s v="City Wide Capital"/>
    <n v="909396"/>
    <s v="Sécurité des routes Ottawa 2019"/>
    <s v="909396 Sécurité des routes Ottawa 2019"/>
    <s v="Comité des transports"/>
    <s v="Services des transports"/>
    <s v="Amélioration du service"/>
    <s v="Fonds de réserve financé par les deniers publics"/>
  </r>
  <r>
    <n v="909397"/>
    <x v="287"/>
    <x v="0"/>
    <x v="0"/>
    <x v="0"/>
    <x v="0"/>
    <s v="Tax"/>
    <s v="Tax"/>
    <s v="Tax"/>
    <s v="Authority"/>
    <s v="Individual"/>
    <x v="2"/>
    <x v="6"/>
    <s v="Transportation Services Department"/>
    <s v="Traffic Services"/>
    <x v="21"/>
    <s v="909397  2019 Pedestrian Safety Evaluation Prog."/>
    <s v="516104  City Wide Capital"/>
    <n v="380"/>
    <n v="380"/>
    <n v="380"/>
    <n v="380"/>
    <n v="0"/>
    <n v="0"/>
    <n v="0"/>
    <n v="0"/>
    <n v="0"/>
    <n v="0"/>
    <n v="1520"/>
    <n v="516104"/>
    <n v="1520"/>
    <s v="CW"/>
    <n v="2021"/>
    <s v="City Wide Capital"/>
    <n v="909397"/>
    <s v="2018 accessibilité – Arénas"/>
    <s v="909397 2018 accessibilité – Arénas"/>
    <s v="Comité des transports"/>
    <s v="Services des transports"/>
    <s v="Amélioration du service"/>
    <s v="Fonds de réserve financé par les deniers publics"/>
  </r>
  <r>
    <n v="909398"/>
    <x v="288"/>
    <x v="0"/>
    <x v="0"/>
    <x v="0"/>
    <x v="0"/>
    <s v="Tax"/>
    <s v="Tax"/>
    <s v="Tax"/>
    <s v="Authority"/>
    <s v="Individual"/>
    <x v="2"/>
    <x v="6"/>
    <s v="Transportation Services Department"/>
    <s v="Traffic Services"/>
    <x v="21"/>
    <s v="909398  2019 Cycling Safety Program"/>
    <s v="516104  City Wide Capital"/>
    <n v="105"/>
    <n v="105"/>
    <n v="105"/>
    <n v="105"/>
    <n v="0"/>
    <n v="0"/>
    <n v="0"/>
    <n v="0"/>
    <n v="0"/>
    <n v="0"/>
    <n v="420"/>
    <n v="516104"/>
    <n v="420"/>
    <s v="CW"/>
    <n v="2021"/>
    <s v="City Wide Capital"/>
    <n v="909398"/>
    <s v="Programme de la sécurité à bicyclette 2019"/>
    <s v="909398 Programme de la sécurité à bicyclette 2019"/>
    <s v="Comité des transports"/>
    <s v="Services des transports"/>
    <s v="Amélioration du service"/>
    <s v="Fonds de réserve financé par les deniers publics"/>
  </r>
  <r>
    <n v="909547"/>
    <x v="289"/>
    <x v="0"/>
    <x v="0"/>
    <x v="0"/>
    <x v="0"/>
    <s v="Tax"/>
    <s v="Tax"/>
    <s v="Tax"/>
    <s v="Authority"/>
    <s v="Individual"/>
    <x v="2"/>
    <x v="6"/>
    <s v="Transportation Services Department"/>
    <s v="Traffic Services"/>
    <x v="21"/>
    <s v="909547  2019 Traffic &amp; Pedestrian Safety Enhance"/>
    <s v="516104  City Wide Capital"/>
    <n v="1630"/>
    <n v="1630"/>
    <n v="1630"/>
    <n v="1630"/>
    <n v="0"/>
    <n v="0"/>
    <n v="0"/>
    <n v="0"/>
    <n v="0"/>
    <n v="0"/>
    <n v="6520"/>
    <n v="516104"/>
    <n v="6520"/>
    <s v="CW"/>
    <n v="2021"/>
    <s v="City Wide Capital"/>
    <n v="909547"/>
    <s v="Programme 2019 d'amélioration de la circulation routière et piétonnière -initiatives des quartiers"/>
    <s v="909547 Programme 2019 d'amélioration de la circulation routière et piétonnière -initiatives des quartiers"/>
    <s v="Comité des transports"/>
    <s v="Services des transports"/>
    <s v="Amélioration du service"/>
    <s v="Fonds de réserve financé par les deniers publics"/>
  </r>
  <r>
    <n v="909548"/>
    <x v="290"/>
    <x v="0"/>
    <x v="0"/>
    <x v="0"/>
    <x v="0"/>
    <s v="Tax"/>
    <s v="Tax"/>
    <s v="Tax"/>
    <s v="Authority"/>
    <s v="Individual"/>
    <x v="2"/>
    <x v="6"/>
    <s v="Transportation Services Department"/>
    <s v="Traffic Services"/>
    <x v="21"/>
    <s v="909548  2019 Pedestrian Crossover Program"/>
    <s v="516104  City Wide Capital"/>
    <n v="500"/>
    <n v="500"/>
    <n v="500"/>
    <n v="500"/>
    <n v="0"/>
    <n v="0"/>
    <n v="0"/>
    <n v="0"/>
    <n v="0"/>
    <n v="0"/>
    <n v="2000"/>
    <n v="516104"/>
    <n v="2000"/>
    <s v="CW"/>
    <n v="2021"/>
    <s v="City Wide Capital"/>
    <n v="909548"/>
    <s v="Projet 2019 de passages pour piétons "/>
    <s v="909548 Projet 2019 de passages pour piétons "/>
    <s v="Comité des transports"/>
    <s v="Services des transports"/>
    <s v="Amélioration du service"/>
    <s v="Fonds de réserve financé par les deniers publics"/>
  </r>
  <r>
    <n v="909010"/>
    <x v="291"/>
    <x v="0"/>
    <x v="0"/>
    <x v="0"/>
    <x v="0"/>
    <s v="Tax"/>
    <s v="Tax"/>
    <s v="Tax"/>
    <s v="Authority"/>
    <s v="Individual"/>
    <x v="0"/>
    <x v="6"/>
    <s v="Public Works &amp; Environmental Services Department"/>
    <s v="Roads Services"/>
    <x v="21"/>
    <s v="909010  2018 Ice &amp; Snow Control Technologies"/>
    <s v="516104  City Wide Capital"/>
    <n v="0"/>
    <n v="0"/>
    <n v="0"/>
    <n v="0"/>
    <n v="165"/>
    <n v="170"/>
    <n v="175"/>
    <n v="180"/>
    <n v="185"/>
    <n v="0"/>
    <n v="875"/>
    <n v="516104"/>
    <n v="0"/>
    <s v="CW"/>
    <n v="2021"/>
    <s v="City Wide Capital"/>
    <n v="909010"/>
    <s v="Technologies de déneigement et de déglaçage - 2018"/>
    <s v="909010 Technologies de déneigement et de déglaçage - 2018"/>
    <s v="Comité des transports"/>
    <s v="Services des transports"/>
    <s v="Renouvellement des immobilisations"/>
    <s v="Fonds de réserve financé par les deniers publics"/>
  </r>
  <r>
    <n v="909123"/>
    <x v="292"/>
    <x v="0"/>
    <x v="0"/>
    <x v="55"/>
    <x v="0"/>
    <s v="Tax"/>
    <s v="Tax"/>
    <s v="Tax"/>
    <s v="Authority"/>
    <s v="Individual"/>
    <x v="0"/>
    <x v="6"/>
    <s v="Public Works &amp; Environmental Services Department"/>
    <s v="Parking Services Branch"/>
    <x v="21"/>
    <s v="909123  Parking Studies - DC"/>
    <s v="516136  Cash-in-Lieu - Parking"/>
    <n v="248"/>
    <n v="40"/>
    <n v="40"/>
    <n v="40"/>
    <n v="40"/>
    <n v="40"/>
    <n v="40"/>
    <n v="40"/>
    <n v="40"/>
    <n v="40"/>
    <n v="608"/>
    <n v="516136"/>
    <n v="368"/>
    <s v="CW"/>
    <n v="2021"/>
    <s v="Cash-in-Lieu - Parking"/>
    <n v="909123"/>
    <s v="Études sur le stationnement (DC) "/>
    <s v="909123 Études sur le stationnement (DC) "/>
    <s v="Comité des transports"/>
    <s v="Services des transports"/>
    <s v="Renouvellement des immobilisations"/>
    <s v="Fonds de réserve financé par les deniers publics"/>
  </r>
  <r>
    <n v="909123"/>
    <x v="292"/>
    <x v="1"/>
    <x v="1"/>
    <x v="53"/>
    <x v="1"/>
    <s v="DC"/>
    <s v="Tax"/>
    <s v="Tax"/>
    <s v="Authority"/>
    <s v="Individual"/>
    <x v="0"/>
    <x v="6"/>
    <s v="Public Works &amp; Environmental Services Department"/>
    <s v="Parking Services Branch"/>
    <x v="21"/>
    <s v="909123  Parking Studies - DC"/>
    <s v="516224  D/C  - Roads &amp; Structures (City Wide)"/>
    <n v="62"/>
    <n v="10"/>
    <n v="10"/>
    <n v="10"/>
    <n v="10"/>
    <n v="10"/>
    <n v="10"/>
    <n v="8"/>
    <n v="0"/>
    <n v="0"/>
    <n v="130"/>
    <n v="516224"/>
    <n v="92"/>
    <s v="CW"/>
    <n v="2021"/>
    <s v="Roads &amp; Structures"/>
    <n v="909123"/>
    <s v="Études sur le stationnement (DC) "/>
    <s v="909123 Études sur le stationnement (DC) "/>
    <s v="Comité des transports"/>
    <s v="Services des transports"/>
    <s v="Renouvellement des immobilisations"/>
    <s v="Redevances d’aménagement"/>
  </r>
  <r>
    <n v="909123"/>
    <x v="292"/>
    <x v="1"/>
    <x v="1"/>
    <x v="4"/>
    <x v="1"/>
    <s v="DC"/>
    <s v="Tax"/>
    <s v="Tax"/>
    <s v="Authority"/>
    <s v="Individual"/>
    <x v="0"/>
    <x v="6"/>
    <s v="Public Works &amp; Environmental Services Department"/>
    <s v="Parking Services Branch"/>
    <x v="21"/>
    <s v="909123  Parking Studies - DC"/>
    <s v="516298  Future DC Funding"/>
    <n v="0"/>
    <n v="0"/>
    <n v="0"/>
    <n v="0"/>
    <n v="0"/>
    <n v="0"/>
    <n v="0"/>
    <n v="2"/>
    <n v="10"/>
    <n v="10"/>
    <n v="22"/>
    <n v="516298"/>
    <n v="0"/>
    <s v="CW"/>
    <n v="2021"/>
    <s v="Check "/>
    <n v="909123"/>
    <s v="Études sur le stationnement (DC) "/>
    <s v="909123 Études sur le stationnement (DC) "/>
    <s v="Comité des transports"/>
    <s v="Services des transports"/>
    <s v="Renouvellement des immobilisations"/>
    <s v="Redevances d’aménagement"/>
  </r>
  <r>
    <n v="909422"/>
    <x v="293"/>
    <x v="0"/>
    <x v="0"/>
    <x v="0"/>
    <x v="0"/>
    <s v="Tax"/>
    <s v="Tax"/>
    <s v="Tax"/>
    <s v="Authority"/>
    <s v="Public Works Facilities"/>
    <x v="0"/>
    <x v="6"/>
    <s v="Public Works &amp; Environmental Services Department"/>
    <s v="Parks, Forestry &amp; Stormwater Services"/>
    <x v="22"/>
    <s v="909422  2019 Life Cycle Renew - PWES Works Yard"/>
    <s v="516104  City Wide Capital"/>
    <n v="290"/>
    <n v="310"/>
    <n v="318"/>
    <n v="325"/>
    <n v="336"/>
    <n v="345"/>
    <n v="354"/>
    <n v="364"/>
    <n v="374"/>
    <n v="381"/>
    <n v="3397"/>
    <n v="516104"/>
    <n v="1243"/>
    <s v="CW"/>
    <n v="2021"/>
    <s v="City Wide Capital"/>
    <n v="909422"/>
    <s v="Renouvellement du cycle de vie 2019 – Installation des Travaux Publics et des Services environnementaux"/>
    <s v="909422 Renouvellement du cycle de vie 2019 – Installation des Travaux Publics et des Services environnementaux"/>
    <s v="Comité des transports"/>
    <s v="Parcs, immeubles et terrains"/>
    <s v="Renouvellement des immobilisations"/>
    <s v="Fonds de réserve financé par les deniers publics"/>
  </r>
  <r>
    <n v="909424"/>
    <x v="294"/>
    <x v="0"/>
    <x v="0"/>
    <x v="0"/>
    <x v="0"/>
    <s v="Tax"/>
    <s v="Tax"/>
    <s v="Tax"/>
    <s v="Authority"/>
    <s v="Individual"/>
    <x v="0"/>
    <x v="6"/>
    <s v="Public Works &amp; Environmental Services Department"/>
    <s v="Roads Services"/>
    <x v="21"/>
    <s v="909424  Roads Equipment Replacement 2019"/>
    <s v="516104  City Wide Capital"/>
    <n v="341"/>
    <n v="190"/>
    <n v="195"/>
    <n v="200"/>
    <n v="165"/>
    <n v="170"/>
    <n v="175"/>
    <n v="180"/>
    <n v="185"/>
    <n v="190"/>
    <n v="1991"/>
    <n v="516104"/>
    <n v="926"/>
    <s v="CW"/>
    <n v="2021"/>
    <s v="City Wide Capital"/>
    <n v="909424"/>
    <s v="Remplacement de l'équipement des Services des routes"/>
    <s v="909424 Remplacement de l'équipement des Services des routes"/>
    <s v="Comité des transports"/>
    <s v="Services des transports"/>
    <s v="Renouvellement des immobilisations"/>
    <s v="Fonds de réserve financé par les deniers publics"/>
  </r>
  <r>
    <n v="909425"/>
    <x v="295"/>
    <x v="0"/>
    <x v="0"/>
    <x v="0"/>
    <x v="0"/>
    <s v="Tax"/>
    <s v="Tax"/>
    <s v="Tax"/>
    <s v="Authority"/>
    <s v="Individual"/>
    <x v="0"/>
    <x v="6"/>
    <s v="Public Works &amp; Environmental Services Department"/>
    <s v="Roads Services"/>
    <x v="21"/>
    <s v="909425  Ice-Snow Control and RWIS Tech 2019"/>
    <s v="516104  City Wide Capital"/>
    <n v="150"/>
    <n v="296"/>
    <n v="300"/>
    <n v="305"/>
    <n v="0"/>
    <n v="0"/>
    <n v="0"/>
    <n v="0"/>
    <n v="0"/>
    <n v="0"/>
    <n v="1051"/>
    <n v="516104"/>
    <n v="1051"/>
    <s v="CW"/>
    <n v="2021"/>
    <s v="City Wide Capital"/>
    <n v="909425"/>
    <s v="Contrôle de la neige glace 2019 et technologies RWIS"/>
    <s v="909425 Contrôle de la neige glace 2019 et technologies RWIS"/>
    <s v="Comité des transports"/>
    <s v="Services des transports"/>
    <s v="Renouvellement des immobilisations"/>
    <s v="Fonds de réserve financé par les deniers publics"/>
  </r>
  <r>
    <n v="906139"/>
    <x v="296"/>
    <x v="0"/>
    <x v="0"/>
    <x v="56"/>
    <x v="0"/>
    <s v="Tax"/>
    <s v="Tax"/>
    <s v="Tax"/>
    <s v="Authority"/>
    <s v="Parking Lifecycle Renewal"/>
    <x v="0"/>
    <x v="6"/>
    <s v="Public Works &amp; Environmental Services Department"/>
    <s v="Parking Services Branch"/>
    <x v="21"/>
    <s v="906139  LCR - On/Off Street Payment Systems 2018"/>
    <s v="516146  R/F Parking Facilities"/>
    <n v="0"/>
    <n v="0"/>
    <n v="1400"/>
    <n v="1400"/>
    <n v="1400"/>
    <n v="1400"/>
    <n v="1400"/>
    <n v="0"/>
    <n v="0"/>
    <n v="0"/>
    <n v="7000"/>
    <n v="516146"/>
    <n v="2800"/>
    <s v="CW"/>
    <n v="2027"/>
    <s v="Parking"/>
    <n v="906139"/>
    <s v="Renouvellement du cycle de vie (2018) - Système dépenses de stationnement sur et hors rue "/>
    <s v="906139 Renouvellement du cycle de vie (2018) - Système dépenses de stationnement sur et hors rue "/>
    <s v="Comité des transports"/>
    <s v="Services des transports"/>
    <s v="Renouvellement des immobilisations"/>
    <s v="Fonds de réserve financé par les deniers publics"/>
  </r>
  <r>
    <n v="909121"/>
    <x v="297"/>
    <x v="0"/>
    <x v="0"/>
    <x v="56"/>
    <x v="0"/>
    <s v="Tax"/>
    <s v="Tax"/>
    <s v="Tax"/>
    <s v="Authority"/>
    <s v="Parking Lifecycle Renewal"/>
    <x v="0"/>
    <x v="6"/>
    <s v="Public Works &amp; Environmental Services Department"/>
    <s v="Parking Services Branch"/>
    <x v="21"/>
    <s v="909121  LCR - Parking Facilities (2018)"/>
    <s v="516146  R/F Parking Facilities"/>
    <n v="0"/>
    <n v="0"/>
    <n v="0"/>
    <n v="0"/>
    <n v="1030"/>
    <n v="900"/>
    <n v="1000"/>
    <n v="1000"/>
    <n v="1000"/>
    <n v="0"/>
    <n v="4930"/>
    <n v="516146"/>
    <n v="0"/>
    <s v="CW"/>
    <n v="2020"/>
    <s v="Parking"/>
    <n v="909121"/>
    <s v="Renouvellement du cycle de vie (2018) - Installations de stationnement"/>
    <s v="909121 Renouvellement du cycle de vie (2018) - Installations de stationnement"/>
    <s v="Comité des transports"/>
    <s v="Services des transports"/>
    <s v="Renouvellement des immobilisations"/>
    <s v="Fonds de réserve financé par les deniers publics"/>
  </r>
  <r>
    <n v="909122"/>
    <x v="298"/>
    <x v="0"/>
    <x v="0"/>
    <x v="56"/>
    <x v="0"/>
    <s v="Tax"/>
    <s v="Tax"/>
    <s v="Tax"/>
    <s v="Authority"/>
    <s v="Parking Lifecycle Renewal"/>
    <x v="0"/>
    <x v="6"/>
    <s v="Public Works &amp; Environmental Services Department"/>
    <s v="Parking Services Branch"/>
    <x v="21"/>
    <s v="909122  On-Street Facility Modification (2018)"/>
    <s v="516146  R/F Parking Facilities"/>
    <n v="0"/>
    <n v="0"/>
    <n v="0"/>
    <n v="0"/>
    <n v="165"/>
    <n v="170"/>
    <n v="175"/>
    <n v="180"/>
    <n v="185"/>
    <n v="0"/>
    <n v="875"/>
    <n v="516146"/>
    <n v="0"/>
    <s v="CW"/>
    <n v="2020"/>
    <s v="Parking"/>
    <n v="909122"/>
    <s v="Amélioration aux installations de stationnement 2018"/>
    <s v="909122 Amélioration aux installations de stationnement 2018"/>
    <s v="Comité des transports"/>
    <s v="Services des transports"/>
    <s v="Renouvellement des immobilisations"/>
    <s v="Fonds de réserve financé par les deniers publics"/>
  </r>
  <r>
    <n v="909426"/>
    <x v="299"/>
    <x v="0"/>
    <x v="0"/>
    <x v="56"/>
    <x v="0"/>
    <s v="Tax"/>
    <s v="Tax"/>
    <s v="Tax"/>
    <s v="Authority"/>
    <s v="Parking Lifecycle Renewal"/>
    <x v="0"/>
    <x v="6"/>
    <s v="Public Works &amp; Environmental Services Department"/>
    <s v="Parking Services Branch"/>
    <x v="21"/>
    <s v="909426  LCR - Parking Facilities (2019)"/>
    <s v="516146  R/F Parking Facilities"/>
    <n v="800"/>
    <n v="1250"/>
    <n v="750"/>
    <n v="750"/>
    <n v="0"/>
    <n v="0"/>
    <n v="0"/>
    <n v="0"/>
    <n v="0"/>
    <n v="0"/>
    <n v="3550"/>
    <n v="516146"/>
    <n v="3550"/>
    <s v="CW"/>
    <n v="2022"/>
    <s v="Parking"/>
    <n v="909426"/>
    <s v="Renouvellement du cycle de vie (2019) - Installations de stationnement"/>
    <s v="909426 Renouvellement du cycle de vie (2019) - Installations de stationnement"/>
    <s v="Comité des transports"/>
    <s v="Services des transports"/>
    <s v="Renouvellement des immobilisations"/>
    <s v="Fonds de réserve financé par les deniers publics"/>
  </r>
  <r>
    <n v="909427"/>
    <x v="300"/>
    <x v="0"/>
    <x v="0"/>
    <x v="56"/>
    <x v="0"/>
    <s v="Tax"/>
    <s v="Tax"/>
    <s v="Tax"/>
    <s v="Authority"/>
    <s v="Parking Lifecycle Renewal"/>
    <x v="0"/>
    <x v="6"/>
    <s v="Public Works &amp; Environmental Services Department"/>
    <s v="Parking Services Branch"/>
    <x v="21"/>
    <s v="909427  On-Street Facility Modification (2019)"/>
    <s v="516146  R/F Parking Facilities"/>
    <n v="270"/>
    <n v="150"/>
    <n v="155"/>
    <n v="160"/>
    <n v="0"/>
    <n v="0"/>
    <n v="0"/>
    <n v="0"/>
    <n v="0"/>
    <n v="0"/>
    <n v="735"/>
    <n v="516146"/>
    <n v="735"/>
    <s v="CW"/>
    <n v="2022"/>
    <s v="Parking"/>
    <n v="909427"/>
    <s v="Amélioration aux installations de stationnement (2019)"/>
    <s v="909427 Amélioration aux installations de stationnement (2019)"/>
    <s v="Comité des transports"/>
    <s v="Services des transports"/>
    <s v="Renouvellement des immobilisations"/>
    <s v="Fonds de réserve financé par les deniers publics"/>
  </r>
  <r>
    <n v="909437"/>
    <x v="301"/>
    <x v="0"/>
    <x v="0"/>
    <x v="56"/>
    <x v="0"/>
    <s v="Tax"/>
    <s v="Tax"/>
    <s v="Tax"/>
    <s v="Authority"/>
    <s v="Parking Lifecycle Renewal"/>
    <x v="0"/>
    <x v="6"/>
    <s v="Public Works &amp; Environmental Services Department"/>
    <s v="Parking Services Branch"/>
    <x v="21"/>
    <s v="909437  LCR-Parking Facility Improvements (2019)"/>
    <s v="516146  R/F Parking Facilities"/>
    <n v="825"/>
    <n v="750"/>
    <n v="750"/>
    <n v="750"/>
    <n v="0"/>
    <n v="0"/>
    <n v="0"/>
    <n v="0"/>
    <n v="0"/>
    <n v="0"/>
    <n v="3075"/>
    <n v="516146"/>
    <n v="3075"/>
    <s v="CW"/>
    <n v="2022"/>
    <s v="Parking"/>
    <n v="909437"/>
    <s v="Renouvellement du cycle de vie - Amélioration des installations de stationnement (2019)"/>
    <s v="909437 Renouvellement du cycle de vie - Amélioration des installations de stationnement (2019)"/>
    <s v="Comité des transports"/>
    <s v="Services des transports"/>
    <s v="Renouvellement des immobilisations"/>
    <s v="Fonds de réserve financé par les deniers publics"/>
  </r>
  <r>
    <n v="909319"/>
    <x v="302"/>
    <x v="0"/>
    <x v="0"/>
    <x v="0"/>
    <x v="0"/>
    <s v="Tax"/>
    <s v="Tax"/>
    <s v="Tax"/>
    <s v="Authority"/>
    <s v="Individual"/>
    <x v="0"/>
    <x v="6"/>
    <s v="Transportation Services Department"/>
    <s v="Traffic Services"/>
    <x v="21"/>
    <s v="909319  2019 Street Lighting Marjor Replacements"/>
    <s v="516104  City Wide Capital"/>
    <n v="2351"/>
    <n v="2276"/>
    <n v="2309"/>
    <n v="2346"/>
    <n v="2384"/>
    <n v="2422"/>
    <n v="2462"/>
    <n v="2502"/>
    <n v="2543"/>
    <n v="2585"/>
    <n v="24180"/>
    <n v="516104"/>
    <n v="9282"/>
    <s v="CW"/>
    <n v="2021"/>
    <s v="City Wide Capital"/>
    <n v="909319"/>
    <s v="Remplacement d'éléments essentiels de l'éclairage de rues 2019"/>
    <s v="909319 Remplacement d'éléments essentiels de l'éclairage de rues 2019"/>
    <s v="Comité des transports"/>
    <s v="Services des transports"/>
    <s v="Renouvellement des immobilisations"/>
    <s v="Fonds de réserve financé par les deniers publics"/>
  </r>
  <r>
    <n v="909319"/>
    <x v="302"/>
    <x v="1"/>
    <x v="1"/>
    <x v="4"/>
    <x v="1"/>
    <s v="DC"/>
    <s v="Tax"/>
    <s v="Tax"/>
    <s v="Authority"/>
    <s v="Individual"/>
    <x v="0"/>
    <x v="6"/>
    <s v="Transportation Services Department"/>
    <s v="Traffic Services"/>
    <x v="21"/>
    <s v="909319  2019 Street Lighting Marjor Replacements"/>
    <s v="516298  Future DC Funding"/>
    <n v="588"/>
    <n v="569"/>
    <n v="577"/>
    <n v="586"/>
    <n v="596"/>
    <n v="606"/>
    <n v="615"/>
    <n v="626"/>
    <n v="636"/>
    <n v="646"/>
    <n v="6045"/>
    <n v="516298"/>
    <n v="2320"/>
    <s v="CW"/>
    <n v="2021"/>
    <s v="Check "/>
    <n v="909319"/>
    <s v="Remplacement d'éléments essentiels de l'éclairage de rues 2019"/>
    <s v="909319 Remplacement d'éléments essentiels de l'éclairage de rues 2019"/>
    <s v="Comité des transports"/>
    <s v="Services des transports"/>
    <s v="Renouvellement des immobilisations"/>
    <s v="Redevances d’aménagement"/>
  </r>
  <r>
    <n v="909320"/>
    <x v="303"/>
    <x v="0"/>
    <x v="0"/>
    <x v="0"/>
    <x v="0"/>
    <s v="Tax"/>
    <s v="Tax"/>
    <s v="Tax"/>
    <s v="Authority"/>
    <s v="Traffic Control Devices Rehabilitation-Renewal"/>
    <x v="0"/>
    <x v="6"/>
    <s v="Transportation Services Department"/>
    <s v="Traffic Services"/>
    <x v="21"/>
    <s v="909320  2019 LCR Traffic Control Signals"/>
    <s v="516104  City Wide Capital"/>
    <n v="1665"/>
    <n v="1650"/>
    <n v="1680"/>
    <n v="1714"/>
    <n v="1748"/>
    <n v="1783"/>
    <n v="1818"/>
    <n v="1855"/>
    <n v="1892"/>
    <n v="1930"/>
    <n v="17735"/>
    <n v="516104"/>
    <n v="6709"/>
    <s v="CW"/>
    <n v="2021"/>
    <s v="City Wide Capital"/>
    <n v="909320"/>
    <s v="Renouvellement du cycle de vie 2019 - Feux de signalisation"/>
    <s v="909320 Renouvellement du cycle de vie 2019 - Feux de signalisation"/>
    <s v="Comité des transports"/>
    <s v="Services des transports"/>
    <s v="Renouvellement des immobilisations"/>
    <s v="Fonds de réserve financé par les deniers publics"/>
  </r>
  <r>
    <n v="909321"/>
    <x v="304"/>
    <x v="0"/>
    <x v="0"/>
    <x v="0"/>
    <x v="0"/>
    <s v="Tax"/>
    <s v="Tax"/>
    <s v="Tax"/>
    <s v="Authority"/>
    <s v="Traffic Control Devices Rehabilitation-Renewal"/>
    <x v="0"/>
    <x v="6"/>
    <s v="Transportation Services Department"/>
    <s v="Traffic Services"/>
    <x v="21"/>
    <s v="909321  2019 LCR Traffic Monitoring System"/>
    <s v="516104  City Wide Capital"/>
    <n v="336"/>
    <n v="325"/>
    <n v="330"/>
    <n v="335"/>
    <n v="341"/>
    <n v="346"/>
    <n v="352"/>
    <n v="358"/>
    <n v="363"/>
    <n v="370"/>
    <n v="3456"/>
    <n v="516104"/>
    <n v="1326"/>
    <s v="CW"/>
    <n v="2021"/>
    <s v="City Wide Capital"/>
    <n v="909321"/>
    <s v="Renouvellement du cycle de vie 2019 - Système de contrôle"/>
    <s v="909321 Renouvellement du cycle de vie 2019 - Système de contrôle"/>
    <s v="Comité des transports"/>
    <s v="Services des transports"/>
    <s v="Renouvellement des immobilisations"/>
    <s v="Fonds de réserve financé par les deniers publics"/>
  </r>
  <r>
    <n v="909321"/>
    <x v="304"/>
    <x v="1"/>
    <x v="1"/>
    <x v="53"/>
    <x v="1"/>
    <s v="DC"/>
    <s v="Tax"/>
    <s v="Tax"/>
    <s v="Authority"/>
    <s v="Traffic Control Devices Rehabilitation-Renewal"/>
    <x v="0"/>
    <x v="6"/>
    <s v="Transportation Services Department"/>
    <s v="Traffic Services"/>
    <x v="21"/>
    <s v="909321  2019 LCR Traffic Monitoring System"/>
    <s v="516224  D/C  - Roads &amp; Structures (City Wide)"/>
    <n v="84"/>
    <n v="81"/>
    <n v="83"/>
    <n v="84"/>
    <n v="85"/>
    <n v="33"/>
    <n v="0"/>
    <n v="0"/>
    <n v="0"/>
    <n v="0"/>
    <n v="450"/>
    <n v="516224"/>
    <n v="332"/>
    <s v="CW"/>
    <n v="2021"/>
    <s v="Roads &amp; Structures"/>
    <n v="909321"/>
    <s v="Renouvellement du cycle de vie 2019 - Système de contrôle"/>
    <s v="909321 Renouvellement du cycle de vie 2019 - Système de contrôle"/>
    <s v="Comité des transports"/>
    <s v="Services des transports"/>
    <s v="Renouvellement des immobilisations"/>
    <s v="Redevances d’aménagement"/>
  </r>
  <r>
    <n v="909321"/>
    <x v="304"/>
    <x v="1"/>
    <x v="1"/>
    <x v="4"/>
    <x v="1"/>
    <s v="DC"/>
    <s v="Tax"/>
    <s v="Tax"/>
    <s v="Authority"/>
    <s v="Traffic Control Devices Rehabilitation-Renewal"/>
    <x v="0"/>
    <x v="6"/>
    <s v="Transportation Services Department"/>
    <s v="Traffic Services"/>
    <x v="21"/>
    <s v="909321  2019 LCR Traffic Monitoring System"/>
    <s v="516298  Future DC Funding"/>
    <n v="0"/>
    <n v="0"/>
    <n v="0"/>
    <n v="0"/>
    <n v="0"/>
    <n v="54"/>
    <n v="88"/>
    <n v="89"/>
    <n v="91"/>
    <n v="92"/>
    <n v="414"/>
    <n v="516298"/>
    <n v="0"/>
    <s v="CW"/>
    <n v="2021"/>
    <s v="Check "/>
    <n v="909321"/>
    <s v="Renouvellement du cycle de vie 2019 - Système de contrôle"/>
    <s v="909321 Renouvellement du cycle de vie 2019 - Système de contrôle"/>
    <s v="Comité des transports"/>
    <s v="Services des transports"/>
    <s v="Renouvellement des immobilisations"/>
    <s v="Redevances d’aménagement"/>
  </r>
  <r>
    <n v="909025"/>
    <x v="305"/>
    <x v="0"/>
    <x v="0"/>
    <x v="0"/>
    <x v="0"/>
    <s v="Tax"/>
    <s v="Tax"/>
    <s v="Tax"/>
    <s v="Authority"/>
    <s v="Public Works Facilities"/>
    <x v="1"/>
    <x v="6"/>
    <s v="Public Works &amp; Environmental Services Department"/>
    <s v="Parks, Forestry &amp; Stormwater Services"/>
    <x v="22"/>
    <s v="909025  2019 Winter Materials Storage Facility"/>
    <s v="516104  City Wide Capital"/>
    <n v="8"/>
    <n v="8"/>
    <n v="8"/>
    <n v="9"/>
    <n v="9"/>
    <n v="9"/>
    <n v="9"/>
    <n v="9"/>
    <n v="9"/>
    <n v="10"/>
    <n v="88"/>
    <n v="516104"/>
    <n v="33"/>
    <s v="CW"/>
    <n v="2021"/>
    <s v="City Wide Capital"/>
    <n v="909025"/>
    <s v="Installation d’entreposage pour les matériaux d’hiver 2019"/>
    <s v="909025 Installation d’entreposage pour les matériaux d’hiver 2019"/>
    <s v="Comité des transports"/>
    <s v="Parcs, immeubles et terrains"/>
    <s v="Croissance"/>
    <s v="Fonds de réserve financé par les deniers publics"/>
  </r>
  <r>
    <n v="909025"/>
    <x v="305"/>
    <x v="1"/>
    <x v="1"/>
    <x v="53"/>
    <x v="1"/>
    <s v="DC"/>
    <s v="Tax"/>
    <s v="Tax"/>
    <s v="Authority"/>
    <s v="Public Works Facilities"/>
    <x v="1"/>
    <x v="6"/>
    <s v="Public Works &amp; Environmental Services Department"/>
    <s v="Parks, Forestry &amp; Stormwater Services"/>
    <x v="22"/>
    <s v="909025  2019 Winter Materials Storage Facility"/>
    <s v="516224  D/C  - Roads &amp; Structures (City Wide)"/>
    <n v="46"/>
    <n v="47"/>
    <n v="48"/>
    <n v="48"/>
    <n v="50"/>
    <n v="51"/>
    <n v="52"/>
    <n v="53"/>
    <n v="54"/>
    <n v="55"/>
    <n v="504"/>
    <n v="516224"/>
    <n v="189"/>
    <s v="CW"/>
    <n v="2021"/>
    <s v="Roads &amp; Structures"/>
    <n v="909025"/>
    <s v="Installation d’entreposage pour les matériaux d’hiver 2019"/>
    <s v="909025 Installation d’entreposage pour les matériaux d’hiver 2019"/>
    <s v="Comité des transports"/>
    <s v="Parcs, immeubles et terrains"/>
    <s v="Croissance"/>
    <s v="Redevances d’aménagement"/>
  </r>
  <r>
    <n v="909318"/>
    <x v="306"/>
    <x v="0"/>
    <x v="0"/>
    <x v="0"/>
    <x v="0"/>
    <s v="Tax"/>
    <s v="Tax"/>
    <s v="Tax"/>
    <s v="Authority"/>
    <s v="Individual"/>
    <x v="1"/>
    <x v="6"/>
    <s v="Transportation Services Department"/>
    <s v="Traffic Services"/>
    <x v="21"/>
    <s v="909318  2019 Traffic Incident Management"/>
    <s v="516104  City Wide Capital"/>
    <n v="81"/>
    <n v="80"/>
    <n v="81"/>
    <n v="81"/>
    <n v="81"/>
    <n v="82"/>
    <n v="82"/>
    <n v="82"/>
    <n v="83"/>
    <n v="83"/>
    <n v="816"/>
    <n v="516104"/>
    <n v="323"/>
    <s v="CW"/>
    <n v="2021"/>
    <s v="City Wide Capital"/>
    <n v="909318"/>
    <s v="Gestion des incidents de la circulation - 2019"/>
    <s v="909318 Gestion des incidents de la circulation - 2019"/>
    <s v="Comité des transports"/>
    <s v="Services des transports"/>
    <s v="Croissance"/>
    <s v="Fonds de réserve financé par les deniers publics"/>
  </r>
  <r>
    <n v="909318"/>
    <x v="306"/>
    <x v="1"/>
    <x v="1"/>
    <x v="53"/>
    <x v="1"/>
    <s v="DC"/>
    <s v="Tax"/>
    <s v="Tax"/>
    <s v="Authority"/>
    <s v="Individual"/>
    <x v="1"/>
    <x v="6"/>
    <s v="Transportation Services Department"/>
    <s v="Traffic Services"/>
    <x v="21"/>
    <s v="909318  2019 Traffic Incident Management"/>
    <s v="516224  D/C  - Roads &amp; Structures (City Wide)"/>
    <n v="324"/>
    <n v="322"/>
    <n v="322"/>
    <n v="323"/>
    <n v="325"/>
    <n v="326"/>
    <n v="327"/>
    <n v="329"/>
    <n v="330"/>
    <n v="332"/>
    <n v="3260"/>
    <n v="516224"/>
    <n v="1291"/>
    <s v="CW"/>
    <n v="2021"/>
    <s v="Roads &amp; Structures"/>
    <n v="909318"/>
    <s v="Gestion des incidents de la circulation - 2019"/>
    <s v="909318 Gestion des incidents de la circulation - 2019"/>
    <s v="Comité des transports"/>
    <s v="Services des transports"/>
    <s v="Croissance"/>
    <s v="Redevances d’aménagement"/>
  </r>
  <r>
    <n v="906121"/>
    <x v="307"/>
    <x v="0"/>
    <x v="0"/>
    <x v="0"/>
    <x v="0"/>
    <s v="Tax"/>
    <s v="Tax"/>
    <s v="Tax"/>
    <s v="Authority"/>
    <s v="Individual"/>
    <x v="1"/>
    <x v="6"/>
    <s v="Public Works &amp; Environmental Services Department"/>
    <s v="Roads Services"/>
    <x v="23"/>
    <s v="906121  Roads Services Vehicle &amp; Equipment"/>
    <s v="516104  City Wide Capital"/>
    <n v="0"/>
    <n v="0"/>
    <n v="0"/>
    <n v="0"/>
    <n v="232"/>
    <n v="237"/>
    <n v="242"/>
    <n v="246"/>
    <n v="251"/>
    <n v="0"/>
    <n v="1208"/>
    <n v="516104"/>
    <n v="0"/>
    <s v="CW"/>
    <n v="2023"/>
    <s v="City Wide Capital"/>
    <n v="906121"/>
    <s v="Véhicule et équipement des Services des routes"/>
    <s v="906121 Véhicule et équipement des Services des routes"/>
    <s v="Comité des transports"/>
    <s v="Service du parc automobile"/>
    <s v="Croissance"/>
    <s v="Fonds de réserve financé par les deniers publics"/>
  </r>
  <r>
    <n v="906121"/>
    <x v="307"/>
    <x v="1"/>
    <x v="1"/>
    <x v="53"/>
    <x v="1"/>
    <s v="DC"/>
    <s v="Tax"/>
    <s v="Tax"/>
    <s v="Authority"/>
    <s v="Individual"/>
    <x v="1"/>
    <x v="6"/>
    <s v="Public Works &amp; Environmental Services Department"/>
    <s v="Roads Services"/>
    <x v="23"/>
    <s v="906121  Roads Services Vehicle &amp; Equipment"/>
    <s v="516224  D/C  - Roads &amp; Structures (City Wide)"/>
    <n v="0"/>
    <n v="0"/>
    <n v="0"/>
    <n v="0"/>
    <n v="1318"/>
    <n v="1343"/>
    <n v="1368"/>
    <n v="1394"/>
    <n v="1419"/>
    <n v="0"/>
    <n v="6842"/>
    <n v="516224"/>
    <n v="0"/>
    <s v="CW"/>
    <n v="2023"/>
    <s v="Roads &amp; Structures"/>
    <n v="906121"/>
    <s v="Véhicule et équipement des Services des routes"/>
    <s v="906121 Véhicule et équipement des Services des routes"/>
    <s v="Comité des transports"/>
    <s v="Service du parc automobile"/>
    <s v="Croissance"/>
    <s v="Redevances d’aménagement"/>
  </r>
  <r>
    <n v="909322"/>
    <x v="308"/>
    <x v="0"/>
    <x v="0"/>
    <x v="0"/>
    <x v="0"/>
    <s v="Tax"/>
    <s v="Tax"/>
    <s v="Tax"/>
    <s v="Authority"/>
    <s v="Individual"/>
    <x v="1"/>
    <x v="6"/>
    <s v="Transportation Services Department"/>
    <s v="Traffic Services"/>
    <x v="21"/>
    <s v="909322  2019 Advanced Traffic Management Program"/>
    <s v="516104  City Wide Capital"/>
    <n v="81"/>
    <n v="80"/>
    <n v="81"/>
    <n v="81"/>
    <n v="325"/>
    <n v="326"/>
    <n v="327"/>
    <n v="329"/>
    <n v="330"/>
    <n v="332"/>
    <n v="2292"/>
    <n v="516104"/>
    <n v="323"/>
    <s v="CW"/>
    <n v="2021"/>
    <s v="City Wide Capital"/>
    <n v="909322"/>
    <s v="Programme avancé de gestion de la circulation 2019"/>
    <s v="909322 Programme avancé de gestion de la circulation 2019"/>
    <s v="Comité des transports"/>
    <s v="Services des transports"/>
    <s v="Croissance"/>
    <s v="Fonds de réserve financé par les deniers publics"/>
  </r>
  <r>
    <n v="909322"/>
    <x v="308"/>
    <x v="1"/>
    <x v="1"/>
    <x v="53"/>
    <x v="1"/>
    <s v="DC"/>
    <s v="Tax"/>
    <s v="Tax"/>
    <s v="Authority"/>
    <s v="Individual"/>
    <x v="1"/>
    <x v="6"/>
    <s v="Transportation Services Department"/>
    <s v="Traffic Services"/>
    <x v="21"/>
    <s v="909322  2019 Advanced Traffic Management Program"/>
    <s v="516224  D/C  - Roads &amp; Structures (City Wide)"/>
    <n v="324"/>
    <n v="322"/>
    <n v="322"/>
    <n v="323"/>
    <n v="81"/>
    <n v="82"/>
    <n v="82"/>
    <n v="82"/>
    <n v="83"/>
    <n v="83"/>
    <n v="1784"/>
    <n v="516224"/>
    <n v="1291"/>
    <s v="CW"/>
    <n v="2021"/>
    <s v="Roads &amp; Structures"/>
    <n v="909322"/>
    <s v="Programme avancé de gestion de la circulation 2019"/>
    <s v="909322 Programme avancé de gestion de la circulation 2019"/>
    <s v="Comité des transports"/>
    <s v="Services des transports"/>
    <s v="Croissance"/>
    <s v="Redevances d’aménagement"/>
  </r>
  <r>
    <n v="909055"/>
    <x v="309"/>
    <x v="1"/>
    <x v="1"/>
    <x v="4"/>
    <x v="1"/>
    <s v="DC"/>
    <s v="Tax"/>
    <s v="Tax"/>
    <s v="Authority"/>
    <s v="Individual"/>
    <x v="1"/>
    <x v="6"/>
    <s v="Transportation Services Department"/>
    <s v="Transportation Planning"/>
    <x v="21"/>
    <s v="909055  2018 Intersection Control Measures"/>
    <s v="516298  Future DC Funding"/>
    <n v="0"/>
    <n v="0"/>
    <n v="0"/>
    <n v="0"/>
    <n v="8750"/>
    <n v="8750"/>
    <n v="15900"/>
    <n v="15900"/>
    <n v="15900"/>
    <n v="0"/>
    <n v="65200"/>
    <n v="516298"/>
    <n v="0"/>
    <s v="CW"/>
    <n v="2021"/>
    <s v="Check "/>
    <n v="909055"/>
    <s v="Mesures de contrôle aux intersections − 2018"/>
    <s v="909055 Mesures de contrôle aux intersections − 2018"/>
    <s v="Comité des transports"/>
    <s v="Services des transports"/>
    <s v="Croissance"/>
    <s v="Redevances d’aménagement"/>
  </r>
  <r>
    <n v="909316"/>
    <x v="310"/>
    <x v="0"/>
    <x v="0"/>
    <x v="0"/>
    <x v="0"/>
    <s v="Tax"/>
    <s v="Tax"/>
    <s v="Tax"/>
    <s v="Authority"/>
    <s v="Individual"/>
    <x v="1"/>
    <x v="6"/>
    <s v="Transportation Services Department"/>
    <s v="Traffic Services"/>
    <x v="21"/>
    <s v="909316  2019 New Traffic Control Devices"/>
    <s v="516104  City Wide Capital"/>
    <n v="486"/>
    <n v="482"/>
    <n v="484"/>
    <n v="486"/>
    <n v="488"/>
    <n v="490"/>
    <n v="492"/>
    <n v="494"/>
    <n v="496"/>
    <n v="499"/>
    <n v="4897"/>
    <n v="516104"/>
    <n v="1938"/>
    <s v="CW"/>
    <n v="2021"/>
    <s v="City Wide Capital"/>
    <n v="909316"/>
    <s v="Nouveaux dispositifs de contrôle de la circulation - 2019"/>
    <s v="909316 Nouveaux dispositifs de contrôle de la circulation - 2019"/>
    <s v="Comité des transports"/>
    <s v="Services des transports"/>
    <s v="Croissance"/>
    <s v="Fonds de réserve financé par les deniers publics"/>
  </r>
  <r>
    <n v="909316"/>
    <x v="310"/>
    <x v="1"/>
    <x v="1"/>
    <x v="53"/>
    <x v="1"/>
    <s v="DC"/>
    <s v="Tax"/>
    <s v="Tax"/>
    <s v="Authority"/>
    <s v="Individual"/>
    <x v="1"/>
    <x v="6"/>
    <s v="Transportation Services Department"/>
    <s v="Traffic Services"/>
    <x v="21"/>
    <s v="909316  2019 New Traffic Control Devices"/>
    <s v="516224  D/C  - Roads &amp; Structures (City Wide)"/>
    <n v="1944"/>
    <n v="1928"/>
    <n v="1935"/>
    <n v="1943"/>
    <n v="1951"/>
    <n v="1959"/>
    <n v="1968"/>
    <n v="1977"/>
    <n v="1986"/>
    <n v="1994"/>
    <n v="19585"/>
    <n v="516224"/>
    <n v="7750"/>
    <s v="CW"/>
    <n v="2021"/>
    <s v="Roads &amp; Structures"/>
    <n v="909316"/>
    <s v="Nouveaux dispositifs de contrôle de la circulation - 2019"/>
    <s v="909316 Nouveaux dispositifs de contrôle de la circulation - 2019"/>
    <s v="Comité des transports"/>
    <s v="Services des transports"/>
    <s v="Croissance"/>
    <s v="Redevances d’aménagement"/>
  </r>
  <r>
    <n v="909458"/>
    <x v="311"/>
    <x v="0"/>
    <x v="0"/>
    <x v="0"/>
    <x v="0"/>
    <s v="Tax"/>
    <s v="Tax"/>
    <s v="Tax"/>
    <s v="Authority"/>
    <s v="Individual"/>
    <x v="1"/>
    <x v="6"/>
    <s v="Transportation Services Department"/>
    <s v="Transportation Planning"/>
    <x v="21"/>
    <s v="909458  2019 Intersection Control Measures"/>
    <s v="516104  City Wide Capital"/>
    <n v="413"/>
    <n v="200"/>
    <n v="529"/>
    <n v="456"/>
    <n v="0"/>
    <n v="0"/>
    <n v="0"/>
    <n v="0"/>
    <n v="0"/>
    <n v="0"/>
    <n v="1598"/>
    <n v="516104"/>
    <n v="1598"/>
    <s v="CW"/>
    <n v="2022"/>
    <s v="City Wide Capital"/>
    <n v="909458"/>
    <s v="Mesures de contrôle aux intersections − 2019"/>
    <s v="909458 Mesures de contrôle aux intersections − 2019"/>
    <s v="Comité des transports"/>
    <s v="Services des transports"/>
    <s v="Croissance"/>
    <s v="Fonds de réserve financé par les deniers publics"/>
  </r>
  <r>
    <n v="909458"/>
    <x v="311"/>
    <x v="1"/>
    <x v="1"/>
    <x v="53"/>
    <x v="1"/>
    <s v="DC"/>
    <s v="Tax"/>
    <s v="Tax"/>
    <s v="Authority"/>
    <s v="Individual"/>
    <x v="1"/>
    <x v="6"/>
    <s v="Transportation Services Department"/>
    <s v="Transportation Planning"/>
    <x v="21"/>
    <s v="909458  2019 Intersection Control Measures"/>
    <s v="516224  D/C  - Roads &amp; Structures (City Wide)"/>
    <n v="5208"/>
    <n v="0"/>
    <n v="0"/>
    <n v="0"/>
    <n v="0"/>
    <n v="0"/>
    <n v="0"/>
    <n v="0"/>
    <n v="0"/>
    <n v="0"/>
    <n v="5208"/>
    <n v="516224"/>
    <n v="5208"/>
    <s v="CW"/>
    <n v="2022"/>
    <s v="Roads &amp; Structures"/>
    <n v="909458"/>
    <s v="Mesures de contrôle aux intersections − 2019"/>
    <s v="909458 Mesures de contrôle aux intersections − 2019"/>
    <s v="Comité des transports"/>
    <s v="Services des transports"/>
    <s v="Croissance"/>
    <s v="Redevances d’aménagement"/>
  </r>
  <r>
    <n v="909458"/>
    <x v="311"/>
    <x v="5"/>
    <x v="2"/>
    <x v="57"/>
    <x v="5"/>
    <s v="DC"/>
    <s v="Tax"/>
    <s v="Tax"/>
    <s v="Authority"/>
    <s v="Individual"/>
    <x v="1"/>
    <x v="6"/>
    <s v="Transportation Services Department"/>
    <s v="Transportation Planning"/>
    <x v="21"/>
    <s v="909458  2019 Intersection Control Measures"/>
    <s v="518037  Roads Rel Serv DC Debt TBA"/>
    <n v="2636"/>
    <n v="3800"/>
    <n v="10042"/>
    <n v="8654"/>
    <n v="0"/>
    <n v="0"/>
    <n v="0"/>
    <n v="0"/>
    <n v="0"/>
    <n v="0"/>
    <n v="25132"/>
    <n v="518037"/>
    <n v="25132"/>
    <s v="CW"/>
    <n v="2022"/>
    <s v="Roads &amp; Structures DC Debt"/>
    <n v="909458"/>
    <s v="Mesures de contrôle aux intersections − 2019"/>
    <s v="909458 Mesures de contrôle aux intersections − 2019"/>
    <s v="Comité des transports"/>
    <s v="Services des transports"/>
    <s v="Croissance"/>
    <s v="Dette financée par les deniers publics"/>
  </r>
  <r>
    <n v="909317"/>
    <x v="312"/>
    <x v="0"/>
    <x v="0"/>
    <x v="0"/>
    <x v="0"/>
    <s v="Tax"/>
    <s v="Tax"/>
    <s v="Tax"/>
    <s v="Authority"/>
    <s v="Individual"/>
    <x v="1"/>
    <x v="6"/>
    <s v="Transportation Services Department"/>
    <s v="Traffic Services"/>
    <x v="21"/>
    <s v="909317  2019 Safety Improvement Program"/>
    <s v="516104  City Wide Capital"/>
    <n v="516"/>
    <n v="505"/>
    <n v="509"/>
    <n v="515"/>
    <n v="520"/>
    <n v="526"/>
    <n v="531"/>
    <n v="536"/>
    <n v="543"/>
    <n v="548"/>
    <n v="5249"/>
    <n v="516104"/>
    <n v="2045"/>
    <s v="CW"/>
    <n v="2021"/>
    <s v="City Wide Capital"/>
    <n v="909317"/>
    <s v="Programme d’amélioration de la sécurité - 2019"/>
    <s v="909317 Programme d’amélioration de la sécurité - 2019"/>
    <s v="Comité des transports"/>
    <s v="Services des transports"/>
    <s v="Croissance"/>
    <s v="Fonds de réserve financé par les deniers publics"/>
  </r>
  <r>
    <n v="909317"/>
    <x v="312"/>
    <x v="1"/>
    <x v="1"/>
    <x v="53"/>
    <x v="1"/>
    <s v="DC"/>
    <s v="Tax"/>
    <s v="Tax"/>
    <s v="Authority"/>
    <s v="Individual"/>
    <x v="1"/>
    <x v="6"/>
    <s v="Transportation Services Department"/>
    <s v="Traffic Services"/>
    <x v="21"/>
    <s v="909317  2019 Safety Improvement Program"/>
    <s v="516224  D/C  - Roads &amp; Structures (City Wide)"/>
    <n v="515"/>
    <n v="505"/>
    <n v="510"/>
    <n v="515"/>
    <n v="520"/>
    <n v="525"/>
    <n v="531"/>
    <n v="537"/>
    <n v="542"/>
    <n v="548"/>
    <n v="5248"/>
    <n v="516224"/>
    <n v="2045"/>
    <s v="CW"/>
    <n v="2021"/>
    <s v="Roads &amp; Structures"/>
    <n v="909317"/>
    <s v="Programme d’amélioration de la sécurité - 2019"/>
    <s v="909317 Programme d’amélioration de la sécurité - 2019"/>
    <s v="Comité des transports"/>
    <s v="Services des transports"/>
    <s v="Croissance"/>
    <s v="Redevances d’aménagement"/>
  </r>
  <r>
    <n v="908553"/>
    <x v="313"/>
    <x v="0"/>
    <x v="0"/>
    <x v="0"/>
    <x v="0"/>
    <s v="Tax"/>
    <s v="Tax"/>
    <s v="Tax"/>
    <s v="Authority"/>
    <s v="Individual"/>
    <x v="0"/>
    <x v="6"/>
    <s v="Transportation Services Department"/>
    <s v="Transportation Planning"/>
    <x v="21"/>
    <s v="908553  Albert/Slater/Mackenzie (Empress-Waller)"/>
    <s v="516104  City Wide Capital"/>
    <n v="0"/>
    <n v="545"/>
    <n v="691"/>
    <n v="600"/>
    <n v="0"/>
    <n v="0"/>
    <n v="0"/>
    <n v="0"/>
    <n v="0"/>
    <n v="0"/>
    <n v="1836"/>
    <n v="516104"/>
    <n v="1836"/>
    <n v="14"/>
    <n v="2022"/>
    <s v="City Wide Capital"/>
    <n v="908553"/>
    <s v="Albert/Slater/Mackenzie King (de l'av. Empress à l'av. Waller)"/>
    <s v="908553 Albert/Slater/Mackenzie King (de l'av. Empress à l'av. Waller)"/>
    <s v="Comité des transports"/>
    <s v="Services des transports"/>
    <s v="Renouvellement des immobilisations"/>
    <s v="Fonds de réserve financé par les deniers publics"/>
  </r>
  <r>
    <n v="908553"/>
    <x v="313"/>
    <x v="2"/>
    <x v="2"/>
    <x v="2"/>
    <x v="2"/>
    <s v="Tax"/>
    <s v="Tax"/>
    <s v="Tax"/>
    <s v="Authority"/>
    <s v="Individual"/>
    <x v="0"/>
    <x v="6"/>
    <s v="Transportation Services Department"/>
    <s v="Transportation Planning"/>
    <x v="21"/>
    <s v="908553  Albert/Slater/Mackenzie (Empress-Waller)"/>
    <s v="518004  Tax Supported Debt"/>
    <n v="0"/>
    <n v="2000"/>
    <n v="1415"/>
    <n v="691"/>
    <n v="0"/>
    <n v="0"/>
    <n v="0"/>
    <n v="0"/>
    <n v="0"/>
    <n v="0"/>
    <n v="4106"/>
    <n v="518004"/>
    <n v="4106"/>
    <n v="14"/>
    <n v="2022"/>
    <s v="Tax Supported Debt"/>
    <n v="908553"/>
    <s v="Albert/Slater/Mackenzie King (de l'av. Empress à l'av. Waller)"/>
    <s v="908553 Albert/Slater/Mackenzie King (de l'av. Empress à l'av. Waller)"/>
    <s v="Comité des transports"/>
    <s v="Services des transports"/>
    <s v="Renouvellement des immobilisations"/>
    <s v="Dette financée par les deniers publics"/>
  </r>
  <r>
    <n v="908919"/>
    <x v="314"/>
    <x v="0"/>
    <x v="0"/>
    <x v="0"/>
    <x v="0"/>
    <s v="Tax"/>
    <s v="Tax"/>
    <s v="Tax"/>
    <s v="Authority"/>
    <s v="Individual"/>
    <x v="0"/>
    <x v="6"/>
    <s v="Planning, Infrastructure &amp; Economic Development Department"/>
    <s v="Right of Way, Heritage and Urban Design"/>
    <x v="21"/>
    <s v="908919  2019 Public Realm Minor Interventions"/>
    <s v="516104  City Wide Capital"/>
    <n v="430"/>
    <n v="525"/>
    <n v="525"/>
    <n v="525"/>
    <n v="0"/>
    <n v="0"/>
    <n v="0"/>
    <n v="0"/>
    <n v="0"/>
    <n v="0"/>
    <n v="2005"/>
    <n v="516104"/>
    <n v="2005"/>
    <s v="CW"/>
    <n v="2021"/>
    <s v="City Wide Capital"/>
    <n v="908919"/>
    <s v="Domaine public 2019 - Interventions mineures"/>
    <s v="908919 Domaine public 2019 - Interventions mineures"/>
    <s v="Comité des transports"/>
    <s v="Services des transports"/>
    <s v="Renouvellement des immobilisations"/>
    <s v="Fonds de réserve financé par les deniers publics"/>
  </r>
  <r>
    <n v="908919"/>
    <x v="314"/>
    <x v="0"/>
    <x v="0"/>
    <x v="22"/>
    <x v="6"/>
    <s v="Rate"/>
    <s v="Tax"/>
    <s v="Tax"/>
    <s v="Authority"/>
    <s v="Individual"/>
    <x v="0"/>
    <x v="6"/>
    <s v="Planning, Infrastructure &amp; Economic Development Department"/>
    <s v="Right of Way, Heritage and Urban Design"/>
    <x v="21"/>
    <s v="908919  2019 Public Realm Minor Interventions"/>
    <s v="516110  Water Capital"/>
    <n v="86"/>
    <n v="105"/>
    <n v="105"/>
    <n v="105"/>
    <n v="0"/>
    <n v="0"/>
    <n v="0"/>
    <n v="0"/>
    <n v="0"/>
    <n v="0"/>
    <n v="401"/>
    <n v="516110"/>
    <n v="401"/>
    <s v="CW"/>
    <n v="2021"/>
    <s v="Water Capital"/>
    <n v="908919"/>
    <s v="Domaine public 2019 - Interventions mineures"/>
    <s v="908919 Domaine public 2019 - Interventions mineures"/>
    <s v="Comité des transports"/>
    <s v="Services des transports"/>
    <s v="Renouvellement des immobilisations"/>
    <s v="Fonds de réserve financé par les deniers publics"/>
  </r>
  <r>
    <n v="908919"/>
    <x v="314"/>
    <x v="0"/>
    <x v="0"/>
    <x v="23"/>
    <x v="6"/>
    <s v="Rate"/>
    <s v="Tax"/>
    <s v="Tax"/>
    <s v="Authority"/>
    <s v="Individual"/>
    <x v="0"/>
    <x v="6"/>
    <s v="Planning, Infrastructure &amp; Economic Development Department"/>
    <s v="Right of Way, Heritage and Urban Design"/>
    <x v="21"/>
    <s v="908919  2019 Public Realm Minor Interventions"/>
    <s v="516112  Sewer Capital"/>
    <n v="99"/>
    <n v="120"/>
    <n v="120"/>
    <n v="120"/>
    <n v="0"/>
    <n v="0"/>
    <n v="0"/>
    <n v="0"/>
    <n v="0"/>
    <n v="0"/>
    <n v="459"/>
    <n v="516112"/>
    <n v="459"/>
    <s v="CW"/>
    <n v="2021"/>
    <s v="Sewer Capital "/>
    <n v="908919"/>
    <s v="Domaine public 2019 - Interventions mineures"/>
    <s v="908919 Domaine public 2019 - Interventions mineures"/>
    <s v="Comité des transports"/>
    <s v="Services des transports"/>
    <s v="Renouvellement des immobilisations"/>
    <s v="Fonds de réserve financé par les deniers publics"/>
  </r>
  <r>
    <n v="909061"/>
    <x v="315"/>
    <x v="0"/>
    <x v="0"/>
    <x v="0"/>
    <x v="0"/>
    <s v="Tax"/>
    <s v="Tax"/>
    <s v="Tax"/>
    <s v="Authority"/>
    <s v="Individual"/>
    <x v="0"/>
    <x v="6"/>
    <s v="Transportation Services Department"/>
    <s v="Transportation Planning"/>
    <x v="21"/>
    <s v="909061  2018 Area Traffic Management"/>
    <s v="516104  City Wide Capital"/>
    <n v="0"/>
    <n v="0"/>
    <n v="0"/>
    <n v="0"/>
    <n v="721"/>
    <n v="753"/>
    <n v="785"/>
    <n v="818"/>
    <n v="853"/>
    <n v="0"/>
    <n v="3930"/>
    <n v="516104"/>
    <n v="0"/>
    <s v="CW"/>
    <n v="2021"/>
    <s v="City Wide Capital"/>
    <n v="909061"/>
    <s v="Gestion de la circulation locale − 2018"/>
    <s v="909061 Gestion de la circulation locale − 2018"/>
    <s v="Comité des transports"/>
    <s v="Services des transports"/>
    <s v="Renouvellement des immobilisations"/>
    <s v="Fonds de réserve financé par les deniers publics"/>
  </r>
  <r>
    <n v="909061"/>
    <x v="315"/>
    <x v="1"/>
    <x v="1"/>
    <x v="53"/>
    <x v="1"/>
    <s v="DC"/>
    <s v="Tax"/>
    <s v="Tax"/>
    <s v="Authority"/>
    <s v="Individual"/>
    <x v="0"/>
    <x v="6"/>
    <s v="Transportation Services Department"/>
    <s v="Transportation Planning"/>
    <x v="21"/>
    <s v="909061  2018 Area Traffic Management"/>
    <s v="516224  D/C  - Roads &amp; Structures (City Wide)"/>
    <n v="0"/>
    <n v="0"/>
    <n v="0"/>
    <n v="0"/>
    <n v="142"/>
    <n v="149"/>
    <n v="29"/>
    <n v="0"/>
    <n v="0"/>
    <n v="0"/>
    <n v="320"/>
    <n v="516224"/>
    <n v="0"/>
    <s v="CW"/>
    <n v="2021"/>
    <s v="Roads &amp; Structures"/>
    <n v="909061"/>
    <s v="Gestion de la circulation locale − 2018"/>
    <s v="909061 Gestion de la circulation locale − 2018"/>
    <s v="Comité des transports"/>
    <s v="Services des transports"/>
    <s v="Renouvellement des immobilisations"/>
    <s v="Redevances d’aménagement"/>
  </r>
  <r>
    <n v="909061"/>
    <x v="315"/>
    <x v="1"/>
    <x v="1"/>
    <x v="4"/>
    <x v="1"/>
    <s v="DC"/>
    <s v="Tax"/>
    <s v="Tax"/>
    <s v="Authority"/>
    <s v="Individual"/>
    <x v="0"/>
    <x v="6"/>
    <s v="Transportation Services Department"/>
    <s v="Transportation Planning"/>
    <x v="21"/>
    <s v="909061  2018 Area Traffic Management"/>
    <s v="516298  Future DC Funding"/>
    <n v="0"/>
    <n v="0"/>
    <n v="0"/>
    <n v="0"/>
    <n v="0"/>
    <n v="0"/>
    <n v="126"/>
    <n v="162"/>
    <n v="168"/>
    <n v="0"/>
    <n v="456"/>
    <n v="516298"/>
    <n v="0"/>
    <s v="CW"/>
    <n v="2021"/>
    <s v="Check "/>
    <n v="909061"/>
    <s v="Gestion de la circulation locale − 2018"/>
    <s v="909061 Gestion de la circulation locale − 2018"/>
    <s v="Comité des transports"/>
    <s v="Services des transports"/>
    <s v="Renouvellement des immobilisations"/>
    <s v="Redevances d’aménagement"/>
  </r>
  <r>
    <n v="909368"/>
    <x v="316"/>
    <x v="0"/>
    <x v="0"/>
    <x v="0"/>
    <x v="0"/>
    <s v="Tax"/>
    <s v="Tax"/>
    <s v="Tax"/>
    <s v="Authority"/>
    <s v="Buildings-Road Services"/>
    <x v="0"/>
    <x v="6"/>
    <s v="Planning, Infrastructure &amp; Economic Development Department"/>
    <s v="Infrastructure Services"/>
    <x v="21"/>
    <s v="909368  2019 Buildings-Road Services"/>
    <s v="516104  City Wide Capital"/>
    <n v="3645"/>
    <n v="800"/>
    <n v="800"/>
    <n v="800"/>
    <n v="800"/>
    <n v="800"/>
    <n v="800"/>
    <n v="800"/>
    <n v="800"/>
    <n v="800"/>
    <n v="10845"/>
    <n v="516104"/>
    <n v="6045"/>
    <s v="CW"/>
    <n v="2021"/>
    <s v="City Wide Capital"/>
    <n v="909368"/>
    <s v="Bâtiments 2019 - Services des routes"/>
    <s v="909368 Bâtiments 2019 - Services des routes"/>
    <s v="Comité des transports"/>
    <s v="Services des transports"/>
    <s v="Renouvellement des immobilisations"/>
    <s v="Fonds de réserve financé par les deniers publics"/>
  </r>
  <r>
    <n v="909470"/>
    <x v="317"/>
    <x v="0"/>
    <x v="0"/>
    <x v="0"/>
    <x v="0"/>
    <s v="Tax"/>
    <s v="Tax"/>
    <s v="Tax"/>
    <s v="Authority"/>
    <s v="Individual"/>
    <x v="0"/>
    <x v="6"/>
    <s v="Transportation Services Department"/>
    <s v="Transportation Planning"/>
    <x v="21"/>
    <s v="909470  2019 Area Traffic Management"/>
    <s v="516104  City Wide Capital"/>
    <n v="626"/>
    <n v="635"/>
    <n v="664"/>
    <n v="694"/>
    <n v="0"/>
    <n v="0"/>
    <n v="0"/>
    <n v="0"/>
    <n v="0"/>
    <n v="0"/>
    <n v="2619"/>
    <n v="516104"/>
    <n v="2619"/>
    <s v="CW"/>
    <n v="2021"/>
    <s v="City Wide Capital"/>
    <n v="909470"/>
    <s v="Gestion de la circulation locale − 2019"/>
    <s v="909470 Gestion de la circulation locale − 2019"/>
    <s v="Comité des transports"/>
    <s v="Services des transports"/>
    <s v="Renouvellement des immobilisations"/>
    <s v="Fonds de réserve financé par les deniers publics"/>
  </r>
  <r>
    <n v="909470"/>
    <x v="317"/>
    <x v="1"/>
    <x v="1"/>
    <x v="53"/>
    <x v="1"/>
    <s v="DC"/>
    <s v="Tax"/>
    <s v="Tax"/>
    <s v="Authority"/>
    <s v="Individual"/>
    <x v="0"/>
    <x v="6"/>
    <s v="Transportation Services Department"/>
    <s v="Transportation Planning"/>
    <x v="21"/>
    <s v="909470  2019 Area Traffic Management"/>
    <s v="516224  D/C  - Roads &amp; Structures (City Wide)"/>
    <n v="119"/>
    <n v="121"/>
    <n v="127"/>
    <n v="133"/>
    <n v="0"/>
    <n v="0"/>
    <n v="0"/>
    <n v="0"/>
    <n v="0"/>
    <n v="0"/>
    <n v="500"/>
    <n v="516224"/>
    <n v="500"/>
    <s v="CW"/>
    <n v="2021"/>
    <s v="Roads &amp; Structures"/>
    <n v="909470"/>
    <s v="Gestion de la circulation locale − 2019"/>
    <s v="909470 Gestion de la circulation locale − 2019"/>
    <s v="Comité des transports"/>
    <s v="Services des transports"/>
    <s v="Renouvellement des immobilisations"/>
    <s v="Redevances d’aménagement"/>
  </r>
  <r>
    <n v="909380"/>
    <x v="318"/>
    <x v="0"/>
    <x v="0"/>
    <x v="0"/>
    <x v="0"/>
    <s v="Tax"/>
    <s v="Tax"/>
    <s v="Tax"/>
    <s v="Authority"/>
    <s v="Preservation Treatment"/>
    <x v="0"/>
    <x v="6"/>
    <s v="Planning, Infrastructure &amp; Economic Development Department"/>
    <s v="Infrastructure Services"/>
    <x v="21"/>
    <s v="909380  2019 Preservation - CW"/>
    <s v="516104  City Wide Capital"/>
    <n v="2245"/>
    <n v="2800"/>
    <n v="3800"/>
    <n v="3800"/>
    <n v="3000"/>
    <n v="3000"/>
    <n v="3000"/>
    <n v="3000"/>
    <n v="4000"/>
    <n v="4000"/>
    <n v="32645"/>
    <n v="516104"/>
    <n v="12645"/>
    <s v="CW"/>
    <n v="2021"/>
    <s v="City Wide Capital"/>
    <n v="909380"/>
    <s v="Préservation 2019 - À l'échelle de la ville"/>
    <s v="909380 Préservation 2019 - À l'échelle de la ville"/>
    <s v="Comité des transports"/>
    <s v="Services des transports"/>
    <s v="Renouvellement des immobilisations"/>
    <s v="Fonds de réserve financé par les deniers publics"/>
  </r>
  <r>
    <n v="909380"/>
    <x v="318"/>
    <x v="2"/>
    <x v="2"/>
    <x v="2"/>
    <x v="2"/>
    <s v="Tax"/>
    <s v="Tax"/>
    <s v="Tax"/>
    <s v="Authority"/>
    <s v="Preservation Treatment"/>
    <x v="0"/>
    <x v="6"/>
    <s v="Planning, Infrastructure &amp; Economic Development Department"/>
    <s v="Infrastructure Services"/>
    <x v="21"/>
    <s v="909380  2019 Preservation - CW"/>
    <s v="518004  Tax Supported Debt"/>
    <n v="2000"/>
    <n v="2000"/>
    <n v="2000"/>
    <n v="2000"/>
    <n v="3000"/>
    <n v="3000"/>
    <n v="3000"/>
    <n v="3000"/>
    <n v="3000"/>
    <n v="4000"/>
    <n v="27000"/>
    <n v="518004"/>
    <n v="8000"/>
    <s v="CW"/>
    <n v="2021"/>
    <s v="Tax Supported Debt"/>
    <n v="909380"/>
    <s v="Préservation 2019 - À l'échelle de la ville"/>
    <s v="909380 Préservation 2019 - À l'échelle de la ville"/>
    <s v="Comité des transports"/>
    <s v="Services des transports"/>
    <s v="Renouvellement des immobilisations"/>
    <s v="Dette financée par les deniers publics"/>
  </r>
  <r>
    <n v="909482"/>
    <x v="319"/>
    <x v="0"/>
    <x v="0"/>
    <x v="0"/>
    <x v="0"/>
    <s v="Tax"/>
    <s v="Tax"/>
    <s v="Tax"/>
    <s v="Authority"/>
    <s v="Preservation Treatment"/>
    <x v="0"/>
    <x v="6"/>
    <s v="Planning, Infrastructure &amp; Economic Development Department"/>
    <s v="Infrastructure Services"/>
    <x v="21"/>
    <s v="909482  2019 Preservation - Other"/>
    <s v="516104  City Wide Capital"/>
    <n v="100"/>
    <n v="100"/>
    <n v="100"/>
    <n v="100"/>
    <n v="0"/>
    <n v="0"/>
    <n v="0"/>
    <n v="0"/>
    <n v="0"/>
    <n v="0"/>
    <n v="400"/>
    <n v="516104"/>
    <n v="400"/>
    <s v="CW"/>
    <n v="2021"/>
    <s v="City Wide Capital"/>
    <n v="909482"/>
    <s v="Préservation 2019 - Autres"/>
    <s v="909482 Préservation 2019 - Autres"/>
    <s v="Comité des transports"/>
    <s v="Services des transports"/>
    <s v="Renouvellement des immobilisations"/>
    <s v="Fonds de réserve financé par les deniers publics"/>
  </r>
  <r>
    <n v="909482"/>
    <x v="319"/>
    <x v="2"/>
    <x v="2"/>
    <x v="2"/>
    <x v="2"/>
    <s v="Tax"/>
    <s v="Tax"/>
    <s v="Tax"/>
    <s v="Authority"/>
    <s v="Preservation Treatment"/>
    <x v="0"/>
    <x v="6"/>
    <s v="Planning, Infrastructure &amp; Economic Development Department"/>
    <s v="Infrastructure Services"/>
    <x v="21"/>
    <s v="909482  2019 Preservation - Other"/>
    <s v="518004  Tax Supported Debt"/>
    <n v="100"/>
    <n v="100"/>
    <n v="100"/>
    <n v="100"/>
    <n v="0"/>
    <n v="0"/>
    <n v="0"/>
    <n v="0"/>
    <n v="0"/>
    <n v="0"/>
    <n v="400"/>
    <n v="518004"/>
    <n v="400"/>
    <s v="CW"/>
    <n v="2021"/>
    <s v="Tax Supported Debt"/>
    <n v="909482"/>
    <s v="Préservation 2019 - Autres"/>
    <s v="909482 Préservation 2019 - Autres"/>
    <s v="Comité des transports"/>
    <s v="Services des transports"/>
    <s v="Renouvellement des immobilisations"/>
    <s v="Dette financée par les deniers publics"/>
  </r>
  <r>
    <n v="909483"/>
    <x v="320"/>
    <x v="0"/>
    <x v="0"/>
    <x v="0"/>
    <x v="0"/>
    <s v="Tax"/>
    <s v="Tax"/>
    <s v="Tax"/>
    <s v="Authority"/>
    <s v="Preservation Treatment"/>
    <x v="0"/>
    <x v="6"/>
    <s v="Planning, Infrastructure &amp; Economic Development Department"/>
    <s v="Infrastructure Services"/>
    <x v="21"/>
    <s v="909483  2019 Roadway Network Engineering"/>
    <s v="516104  City Wide Capital"/>
    <n v="300"/>
    <n v="400"/>
    <n v="200"/>
    <n v="400"/>
    <n v="400"/>
    <n v="400"/>
    <n v="400"/>
    <n v="400"/>
    <n v="400"/>
    <n v="400"/>
    <n v="3700"/>
    <n v="516104"/>
    <n v="1300"/>
    <s v="CW"/>
    <n v="2021"/>
    <s v="City Wide Capital"/>
    <n v="909483"/>
    <s v="Ingénierie du réseau routier 2019"/>
    <s v="909483 Ingénierie du réseau routier 2019"/>
    <s v="Comité des transports"/>
    <s v="Services des transports"/>
    <s v="Renouvellement des immobilisations"/>
    <s v="Fonds de réserve financé par les deniers publics"/>
  </r>
  <r>
    <n v="909483"/>
    <x v="320"/>
    <x v="2"/>
    <x v="2"/>
    <x v="2"/>
    <x v="2"/>
    <s v="Tax"/>
    <s v="Tax"/>
    <s v="Tax"/>
    <s v="Authority"/>
    <s v="Preservation Treatment"/>
    <x v="0"/>
    <x v="6"/>
    <s v="Planning, Infrastructure &amp; Economic Development Department"/>
    <s v="Infrastructure Services"/>
    <x v="21"/>
    <s v="909483  2019 Roadway Network Engineering"/>
    <s v="518004  Tax Supported Debt"/>
    <n v="500"/>
    <n v="500"/>
    <n v="800"/>
    <n v="600"/>
    <n v="600"/>
    <n v="600"/>
    <n v="600"/>
    <n v="600"/>
    <n v="700"/>
    <n v="700"/>
    <n v="6200"/>
    <n v="518004"/>
    <n v="2400"/>
    <s v="CW"/>
    <n v="2021"/>
    <s v="Tax Supported Debt"/>
    <n v="909483"/>
    <s v="Ingénierie du réseau routier 2019"/>
    <s v="909483 Ingénierie du réseau routier 2019"/>
    <s v="Comité des transports"/>
    <s v="Services des transports"/>
    <s v="Renouvellement des immobilisations"/>
    <s v="Dette financée par les deniers publics"/>
  </r>
  <r>
    <n v="905530"/>
    <x v="321"/>
    <x v="0"/>
    <x v="0"/>
    <x v="0"/>
    <x v="0"/>
    <s v="Tax"/>
    <s v="Tax"/>
    <s v="Tax"/>
    <s v="Authority"/>
    <s v="Individual"/>
    <x v="0"/>
    <x v="6"/>
    <s v="Planning, Infrastructure &amp; Economic Development Department"/>
    <s v="Infrastructure Services"/>
    <x v="21"/>
    <s v="905530  Bridges &amp; Bculverts - Bulk Prjs"/>
    <s v="516104  City Wide Capital"/>
    <n v="0"/>
    <n v="1000"/>
    <n v="1000"/>
    <n v="4000"/>
    <n v="10000"/>
    <n v="11000"/>
    <n v="12000"/>
    <n v="6810"/>
    <n v="16000"/>
    <n v="15000"/>
    <n v="76810"/>
    <n v="516104"/>
    <n v="6000"/>
    <s v="CW"/>
    <n v="2021"/>
    <s v="City Wide Capital"/>
    <n v="905530"/>
    <s v="Ponts et ponceaux indépendants"/>
    <s v="905530 Ponts et ponceaux indépendants"/>
    <s v="Comité des transports"/>
    <s v="Services des transports"/>
    <s v="Renouvellement des immobilisations"/>
    <s v="Fonds de réserve financé par les deniers publics"/>
  </r>
  <r>
    <n v="905530"/>
    <x v="321"/>
    <x v="2"/>
    <x v="2"/>
    <x v="2"/>
    <x v="2"/>
    <s v="Tax"/>
    <s v="Tax"/>
    <s v="Tax"/>
    <s v="Authority"/>
    <s v="Individual"/>
    <x v="0"/>
    <x v="6"/>
    <s v="Planning, Infrastructure &amp; Economic Development Department"/>
    <s v="Infrastructure Services"/>
    <x v="21"/>
    <s v="905530  Bridges &amp; Bculverts - Bulk Prjs"/>
    <s v="518004  Tax Supported Debt"/>
    <n v="0"/>
    <n v="4570"/>
    <n v="10300"/>
    <n v="1730"/>
    <n v="8950"/>
    <n v="8950"/>
    <n v="8950"/>
    <n v="15000"/>
    <n v="6810"/>
    <n v="8810"/>
    <n v="74070"/>
    <n v="518004"/>
    <n v="16600"/>
    <s v="CW"/>
    <n v="2021"/>
    <s v="Tax Supported Debt"/>
    <n v="905530"/>
    <s v="Ponts et ponceaux indépendants"/>
    <s v="905530 Ponts et ponceaux indépendants"/>
    <s v="Comité des transports"/>
    <s v="Services des transports"/>
    <s v="Renouvellement des immobilisations"/>
    <s v="Dette financée par les deniers publics"/>
  </r>
  <r>
    <n v="907324"/>
    <x v="322"/>
    <x v="0"/>
    <x v="0"/>
    <x v="0"/>
    <x v="0"/>
    <s v="Tax"/>
    <s v="Tax"/>
    <s v="Tax"/>
    <s v="Authority"/>
    <s v="Individual"/>
    <x v="0"/>
    <x v="6"/>
    <s v="Planning, Infrastructure &amp; Economic Development Department"/>
    <s v="Infrastructure Services"/>
    <x v="21"/>
    <s v="907324  St Patrick St Bridge [013320]"/>
    <s v="516104  City Wide Capital"/>
    <n v="0"/>
    <n v="430"/>
    <n v="1000"/>
    <n v="0"/>
    <n v="0"/>
    <n v="0"/>
    <n v="0"/>
    <n v="0"/>
    <n v="0"/>
    <n v="0"/>
    <n v="1430"/>
    <n v="516104"/>
    <n v="1430"/>
    <s v="12,13"/>
    <n v="2023"/>
    <s v="City Wide Capital"/>
    <n v="907324"/>
    <s v="Pont de la rue Saint-Patrick (013320)"/>
    <s v="907324 Pont de la rue Saint-Patrick (013320)"/>
    <s v="Comité des transports"/>
    <s v="Services des transports"/>
    <s v="Renouvellement des immobilisations"/>
    <s v="Fonds de réserve financé par les deniers publics"/>
  </r>
  <r>
    <n v="907324"/>
    <x v="322"/>
    <x v="2"/>
    <x v="2"/>
    <x v="2"/>
    <x v="2"/>
    <s v="Tax"/>
    <s v="Tax"/>
    <s v="Tax"/>
    <s v="Authority"/>
    <s v="Individual"/>
    <x v="0"/>
    <x v="6"/>
    <s v="Planning, Infrastructure &amp; Economic Development Department"/>
    <s v="Infrastructure Services"/>
    <x v="21"/>
    <s v="907324  St Patrick St Bridge [013320]"/>
    <s v="518004  Tax Supported Debt"/>
    <n v="0"/>
    <n v="500"/>
    <n v="5850"/>
    <n v="0"/>
    <n v="0"/>
    <n v="0"/>
    <n v="0"/>
    <n v="0"/>
    <n v="0"/>
    <n v="0"/>
    <n v="6350"/>
    <n v="518004"/>
    <n v="6350"/>
    <s v="12,13"/>
    <n v="2023"/>
    <s v="Tax Supported Debt"/>
    <n v="907324"/>
    <s v="Pont de la rue Saint-Patrick (013320)"/>
    <s v="907324 Pont de la rue Saint-Patrick (013320)"/>
    <s v="Comité des transports"/>
    <s v="Services des transports"/>
    <s v="Renouvellement des immobilisations"/>
    <s v="Dette financée par les deniers publics"/>
  </r>
  <r>
    <n v="908154"/>
    <x v="323"/>
    <x v="0"/>
    <x v="0"/>
    <x v="0"/>
    <x v="0"/>
    <s v="Tax"/>
    <s v="Tax"/>
    <s v="Tax"/>
    <s v="Authority"/>
    <s v="Structures - Transportation"/>
    <x v="0"/>
    <x v="6"/>
    <s v="Planning, Infrastructure &amp; Economic Development Department"/>
    <s v="Infrastructure Services"/>
    <x v="21"/>
    <s v="908154  2019 Structures - Site-Specific"/>
    <s v="516104  City Wide Capital"/>
    <n v="478"/>
    <n v="800"/>
    <n v="900"/>
    <n v="800"/>
    <n v="800"/>
    <n v="850"/>
    <n v="200"/>
    <n v="800"/>
    <n v="400"/>
    <n v="800"/>
    <n v="6828"/>
    <n v="516104"/>
    <n v="2978"/>
    <s v="CW"/>
    <n v="2021"/>
    <s v="City Wide Capital"/>
    <n v="908154"/>
    <s v="Réfection structurelle mineure - 2017"/>
    <s v="908154 Réfection structurelle mineure - 2017"/>
    <s v="Comité des transports"/>
    <s v="Services des transports"/>
    <s v="Renouvellement des immobilisations"/>
    <s v="Fonds de réserve financé par les deniers publics"/>
  </r>
  <r>
    <n v="908154"/>
    <x v="323"/>
    <x v="2"/>
    <x v="2"/>
    <x v="2"/>
    <x v="2"/>
    <s v="Tax"/>
    <s v="Tax"/>
    <s v="Tax"/>
    <s v="Authority"/>
    <s v="Structures - Transportation"/>
    <x v="0"/>
    <x v="6"/>
    <s v="Planning, Infrastructure &amp; Economic Development Department"/>
    <s v="Infrastructure Services"/>
    <x v="21"/>
    <s v="908154  2019 Structures - Site-Specific"/>
    <s v="518004  Tax Supported Debt"/>
    <n v="550"/>
    <n v="200"/>
    <n v="100"/>
    <n v="200"/>
    <n v="200"/>
    <n v="150"/>
    <n v="800"/>
    <n v="200"/>
    <n v="600"/>
    <n v="200"/>
    <n v="3200"/>
    <n v="518004"/>
    <n v="1050"/>
    <s v="CW"/>
    <n v="2021"/>
    <s v="Tax Supported Debt"/>
    <n v="908154"/>
    <s v="Réfection structurelle mineure - 2017"/>
    <s v="908154 Réfection structurelle mineure - 2017"/>
    <s v="Comité des transports"/>
    <s v="Services des transports"/>
    <s v="Renouvellement des immobilisations"/>
    <s v="Dette financée par les deniers publics"/>
  </r>
  <r>
    <n v="908156"/>
    <x v="324"/>
    <x v="0"/>
    <x v="0"/>
    <x v="0"/>
    <x v="0"/>
    <s v="Tax"/>
    <s v="Tax"/>
    <s v="Tax"/>
    <s v="Authority"/>
    <s v="Structures - Transportation"/>
    <x v="0"/>
    <x v="6"/>
    <s v="Planning, Infrastructure &amp; Economic Development Department"/>
    <s v="Infrastructure Services"/>
    <x v="21"/>
    <s v="908156  2019  Miisc Structural Renewal - CW"/>
    <s v="516104  City Wide Capital"/>
    <n v="490"/>
    <n v="950"/>
    <n v="400"/>
    <n v="500"/>
    <n v="300"/>
    <n v="300"/>
    <n v="300"/>
    <n v="300"/>
    <n v="300"/>
    <n v="400"/>
    <n v="4240"/>
    <n v="516104"/>
    <n v="2340"/>
    <s v="CW"/>
    <n v="2021"/>
    <s v="City Wide Capital"/>
    <n v="908156"/>
    <s v="Écrans antibruits - 2017"/>
    <s v="908156 Écrans antibruits - 2017"/>
    <s v="Comité des transports"/>
    <s v="Services des transports"/>
    <s v="Renouvellement des immobilisations"/>
    <s v="Fonds de réserve financé par les deniers publics"/>
  </r>
  <r>
    <n v="908156"/>
    <x v="324"/>
    <x v="2"/>
    <x v="2"/>
    <x v="2"/>
    <x v="2"/>
    <s v="Tax"/>
    <s v="Tax"/>
    <s v="Tax"/>
    <s v="Authority"/>
    <s v="Structures - Transportation"/>
    <x v="0"/>
    <x v="6"/>
    <s v="Planning, Infrastructure &amp; Economic Development Department"/>
    <s v="Infrastructure Services"/>
    <x v="21"/>
    <s v="908156  2019  Miisc Structural Renewal - CW"/>
    <s v="518004  Tax Supported Debt"/>
    <n v="500"/>
    <n v="200"/>
    <n v="200"/>
    <n v="250"/>
    <n v="140"/>
    <n v="140"/>
    <n v="140"/>
    <n v="180"/>
    <n v="180"/>
    <n v="80"/>
    <n v="2010"/>
    <n v="518004"/>
    <n v="1150"/>
    <s v="CW"/>
    <n v="2021"/>
    <s v="Tax Supported Debt"/>
    <n v="908156"/>
    <s v="Écrans antibruits - 2017"/>
    <s v="908156 Écrans antibruits - 2017"/>
    <s v="Comité des transports"/>
    <s v="Services des transports"/>
    <s v="Renouvellement des immobilisations"/>
    <s v="Dette financée par les deniers publics"/>
  </r>
  <r>
    <n v="908583"/>
    <x v="325"/>
    <x v="0"/>
    <x v="0"/>
    <x v="0"/>
    <x v="0"/>
    <s v="Tax"/>
    <s v="Tax"/>
    <s v="Tax"/>
    <s v="Authority"/>
    <s v="Structures - Transportation"/>
    <x v="0"/>
    <x v="6"/>
    <s v="Planning, Infrastructure &amp; Economic Development Department"/>
    <s v="Infrastructure Services"/>
    <x v="21"/>
    <s v="908583  Bank St Sawmill Crk [057470]"/>
    <s v="516104  City Wide Capital"/>
    <n v="0"/>
    <n v="400"/>
    <n v="0"/>
    <n v="0"/>
    <n v="0"/>
    <n v="0"/>
    <n v="0"/>
    <n v="0"/>
    <n v="0"/>
    <n v="0"/>
    <n v="400"/>
    <n v="516104"/>
    <n v="400"/>
    <s v="17, 18"/>
    <s v="2022"/>
    <s v="City Wide Capital"/>
    <n v="908583"/>
    <s v="Ponceau du ruisseau Sawmill sous la rue Bank [057470]"/>
    <s v="908583 Ponceau du ruisseau Sawmill sous la rue Bank [057470]"/>
    <s v="Comité des transports"/>
    <s v="Services des transports"/>
    <s v="Renouvellement des immobilisations"/>
    <s v="Fonds de réserve financé par les deniers publics"/>
  </r>
  <r>
    <n v="908583"/>
    <x v="325"/>
    <x v="2"/>
    <x v="2"/>
    <x v="2"/>
    <x v="2"/>
    <s v="Tax"/>
    <s v="Tax"/>
    <s v="Tax"/>
    <s v="Authority"/>
    <s v="Structures - Transportation"/>
    <x v="0"/>
    <x v="6"/>
    <s v="Planning, Infrastructure &amp; Economic Development Department"/>
    <s v="Infrastructure Services"/>
    <x v="21"/>
    <s v="908583  Bank St Sawmill Crk [057470]"/>
    <s v="518004  Tax Supported Debt"/>
    <n v="0"/>
    <n v="120"/>
    <n v="0"/>
    <n v="0"/>
    <n v="0"/>
    <n v="0"/>
    <n v="0"/>
    <n v="0"/>
    <n v="0"/>
    <n v="0"/>
    <n v="120"/>
    <n v="518004"/>
    <n v="120"/>
    <s v="17, 18"/>
    <s v="2022"/>
    <s v="Tax Supported Debt"/>
    <n v="908583"/>
    <s v="Ponceau du ruisseau Sawmill sous la rue Bank [057470]"/>
    <s v="908583 Ponceau du ruisseau Sawmill sous la rue Bank [057470]"/>
    <s v="Comité des transports"/>
    <s v="Services des transports"/>
    <s v="Renouvellement des immobilisations"/>
    <s v="Dette financée par les deniers publics"/>
  </r>
  <r>
    <n v="908584"/>
    <x v="326"/>
    <x v="0"/>
    <x v="0"/>
    <x v="0"/>
    <x v="0"/>
    <s v="Tax"/>
    <s v="Tax"/>
    <s v="Tax"/>
    <s v="Authority"/>
    <s v="Structures - Transportation"/>
    <x v="0"/>
    <x v="6"/>
    <s v="Planning, Infrastructure &amp; Economic Development Department"/>
    <s v="Infrastructure Services"/>
    <x v="21"/>
    <s v="908584  AirportPkwy NB WalkleyRamp Twin Bculvert"/>
    <s v="516104  City Wide Capital"/>
    <n v="390"/>
    <n v="0"/>
    <n v="0"/>
    <n v="0"/>
    <n v="0"/>
    <n v="0"/>
    <n v="0"/>
    <n v="0"/>
    <n v="0"/>
    <n v="0"/>
    <n v="390"/>
    <n v="516104"/>
    <n v="390"/>
    <s v="16"/>
    <s v="2021"/>
    <s v="City Wide Capital"/>
    <n v="908584"/>
    <s v="Ponceau B double sous la rampe d'accès de la promenade de l'Aéroport (dir. nord) vers Walkley"/>
    <s v="908584 Ponceau B double sous la rampe d'accès de la promenade de l'Aéroport (dir. nord) vers Walkley"/>
    <s v="Comité des transports"/>
    <s v="Services des transports"/>
    <s v="Renouvellement des immobilisations"/>
    <s v="Fonds de réserve financé par les deniers publics"/>
  </r>
  <r>
    <n v="908584"/>
    <x v="326"/>
    <x v="2"/>
    <x v="2"/>
    <x v="2"/>
    <x v="2"/>
    <s v="Tax"/>
    <s v="Tax"/>
    <s v="Tax"/>
    <s v="Authority"/>
    <s v="Structures - Transportation"/>
    <x v="0"/>
    <x v="6"/>
    <s v="Planning, Infrastructure &amp; Economic Development Department"/>
    <s v="Infrastructure Services"/>
    <x v="21"/>
    <s v="908584  AirportPkwy NB WalkleyRamp Twin Bculvert"/>
    <s v="518004  Tax Supported Debt"/>
    <n v="980"/>
    <n v="0"/>
    <n v="0"/>
    <n v="0"/>
    <n v="0"/>
    <n v="0"/>
    <n v="0"/>
    <n v="0"/>
    <n v="0"/>
    <n v="0"/>
    <n v="980"/>
    <n v="518004"/>
    <n v="980"/>
    <s v="16"/>
    <s v="2021"/>
    <s v="Tax Supported Debt"/>
    <n v="908584"/>
    <s v="Ponceau B double sous la rampe d'accès de la promenade de l'Aéroport (dir. nord) vers Walkley"/>
    <s v="908584 Ponceau B double sous la rampe d'accès de la promenade de l'Aéroport (dir. nord) vers Walkley"/>
    <s v="Comité des transports"/>
    <s v="Services des transports"/>
    <s v="Renouvellement des immobilisations"/>
    <s v="Dette financée par les deniers publics"/>
  </r>
  <r>
    <n v="908587"/>
    <x v="327"/>
    <x v="0"/>
    <x v="0"/>
    <x v="0"/>
    <x v="0"/>
    <s v="Tax"/>
    <s v="Tax"/>
    <s v="Tax"/>
    <s v="Authority"/>
    <s v="Structures - Transportation"/>
    <x v="0"/>
    <x v="6"/>
    <s v="Planning, Infrastructure &amp; Economic Development Department"/>
    <s v="Infrastructure Services"/>
    <x v="21"/>
    <s v="908587  Bank St Canal Bridge [012010]"/>
    <s v="516104  City Wide Capital"/>
    <n v="350"/>
    <n v="0"/>
    <n v="0"/>
    <n v="0"/>
    <n v="0"/>
    <n v="0"/>
    <n v="0"/>
    <n v="0"/>
    <n v="0"/>
    <n v="0"/>
    <n v="350"/>
    <n v="516104"/>
    <n v="350"/>
    <s v="17"/>
    <s v="2023"/>
    <s v="City Wide Capital"/>
    <n v="908587"/>
    <s v="Pont de la rue Bank au-dessus du Canal "/>
    <s v="908587 Pont de la rue Bank au-dessus du Canal "/>
    <s v="Comité des transports"/>
    <s v="Services des transports"/>
    <s v="Renouvellement des immobilisations"/>
    <s v="Fonds de réserve financé par les deniers publics"/>
  </r>
  <r>
    <n v="908587"/>
    <x v="327"/>
    <x v="2"/>
    <x v="2"/>
    <x v="2"/>
    <x v="2"/>
    <s v="Tax"/>
    <s v="Tax"/>
    <s v="Tax"/>
    <s v="Authority"/>
    <s v="Structures - Transportation"/>
    <x v="0"/>
    <x v="6"/>
    <s v="Planning, Infrastructure &amp; Economic Development Department"/>
    <s v="Infrastructure Services"/>
    <x v="21"/>
    <s v="908587  Bank St Canal Bridge [012010]"/>
    <s v="518004  Tax Supported Debt"/>
    <n v="100"/>
    <n v="0"/>
    <n v="0"/>
    <n v="0"/>
    <n v="0"/>
    <n v="0"/>
    <n v="0"/>
    <n v="0"/>
    <n v="0"/>
    <n v="0"/>
    <n v="100"/>
    <n v="518004"/>
    <n v="100"/>
    <s v="17"/>
    <s v="2023"/>
    <s v="Tax Supported Debt"/>
    <n v="908587"/>
    <s v="Pont de la rue Bank au-dessus du Canal "/>
    <s v="908587 Pont de la rue Bank au-dessus du Canal "/>
    <s v="Comité des transports"/>
    <s v="Services des transports"/>
    <s v="Renouvellement des immobilisations"/>
    <s v="Dette financée par les deniers publics"/>
  </r>
  <r>
    <n v="908589"/>
    <x v="328"/>
    <x v="0"/>
    <x v="0"/>
    <x v="0"/>
    <x v="0"/>
    <s v="Tax"/>
    <s v="Tax"/>
    <s v="Tax"/>
    <s v="Authority"/>
    <s v="Structures - Transportation"/>
    <x v="0"/>
    <x v="6"/>
    <s v="Planning, Infrastructure &amp; Economic Development Department"/>
    <s v="Infrastructure Services"/>
    <x v="21"/>
    <s v="908589  Belfast Rd O/P VIA [055980]"/>
    <s v="516104  City Wide Capital"/>
    <n v="200"/>
    <n v="260"/>
    <n v="0"/>
    <n v="0"/>
    <n v="0"/>
    <n v="0"/>
    <n v="0"/>
    <n v="0"/>
    <n v="0"/>
    <n v="0"/>
    <n v="460"/>
    <n v="516104"/>
    <n v="460"/>
    <s v="18"/>
    <s v="2023"/>
    <s v="City Wide Capital"/>
    <n v="908589"/>
    <s v="Passage supérieur du chemin Belfast à VIA Rail [055980]"/>
    <s v="908589 Passage supérieur du chemin Belfast à VIA Rail [055980]"/>
    <s v="Comité des transports"/>
    <s v="Services des transports"/>
    <s v="Renouvellement des immobilisations"/>
    <s v="Fonds de réserve financé par les deniers publics"/>
  </r>
  <r>
    <n v="908589"/>
    <x v="328"/>
    <x v="2"/>
    <x v="2"/>
    <x v="2"/>
    <x v="2"/>
    <s v="Tax"/>
    <s v="Tax"/>
    <s v="Tax"/>
    <s v="Authority"/>
    <s v="Structures - Transportation"/>
    <x v="0"/>
    <x v="6"/>
    <s v="Planning, Infrastructure &amp; Economic Development Department"/>
    <s v="Infrastructure Services"/>
    <x v="21"/>
    <s v="908589  Belfast Rd O/P VIA [055980]"/>
    <s v="518004  Tax Supported Debt"/>
    <n v="200"/>
    <n v="2100"/>
    <n v="0"/>
    <n v="0"/>
    <n v="0"/>
    <n v="0"/>
    <n v="0"/>
    <n v="0"/>
    <n v="0"/>
    <n v="0"/>
    <n v="2300"/>
    <n v="518004"/>
    <n v="2300"/>
    <s v="18"/>
    <s v="2023"/>
    <s v="Tax Supported Debt"/>
    <n v="908589"/>
    <s v="Passage supérieur du chemin Belfast à VIA Rail [055980]"/>
    <s v="908589 Passage supérieur du chemin Belfast à VIA Rail [055980]"/>
    <s v="Comité des transports"/>
    <s v="Services des transports"/>
    <s v="Renouvellement des immobilisations"/>
    <s v="Dette financée par les deniers publics"/>
  </r>
  <r>
    <n v="908597"/>
    <x v="329"/>
    <x v="0"/>
    <x v="0"/>
    <x v="0"/>
    <x v="0"/>
    <s v="Tax"/>
    <s v="Tax"/>
    <s v="Tax"/>
    <s v="Authority"/>
    <s v="Structures - Transportation"/>
    <x v="0"/>
    <x v="6"/>
    <s v="Planning, Infrastructure &amp; Economic Development Department"/>
    <s v="Infrastructure Services"/>
    <x v="21"/>
    <s v="908597  McKenzie King Bridge [012200-1]"/>
    <s v="516104  City Wide Capital"/>
    <n v="620"/>
    <n v="1080"/>
    <n v="0"/>
    <n v="0"/>
    <n v="0"/>
    <n v="0"/>
    <n v="0"/>
    <n v="0"/>
    <n v="0"/>
    <n v="0"/>
    <n v="1700"/>
    <n v="516104"/>
    <n v="1700"/>
    <s v="12,14"/>
    <s v="2022"/>
    <s v="City Wide Capital"/>
    <n v="908597"/>
    <s v="Pont McKenzie-King [012200-1]"/>
    <s v="908597 Pont McKenzie-King [012200-1]"/>
    <s v="Comité des transports"/>
    <s v="Services des transports"/>
    <s v="Renouvellement des immobilisations"/>
    <s v="Fonds de réserve financé par les deniers publics"/>
  </r>
  <r>
    <n v="908597"/>
    <x v="329"/>
    <x v="2"/>
    <x v="2"/>
    <x v="2"/>
    <x v="2"/>
    <s v="Tax"/>
    <s v="Tax"/>
    <s v="Tax"/>
    <s v="Authority"/>
    <s v="Structures - Transportation"/>
    <x v="0"/>
    <x v="6"/>
    <s v="Planning, Infrastructure &amp; Economic Development Department"/>
    <s v="Infrastructure Services"/>
    <x v="21"/>
    <s v="908597  McKenzie King Bridge [012200-1]"/>
    <s v="518004  Tax Supported Debt"/>
    <n v="1000"/>
    <n v="9100"/>
    <n v="0"/>
    <n v="0"/>
    <n v="0"/>
    <n v="0"/>
    <n v="0"/>
    <n v="0"/>
    <n v="0"/>
    <n v="0"/>
    <n v="10100"/>
    <n v="518004"/>
    <n v="10100"/>
    <s v="12,14"/>
    <s v="2022"/>
    <s v="Tax Supported Debt"/>
    <n v="908597"/>
    <s v="Pont McKenzie-King [012200-1]"/>
    <s v="908597 Pont McKenzie-King [012200-1]"/>
    <s v="Comité des transports"/>
    <s v="Services des transports"/>
    <s v="Renouvellement des immobilisations"/>
    <s v="Dette financée par les deniers publics"/>
  </r>
  <r>
    <n v="908600"/>
    <x v="330"/>
    <x v="0"/>
    <x v="0"/>
    <x v="0"/>
    <x v="0"/>
    <s v="Tax"/>
    <s v="Tax"/>
    <s v="Tax"/>
    <s v="Authority"/>
    <s v="Individual"/>
    <x v="0"/>
    <x v="6"/>
    <s v="Planning, Infrastructure &amp; Economic Development Department"/>
    <s v="Infrastructure Services"/>
    <x v="21"/>
    <s v="908600  Old Railway RR Ped [018600]"/>
    <s v="516104  City Wide Capital"/>
    <n v="0"/>
    <n v="0"/>
    <n v="470"/>
    <n v="2000"/>
    <n v="0"/>
    <n v="0"/>
    <n v="0"/>
    <n v="0"/>
    <n v="0"/>
    <n v="0"/>
    <n v="2470"/>
    <n v="516104"/>
    <n v="2470"/>
    <s v="17"/>
    <n v="2024"/>
    <s v="City Wide Capital"/>
    <n v="908600"/>
    <s v="Passerelle pour piétons Old Railway au-dessus de la rivière Rideau [018600]"/>
    <s v="908600 Passerelle pour piétons Old Railway au-dessus de la rivière Rideau [018600]"/>
    <s v="Comité des transports"/>
    <s v="Services des transports"/>
    <s v="Renouvellement des immobilisations"/>
    <s v="Fonds de réserve financé par les deniers publics"/>
  </r>
  <r>
    <n v="908600"/>
    <x v="330"/>
    <x v="2"/>
    <x v="2"/>
    <x v="2"/>
    <x v="2"/>
    <s v="Tax"/>
    <s v="Tax"/>
    <s v="Tax"/>
    <s v="Authority"/>
    <s v="Individual"/>
    <x v="0"/>
    <x v="6"/>
    <s v="Planning, Infrastructure &amp; Economic Development Department"/>
    <s v="Infrastructure Services"/>
    <x v="21"/>
    <s v="908600  Old Railway RR Ped [018600]"/>
    <s v="518004  Tax Supported Debt"/>
    <n v="0"/>
    <n v="0"/>
    <n v="1000"/>
    <n v="8440"/>
    <n v="0"/>
    <n v="0"/>
    <n v="0"/>
    <n v="0"/>
    <n v="0"/>
    <n v="0"/>
    <n v="9440"/>
    <n v="518004"/>
    <n v="9440"/>
    <s v="17"/>
    <n v="2024"/>
    <s v="Tax Supported Debt"/>
    <n v="908600"/>
    <s v="Passerelle pour piétons Old Railway au-dessus de la rivière Rideau [018600]"/>
    <s v="908600 Passerelle pour piétons Old Railway au-dessus de la rivière Rideau [018600]"/>
    <s v="Comité des transports"/>
    <s v="Services des transports"/>
    <s v="Renouvellement des immobilisations"/>
    <s v="Dette financée par les deniers publics"/>
  </r>
  <r>
    <n v="908607"/>
    <x v="331"/>
    <x v="0"/>
    <x v="0"/>
    <x v="0"/>
    <x v="0"/>
    <s v="Tax"/>
    <s v="Tax"/>
    <s v="Tax"/>
    <s v="Authority"/>
    <s v="Structures - Transportation"/>
    <x v="0"/>
    <x v="6"/>
    <s v="Planning, Infrastructure &amp; Economic Development Department"/>
    <s v="Infrastructure Services"/>
    <x v="21"/>
    <s v="908607  Transcanada Trail Ped [115020]"/>
    <s v="516104  City Wide Capital"/>
    <n v="800"/>
    <n v="0"/>
    <n v="0"/>
    <n v="0"/>
    <n v="0"/>
    <n v="0"/>
    <n v="0"/>
    <n v="0"/>
    <n v="0"/>
    <n v="0"/>
    <n v="800"/>
    <n v="516104"/>
    <n v="800"/>
    <s v="8"/>
    <s v="2023"/>
    <s v="City Wide Capital"/>
    <n v="908607"/>
    <s v="Passerelle pour piétons du Sentier transcanadien  [115020]"/>
    <s v="908607 Passerelle pour piétons du Sentier transcanadien  [115020]"/>
    <s v="Comité des transports"/>
    <s v="Services des transports"/>
    <s v="Renouvellement des immobilisations"/>
    <s v="Fonds de réserve financé par les deniers publics"/>
  </r>
  <r>
    <n v="908607"/>
    <x v="331"/>
    <x v="2"/>
    <x v="2"/>
    <x v="2"/>
    <x v="2"/>
    <s v="Tax"/>
    <s v="Tax"/>
    <s v="Tax"/>
    <s v="Authority"/>
    <s v="Structures - Transportation"/>
    <x v="0"/>
    <x v="6"/>
    <s v="Planning, Infrastructure &amp; Economic Development Department"/>
    <s v="Infrastructure Services"/>
    <x v="21"/>
    <s v="908607  Transcanada Trail Ped [115020]"/>
    <s v="518004  Tax Supported Debt"/>
    <n v="1000"/>
    <n v="0"/>
    <n v="0"/>
    <n v="0"/>
    <n v="0"/>
    <n v="0"/>
    <n v="0"/>
    <n v="0"/>
    <n v="0"/>
    <n v="0"/>
    <n v="1000"/>
    <n v="518004"/>
    <n v="1000"/>
    <s v="8"/>
    <s v="2023"/>
    <s v="Tax Supported Debt"/>
    <n v="908607"/>
    <s v="Passerelle pour piétons du Sentier transcanadien  [115020]"/>
    <s v="908607 Passerelle pour piétons du Sentier transcanadien  [115020]"/>
    <s v="Comité des transports"/>
    <s v="Services des transports"/>
    <s v="Renouvellement des immobilisations"/>
    <s v="Dette financée par les deniers publics"/>
  </r>
  <r>
    <n v="908955"/>
    <x v="332"/>
    <x v="0"/>
    <x v="0"/>
    <x v="0"/>
    <x v="0"/>
    <s v="Tax"/>
    <s v="Tax"/>
    <s v="Tax"/>
    <s v="Authority"/>
    <s v="Individual"/>
    <x v="0"/>
    <x v="6"/>
    <s v="Planning, Infrastructure &amp; Economic Development Department"/>
    <s v="Infrastructure Services"/>
    <x v="21"/>
    <s v="908955  Airport Parkway O/P [226010]"/>
    <s v="516104  City Wide Capital"/>
    <n v="0"/>
    <n v="0"/>
    <n v="210"/>
    <n v="2000"/>
    <n v="0"/>
    <n v="0"/>
    <n v="0"/>
    <n v="0"/>
    <n v="0"/>
    <n v="0"/>
    <n v="2210"/>
    <n v="516104"/>
    <n v="2210"/>
    <n v="10"/>
    <n v="2024"/>
    <s v="City Wide Capital"/>
    <n v="908955"/>
    <s v="Passage supérieur de la promenade de l’Aéroport [226010]"/>
    <s v="908955 Passage supérieur de la promenade de l’Aéroport [226010]"/>
    <s v="Comité des transports"/>
    <s v="Services des transports"/>
    <s v="Renouvellement des immobilisations"/>
    <s v="Fonds de réserve financé par les deniers publics"/>
  </r>
  <r>
    <n v="908955"/>
    <x v="332"/>
    <x v="2"/>
    <x v="2"/>
    <x v="2"/>
    <x v="2"/>
    <s v="Tax"/>
    <s v="Tax"/>
    <s v="Tax"/>
    <s v="Authority"/>
    <s v="Individual"/>
    <x v="0"/>
    <x v="6"/>
    <s v="Planning, Infrastructure &amp; Economic Development Department"/>
    <s v="Infrastructure Services"/>
    <x v="21"/>
    <s v="908955  Airport Parkway O/P [226010]"/>
    <s v="518004  Tax Supported Debt"/>
    <n v="0"/>
    <n v="0"/>
    <n v="250"/>
    <n v="720"/>
    <n v="0"/>
    <n v="0"/>
    <n v="0"/>
    <n v="0"/>
    <n v="0"/>
    <n v="0"/>
    <n v="970"/>
    <n v="518004"/>
    <n v="970"/>
    <n v="10"/>
    <n v="2024"/>
    <s v="Tax Supported Debt"/>
    <n v="908955"/>
    <s v="Passage supérieur de la promenade de l’Aéroport [226010]"/>
    <s v="908955 Passage supérieur de la promenade de l’Aéroport [226010]"/>
    <s v="Comité des transports"/>
    <s v="Services des transports"/>
    <s v="Renouvellement des immobilisations"/>
    <s v="Dette financée par les deniers publics"/>
  </r>
  <r>
    <n v="908956"/>
    <x v="333"/>
    <x v="0"/>
    <x v="0"/>
    <x v="0"/>
    <x v="0"/>
    <s v="Tax"/>
    <s v="Tax"/>
    <s v="Tax"/>
    <s v="Authority"/>
    <s v="Structures - Transportation"/>
    <x v="0"/>
    <x v="6"/>
    <s v="Planning, Infrastructure &amp; Economic Development Department"/>
    <s v="Infrastructure Services"/>
    <x v="21"/>
    <s v="908956  Booth St Bridge [017030]"/>
    <s v="516104  City Wide Capital"/>
    <n v="460"/>
    <n v="0"/>
    <n v="0"/>
    <n v="0"/>
    <n v="0"/>
    <n v="0"/>
    <n v="0"/>
    <n v="0"/>
    <n v="0"/>
    <n v="0"/>
    <n v="460"/>
    <n v="516104"/>
    <n v="460"/>
    <n v="14"/>
    <n v="2020"/>
    <s v="City Wide Capital"/>
    <n v="908956"/>
    <s v="Pont de la rue Booth [017030]"/>
    <s v="908956 Pont de la rue Booth [017030]"/>
    <s v="Comité des transports"/>
    <s v="Services des transports"/>
    <s v="Renouvellement des immobilisations"/>
    <s v="Fonds de réserve financé par les deniers publics"/>
  </r>
  <r>
    <n v="908956"/>
    <x v="333"/>
    <x v="2"/>
    <x v="2"/>
    <x v="2"/>
    <x v="2"/>
    <s v="Tax"/>
    <s v="Tax"/>
    <s v="Tax"/>
    <s v="Authority"/>
    <s v="Structures - Transportation"/>
    <x v="0"/>
    <x v="6"/>
    <s v="Planning, Infrastructure &amp; Economic Development Department"/>
    <s v="Infrastructure Services"/>
    <x v="21"/>
    <s v="908956  Booth St Bridge [017030]"/>
    <s v="518004  Tax Supported Debt"/>
    <n v="1000"/>
    <n v="0"/>
    <n v="0"/>
    <n v="0"/>
    <n v="0"/>
    <n v="0"/>
    <n v="0"/>
    <n v="0"/>
    <n v="0"/>
    <n v="0"/>
    <n v="1000"/>
    <n v="518004"/>
    <n v="1000"/>
    <n v="14"/>
    <n v="2020"/>
    <s v="Tax Supported Debt"/>
    <n v="908956"/>
    <s v="Pont de la rue Booth [017030]"/>
    <s v="908956 Pont de la rue Booth [017030]"/>
    <s v="Comité des transports"/>
    <s v="Services des transports"/>
    <s v="Renouvellement des immobilisations"/>
    <s v="Dette financée par les deniers publics"/>
  </r>
  <r>
    <n v="908957"/>
    <x v="334"/>
    <x v="0"/>
    <x v="0"/>
    <x v="0"/>
    <x v="0"/>
    <s v="Tax"/>
    <s v="Tax"/>
    <s v="Tax"/>
    <s v="Authority"/>
    <s v="Structures - Transportation"/>
    <x v="0"/>
    <x v="6"/>
    <s v="Planning, Infrastructure &amp; Economic Development Department"/>
    <s v="Infrastructure Services"/>
    <x v="21"/>
    <s v="908957  Jockvale Bridge [113030]"/>
    <s v="516104  City Wide Capital"/>
    <n v="760"/>
    <n v="0"/>
    <n v="0"/>
    <n v="0"/>
    <n v="0"/>
    <n v="0"/>
    <n v="0"/>
    <n v="0"/>
    <n v="0"/>
    <n v="0"/>
    <n v="760"/>
    <n v="516104"/>
    <n v="760"/>
    <n v="3"/>
    <n v="2020"/>
    <s v="City Wide Capital"/>
    <n v="908957"/>
    <s v="Pont de la rue Jockvale [113030]"/>
    <s v="908957 Pont de la rue Jockvale [113030]"/>
    <s v="Comité des transports"/>
    <s v="Services des transports"/>
    <s v="Renouvellement des immobilisations"/>
    <s v="Fonds de réserve financé par les deniers publics"/>
  </r>
  <r>
    <n v="908957"/>
    <x v="334"/>
    <x v="2"/>
    <x v="2"/>
    <x v="2"/>
    <x v="2"/>
    <s v="Tax"/>
    <s v="Tax"/>
    <s v="Tax"/>
    <s v="Authority"/>
    <s v="Structures - Transportation"/>
    <x v="0"/>
    <x v="6"/>
    <s v="Planning, Infrastructure &amp; Economic Development Department"/>
    <s v="Infrastructure Services"/>
    <x v="21"/>
    <s v="908957  Jockvale Bridge [113030]"/>
    <s v="518004  Tax Supported Debt"/>
    <n v="1000"/>
    <n v="0"/>
    <n v="0"/>
    <n v="0"/>
    <n v="0"/>
    <n v="0"/>
    <n v="0"/>
    <n v="0"/>
    <n v="0"/>
    <n v="0"/>
    <n v="1000"/>
    <n v="518004"/>
    <n v="1000"/>
    <n v="3"/>
    <n v="2020"/>
    <s v="Tax Supported Debt"/>
    <n v="908957"/>
    <s v="Pont de la rue Jockvale [113030]"/>
    <s v="908957 Pont de la rue Jockvale [113030]"/>
    <s v="Comité des transports"/>
    <s v="Services des transports"/>
    <s v="Renouvellement des immobilisations"/>
    <s v="Dette financée par les deniers publics"/>
  </r>
  <r>
    <n v="908959"/>
    <x v="335"/>
    <x v="0"/>
    <x v="0"/>
    <x v="0"/>
    <x v="0"/>
    <s v="Tax"/>
    <s v="Tax"/>
    <s v="Tax"/>
    <s v="Authority"/>
    <s v="Structures - Transportation"/>
    <x v="0"/>
    <x v="6"/>
    <s v="Planning, Infrastructure &amp; Economic Development Department"/>
    <s v="Infrastructure Services"/>
    <x v="21"/>
    <s v="908959  Pooley's Ped Bridge [017240]"/>
    <s v="516104  City Wide Capital"/>
    <n v="380"/>
    <n v="0"/>
    <n v="0"/>
    <n v="0"/>
    <n v="0"/>
    <n v="0"/>
    <n v="0"/>
    <n v="0"/>
    <n v="0"/>
    <n v="0"/>
    <n v="380"/>
    <n v="516104"/>
    <n v="380"/>
    <n v="14"/>
    <n v="2020"/>
    <s v="City Wide Capital"/>
    <n v="908959"/>
    <s v="Pont pour piétons de la rue Pooley [017240]"/>
    <s v="908959 Pont pour piétons de la rue Pooley [017240]"/>
    <s v="Comité des transports"/>
    <s v="Services des transports"/>
    <s v="Renouvellement des immobilisations"/>
    <s v="Fonds de réserve financé par les deniers publics"/>
  </r>
  <r>
    <n v="908959"/>
    <x v="335"/>
    <x v="2"/>
    <x v="2"/>
    <x v="2"/>
    <x v="2"/>
    <s v="Tax"/>
    <s v="Tax"/>
    <s v="Tax"/>
    <s v="Authority"/>
    <s v="Structures - Transportation"/>
    <x v="0"/>
    <x v="6"/>
    <s v="Planning, Infrastructure &amp; Economic Development Department"/>
    <s v="Infrastructure Services"/>
    <x v="21"/>
    <s v="908959  Pooley's Ped Bridge [017240]"/>
    <s v="518004  Tax Supported Debt"/>
    <n v="500"/>
    <n v="0"/>
    <n v="0"/>
    <n v="0"/>
    <n v="0"/>
    <n v="0"/>
    <n v="0"/>
    <n v="0"/>
    <n v="0"/>
    <n v="0"/>
    <n v="500"/>
    <n v="518004"/>
    <n v="500"/>
    <n v="14"/>
    <n v="2020"/>
    <s v="Tax Supported Debt"/>
    <n v="908959"/>
    <s v="Pont pour piétons de la rue Pooley [017240]"/>
    <s v="908959 Pont pour piétons de la rue Pooley [017240]"/>
    <s v="Comité des transports"/>
    <s v="Services des transports"/>
    <s v="Renouvellement des immobilisations"/>
    <s v="Dette financée par les deniers publics"/>
  </r>
  <r>
    <n v="908999"/>
    <x v="336"/>
    <x v="0"/>
    <x v="0"/>
    <x v="0"/>
    <x v="0"/>
    <s v="Tax"/>
    <s v="Tax"/>
    <s v="Tax"/>
    <s v="Authority"/>
    <s v="Structures - Transportation"/>
    <x v="0"/>
    <x v="6"/>
    <s v="Planning, Infrastructure &amp; Economic Development Department"/>
    <s v="Infrastructure Services"/>
    <x v="21"/>
    <s v="908999  LRT2 S1 Hwy 174 Montreal Rd"/>
    <s v="516104  City Wide Capital"/>
    <n v="1548"/>
    <n v="200"/>
    <n v="548"/>
    <n v="0"/>
    <n v="0"/>
    <n v="0"/>
    <n v="0"/>
    <n v="0"/>
    <n v="0"/>
    <n v="0"/>
    <n v="2296"/>
    <n v="516104"/>
    <n v="2296"/>
    <n v="2"/>
    <n v="2022"/>
    <s v="City Wide Capital"/>
    <n v="908999"/>
    <s v="TLR2 Autoroute 174 - chemin Montreal zone S1"/>
    <s v="908999 TLR2 Autoroute 174 - chemin Montreal zone S1"/>
    <s v="Comité des transports"/>
    <s v="Services des transports"/>
    <s v="Renouvellement des immobilisations"/>
    <s v="Fonds de réserve financé par les deniers publics"/>
  </r>
  <r>
    <n v="908999"/>
    <x v="336"/>
    <x v="2"/>
    <x v="2"/>
    <x v="2"/>
    <x v="2"/>
    <s v="Tax"/>
    <s v="Tax"/>
    <s v="Tax"/>
    <s v="Authority"/>
    <s v="Structures - Transportation"/>
    <x v="0"/>
    <x v="6"/>
    <s v="Planning, Infrastructure &amp; Economic Development Department"/>
    <s v="Infrastructure Services"/>
    <x v="21"/>
    <s v="908999  LRT2 S1 Hwy 174 Montreal Rd"/>
    <s v="518004  Tax Supported Debt"/>
    <n v="1000"/>
    <n v="4897"/>
    <n v="2000"/>
    <n v="0"/>
    <n v="0"/>
    <n v="0"/>
    <n v="0"/>
    <n v="0"/>
    <n v="0"/>
    <n v="0"/>
    <n v="7897"/>
    <n v="518004"/>
    <n v="7897"/>
    <n v="2"/>
    <n v="2022"/>
    <s v="Tax Supported Debt"/>
    <n v="908999"/>
    <s v="TLR2 Autoroute 174 - chemin Montreal zone S1"/>
    <s v="908999 TLR2 Autoroute 174 - chemin Montreal zone S1"/>
    <s v="Comité des transports"/>
    <s v="Services des transports"/>
    <s v="Renouvellement des immobilisations"/>
    <s v="Dette financée par les deniers publics"/>
  </r>
  <r>
    <n v="909015"/>
    <x v="337"/>
    <x v="0"/>
    <x v="0"/>
    <x v="0"/>
    <x v="0"/>
    <s v="Tax"/>
    <s v="Tax"/>
    <s v="Tax"/>
    <s v="Authority"/>
    <s v="Structures - Transportation"/>
    <x v="0"/>
    <x v="6"/>
    <s v="Planning, Infrastructure &amp; Economic Development Department"/>
    <s v="Infrastructure Services"/>
    <x v="21"/>
    <s v="909015  LRT2 S2 Hwy 174 Green's Creek"/>
    <s v="516104  City Wide Capital"/>
    <n v="300"/>
    <n v="600"/>
    <n v="200"/>
    <n v="0"/>
    <n v="0"/>
    <n v="0"/>
    <n v="0"/>
    <n v="0"/>
    <n v="0"/>
    <n v="0"/>
    <n v="1100"/>
    <n v="516104"/>
    <n v="1100"/>
    <n v="2"/>
    <n v="2021"/>
    <s v="City Wide Capital"/>
    <n v="909015"/>
    <s v="TLR2 Autoroute 174 – ruisseau Green zone S2"/>
    <s v="909015 TLR2 Autoroute 174 – ruisseau Green zone S2"/>
    <s v="Comité des transports"/>
    <s v="Services des transports"/>
    <s v="Renouvellement des immobilisations"/>
    <s v="Fonds de réserve financé par les deniers publics"/>
  </r>
  <r>
    <n v="909015"/>
    <x v="337"/>
    <x v="2"/>
    <x v="2"/>
    <x v="2"/>
    <x v="2"/>
    <s v="Tax"/>
    <s v="Tax"/>
    <s v="Tax"/>
    <s v="Authority"/>
    <s v="Structures - Transportation"/>
    <x v="0"/>
    <x v="6"/>
    <s v="Planning, Infrastructure &amp; Economic Development Department"/>
    <s v="Infrastructure Services"/>
    <x v="21"/>
    <s v="909015  LRT2 S2 Hwy 174 Green's Creek"/>
    <s v="518004  Tax Supported Debt"/>
    <n v="125"/>
    <n v="250"/>
    <n v="225"/>
    <n v="0"/>
    <n v="0"/>
    <n v="0"/>
    <n v="0"/>
    <n v="0"/>
    <n v="0"/>
    <n v="0"/>
    <n v="600"/>
    <n v="518004"/>
    <n v="600"/>
    <n v="2"/>
    <n v="2021"/>
    <s v="Tax Supported Debt"/>
    <n v="909015"/>
    <s v="TLR2 Autoroute 174 – ruisseau Green zone S2"/>
    <s v="909015 TLR2 Autoroute 174 – ruisseau Green zone S2"/>
    <s v="Comité des transports"/>
    <s v="Services des transports"/>
    <s v="Renouvellement des immobilisations"/>
    <s v="Dette financée par les deniers publics"/>
  </r>
  <r>
    <n v="909016"/>
    <x v="338"/>
    <x v="0"/>
    <x v="0"/>
    <x v="0"/>
    <x v="0"/>
    <s v="Tax"/>
    <s v="Tax"/>
    <s v="Tax"/>
    <s v="Authority"/>
    <s v="Structures - Transportation"/>
    <x v="0"/>
    <x v="6"/>
    <s v="Planning, Infrastructure &amp; Economic Development Department"/>
    <s v="Infrastructure Services"/>
    <x v="21"/>
    <s v="909016  LRT2 S3 Hwy 174 Jeanne D'Arc"/>
    <s v="516104  City Wide Capital"/>
    <n v="14"/>
    <n v="3"/>
    <n v="14"/>
    <n v="0"/>
    <n v="0"/>
    <n v="0"/>
    <n v="0"/>
    <n v="0"/>
    <n v="0"/>
    <n v="0"/>
    <n v="31"/>
    <n v="516104"/>
    <n v="31"/>
    <n v="1"/>
    <n v="2021"/>
    <s v="City Wide Capital"/>
    <n v="909016"/>
    <s v="TLR2 Autoroute 174 - chemin Jeanne D'Arc zone S3"/>
    <s v="909016 TLR2 Autoroute 174 - chemin Jeanne D'Arc zone S3"/>
    <s v="Comité des transports"/>
    <s v="Services des transports"/>
    <s v="Renouvellement des immobilisations"/>
    <s v="Fonds de réserve financé par les deniers publics"/>
  </r>
  <r>
    <n v="909016"/>
    <x v="338"/>
    <x v="2"/>
    <x v="2"/>
    <x v="2"/>
    <x v="2"/>
    <s v="Tax"/>
    <s v="Tax"/>
    <s v="Tax"/>
    <s v="Authority"/>
    <s v="Structures - Transportation"/>
    <x v="0"/>
    <x v="6"/>
    <s v="Planning, Infrastructure &amp; Economic Development Department"/>
    <s v="Infrastructure Services"/>
    <x v="21"/>
    <s v="909016  LRT2 S3 Hwy 174 Jeanne D'Arc"/>
    <s v="518004  Tax Supported Debt"/>
    <n v="325"/>
    <n v="675"/>
    <n v="325"/>
    <n v="0"/>
    <n v="0"/>
    <n v="0"/>
    <n v="0"/>
    <n v="0"/>
    <n v="0"/>
    <n v="0"/>
    <n v="1325"/>
    <n v="518004"/>
    <n v="1325"/>
    <n v="1"/>
    <n v="2021"/>
    <s v="Tax Supported Debt"/>
    <n v="909016"/>
    <s v="TLR2 Autoroute 174 - chemin Jeanne D'Arc zone S3"/>
    <s v="909016 TLR2 Autoroute 174 - chemin Jeanne D'Arc zone S3"/>
    <s v="Comité des transports"/>
    <s v="Services des transports"/>
    <s v="Renouvellement des immobilisations"/>
    <s v="Dette financée par les deniers publics"/>
  </r>
  <r>
    <n v="909382"/>
    <x v="339"/>
    <x v="0"/>
    <x v="0"/>
    <x v="0"/>
    <x v="0"/>
    <s v="Tax"/>
    <s v="Tax"/>
    <s v="Tax"/>
    <s v="Authority"/>
    <s v="Structures - Transportation"/>
    <x v="0"/>
    <x v="6"/>
    <s v="Planning, Infrastructure &amp; Economic Development Department"/>
    <s v="Infrastructure Services"/>
    <x v="21"/>
    <s v="909382  2019 Structures Scoping Pre/Post Eng"/>
    <s v="516104  City Wide Capital"/>
    <n v="500"/>
    <n v="500"/>
    <n v="500"/>
    <n v="600"/>
    <n v="600"/>
    <n v="600"/>
    <n v="600"/>
    <n v="700"/>
    <n v="700"/>
    <n v="700"/>
    <n v="6000"/>
    <n v="516104"/>
    <n v="2100"/>
    <s v="CW"/>
    <n v="2021"/>
    <s v="City Wide Capital"/>
    <n v="909382"/>
    <s v="Délimitations préalable et subséquente des travaux d'ingénierie des structures 2019"/>
    <s v="909382 Délimitations préalable et subséquente des travaux d'ingénierie des structures 2019"/>
    <s v="Comité des transports"/>
    <s v="Services des transports"/>
    <s v="Renouvellement des immobilisations"/>
    <s v="Fonds de réserve financé par les deniers publics"/>
  </r>
  <r>
    <n v="909438"/>
    <x v="340"/>
    <x v="0"/>
    <x v="0"/>
    <x v="0"/>
    <x v="0"/>
    <s v="Tax"/>
    <s v="Tax"/>
    <s v="Tax"/>
    <s v="Authority"/>
    <s v="Structures - Transportation"/>
    <x v="0"/>
    <x v="6"/>
    <s v="Planning, Infrastructure &amp; Economic Development Department"/>
    <s v="Infrastructure Services"/>
    <x v="21"/>
    <s v="909438  2019 Bridge Structures - CW"/>
    <s v="516104  City Wide Capital"/>
    <n v="160"/>
    <n v="930"/>
    <n v="0"/>
    <n v="0"/>
    <n v="0"/>
    <n v="0"/>
    <n v="0"/>
    <n v="0"/>
    <n v="0"/>
    <n v="0"/>
    <n v="1090"/>
    <n v="516104"/>
    <n v="1090"/>
    <s v="CW"/>
    <n v="2022"/>
    <s v="City Wide Capital"/>
    <n v="909438"/>
    <s v="Ponts 2019 - À l'échelle de la ville"/>
    <s v="909438 Ponts 2019 - À l'échelle de la ville"/>
    <s v="Comité des transports"/>
    <s v="Services des transports"/>
    <s v="Renouvellement des immobilisations"/>
    <s v="Fonds de réserve financé par les deniers publics"/>
  </r>
  <r>
    <n v="909438"/>
    <x v="340"/>
    <x v="2"/>
    <x v="2"/>
    <x v="2"/>
    <x v="2"/>
    <s v="Tax"/>
    <s v="Tax"/>
    <s v="Tax"/>
    <s v="Authority"/>
    <s v="Structures - Transportation"/>
    <x v="0"/>
    <x v="6"/>
    <s v="Planning, Infrastructure &amp; Economic Development Department"/>
    <s v="Infrastructure Services"/>
    <x v="21"/>
    <s v="909438  2019 Bridge Structures - CW"/>
    <s v="518004  Tax Supported Debt"/>
    <n v="220"/>
    <n v="1440"/>
    <n v="0"/>
    <n v="0"/>
    <n v="0"/>
    <n v="0"/>
    <n v="0"/>
    <n v="0"/>
    <n v="0"/>
    <n v="0"/>
    <n v="1660"/>
    <n v="518004"/>
    <n v="1660"/>
    <s v="CW"/>
    <n v="2022"/>
    <s v="Tax Supported Debt"/>
    <n v="909438"/>
    <s v="Ponts 2019 - À l'échelle de la ville"/>
    <s v="909438 Ponts 2019 - À l'échelle de la ville"/>
    <s v="Comité des transports"/>
    <s v="Services des transports"/>
    <s v="Renouvellement des immobilisations"/>
    <s v="Dette financée par les deniers publics"/>
  </r>
  <r>
    <n v="909388"/>
    <x v="341"/>
    <x v="0"/>
    <x v="0"/>
    <x v="0"/>
    <x v="0"/>
    <s v="Tax"/>
    <s v="Tax"/>
    <s v="Tax"/>
    <s v="Authority"/>
    <s v="Sidewalk &amp; Curb Rehabilitation"/>
    <x v="0"/>
    <x v="6"/>
    <s v="Planning, Infrastructure &amp; Economic Development Department"/>
    <s v="Infrastructure Services"/>
    <x v="21"/>
    <s v="909388  2019 Sidewalks &amp; Pathways - CW"/>
    <s v="516104  City Wide Capital"/>
    <n v="675"/>
    <n v="1190"/>
    <n v="3700"/>
    <n v="2800"/>
    <n v="2000"/>
    <n v="3000"/>
    <n v="4000"/>
    <n v="2600"/>
    <n v="5000"/>
    <n v="6000"/>
    <n v="30965"/>
    <n v="516104"/>
    <n v="8365"/>
    <s v="CW"/>
    <n v="2021"/>
    <s v="City Wide Capital"/>
    <n v="909388"/>
    <s v="Trottoirs et sentiers 2019 - À l'échelle de la ville"/>
    <s v="909388 Trottoirs et sentiers 2019 - À l'échelle de la ville"/>
    <s v="Comité des transports"/>
    <s v="Services des transports"/>
    <s v="Renouvellement des immobilisations"/>
    <s v="Fonds de réserve financé par les deniers publics"/>
  </r>
  <r>
    <n v="909388"/>
    <x v="341"/>
    <x v="2"/>
    <x v="2"/>
    <x v="2"/>
    <x v="2"/>
    <s v="Tax"/>
    <s v="Tax"/>
    <s v="Tax"/>
    <s v="Authority"/>
    <s v="Sidewalk &amp; Curb Rehabilitation"/>
    <x v="0"/>
    <x v="6"/>
    <s v="Planning, Infrastructure &amp; Economic Development Department"/>
    <s v="Infrastructure Services"/>
    <x v="21"/>
    <s v="909388  2019 Sidewalks &amp; Pathways - CW"/>
    <s v="518004  Tax Supported Debt"/>
    <n v="2000"/>
    <n v="2000"/>
    <n v="5000"/>
    <n v="3000"/>
    <n v="5000"/>
    <n v="5000"/>
    <n v="5000"/>
    <n v="8000"/>
    <n v="6000"/>
    <n v="6000"/>
    <n v="47000"/>
    <n v="518004"/>
    <n v="12000"/>
    <s v="CW"/>
    <n v="2021"/>
    <s v="Tax Supported Debt"/>
    <n v="909388"/>
    <s v="Trottoirs et sentiers 2019 - À l'échelle de la ville"/>
    <s v="909388 Trottoirs et sentiers 2019 - À l'échelle de la ville"/>
    <s v="Comité des transports"/>
    <s v="Services des transports"/>
    <s v="Renouvellement des immobilisations"/>
    <s v="Dette financée par les deniers publics"/>
  </r>
  <r>
    <n v="909484"/>
    <x v="342"/>
    <x v="0"/>
    <x v="0"/>
    <x v="0"/>
    <x v="0"/>
    <s v="Tax"/>
    <s v="Tax"/>
    <s v="Tax"/>
    <s v="Authority"/>
    <s v="Sidewalk &amp; Curb Rehabilitation"/>
    <x v="0"/>
    <x v="6"/>
    <s v="Planning, Infrastructure &amp; Economic Development Department"/>
    <s v="Infrastructure Services"/>
    <x v="21"/>
    <s v="909484  2019 Sidewalks &amp; Pathways - Other"/>
    <s v="516104  City Wide Capital"/>
    <n v="100"/>
    <n v="100"/>
    <n v="100"/>
    <n v="100"/>
    <n v="0"/>
    <n v="0"/>
    <n v="0"/>
    <n v="0"/>
    <n v="0"/>
    <n v="0"/>
    <n v="400"/>
    <n v="516104"/>
    <n v="400"/>
    <s v="CW"/>
    <n v="2021"/>
    <s v="City Wide Capital"/>
    <n v="909484"/>
    <s v="Trottoirs et sentiers 2019 - Autres"/>
    <s v="909484 Trottoirs et sentiers 2019 - Autres"/>
    <s v="Comité des transports"/>
    <s v="Services des transports"/>
    <s v="Renouvellement des immobilisations"/>
    <s v="Fonds de réserve financé par les deniers publics"/>
  </r>
  <r>
    <n v="909484"/>
    <x v="342"/>
    <x v="2"/>
    <x v="2"/>
    <x v="2"/>
    <x v="2"/>
    <s v="Tax"/>
    <s v="Tax"/>
    <s v="Tax"/>
    <s v="Authority"/>
    <s v="Sidewalk &amp; Curb Rehabilitation"/>
    <x v="0"/>
    <x v="6"/>
    <s v="Planning, Infrastructure &amp; Economic Development Department"/>
    <s v="Infrastructure Services"/>
    <x v="21"/>
    <s v="909484  2019 Sidewalks &amp; Pathways - Other"/>
    <s v="518004  Tax Supported Debt"/>
    <n v="100"/>
    <n v="100"/>
    <n v="100"/>
    <n v="100"/>
    <n v="0"/>
    <n v="0"/>
    <n v="0"/>
    <n v="0"/>
    <n v="0"/>
    <n v="0"/>
    <n v="400"/>
    <n v="518004"/>
    <n v="400"/>
    <s v="CW"/>
    <n v="2021"/>
    <s v="Tax Supported Debt"/>
    <n v="909484"/>
    <s v="Trottoirs et sentiers 2019 - Autres"/>
    <s v="909484 Trottoirs et sentiers 2019 - Autres"/>
    <s v="Comité des transports"/>
    <s v="Services des transports"/>
    <s v="Renouvellement des immobilisations"/>
    <s v="Dette financée par les deniers publics"/>
  </r>
  <r>
    <n v="909056"/>
    <x v="343"/>
    <x v="0"/>
    <x v="0"/>
    <x v="0"/>
    <x v="0"/>
    <s v="Tax"/>
    <s v="Tax"/>
    <s v="Tax"/>
    <s v="Authority"/>
    <s v="Pedestrian Facilities"/>
    <x v="0"/>
    <x v="6"/>
    <s v="Transportation Services Department"/>
    <s v="Transportation Planning"/>
    <x v="21"/>
    <s v="909056  2018 Pedestrian Access-Intersection &amp; Ra"/>
    <s v="516104  City Wide Capital"/>
    <n v="0"/>
    <n v="0"/>
    <n v="0"/>
    <n v="0"/>
    <n v="100"/>
    <n v="100"/>
    <n v="100"/>
    <n v="100"/>
    <n v="100"/>
    <n v="0"/>
    <n v="500"/>
    <n v="516104"/>
    <n v="0"/>
    <s v="CW"/>
    <n v="2020"/>
    <s v="City Wide Capital"/>
    <n v="909056"/>
    <s v="Accès des piétons 2018 − intersection et rampes"/>
    <s v="909056 Accès des piétons 2018 − intersection et rampes"/>
    <s v="Comité des transports"/>
    <s v="Services des transports"/>
    <s v="Renouvellement des immobilisations"/>
    <s v="Fonds de réserve financé par les deniers publics"/>
  </r>
  <r>
    <n v="909056"/>
    <x v="343"/>
    <x v="2"/>
    <x v="2"/>
    <x v="2"/>
    <x v="2"/>
    <s v="Tax"/>
    <s v="Tax"/>
    <s v="Tax"/>
    <s v="Authority"/>
    <s v="Pedestrian Facilities"/>
    <x v="0"/>
    <x v="6"/>
    <s v="Transportation Services Department"/>
    <s v="Transportation Planning"/>
    <x v="21"/>
    <s v="909056  2018 Pedestrian Access-Intersection &amp; Ra"/>
    <s v="518004  Tax Supported Debt"/>
    <n v="0"/>
    <n v="0"/>
    <n v="0"/>
    <n v="0"/>
    <n v="100"/>
    <n v="100"/>
    <n v="100"/>
    <n v="100"/>
    <n v="100"/>
    <n v="0"/>
    <n v="500"/>
    <n v="518004"/>
    <n v="0"/>
    <s v="CW"/>
    <n v="2020"/>
    <s v="Tax Supported Debt"/>
    <n v="909056"/>
    <s v="Accès des piétons 2018 − intersection et rampes"/>
    <s v="909056 Accès des piétons 2018 − intersection et rampes"/>
    <s v="Comité des transports"/>
    <s v="Services des transports"/>
    <s v="Renouvellement des immobilisations"/>
    <s v="Dette financée par les deniers publics"/>
  </r>
  <r>
    <n v="909465"/>
    <x v="344"/>
    <x v="0"/>
    <x v="0"/>
    <x v="0"/>
    <x v="0"/>
    <s v="Tax"/>
    <s v="Tax"/>
    <s v="Tax"/>
    <s v="Authority"/>
    <s v="Pedestrian Facilities"/>
    <x v="0"/>
    <x v="6"/>
    <s v="Transportation Services Department"/>
    <s v="Transportation Planning"/>
    <x v="21"/>
    <s v="909465  2019 Pedestrian Access-Intersect &amp; Ramp"/>
    <s v="516104  City Wide Capital"/>
    <n v="100"/>
    <n v="100"/>
    <n v="100"/>
    <n v="100"/>
    <n v="0"/>
    <n v="0"/>
    <n v="0"/>
    <n v="0"/>
    <n v="0"/>
    <n v="0"/>
    <n v="400"/>
    <n v="516104"/>
    <n v="400"/>
    <s v="CW"/>
    <n v="2021"/>
    <s v="City Wide Capital"/>
    <n v="909465"/>
    <s v="Accès des piétons 2019 − intersection et rampes"/>
    <s v="909465 Accès des piétons 2019 − intersection et rampes"/>
    <s v="Comité des transports"/>
    <s v="Services des transports"/>
    <s v="Renouvellement des immobilisations"/>
    <s v="Fonds de réserve financé par les deniers publics"/>
  </r>
  <r>
    <n v="909465"/>
    <x v="344"/>
    <x v="2"/>
    <x v="2"/>
    <x v="2"/>
    <x v="2"/>
    <s v="Tax"/>
    <s v="Tax"/>
    <s v="Tax"/>
    <s v="Authority"/>
    <s v="Pedestrian Facilities"/>
    <x v="0"/>
    <x v="6"/>
    <s v="Transportation Services Department"/>
    <s v="Transportation Planning"/>
    <x v="21"/>
    <s v="909465  2019 Pedestrian Access-Intersect &amp; Ramp"/>
    <s v="518004  Tax Supported Debt"/>
    <n v="100"/>
    <n v="100"/>
    <n v="100"/>
    <n v="100"/>
    <n v="0"/>
    <n v="0"/>
    <n v="0"/>
    <n v="0"/>
    <n v="0"/>
    <n v="0"/>
    <n v="400"/>
    <n v="518004"/>
    <n v="400"/>
    <s v="CW"/>
    <n v="2021"/>
    <s v="Tax Supported Debt"/>
    <n v="909465"/>
    <s v="Accès des piétons 2019 − intersection et rampes"/>
    <s v="909465 Accès des piétons 2019 − intersection et rampes"/>
    <s v="Comité des transports"/>
    <s v="Services des transports"/>
    <s v="Renouvellement des immobilisations"/>
    <s v="Dette financée par les deniers publics"/>
  </r>
  <r>
    <n v="901121"/>
    <x v="345"/>
    <x v="0"/>
    <x v="0"/>
    <x v="0"/>
    <x v="0"/>
    <s v="Tax"/>
    <s v="Tax"/>
    <s v="Tax"/>
    <s v="Authority"/>
    <s v="Individual"/>
    <x v="1"/>
    <x v="6"/>
    <s v="Transportation Services Department"/>
    <s v="Transportation Planning"/>
    <x v="21"/>
    <s v="901121  Eagleson Rd (Cadence to Hope Side)"/>
    <s v="516104  City Wide Capital"/>
    <n v="0"/>
    <n v="0"/>
    <n v="0"/>
    <n v="0"/>
    <n v="0"/>
    <n v="11"/>
    <n v="178"/>
    <n v="0"/>
    <n v="0"/>
    <n v="0"/>
    <n v="189"/>
    <n v="516104"/>
    <n v="0"/>
    <s v="6,23"/>
    <n v="2028"/>
    <s v="City Wide Capital"/>
    <n v="901121"/>
    <s v="chemin Eagleson (de Cadence à Hope Side)"/>
    <s v="901121 chemin Eagleson (de Cadence à Hope Side)"/>
    <s v="Comité des transports"/>
    <s v="Services des transports"/>
    <s v="Croissance"/>
    <s v="Fonds de réserve financé par les deniers publics"/>
  </r>
  <r>
    <n v="901121"/>
    <x v="345"/>
    <x v="1"/>
    <x v="1"/>
    <x v="53"/>
    <x v="1"/>
    <s v="DC"/>
    <s v="Tax"/>
    <s v="Tax"/>
    <s v="Authority"/>
    <s v="Individual"/>
    <x v="1"/>
    <x v="6"/>
    <s v="Transportation Services Department"/>
    <s v="Transportation Planning"/>
    <x v="21"/>
    <s v="901121  Eagleson Rd (Cadence to Hope Side)"/>
    <s v="516224  D/C  - Roads &amp; Structures (City Wide)"/>
    <n v="0"/>
    <n v="0"/>
    <n v="0"/>
    <n v="0"/>
    <n v="0"/>
    <n v="2115"/>
    <n v="6977"/>
    <n v="0"/>
    <n v="0"/>
    <n v="0"/>
    <n v="9092"/>
    <n v="516224"/>
    <n v="0"/>
    <s v="6,23"/>
    <n v="2028"/>
    <s v="Roads &amp; Structures"/>
    <n v="901121"/>
    <s v="chemin Eagleson (de Cadence à Hope Side)"/>
    <s v="901121 chemin Eagleson (de Cadence à Hope Side)"/>
    <s v="Comité des transports"/>
    <s v="Services des transports"/>
    <s v="Croissance"/>
    <s v="Redevances d’aménagement"/>
  </r>
  <r>
    <n v="901121"/>
    <x v="345"/>
    <x v="2"/>
    <x v="2"/>
    <x v="2"/>
    <x v="2"/>
    <s v="Tax"/>
    <s v="Tax"/>
    <s v="Tax"/>
    <s v="Authority"/>
    <s v="Individual"/>
    <x v="1"/>
    <x v="6"/>
    <s v="Transportation Services Department"/>
    <s v="Transportation Planning"/>
    <x v="21"/>
    <s v="901121  Eagleson Rd (Cadence to Hope Side)"/>
    <s v="518004  Tax Supported Debt"/>
    <n v="0"/>
    <n v="0"/>
    <n v="0"/>
    <n v="0"/>
    <n v="0"/>
    <n v="100"/>
    <n v="500"/>
    <n v="0"/>
    <n v="0"/>
    <n v="0"/>
    <n v="600"/>
    <n v="518004"/>
    <n v="0"/>
    <s v="6,23"/>
    <n v="2028"/>
    <s v="Tax Supported Debt"/>
    <n v="901121"/>
    <s v="chemin Eagleson (de Cadence à Hope Side)"/>
    <s v="901121 chemin Eagleson (de Cadence à Hope Side)"/>
    <s v="Comité des transports"/>
    <s v="Services des transports"/>
    <s v="Croissance"/>
    <s v="Dette financée par les deniers publics"/>
  </r>
  <r>
    <n v="901121"/>
    <x v="345"/>
    <x v="5"/>
    <x v="2"/>
    <x v="57"/>
    <x v="5"/>
    <s v="DC"/>
    <s v="Tax"/>
    <s v="Tax"/>
    <s v="Authority"/>
    <s v="Individual"/>
    <x v="1"/>
    <x v="6"/>
    <s v="Transportation Services Department"/>
    <s v="Transportation Planning"/>
    <x v="21"/>
    <s v="901121  Eagleson Rd (Cadence to Hope Side)"/>
    <s v="518037  Roads Rel Serv DC Debt TBA"/>
    <n v="0"/>
    <n v="0"/>
    <n v="0"/>
    <n v="0"/>
    <n v="0"/>
    <n v="0"/>
    <n v="5941"/>
    <n v="0"/>
    <n v="0"/>
    <n v="0"/>
    <n v="5941"/>
    <n v="518037"/>
    <n v="0"/>
    <s v="6,23"/>
    <n v="2028"/>
    <s v="Roads &amp; Structures DC Debt"/>
    <n v="901121"/>
    <s v="chemin Eagleson (de Cadence à Hope Side)"/>
    <s v="901121 chemin Eagleson (de Cadence à Hope Side)"/>
    <s v="Comité des transports"/>
    <s v="Services des transports"/>
    <s v="Croissance"/>
    <s v="Dette financée par les deniers publics"/>
  </r>
  <r>
    <n v="903159"/>
    <x v="346"/>
    <x v="0"/>
    <x v="0"/>
    <x v="0"/>
    <x v="0"/>
    <s v="Tax"/>
    <s v="Tax"/>
    <s v="Tax"/>
    <s v="Authority"/>
    <s v="Individual"/>
    <x v="1"/>
    <x v="6"/>
    <s v="Transportation Services Department"/>
    <s v="Transportation Planning"/>
    <x v="21"/>
    <s v="903159  Airport Parkway (Brookfield - Hunt Club)"/>
    <s v="516104  City Wide Capital"/>
    <n v="0"/>
    <n v="0"/>
    <n v="0"/>
    <n v="200"/>
    <n v="685"/>
    <n v="0"/>
    <n v="0"/>
    <n v="0"/>
    <n v="0"/>
    <n v="0"/>
    <n v="885"/>
    <n v="516104"/>
    <n v="200"/>
    <n v="16"/>
    <n v="2027"/>
    <s v="City Wide Capital"/>
    <n v="903159"/>
    <s v="Promenade de l'Aéroport (Brookfield - Hunt Club)"/>
    <s v="903159 Promenade de l'Aéroport (Brookfield - Hunt Club)"/>
    <s v="Comité des transports"/>
    <s v="Services des transports"/>
    <s v="Croissance"/>
    <s v="Fonds de réserve financé par les deniers publics"/>
  </r>
  <r>
    <n v="903159"/>
    <x v="346"/>
    <x v="1"/>
    <x v="1"/>
    <x v="53"/>
    <x v="1"/>
    <s v="DC"/>
    <s v="Tax"/>
    <s v="Tax"/>
    <s v="Authority"/>
    <s v="Individual"/>
    <x v="1"/>
    <x v="6"/>
    <s v="Transportation Services Department"/>
    <s v="Transportation Planning"/>
    <x v="21"/>
    <s v="903159  Airport Parkway (Brookfield - Hunt Club)"/>
    <s v="516224  D/C  - Roads &amp; Structures (City Wide)"/>
    <n v="0"/>
    <n v="0"/>
    <n v="0"/>
    <n v="8084"/>
    <n v="14560"/>
    <n v="0"/>
    <n v="0"/>
    <n v="0"/>
    <n v="0"/>
    <n v="0"/>
    <n v="22644"/>
    <n v="516224"/>
    <n v="8084"/>
    <n v="16"/>
    <n v="2027"/>
    <s v="Roads &amp; Structures"/>
    <n v="903159"/>
    <s v="Promenade de l'Aéroport (Brookfield - Hunt Club)"/>
    <s v="903159 Promenade de l'Aéroport (Brookfield - Hunt Club)"/>
    <s v="Comité des transports"/>
    <s v="Services des transports"/>
    <s v="Croissance"/>
    <s v="Redevances d’aménagement"/>
  </r>
  <r>
    <n v="903159"/>
    <x v="346"/>
    <x v="1"/>
    <x v="1"/>
    <x v="58"/>
    <x v="1"/>
    <s v="DC"/>
    <s v="Tax"/>
    <s v="Tax"/>
    <s v="Authority"/>
    <s v="Individual"/>
    <x v="1"/>
    <x v="6"/>
    <s v="Transportation Services Department"/>
    <s v="Transportation Planning"/>
    <x v="21"/>
    <s v="903159  Airport Parkway (Brookfield - Hunt Club)"/>
    <s v="516390  Post Period Capacity Roads"/>
    <n v="0"/>
    <n v="0"/>
    <n v="0"/>
    <n v="648"/>
    <n v="1096"/>
    <n v="0"/>
    <n v="0"/>
    <n v="0"/>
    <n v="0"/>
    <n v="0"/>
    <n v="1744"/>
    <n v="516390"/>
    <n v="648"/>
    <n v="16"/>
    <n v="2027"/>
    <s v="Roads &amp; Structures"/>
    <n v="903159"/>
    <s v="Promenade de l'Aéroport (Brookfield - Hunt Club)"/>
    <s v="903159 Promenade de l'Aéroport (Brookfield - Hunt Club)"/>
    <s v="Comité des transports"/>
    <s v="Services des transports"/>
    <s v="Croissance"/>
    <s v="Redevances d’aménagement"/>
  </r>
  <r>
    <n v="903159"/>
    <x v="346"/>
    <x v="2"/>
    <x v="2"/>
    <x v="2"/>
    <x v="2"/>
    <s v="Tax"/>
    <s v="Tax"/>
    <s v="Tax"/>
    <s v="Authority"/>
    <s v="Individual"/>
    <x v="1"/>
    <x v="6"/>
    <s v="Transportation Services Department"/>
    <s v="Transportation Planning"/>
    <x v="21"/>
    <s v="903159  Airport Parkway (Brookfield - Hunt Club)"/>
    <s v="518004  Tax Supported Debt"/>
    <n v="0"/>
    <n v="0"/>
    <n v="0"/>
    <n v="318"/>
    <n v="2000"/>
    <n v="0"/>
    <n v="0"/>
    <n v="0"/>
    <n v="0"/>
    <n v="0"/>
    <n v="2318"/>
    <n v="518004"/>
    <n v="318"/>
    <n v="16"/>
    <n v="2027"/>
    <s v="Tax Supported Debt"/>
    <n v="903159"/>
    <s v="Promenade de l'Aéroport (Brookfield - Hunt Club)"/>
    <s v="903159 Promenade de l'Aéroport (Brookfield - Hunt Club)"/>
    <s v="Comité des transports"/>
    <s v="Services des transports"/>
    <s v="Croissance"/>
    <s v="Dette financée par les deniers publics"/>
  </r>
  <r>
    <n v="903159"/>
    <x v="346"/>
    <x v="5"/>
    <x v="2"/>
    <x v="57"/>
    <x v="5"/>
    <s v="DC"/>
    <s v="Tax"/>
    <s v="Tax"/>
    <s v="Authority"/>
    <s v="Individual"/>
    <x v="1"/>
    <x v="6"/>
    <s v="Transportation Services Department"/>
    <s v="Transportation Planning"/>
    <x v="21"/>
    <s v="903159  Airport Parkway (Brookfield - Hunt Club)"/>
    <s v="518037  Roads Rel Serv DC Debt TBA"/>
    <n v="0"/>
    <n v="0"/>
    <n v="0"/>
    <n v="0"/>
    <n v="11717"/>
    <n v="0"/>
    <n v="0"/>
    <n v="0"/>
    <n v="0"/>
    <n v="0"/>
    <n v="11717"/>
    <n v="518037"/>
    <n v="0"/>
    <n v="16"/>
    <n v="2027"/>
    <s v="Roads &amp; Structures DC Debt"/>
    <n v="903159"/>
    <s v="Promenade de l'Aéroport (Brookfield - Hunt Club)"/>
    <s v="903159 Promenade de l'Aéroport (Brookfield - Hunt Club)"/>
    <s v="Comité des transports"/>
    <s v="Services des transports"/>
    <s v="Croissance"/>
    <s v="Dette financée par les deniers publics"/>
  </r>
  <r>
    <n v="903163"/>
    <x v="347"/>
    <x v="0"/>
    <x v="0"/>
    <x v="0"/>
    <x v="0"/>
    <s v="Tax"/>
    <s v="Tax"/>
    <s v="Tax"/>
    <s v="Authority"/>
    <s v="Individual"/>
    <x v="1"/>
    <x v="6"/>
    <s v="Transportation Services Department"/>
    <s v="Transportation Planning"/>
    <x v="21"/>
    <s v="903163  Bank Street (Leitrim to Findlay Creek)"/>
    <s v="516104  City Wide Capital"/>
    <n v="0"/>
    <n v="0"/>
    <n v="0"/>
    <n v="0"/>
    <n v="0"/>
    <n v="101"/>
    <n v="293"/>
    <n v="0"/>
    <n v="0"/>
    <n v="0"/>
    <n v="394"/>
    <n v="516104"/>
    <n v="0"/>
    <s v="20,22"/>
    <n v="2028"/>
    <s v="City Wide Capital"/>
    <n v="903163"/>
    <s v="Rue Bank (de Leitrim à Findlay Creek)"/>
    <s v="903163 Rue Bank (de Leitrim à Findlay Creek)"/>
    <s v="Comité des transports"/>
    <s v="Services des transports"/>
    <s v="Croissance"/>
    <s v="Fonds de réserve financé par les deniers publics"/>
  </r>
  <r>
    <n v="903163"/>
    <x v="347"/>
    <x v="1"/>
    <x v="1"/>
    <x v="53"/>
    <x v="1"/>
    <s v="DC"/>
    <s v="Tax"/>
    <s v="Tax"/>
    <s v="Authority"/>
    <s v="Individual"/>
    <x v="1"/>
    <x v="6"/>
    <s v="Transportation Services Department"/>
    <s v="Transportation Planning"/>
    <x v="21"/>
    <s v="903163  Bank Street (Leitrim to Findlay Creek)"/>
    <s v="516224  D/C  - Roads &amp; Structures (City Wide)"/>
    <n v="0"/>
    <n v="0"/>
    <n v="0"/>
    <n v="0"/>
    <n v="0"/>
    <n v="9516"/>
    <n v="5639"/>
    <n v="0"/>
    <n v="0"/>
    <n v="0"/>
    <n v="15155"/>
    <n v="516224"/>
    <n v="0"/>
    <s v="20,22"/>
    <n v="2028"/>
    <s v="Roads &amp; Structures"/>
    <n v="903163"/>
    <s v="Rue Bank (de Leitrim à Findlay Creek)"/>
    <s v="903163 Rue Bank (de Leitrim à Findlay Creek)"/>
    <s v="Comité des transports"/>
    <s v="Services des transports"/>
    <s v="Croissance"/>
    <s v="Redevances d’aménagement"/>
  </r>
  <r>
    <n v="903163"/>
    <x v="347"/>
    <x v="2"/>
    <x v="2"/>
    <x v="2"/>
    <x v="2"/>
    <s v="Tax"/>
    <s v="Tax"/>
    <s v="Tax"/>
    <s v="Authority"/>
    <s v="Individual"/>
    <x v="1"/>
    <x v="6"/>
    <s v="Transportation Services Department"/>
    <s v="Transportation Planning"/>
    <x v="21"/>
    <s v="903163  Bank Street (Leitrim to Findlay Creek)"/>
    <s v="518004  Tax Supported Debt"/>
    <n v="0"/>
    <n v="0"/>
    <n v="0"/>
    <n v="0"/>
    <n v="0"/>
    <n v="400"/>
    <n v="500"/>
    <n v="0"/>
    <n v="0"/>
    <n v="0"/>
    <n v="900"/>
    <n v="518004"/>
    <n v="0"/>
    <s v="20,22"/>
    <n v="2028"/>
    <s v="Tax Supported Debt"/>
    <n v="903163"/>
    <s v="Rue Bank (de Leitrim à Findlay Creek)"/>
    <s v="903163 Rue Bank (de Leitrim à Findlay Creek)"/>
    <s v="Comité des transports"/>
    <s v="Services des transports"/>
    <s v="Croissance"/>
    <s v="Dette financée par les deniers publics"/>
  </r>
  <r>
    <n v="903163"/>
    <x v="347"/>
    <x v="5"/>
    <x v="2"/>
    <x v="57"/>
    <x v="5"/>
    <s v="DC"/>
    <s v="Tax"/>
    <s v="Tax"/>
    <s v="Authority"/>
    <s v="Individual"/>
    <x v="1"/>
    <x v="6"/>
    <s v="Transportation Services Department"/>
    <s v="Transportation Planning"/>
    <x v="21"/>
    <s v="903163  Bank Street (Leitrim to Findlay Creek)"/>
    <s v="518037  Roads Rel Serv DC Debt TBA"/>
    <n v="0"/>
    <n v="0"/>
    <n v="0"/>
    <n v="0"/>
    <n v="0"/>
    <n v="0"/>
    <n v="9430"/>
    <n v="0"/>
    <n v="0"/>
    <n v="0"/>
    <n v="9430"/>
    <n v="518037"/>
    <n v="0"/>
    <s v="20,22"/>
    <n v="2028"/>
    <s v="Roads &amp; Structures DC Debt"/>
    <n v="903163"/>
    <s v="Rue Bank (de Leitrim à Findlay Creek)"/>
    <s v="903163 Rue Bank (de Leitrim à Findlay Creek)"/>
    <s v="Comité des transports"/>
    <s v="Services des transports"/>
    <s v="Croissance"/>
    <s v="Dette financée par les deniers publics"/>
  </r>
  <r>
    <n v="904911"/>
    <x v="348"/>
    <x v="0"/>
    <x v="0"/>
    <x v="0"/>
    <x v="0"/>
    <s v="Tax"/>
    <s v="Tax"/>
    <s v="Tax"/>
    <s v="Authority"/>
    <s v="Individual"/>
    <x v="1"/>
    <x v="6"/>
    <s v="Transportation Services Department"/>
    <s v="Transportation Planning"/>
    <x v="21"/>
    <s v="904911  2020 EA Studies Arterial Rds"/>
    <s v="516104  City Wide Capital"/>
    <n v="0"/>
    <n v="62"/>
    <n v="69"/>
    <n v="70"/>
    <n v="77"/>
    <n v="78"/>
    <n v="85"/>
    <n v="86"/>
    <n v="88"/>
    <n v="0"/>
    <n v="615"/>
    <n v="516104"/>
    <n v="201"/>
    <s v="CW"/>
    <n v="2023"/>
    <s v="City Wide Capital"/>
    <n v="904911"/>
    <s v="Études d’ÉE de 2020 sur les artères"/>
    <s v="904911 Études d’ÉE de 2020 sur les artères"/>
    <s v="Comité des transports"/>
    <s v="Services des transports"/>
    <s v="Croissance"/>
    <s v="Fonds de réserve financé par les deniers publics"/>
  </r>
  <r>
    <n v="904911"/>
    <x v="348"/>
    <x v="1"/>
    <x v="1"/>
    <x v="53"/>
    <x v="1"/>
    <s v="DC"/>
    <s v="Tax"/>
    <s v="Tax"/>
    <s v="Authority"/>
    <s v="Individual"/>
    <x v="1"/>
    <x v="6"/>
    <s v="Transportation Services Department"/>
    <s v="Transportation Planning"/>
    <x v="21"/>
    <s v="904911  2020 EA Studies Arterial Rds"/>
    <s v="516224  D/C  - Roads &amp; Structures (City Wide)"/>
    <n v="0"/>
    <n v="1004"/>
    <n v="1108"/>
    <n v="1127"/>
    <n v="1235"/>
    <n v="1258"/>
    <n v="1373"/>
    <n v="1397"/>
    <n v="1422"/>
    <n v="0"/>
    <n v="9924"/>
    <n v="516224"/>
    <n v="3239"/>
    <s v="CW"/>
    <n v="2023"/>
    <s v="Roads &amp; Structures"/>
    <n v="904911"/>
    <s v="Études d’ÉE de 2020 sur les artères"/>
    <s v="904911 Études d’ÉE de 2020 sur les artères"/>
    <s v="Comité des transports"/>
    <s v="Services des transports"/>
    <s v="Croissance"/>
    <s v="Redevances d’aménagement"/>
  </r>
  <r>
    <n v="904911"/>
    <x v="348"/>
    <x v="1"/>
    <x v="1"/>
    <x v="58"/>
    <x v="1"/>
    <s v="DC"/>
    <s v="Tax"/>
    <s v="Tax"/>
    <s v="Authority"/>
    <s v="Individual"/>
    <x v="1"/>
    <x v="6"/>
    <s v="Transportation Services Department"/>
    <s v="Transportation Planning"/>
    <x v="21"/>
    <s v="904911  2020 EA Studies Arterial Rds"/>
    <s v="516390  Post Period Capacity Roads"/>
    <n v="0"/>
    <n v="177"/>
    <n v="195"/>
    <n v="199"/>
    <n v="218"/>
    <n v="222"/>
    <n v="242"/>
    <n v="247"/>
    <n v="251"/>
    <n v="0"/>
    <n v="1751"/>
    <n v="516390"/>
    <n v="571"/>
    <s v="CW"/>
    <n v="2023"/>
    <s v="Roads &amp; Structures"/>
    <n v="904911"/>
    <s v="Études d’ÉE de 2020 sur les artères"/>
    <s v="904911 Études d’ÉE de 2020 sur les artères"/>
    <s v="Comité des transports"/>
    <s v="Services des transports"/>
    <s v="Croissance"/>
    <s v="Redevances d’aménagement"/>
  </r>
  <r>
    <n v="904995"/>
    <x v="349"/>
    <x v="0"/>
    <x v="0"/>
    <x v="0"/>
    <x v="0"/>
    <s v="Tax"/>
    <s v="Tax"/>
    <s v="Tax"/>
    <s v="Authority"/>
    <s v="Individual"/>
    <x v="1"/>
    <x v="6"/>
    <s v="Transportation Services Department"/>
    <s v="Transportation Planning"/>
    <x v="21"/>
    <s v="904995  Earl Grey/Centrum Underpass"/>
    <s v="516104  City Wide Capital"/>
    <n v="0"/>
    <n v="0"/>
    <n v="0"/>
    <n v="149"/>
    <n v="0"/>
    <n v="0"/>
    <n v="0"/>
    <n v="0"/>
    <n v="0"/>
    <n v="0"/>
    <n v="149"/>
    <n v="516104"/>
    <n v="149"/>
    <n v="4"/>
    <n v="2020"/>
    <s v="City Wide Capital"/>
    <n v="904995"/>
    <s v="Passage inférieur prom. Earl Grey/ boul. Centrum"/>
    <s v="904995 Passage inférieur prom. Earl Grey/ boul. Centrum"/>
    <s v="Comité des transports"/>
    <s v="Services des transports"/>
    <s v="Croissance"/>
    <s v="Fonds de réserve financé par les deniers publics"/>
  </r>
  <r>
    <n v="904995"/>
    <x v="349"/>
    <x v="1"/>
    <x v="1"/>
    <x v="53"/>
    <x v="1"/>
    <s v="DC"/>
    <s v="Tax"/>
    <s v="Tax"/>
    <s v="Authority"/>
    <s v="Individual"/>
    <x v="1"/>
    <x v="6"/>
    <s v="Transportation Services Department"/>
    <s v="Transportation Planning"/>
    <x v="21"/>
    <s v="904995  Earl Grey/Centrum Underpass"/>
    <s v="516224  D/C  - Roads &amp; Structures (City Wide)"/>
    <n v="0"/>
    <n v="0"/>
    <n v="0"/>
    <n v="3200"/>
    <n v="0"/>
    <n v="0"/>
    <n v="0"/>
    <n v="0"/>
    <n v="0"/>
    <n v="0"/>
    <n v="3200"/>
    <n v="516224"/>
    <n v="3200"/>
    <n v="4"/>
    <n v="2020"/>
    <s v="Roads &amp; Structures"/>
    <n v="904995"/>
    <s v="Passage inférieur prom. Earl Grey/ boul. Centrum"/>
    <s v="904995 Passage inférieur prom. Earl Grey/ boul. Centrum"/>
    <s v="Comité des transports"/>
    <s v="Services des transports"/>
    <s v="Croissance"/>
    <s v="Redevances d’aménagement"/>
  </r>
  <r>
    <n v="904995"/>
    <x v="349"/>
    <x v="2"/>
    <x v="2"/>
    <x v="2"/>
    <x v="2"/>
    <s v="Tax"/>
    <s v="Tax"/>
    <s v="Tax"/>
    <s v="Authority"/>
    <s v="Individual"/>
    <x v="1"/>
    <x v="6"/>
    <s v="Transportation Services Department"/>
    <s v="Transportation Planning"/>
    <x v="21"/>
    <s v="904995  Earl Grey/Centrum Underpass"/>
    <s v="518004  Tax Supported Debt"/>
    <n v="0"/>
    <n v="0"/>
    <n v="0"/>
    <n v="411"/>
    <n v="0"/>
    <n v="0"/>
    <n v="0"/>
    <n v="0"/>
    <n v="0"/>
    <n v="0"/>
    <n v="411"/>
    <n v="518004"/>
    <n v="411"/>
    <n v="4"/>
    <n v="2020"/>
    <s v="Tax Supported Debt"/>
    <n v="904995"/>
    <s v="Passage inférieur prom. Earl Grey/ boul. Centrum"/>
    <s v="904995 Passage inférieur prom. Earl Grey/ boul. Centrum"/>
    <s v="Comité des transports"/>
    <s v="Services des transports"/>
    <s v="Croissance"/>
    <s v="Dette financée par les deniers publics"/>
  </r>
  <r>
    <n v="904995"/>
    <x v="349"/>
    <x v="5"/>
    <x v="2"/>
    <x v="57"/>
    <x v="5"/>
    <s v="DC"/>
    <s v="Tax"/>
    <s v="Tax"/>
    <s v="Authority"/>
    <s v="Individual"/>
    <x v="1"/>
    <x v="6"/>
    <s v="Transportation Services Department"/>
    <s v="Transportation Planning"/>
    <x v="21"/>
    <s v="904995  Earl Grey/Centrum Underpass"/>
    <s v="518037  Roads Rel Serv DC Debt TBA"/>
    <n v="0"/>
    <n v="0"/>
    <n v="0"/>
    <n v="7461"/>
    <n v="0"/>
    <n v="0"/>
    <n v="0"/>
    <n v="0"/>
    <n v="0"/>
    <n v="0"/>
    <n v="7461"/>
    <n v="518037"/>
    <n v="7461"/>
    <n v="4"/>
    <n v="2020"/>
    <s v="Roads &amp; Structures DC Debt"/>
    <n v="904995"/>
    <s v="Passage inférieur prom. Earl Grey/ boul. Centrum"/>
    <s v="904995 Passage inférieur prom. Earl Grey/ boul. Centrum"/>
    <s v="Comité des transports"/>
    <s v="Services des transports"/>
    <s v="Croissance"/>
    <s v="Dette financée par les deniers publics"/>
  </r>
  <r>
    <n v="906542"/>
    <x v="350"/>
    <x v="0"/>
    <x v="0"/>
    <x v="0"/>
    <x v="0"/>
    <s v="Tax"/>
    <s v="Tax"/>
    <s v="Tax"/>
    <s v="Authority"/>
    <s v="Individual"/>
    <x v="1"/>
    <x v="6"/>
    <s v="Transportation Services Department"/>
    <s v="Transportation Planning"/>
    <x v="21"/>
    <s v="906542  2019 Origin Destination Survey (Roads)"/>
    <s v="516104  City Wide Capital"/>
    <n v="433"/>
    <n v="0"/>
    <n v="0"/>
    <n v="0"/>
    <n v="0"/>
    <n v="0"/>
    <n v="0"/>
    <n v="0"/>
    <n v="0"/>
    <n v="0"/>
    <n v="433"/>
    <n v="516104"/>
    <n v="433"/>
    <s v="CW"/>
    <n v="2021"/>
    <s v="City Wide Capital"/>
    <n v="906542"/>
    <s v="Enquête Origine - Destination de 2019  (Routes)"/>
    <s v="906542 Enquête Origine - Destination de 2019  (Routes)"/>
    <s v="Comité des transports"/>
    <s v="Services des transports"/>
    <s v="Croissance"/>
    <s v="Fonds de réserve financé par les deniers publics"/>
  </r>
  <r>
    <n v="906542"/>
    <x v="350"/>
    <x v="1"/>
    <x v="1"/>
    <x v="53"/>
    <x v="1"/>
    <s v="DC"/>
    <s v="Tax"/>
    <s v="Tax"/>
    <s v="Authority"/>
    <s v="Individual"/>
    <x v="1"/>
    <x v="6"/>
    <s v="Transportation Services Department"/>
    <s v="Transportation Planning"/>
    <x v="21"/>
    <s v="906542  2019 Origin Destination Survey (Roads)"/>
    <s v="516224  D/C  - Roads &amp; Structures (City Wide)"/>
    <n v="400"/>
    <n v="0"/>
    <n v="0"/>
    <n v="0"/>
    <n v="0"/>
    <n v="0"/>
    <n v="0"/>
    <n v="0"/>
    <n v="0"/>
    <n v="0"/>
    <n v="400"/>
    <n v="516224"/>
    <n v="400"/>
    <s v="CW"/>
    <n v="2021"/>
    <s v="Roads &amp; Structures"/>
    <n v="906542"/>
    <s v="Enquête Origine - Destination de 2019  (Routes)"/>
    <s v="906542 Enquête Origine - Destination de 2019  (Routes)"/>
    <s v="Comité des transports"/>
    <s v="Services des transports"/>
    <s v="Croissance"/>
    <s v="Redevances d’aménagement"/>
  </r>
  <r>
    <n v="906542"/>
    <x v="350"/>
    <x v="1"/>
    <x v="1"/>
    <x v="4"/>
    <x v="1"/>
    <s v="DC"/>
    <s v="Tax"/>
    <s v="Tax"/>
    <s v="Authority"/>
    <s v="Individual"/>
    <x v="1"/>
    <x v="6"/>
    <s v="Transportation Services Department"/>
    <s v="Transportation Planning"/>
    <x v="21"/>
    <s v="906542  2019 Origin Destination Survey (Roads)"/>
    <s v="516298  Future DC Funding"/>
    <n v="32"/>
    <n v="0"/>
    <n v="0"/>
    <n v="0"/>
    <n v="0"/>
    <n v="0"/>
    <n v="0"/>
    <n v="0"/>
    <n v="0"/>
    <n v="0"/>
    <n v="32"/>
    <n v="516298"/>
    <n v="32"/>
    <s v="CW"/>
    <n v="2021"/>
    <s v="Check "/>
    <n v="906542"/>
    <s v="Enquête Origine - Destination de 2019  (Routes)"/>
    <s v="906542 Enquête Origine - Destination de 2019  (Routes)"/>
    <s v="Comité des transports"/>
    <s v="Services des transports"/>
    <s v="Croissance"/>
    <s v="Redevances d’aménagement"/>
  </r>
  <r>
    <n v="907339"/>
    <x v="351"/>
    <x v="0"/>
    <x v="0"/>
    <x v="0"/>
    <x v="0"/>
    <s v="Tax"/>
    <s v="Tax"/>
    <s v="Tax"/>
    <s v="Authority"/>
    <s v="Individual"/>
    <x v="1"/>
    <x v="6"/>
    <s v="Transportation Services Department"/>
    <s v="Transportation Planning"/>
    <x v="21"/>
    <s v="907339  Chapman Mills Dr (Strandherd-Longfields)"/>
    <s v="516104  City Wide Capital"/>
    <n v="0"/>
    <n v="0"/>
    <n v="0"/>
    <n v="0"/>
    <n v="0"/>
    <n v="67"/>
    <n v="0"/>
    <n v="0"/>
    <n v="0"/>
    <n v="0"/>
    <n v="67"/>
    <n v="516104"/>
    <n v="0"/>
    <s v="3,22"/>
    <n v="2028"/>
    <s v="City Wide Capital"/>
    <n v="907339"/>
    <s v="Promenade Chapman Mills (Strandherd-Longfields)"/>
    <s v="907339 Promenade Chapman Mills (Strandherd-Longfields)"/>
    <s v="Comité des transports"/>
    <s v="Services des transports"/>
    <s v="Croissance"/>
    <s v="Fonds de réserve financé par les deniers publics"/>
  </r>
  <r>
    <n v="907339"/>
    <x v="351"/>
    <x v="1"/>
    <x v="1"/>
    <x v="59"/>
    <x v="1"/>
    <s v="DC"/>
    <s v="Tax"/>
    <s v="Tax"/>
    <s v="Authority"/>
    <s v="Individual"/>
    <x v="1"/>
    <x v="6"/>
    <s v="Transportation Services Department"/>
    <s v="Transportation Planning"/>
    <x v="21"/>
    <s v="907339  Chapman Mills Dr (Strandherd-Longfields)"/>
    <s v="516226  D/C  - Roads &amp; Structures (Outside Green"/>
    <n v="0"/>
    <n v="0"/>
    <n v="0"/>
    <n v="0"/>
    <n v="0"/>
    <n v="2477"/>
    <n v="0"/>
    <n v="0"/>
    <n v="0"/>
    <n v="0"/>
    <n v="2477"/>
    <n v="516226"/>
    <n v="0"/>
    <s v="3,22"/>
    <n v="2028"/>
    <s v="Roads &amp; Structures"/>
    <n v="907339"/>
    <s v="Promenade Chapman Mills (Strandherd-Longfields)"/>
    <s v="907339 Promenade Chapman Mills (Strandherd-Longfields)"/>
    <s v="Comité des transports"/>
    <s v="Services des transports"/>
    <s v="Croissance"/>
    <s v="Redevances d’aménagement"/>
  </r>
  <r>
    <n v="907339"/>
    <x v="351"/>
    <x v="1"/>
    <x v="1"/>
    <x v="60"/>
    <x v="1"/>
    <s v="DC"/>
    <s v="Tax"/>
    <s v="Tax"/>
    <s v="Authority"/>
    <s v="Individual"/>
    <x v="1"/>
    <x v="6"/>
    <s v="Transportation Services Department"/>
    <s v="Transportation Planning"/>
    <x v="21"/>
    <s v="907339  Chapman Mills Dr (Strandherd-Longfields)"/>
    <s v="516228  D/C - Roads &amp; Structures (Rural)"/>
    <n v="0"/>
    <n v="0"/>
    <n v="0"/>
    <n v="0"/>
    <n v="0"/>
    <n v="50"/>
    <n v="0"/>
    <n v="0"/>
    <n v="0"/>
    <n v="0"/>
    <n v="50"/>
    <n v="516228"/>
    <n v="0"/>
    <s v="3,22"/>
    <n v="2028"/>
    <s v="Roads &amp; Structures"/>
    <n v="907339"/>
    <s v="Promenade Chapman Mills (Strandherd-Longfields)"/>
    <s v="907339 Promenade Chapman Mills (Strandherd-Longfields)"/>
    <s v="Comité des transports"/>
    <s v="Services des transports"/>
    <s v="Croissance"/>
    <s v="Redevances d’aménagement"/>
  </r>
  <r>
    <n v="907339"/>
    <x v="351"/>
    <x v="2"/>
    <x v="2"/>
    <x v="2"/>
    <x v="2"/>
    <s v="Tax"/>
    <s v="Tax"/>
    <s v="Tax"/>
    <s v="Authority"/>
    <s v="Individual"/>
    <x v="1"/>
    <x v="6"/>
    <s v="Transportation Services Department"/>
    <s v="Transportation Planning"/>
    <x v="21"/>
    <s v="907339  Chapman Mills Dr (Strandherd-Longfields)"/>
    <s v="518004  Tax Supported Debt"/>
    <n v="0"/>
    <n v="0"/>
    <n v="0"/>
    <n v="0"/>
    <n v="0"/>
    <n v="100"/>
    <n v="0"/>
    <n v="0"/>
    <n v="0"/>
    <n v="0"/>
    <n v="100"/>
    <n v="518004"/>
    <n v="0"/>
    <s v="3,22"/>
    <n v="2028"/>
    <s v="Tax Supported Debt"/>
    <n v="907339"/>
    <s v="Promenade Chapman Mills (Strandherd-Longfields)"/>
    <s v="907339 Promenade Chapman Mills (Strandherd-Longfields)"/>
    <s v="Comité des transports"/>
    <s v="Services des transports"/>
    <s v="Croissance"/>
    <s v="Dette financée par les deniers publics"/>
  </r>
  <r>
    <n v="907339"/>
    <x v="351"/>
    <x v="5"/>
    <x v="2"/>
    <x v="57"/>
    <x v="5"/>
    <s v="DC"/>
    <s v="Tax"/>
    <s v="Tax"/>
    <s v="Authority"/>
    <s v="Individual"/>
    <x v="1"/>
    <x v="6"/>
    <s v="Transportation Services Department"/>
    <s v="Transportation Planning"/>
    <x v="21"/>
    <s v="907339  Chapman Mills Dr (Strandherd-Longfields)"/>
    <s v="518037  Roads Rel Serv DC Debt TBA"/>
    <n v="0"/>
    <n v="0"/>
    <n v="0"/>
    <n v="0"/>
    <n v="0"/>
    <n v="645"/>
    <n v="0"/>
    <n v="0"/>
    <n v="0"/>
    <n v="0"/>
    <n v="645"/>
    <n v="518037"/>
    <n v="0"/>
    <s v="3,22"/>
    <n v="2028"/>
    <s v="Roads &amp; Structures DC Debt"/>
    <n v="907339"/>
    <s v="Promenade Chapman Mills (Strandherd-Longfields)"/>
    <s v="907339 Promenade Chapman Mills (Strandherd-Longfields)"/>
    <s v="Comité des transports"/>
    <s v="Services des transports"/>
    <s v="Croissance"/>
    <s v="Dette financée par les deniers publics"/>
  </r>
  <r>
    <n v="907400"/>
    <x v="352"/>
    <x v="0"/>
    <x v="0"/>
    <x v="0"/>
    <x v="0"/>
    <s v="Tax"/>
    <s v="Tax"/>
    <s v="Tax"/>
    <s v="Authority"/>
    <s v="Individual"/>
    <x v="1"/>
    <x v="6"/>
    <s v="Transportation Services Department"/>
    <s v="Transportation Planning"/>
    <x v="21"/>
    <s v="907400  Kanata Ave (Campeau-Hwy417)"/>
    <s v="516104  City Wide Capital"/>
    <n v="0"/>
    <n v="0"/>
    <n v="0"/>
    <n v="0"/>
    <n v="0"/>
    <n v="0"/>
    <n v="0"/>
    <n v="8"/>
    <n v="0"/>
    <n v="0"/>
    <n v="8"/>
    <n v="516104"/>
    <n v="0"/>
    <n v="4"/>
    <n v="2028"/>
    <s v="City Wide Capital"/>
    <n v="907400"/>
    <s v="Av. Kanata (Campeau-Autoroute 417)"/>
    <s v="907400 Av. Kanata (Campeau-Autoroute 417)"/>
    <s v="Comité des transports"/>
    <s v="Services des transports"/>
    <s v="Croissance"/>
    <s v="Fonds de réserve financé par les deniers publics"/>
  </r>
  <r>
    <n v="907400"/>
    <x v="352"/>
    <x v="1"/>
    <x v="1"/>
    <x v="53"/>
    <x v="1"/>
    <s v="DC"/>
    <s v="Tax"/>
    <s v="Tax"/>
    <s v="Authority"/>
    <s v="Individual"/>
    <x v="1"/>
    <x v="6"/>
    <s v="Transportation Services Department"/>
    <s v="Transportation Planning"/>
    <x v="21"/>
    <s v="907400  Kanata Ave (Campeau-Hwy417)"/>
    <s v="516224  D/C  - Roads &amp; Structures (City Wide)"/>
    <n v="0"/>
    <n v="0"/>
    <n v="0"/>
    <n v="0"/>
    <n v="0"/>
    <n v="0"/>
    <n v="0"/>
    <n v="1095"/>
    <n v="0"/>
    <n v="0"/>
    <n v="1095"/>
    <n v="516224"/>
    <n v="0"/>
    <n v="4"/>
    <n v="2028"/>
    <s v="Roads &amp; Structures"/>
    <n v="907400"/>
    <s v="Av. Kanata (Campeau-Autoroute 417)"/>
    <s v="907400 Av. Kanata (Campeau-Autoroute 417)"/>
    <s v="Comité des transports"/>
    <s v="Services des transports"/>
    <s v="Croissance"/>
    <s v="Redevances d’aménagement"/>
  </r>
  <r>
    <n v="907400"/>
    <x v="352"/>
    <x v="2"/>
    <x v="2"/>
    <x v="2"/>
    <x v="2"/>
    <s v="Tax"/>
    <s v="Tax"/>
    <s v="Tax"/>
    <s v="Authority"/>
    <s v="Individual"/>
    <x v="1"/>
    <x v="6"/>
    <s v="Transportation Services Department"/>
    <s v="Transportation Planning"/>
    <x v="21"/>
    <s v="907400  Kanata Ave (Campeau-Hwy417)"/>
    <s v="518004  Tax Supported Debt"/>
    <n v="0"/>
    <n v="0"/>
    <n v="0"/>
    <n v="0"/>
    <n v="0"/>
    <n v="0"/>
    <n v="0"/>
    <n v="50"/>
    <n v="0"/>
    <n v="0"/>
    <n v="50"/>
    <n v="518004"/>
    <n v="0"/>
    <n v="4"/>
    <n v="2028"/>
    <s v="Tax Supported Debt"/>
    <n v="907400"/>
    <s v="Av. Kanata (Campeau-Autoroute 417)"/>
    <s v="907400 Av. Kanata (Campeau-Autoroute 417)"/>
    <s v="Comité des transports"/>
    <s v="Services des transports"/>
    <s v="Croissance"/>
    <s v="Dette financée par les deniers publics"/>
  </r>
  <r>
    <n v="907403"/>
    <x v="353"/>
    <x v="0"/>
    <x v="0"/>
    <x v="0"/>
    <x v="0"/>
    <s v="Tax"/>
    <s v="Tax"/>
    <s v="Tax"/>
    <s v="Authority"/>
    <s v="Individual"/>
    <x v="1"/>
    <x v="6"/>
    <s v="Transportation Services Department"/>
    <s v="Transportation Planning"/>
    <x v="21"/>
    <s v="907403  Mer Bleue Rd (Brian Coburn to Renaud)"/>
    <s v="516104  City Wide Capital"/>
    <n v="0"/>
    <n v="0"/>
    <n v="0"/>
    <n v="0"/>
    <n v="0"/>
    <n v="168"/>
    <n v="0"/>
    <n v="0"/>
    <n v="0"/>
    <n v="0"/>
    <n v="168"/>
    <n v="516104"/>
    <n v="0"/>
    <s v="1,2"/>
    <n v="2028"/>
    <s v="City Wide Capital"/>
    <n v="907403"/>
    <s v="Ch. Mer Bleue (de Brian Coburn à Renaud)"/>
    <s v="907403 Ch. Mer Bleue (de Brian Coburn à Renaud)"/>
    <s v="Comité des transports"/>
    <s v="Services des transports"/>
    <s v="Croissance"/>
    <s v="Fonds de réserve financé par les deniers publics"/>
  </r>
  <r>
    <n v="907403"/>
    <x v="353"/>
    <x v="1"/>
    <x v="1"/>
    <x v="53"/>
    <x v="1"/>
    <s v="DC"/>
    <s v="Tax"/>
    <s v="Tax"/>
    <s v="Authority"/>
    <s v="Individual"/>
    <x v="1"/>
    <x v="6"/>
    <s v="Transportation Services Department"/>
    <s v="Transportation Planning"/>
    <x v="21"/>
    <s v="907403  Mer Bleue Rd (Brian Coburn to Renaud)"/>
    <s v="516224  D/C  - Roads &amp; Structures (City Wide)"/>
    <n v="0"/>
    <n v="0"/>
    <n v="0"/>
    <n v="0"/>
    <n v="0"/>
    <n v="1968"/>
    <n v="0"/>
    <n v="0"/>
    <n v="0"/>
    <n v="0"/>
    <n v="1968"/>
    <n v="516224"/>
    <n v="0"/>
    <s v="1,2"/>
    <n v="2028"/>
    <s v="Roads &amp; Structures"/>
    <n v="907403"/>
    <s v="Ch. Mer Bleue (de Brian Coburn à Renaud)"/>
    <s v="907403 Ch. Mer Bleue (de Brian Coburn à Renaud)"/>
    <s v="Comité des transports"/>
    <s v="Services des transports"/>
    <s v="Croissance"/>
    <s v="Redevances d’aménagement"/>
  </r>
  <r>
    <n v="907403"/>
    <x v="353"/>
    <x v="5"/>
    <x v="2"/>
    <x v="57"/>
    <x v="5"/>
    <s v="DC"/>
    <s v="Tax"/>
    <s v="Tax"/>
    <s v="Authority"/>
    <s v="Individual"/>
    <x v="1"/>
    <x v="6"/>
    <s v="Transportation Services Department"/>
    <s v="Transportation Planning"/>
    <x v="21"/>
    <s v="907403  Mer Bleue Rd (Brian Coburn to Renaud)"/>
    <s v="518037  Roads Rel Serv DC Debt TBA"/>
    <n v="0"/>
    <n v="0"/>
    <n v="0"/>
    <n v="0"/>
    <n v="0"/>
    <n v="1203"/>
    <n v="0"/>
    <n v="0"/>
    <n v="0"/>
    <n v="0"/>
    <n v="1203"/>
    <n v="518037"/>
    <n v="0"/>
    <s v="1,2"/>
    <n v="2028"/>
    <s v="Roads &amp; Structures DC Debt"/>
    <n v="907403"/>
    <s v="Ch. Mer Bleue (de Brian Coburn à Renaud)"/>
    <s v="907403 Ch. Mer Bleue (de Brian Coburn à Renaud)"/>
    <s v="Comité des transports"/>
    <s v="Services des transports"/>
    <s v="Croissance"/>
    <s v="Dette financée par les deniers publics"/>
  </r>
  <r>
    <n v="907405"/>
    <x v="354"/>
    <x v="0"/>
    <x v="0"/>
    <x v="0"/>
    <x v="0"/>
    <s v="Tax"/>
    <s v="Tax"/>
    <s v="Tax"/>
    <s v="Authority"/>
    <s v="Individual"/>
    <x v="1"/>
    <x v="6"/>
    <s v="Transportation Services Department"/>
    <s v="Transportation Planning"/>
    <x v="21"/>
    <s v="907405  Strandherd Dr Ph2(Maravista to Jockvale)"/>
    <s v="516104  City Wide Capital"/>
    <n v="350"/>
    <n v="328"/>
    <n v="253"/>
    <n v="0"/>
    <n v="0"/>
    <n v="0"/>
    <n v="0"/>
    <n v="0"/>
    <n v="0"/>
    <n v="0"/>
    <n v="931"/>
    <n v="516104"/>
    <n v="931"/>
    <n v="3"/>
    <n v="2026"/>
    <s v="City Wide Capital"/>
    <n v="907405"/>
    <s v="Phase 2 - promenade Strandherd (de Maravista à Jockvale)"/>
    <s v="907405 Phase 2 - promenade Strandherd (de Maravista à Jockvale)"/>
    <s v="Comité des transports"/>
    <s v="Services des transports"/>
    <s v="Croissance"/>
    <s v="Fonds de réserve financé par les deniers publics"/>
  </r>
  <r>
    <n v="907405"/>
    <x v="354"/>
    <x v="1"/>
    <x v="1"/>
    <x v="53"/>
    <x v="1"/>
    <s v="DC"/>
    <s v="Tax"/>
    <s v="Tax"/>
    <s v="Authority"/>
    <s v="Individual"/>
    <x v="1"/>
    <x v="6"/>
    <s v="Transportation Services Department"/>
    <s v="Transportation Planning"/>
    <x v="21"/>
    <s v="907405  Strandherd Dr Ph2(Maravista to Jockvale)"/>
    <s v="516224  D/C  - Roads &amp; Structures (City Wide)"/>
    <n v="21755"/>
    <n v="10000.061"/>
    <n v="0"/>
    <n v="0"/>
    <n v="0"/>
    <n v="0"/>
    <n v="0"/>
    <n v="0"/>
    <n v="0"/>
    <n v="0"/>
    <n v="31755.061000000002"/>
    <n v="516224"/>
    <n v="31755.061000000002"/>
    <n v="3"/>
    <n v="2026"/>
    <s v="Roads &amp; Structures"/>
    <n v="907405"/>
    <s v="Phase 2 - promenade Strandherd (de Maravista à Jockvale)"/>
    <s v="907405 Phase 2 - promenade Strandherd (de Maravista à Jockvale)"/>
    <s v="Comité des transports"/>
    <s v="Services des transports"/>
    <s v="Croissance"/>
    <s v="Redevances d’aménagement"/>
  </r>
  <r>
    <n v="907405"/>
    <x v="354"/>
    <x v="2"/>
    <x v="2"/>
    <x v="2"/>
    <x v="2"/>
    <s v="Tax"/>
    <s v="Tax"/>
    <s v="Tax"/>
    <s v="Authority"/>
    <s v="Individual"/>
    <x v="1"/>
    <x v="6"/>
    <s v="Transportation Services Department"/>
    <s v="Transportation Planning"/>
    <x v="21"/>
    <s v="907405  Strandherd Dr Ph2(Maravista to Jockvale)"/>
    <s v="518004  Tax Supported Debt"/>
    <n v="795"/>
    <n v="1163.9390000000001"/>
    <n v="500"/>
    <n v="0"/>
    <n v="0"/>
    <n v="0"/>
    <n v="0"/>
    <n v="0"/>
    <n v="0"/>
    <n v="0"/>
    <n v="2458.9390000000003"/>
    <n v="518004"/>
    <n v="2458.9390000000003"/>
    <n v="3"/>
    <n v="2026"/>
    <s v="Tax Supported Debt"/>
    <n v="907405"/>
    <s v="Phase 2 - promenade Strandherd (de Maravista à Jockvale)"/>
    <s v="907405 Phase 2 - promenade Strandherd (de Maravista à Jockvale)"/>
    <s v="Comité des transports"/>
    <s v="Services des transports"/>
    <s v="Croissance"/>
    <s v="Dette financée par les deniers publics"/>
  </r>
  <r>
    <n v="907405"/>
    <x v="354"/>
    <x v="5"/>
    <x v="2"/>
    <x v="57"/>
    <x v="5"/>
    <s v="DC"/>
    <s v="Tax"/>
    <s v="Tax"/>
    <s v="Authority"/>
    <s v="Individual"/>
    <x v="1"/>
    <x v="6"/>
    <s v="Transportation Services Department"/>
    <s v="Transportation Planning"/>
    <x v="21"/>
    <s v="907405  Strandherd Dr Ph2(Maravista to Jockvale)"/>
    <s v="518037  Roads Rel Serv DC Debt TBA"/>
    <n v="0"/>
    <n v="18358"/>
    <n v="14303"/>
    <n v="0"/>
    <n v="0"/>
    <n v="0"/>
    <n v="0"/>
    <n v="0"/>
    <n v="0"/>
    <n v="0"/>
    <n v="32661"/>
    <n v="518037"/>
    <n v="32661"/>
    <n v="3"/>
    <n v="2026"/>
    <s v="Roads &amp; Structures DC Debt"/>
    <n v="907405"/>
    <s v="Phase 2 - promenade Strandherd (de Maravista à Jockvale)"/>
    <s v="907405 Phase 2 - promenade Strandherd (de Maravista à Jockvale)"/>
    <s v="Comité des transports"/>
    <s v="Services des transports"/>
    <s v="Croissance"/>
    <s v="Dette financée par les deniers publics"/>
  </r>
  <r>
    <n v="907902"/>
    <x v="355"/>
    <x v="0"/>
    <x v="0"/>
    <x v="0"/>
    <x v="0"/>
    <s v="Tax"/>
    <s v="Tax"/>
    <s v="Tax"/>
    <s v="Authority"/>
    <s v="Individual"/>
    <x v="1"/>
    <x v="6"/>
    <s v="Transportation Services Department"/>
    <s v="Transportation Planning"/>
    <x v="21"/>
    <s v="907902  2018 Origin Destination (Roads)"/>
    <s v="516104  City Wide Capital"/>
    <n v="0"/>
    <n v="0"/>
    <n v="0"/>
    <n v="0"/>
    <n v="464"/>
    <n v="0"/>
    <n v="0"/>
    <n v="0"/>
    <n v="0"/>
    <n v="0"/>
    <n v="464"/>
    <n v="516104"/>
    <n v="0"/>
    <s v="CW"/>
    <n v="2021"/>
    <s v="City Wide Capital"/>
    <n v="907902"/>
    <s v="Enquête Origine-Destination 2018 – Routes"/>
    <s v="907902 Enquête Origine-Destination 2018 – Routes"/>
    <s v="Comité des transports"/>
    <s v="Services des transports"/>
    <s v="Croissance"/>
    <s v="Fonds de réserve financé par les deniers publics"/>
  </r>
  <r>
    <n v="907902"/>
    <x v="355"/>
    <x v="1"/>
    <x v="1"/>
    <x v="4"/>
    <x v="1"/>
    <s v="DC"/>
    <s v="Tax"/>
    <s v="Tax"/>
    <s v="Authority"/>
    <s v="Individual"/>
    <x v="1"/>
    <x v="6"/>
    <s v="Transportation Services Department"/>
    <s v="Transportation Planning"/>
    <x v="21"/>
    <s v="907902  2018 Origin Destination (Roads)"/>
    <s v="516298  Future DC Funding"/>
    <n v="0"/>
    <n v="0"/>
    <n v="0"/>
    <n v="0"/>
    <n v="465"/>
    <n v="0"/>
    <n v="0"/>
    <n v="0"/>
    <n v="0"/>
    <n v="0"/>
    <n v="465"/>
    <n v="516298"/>
    <n v="0"/>
    <s v="CW"/>
    <n v="2021"/>
    <s v="Check "/>
    <n v="907902"/>
    <s v="Enquête Origine-Destination 2018 – Routes"/>
    <s v="907902 Enquête Origine-Destination 2018 – Routes"/>
    <s v="Comité des transports"/>
    <s v="Services des transports"/>
    <s v="Croissance"/>
    <s v="Redevances d’aménagement"/>
  </r>
  <r>
    <n v="908276"/>
    <x v="356"/>
    <x v="0"/>
    <x v="0"/>
    <x v="0"/>
    <x v="0"/>
    <s v="Tax"/>
    <s v="Tax"/>
    <s v="Tax"/>
    <s v="Authority"/>
    <s v="Individual"/>
    <x v="1"/>
    <x v="6"/>
    <s v="Transportation Services Department"/>
    <s v="Transportation Planning"/>
    <x v="21"/>
    <s v="908276  2018 Cycling Facilities Program"/>
    <s v="516104  City Wide Capital"/>
    <n v="0"/>
    <n v="0"/>
    <n v="0"/>
    <n v="0"/>
    <n v="2397"/>
    <n v="2441"/>
    <n v="2485"/>
    <n v="2529"/>
    <n v="2574"/>
    <n v="0"/>
    <n v="12426"/>
    <n v="516104"/>
    <n v="0"/>
    <s v="CW"/>
    <n v="2020"/>
    <s v="City Wide Capital"/>
    <n v="908276"/>
    <s v="Programme de sur les installations cyclables de 2018"/>
    <s v="908276 Programme de sur les installations cyclables de 2018"/>
    <s v="Comité des transports"/>
    <s v="Services des transports"/>
    <s v="Croissance"/>
    <s v="Fonds de réserve financé par les deniers publics"/>
  </r>
  <r>
    <n v="908276"/>
    <x v="356"/>
    <x v="1"/>
    <x v="1"/>
    <x v="53"/>
    <x v="1"/>
    <s v="DC"/>
    <s v="Tax"/>
    <s v="Tax"/>
    <s v="Authority"/>
    <s v="Individual"/>
    <x v="1"/>
    <x v="6"/>
    <s v="Transportation Services Department"/>
    <s v="Transportation Planning"/>
    <x v="21"/>
    <s v="908276  2018 Cycling Facilities Program"/>
    <s v="516224  D/C  - Roads &amp; Structures (City Wide)"/>
    <n v="0"/>
    <n v="0"/>
    <n v="0"/>
    <n v="0"/>
    <n v="1396"/>
    <n v="0"/>
    <n v="0"/>
    <n v="0"/>
    <n v="0"/>
    <n v="0"/>
    <n v="1396"/>
    <n v="516224"/>
    <n v="0"/>
    <s v="CW"/>
    <n v="2020"/>
    <s v="Roads &amp; Structures"/>
    <n v="908276"/>
    <s v="Programme de sur les installations cyclables de 2018"/>
    <s v="908276 Programme de sur les installations cyclables de 2018"/>
    <s v="Comité des transports"/>
    <s v="Services des transports"/>
    <s v="Croissance"/>
    <s v="Redevances d’aménagement"/>
  </r>
  <r>
    <n v="908276"/>
    <x v="356"/>
    <x v="1"/>
    <x v="1"/>
    <x v="4"/>
    <x v="1"/>
    <s v="DC"/>
    <s v="Tax"/>
    <s v="Tax"/>
    <s v="Authority"/>
    <s v="Individual"/>
    <x v="1"/>
    <x v="6"/>
    <s v="Transportation Services Department"/>
    <s v="Transportation Planning"/>
    <x v="21"/>
    <s v="908276  2018 Cycling Facilities Program"/>
    <s v="516298  Future DC Funding"/>
    <n v="0"/>
    <n v="0"/>
    <n v="0"/>
    <n v="0"/>
    <n v="907"/>
    <n v="2345"/>
    <n v="2387"/>
    <n v="2429"/>
    <n v="2474"/>
    <n v="0"/>
    <n v="10542"/>
    <n v="516298"/>
    <n v="0"/>
    <s v="CW"/>
    <n v="2020"/>
    <s v="Check "/>
    <n v="908276"/>
    <s v="Programme de sur les installations cyclables de 2018"/>
    <s v="908276 Programme de sur les installations cyclables de 2018"/>
    <s v="Comité des transports"/>
    <s v="Services des transports"/>
    <s v="Croissance"/>
    <s v="Redevances d’aménagement"/>
  </r>
  <r>
    <n v="909042"/>
    <x v="357"/>
    <x v="0"/>
    <x v="0"/>
    <x v="0"/>
    <x v="0"/>
    <s v="Tax"/>
    <s v="Tax"/>
    <s v="Tax"/>
    <s v="Authority"/>
    <s v="Individual"/>
    <x v="1"/>
    <x v="6"/>
    <s v="Transportation Services Department"/>
    <s v="Transportation Planning"/>
    <x v="21"/>
    <s v="909042  Stittsville N/S arterial (Palladium to A"/>
    <s v="516104  City Wide Capital"/>
    <n v="0"/>
    <n v="0"/>
    <n v="0"/>
    <n v="0"/>
    <n v="0"/>
    <n v="0"/>
    <n v="0"/>
    <n v="88"/>
    <n v="0"/>
    <n v="0"/>
    <n v="88"/>
    <n v="516104"/>
    <n v="0"/>
    <n v="6"/>
    <n v="2031"/>
    <s v="City Wide Capital"/>
    <n v="909042"/>
    <s v="Artère nord-sud de Stittsville (de Palladium à Abbott)"/>
    <s v="909042 Artère nord-sud de Stittsville (de Palladium à Abbott)"/>
    <s v="Comité des transports"/>
    <s v="Services des transports"/>
    <s v="Croissance"/>
    <s v="Fonds de réserve financé par les deniers publics"/>
  </r>
  <r>
    <n v="909042"/>
    <x v="357"/>
    <x v="1"/>
    <x v="1"/>
    <x v="53"/>
    <x v="1"/>
    <s v="DC"/>
    <s v="Tax"/>
    <s v="Tax"/>
    <s v="Authority"/>
    <s v="Individual"/>
    <x v="1"/>
    <x v="6"/>
    <s v="Transportation Services Department"/>
    <s v="Transportation Planning"/>
    <x v="21"/>
    <s v="909042  Stittsville N/S arterial (Palladium to A"/>
    <s v="516224  D/C  - Roads &amp; Structures (City Wide)"/>
    <n v="0"/>
    <n v="0"/>
    <n v="0"/>
    <n v="0"/>
    <n v="0"/>
    <n v="0"/>
    <n v="0"/>
    <n v="5477"/>
    <n v="0"/>
    <n v="0"/>
    <n v="5477"/>
    <n v="516224"/>
    <n v="0"/>
    <n v="6"/>
    <n v="2031"/>
    <s v="Roads &amp; Structures"/>
    <n v="909042"/>
    <s v="Artère nord-sud de Stittsville (de Palladium à Abbott)"/>
    <s v="909042 Artère nord-sud de Stittsville (de Palladium à Abbott)"/>
    <s v="Comité des transports"/>
    <s v="Services des transports"/>
    <s v="Croissance"/>
    <s v="Redevances d’aménagement"/>
  </r>
  <r>
    <n v="909042"/>
    <x v="357"/>
    <x v="2"/>
    <x v="2"/>
    <x v="2"/>
    <x v="2"/>
    <s v="Tax"/>
    <s v="Tax"/>
    <s v="Tax"/>
    <s v="Authority"/>
    <s v="Individual"/>
    <x v="1"/>
    <x v="6"/>
    <s v="Transportation Services Department"/>
    <s v="Transportation Planning"/>
    <x v="21"/>
    <s v="909042  Stittsville N/S arterial (Palladium to A"/>
    <s v="518004  Tax Supported Debt"/>
    <n v="0"/>
    <n v="0"/>
    <n v="0"/>
    <n v="0"/>
    <n v="0"/>
    <n v="0"/>
    <n v="0"/>
    <n v="200"/>
    <n v="0"/>
    <n v="0"/>
    <n v="200"/>
    <n v="518004"/>
    <n v="0"/>
    <n v="6"/>
    <n v="2031"/>
    <s v="Tax Supported Debt"/>
    <n v="909042"/>
    <s v="Artère nord-sud de Stittsville (de Palladium à Abbott)"/>
    <s v="909042 Artère nord-sud de Stittsville (de Palladium à Abbott)"/>
    <s v="Comité des transports"/>
    <s v="Services des transports"/>
    <s v="Croissance"/>
    <s v="Dette financée par les deniers publics"/>
  </r>
  <r>
    <n v="909043"/>
    <x v="358"/>
    <x v="0"/>
    <x v="0"/>
    <x v="0"/>
    <x v="0"/>
    <s v="Tax"/>
    <s v="Tax"/>
    <s v="Tax"/>
    <s v="Authority"/>
    <s v="Individual"/>
    <x v="1"/>
    <x v="6"/>
    <s v="Transportation Services Department"/>
    <s v="Transportation Planning"/>
    <x v="21"/>
    <s v="909043  Greenbank (Chapman Mills to Cambrian)"/>
    <s v="516104  City Wide Capital"/>
    <n v="0"/>
    <n v="0"/>
    <n v="0"/>
    <n v="0"/>
    <n v="0"/>
    <n v="0"/>
    <n v="140"/>
    <n v="249"/>
    <n v="172"/>
    <n v="0"/>
    <n v="561"/>
    <n v="516104"/>
    <n v="0"/>
    <s v="3,22"/>
    <n v="2030"/>
    <s v="City Wide Capital"/>
    <n v="909043"/>
    <s v="Greenbank (de Chapman Mills à Cambrian)"/>
    <s v="909043 Greenbank (de Chapman Mills à Cambrian)"/>
    <s v="Comité des transports"/>
    <s v="Services des transports"/>
    <s v="Croissance"/>
    <s v="Fonds de réserve financé par les deniers publics"/>
  </r>
  <r>
    <n v="909043"/>
    <x v="358"/>
    <x v="1"/>
    <x v="1"/>
    <x v="53"/>
    <x v="1"/>
    <s v="DC"/>
    <s v="Tax"/>
    <s v="Tax"/>
    <s v="Authority"/>
    <s v="Individual"/>
    <x v="1"/>
    <x v="6"/>
    <s v="Transportation Services Department"/>
    <s v="Transportation Planning"/>
    <x v="21"/>
    <s v="909043  Greenbank (Chapman Mills to Cambrian)"/>
    <s v="516224  D/C  - Roads &amp; Structures (City Wide)"/>
    <n v="0"/>
    <n v="0"/>
    <n v="0"/>
    <n v="0"/>
    <n v="0"/>
    <n v="0"/>
    <n v="6458"/>
    <n v="14240"/>
    <n v="34381"/>
    <n v="0"/>
    <n v="55079"/>
    <n v="516224"/>
    <n v="0"/>
    <s v="3,22"/>
    <n v="2030"/>
    <s v="Roads &amp; Structures"/>
    <n v="909043"/>
    <s v="Greenbank (de Chapman Mills à Cambrian)"/>
    <s v="909043 Greenbank (de Chapman Mills à Cambrian)"/>
    <s v="Comité des transports"/>
    <s v="Services des transports"/>
    <s v="Croissance"/>
    <s v="Redevances d’aménagement"/>
  </r>
  <r>
    <n v="909043"/>
    <x v="358"/>
    <x v="2"/>
    <x v="2"/>
    <x v="2"/>
    <x v="2"/>
    <s v="Tax"/>
    <s v="Tax"/>
    <s v="Tax"/>
    <s v="Authority"/>
    <s v="Individual"/>
    <x v="1"/>
    <x v="6"/>
    <s v="Transportation Services Department"/>
    <s v="Transportation Planning"/>
    <x v="21"/>
    <s v="909043  Greenbank (Chapman Mills to Cambrian)"/>
    <s v="518004  Tax Supported Debt"/>
    <n v="0"/>
    <n v="0"/>
    <n v="0"/>
    <n v="0"/>
    <n v="0"/>
    <n v="0"/>
    <n v="200"/>
    <n v="500"/>
    <n v="2000"/>
    <n v="0"/>
    <n v="2700"/>
    <n v="518004"/>
    <n v="0"/>
    <s v="3,22"/>
    <n v="2030"/>
    <s v="Tax Supported Debt"/>
    <n v="909043"/>
    <s v="Greenbank (de Chapman Mills à Cambrian)"/>
    <s v="909043 Greenbank (de Chapman Mills à Cambrian)"/>
    <s v="Comité des transports"/>
    <s v="Services des transports"/>
    <s v="Croissance"/>
    <s v="Dette financée par les deniers publics"/>
  </r>
  <r>
    <n v="909043"/>
    <x v="358"/>
    <x v="5"/>
    <x v="2"/>
    <x v="57"/>
    <x v="5"/>
    <s v="DC"/>
    <s v="Tax"/>
    <s v="Tax"/>
    <s v="Authority"/>
    <s v="Individual"/>
    <x v="1"/>
    <x v="6"/>
    <s v="Transportation Services Department"/>
    <s v="Transportation Planning"/>
    <x v="21"/>
    <s v="909043  Greenbank (Chapman Mills to Cambrian)"/>
    <s v="518037  Roads Rel Serv DC Debt TBA"/>
    <n v="0"/>
    <n v="0"/>
    <n v="0"/>
    <n v="0"/>
    <n v="0"/>
    <n v="0"/>
    <n v="0"/>
    <n v="0"/>
    <n v="6885"/>
    <n v="0"/>
    <n v="6885"/>
    <n v="518037"/>
    <n v="0"/>
    <s v="3,22"/>
    <n v="2030"/>
    <s v="Roads &amp; Structures DC Debt"/>
    <n v="909043"/>
    <s v="Greenbank (de Chapman Mills à Cambrian)"/>
    <s v="909043 Greenbank (de Chapman Mills à Cambrian)"/>
    <s v="Comité des transports"/>
    <s v="Services des transports"/>
    <s v="Croissance"/>
    <s v="Dette financée par les deniers publics"/>
  </r>
  <r>
    <n v="909059"/>
    <x v="359"/>
    <x v="0"/>
    <x v="0"/>
    <x v="0"/>
    <x v="0"/>
    <s v="Tax"/>
    <s v="Tax"/>
    <s v="Tax"/>
    <s v="Authority"/>
    <s v="Individual"/>
    <x v="1"/>
    <x v="6"/>
    <s v="Transportation Services Department"/>
    <s v="Transportation Planning"/>
    <x v="21"/>
    <s v="909059  2018 Development Sidewalks"/>
    <s v="516104  City Wide Capital"/>
    <n v="0"/>
    <n v="0"/>
    <n v="0"/>
    <n v="0"/>
    <n v="8"/>
    <n v="8"/>
    <n v="9"/>
    <n v="9"/>
    <n v="0"/>
    <n v="0"/>
    <n v="34"/>
    <n v="516104"/>
    <n v="0"/>
    <s v="CW"/>
    <n v="2021"/>
    <s v="City Wide Capital"/>
    <n v="909059"/>
    <s v="Trottoirs de lotissement − 2018"/>
    <s v="909059 Trottoirs de lotissement − 2018"/>
    <s v="Comité des transports"/>
    <s v="Services des transports"/>
    <s v="Croissance"/>
    <s v="Fonds de réserve financé par les deniers publics"/>
  </r>
  <r>
    <n v="909059"/>
    <x v="359"/>
    <x v="1"/>
    <x v="1"/>
    <x v="53"/>
    <x v="1"/>
    <s v="DC"/>
    <s v="Tax"/>
    <s v="Tax"/>
    <s v="Authority"/>
    <s v="Individual"/>
    <x v="1"/>
    <x v="6"/>
    <s v="Transportation Services Department"/>
    <s v="Transportation Planning"/>
    <x v="21"/>
    <s v="909059  2018 Development Sidewalks"/>
    <s v="516224  D/C  - Roads &amp; Structures (City Wide)"/>
    <n v="0"/>
    <n v="0"/>
    <n v="0"/>
    <n v="0"/>
    <n v="156"/>
    <n v="159"/>
    <n v="161"/>
    <n v="27"/>
    <n v="0"/>
    <n v="0"/>
    <n v="503"/>
    <n v="516224"/>
    <n v="0"/>
    <s v="CW"/>
    <n v="2021"/>
    <s v="Roads &amp; Structures"/>
    <n v="909059"/>
    <s v="Trottoirs de lotissement − 2018"/>
    <s v="909059 Trottoirs de lotissement − 2018"/>
    <s v="Comité des transports"/>
    <s v="Services des transports"/>
    <s v="Croissance"/>
    <s v="Redevances d’aménagement"/>
  </r>
  <r>
    <n v="909059"/>
    <x v="359"/>
    <x v="1"/>
    <x v="1"/>
    <x v="4"/>
    <x v="1"/>
    <s v="DC"/>
    <s v="Tax"/>
    <s v="Tax"/>
    <s v="Authority"/>
    <s v="Individual"/>
    <x v="1"/>
    <x v="6"/>
    <s v="Transportation Services Department"/>
    <s v="Transportation Planning"/>
    <x v="21"/>
    <s v="909059  2018 Development Sidewalks"/>
    <s v="516298  Future DC Funding"/>
    <n v="0"/>
    <n v="0"/>
    <n v="0"/>
    <n v="0"/>
    <n v="0"/>
    <n v="0"/>
    <n v="0"/>
    <n v="137"/>
    <n v="0"/>
    <n v="0"/>
    <n v="137"/>
    <n v="516298"/>
    <n v="0"/>
    <s v="CW"/>
    <n v="2021"/>
    <s v="Check "/>
    <n v="909059"/>
    <s v="Trottoirs de lotissement − 2018"/>
    <s v="909059 Trottoirs de lotissement − 2018"/>
    <s v="Comité des transports"/>
    <s v="Services des transports"/>
    <s v="Croissance"/>
    <s v="Redevances d’aménagement"/>
  </r>
  <r>
    <n v="909060"/>
    <x v="360"/>
    <x v="0"/>
    <x v="0"/>
    <x v="0"/>
    <x v="0"/>
    <s v="Tax"/>
    <s v="Tax"/>
    <s v="Tax"/>
    <s v="Authority"/>
    <s v="Individual"/>
    <x v="1"/>
    <x v="6"/>
    <s v="Transportation Services Department"/>
    <s v="Transportation Planning"/>
    <x v="21"/>
    <s v="909060  2018 Transportation Demand Management"/>
    <s v="516104  City Wide Capital"/>
    <n v="0"/>
    <n v="0"/>
    <n v="0"/>
    <n v="0"/>
    <n v="192"/>
    <n v="200"/>
    <n v="210"/>
    <n v="219"/>
    <n v="229"/>
    <n v="0"/>
    <n v="1050"/>
    <n v="516104"/>
    <n v="0"/>
    <s v="CW"/>
    <n v="2021"/>
    <s v="City Wide Capital"/>
    <n v="909060"/>
    <s v="Gestion de la demande en transport 2018"/>
    <s v="909060 Gestion de la demande en transport 2018"/>
    <s v="Comité des transports"/>
    <s v="Services des transports"/>
    <s v="Croissance"/>
    <s v="Fonds de réserve financé par les deniers publics"/>
  </r>
  <r>
    <n v="909060"/>
    <x v="360"/>
    <x v="1"/>
    <x v="1"/>
    <x v="53"/>
    <x v="1"/>
    <s v="DC"/>
    <s v="Tax"/>
    <s v="Tax"/>
    <s v="Authority"/>
    <s v="Individual"/>
    <x v="1"/>
    <x v="6"/>
    <s v="Transportation Services Department"/>
    <s v="Transportation Planning"/>
    <x v="21"/>
    <s v="909060  2018 Transportation Demand Management"/>
    <s v="516224  D/C  - Roads &amp; Structures (City Wide)"/>
    <n v="0"/>
    <n v="0"/>
    <n v="0"/>
    <n v="0"/>
    <n v="191"/>
    <n v="201"/>
    <n v="209"/>
    <n v="219"/>
    <n v="229"/>
    <n v="0"/>
    <n v="1049"/>
    <n v="516224"/>
    <n v="0"/>
    <s v="CW"/>
    <n v="2021"/>
    <s v="Roads &amp; Structures"/>
    <n v="909060"/>
    <s v="Gestion de la demande en transport 2018"/>
    <s v="909060 Gestion de la demande en transport 2018"/>
    <s v="Comité des transports"/>
    <s v="Services des transports"/>
    <s v="Croissance"/>
    <s v="Redevances d’aménagement"/>
  </r>
  <r>
    <n v="909467"/>
    <x v="361"/>
    <x v="0"/>
    <x v="0"/>
    <x v="0"/>
    <x v="0"/>
    <s v="Tax"/>
    <s v="Tax"/>
    <s v="Tax"/>
    <s v="Authority"/>
    <s v="Individual"/>
    <x v="1"/>
    <x v="6"/>
    <s v="Transportation Services Department"/>
    <s v="Transportation Planning"/>
    <x v="21"/>
    <s v="909467  2019 Cycling Facilities Program"/>
    <s v="516104  City Wide Capital"/>
    <n v="2232"/>
    <n v="2272"/>
    <n v="2314"/>
    <n v="2355"/>
    <n v="0"/>
    <n v="0"/>
    <n v="0"/>
    <n v="0"/>
    <n v="0"/>
    <n v="0"/>
    <n v="9173"/>
    <n v="516104"/>
    <n v="9173"/>
    <s v="CW"/>
    <n v="2022"/>
    <s v="City Wide Capital"/>
    <n v="909467"/>
    <s v="Programme de 2019 sur les installations cyclables"/>
    <s v="909467 Programme de 2019 sur les installations cyclables"/>
    <s v="Comité des transports"/>
    <s v="Services des transports"/>
    <s v="Croissance"/>
    <s v="Fonds de réserve financé par les deniers publics"/>
  </r>
  <r>
    <n v="909467"/>
    <x v="361"/>
    <x v="1"/>
    <x v="1"/>
    <x v="53"/>
    <x v="1"/>
    <s v="DC"/>
    <s v="Tax"/>
    <s v="Tax"/>
    <s v="Authority"/>
    <s v="Individual"/>
    <x v="1"/>
    <x v="6"/>
    <s v="Transportation Services Department"/>
    <s v="Transportation Planning"/>
    <x v="21"/>
    <s v="909467  2019 Cycling Facilities Program"/>
    <s v="516224  D/C  - Roads &amp; Structures (City Wide)"/>
    <n v="2145"/>
    <n v="2183"/>
    <n v="2223"/>
    <n v="2263"/>
    <n v="0"/>
    <n v="0"/>
    <n v="0"/>
    <n v="0"/>
    <n v="0"/>
    <n v="0"/>
    <n v="8814"/>
    <n v="516224"/>
    <n v="8814"/>
    <s v="CW"/>
    <n v="2022"/>
    <s v="Roads &amp; Structures"/>
    <n v="909467"/>
    <s v="Programme de 2019 sur les installations cyclables"/>
    <s v="909467 Programme de 2019 sur les installations cyclables"/>
    <s v="Comité des transports"/>
    <s v="Services des transports"/>
    <s v="Croissance"/>
    <s v="Redevances d’aménagement"/>
  </r>
  <r>
    <n v="909468"/>
    <x v="362"/>
    <x v="0"/>
    <x v="0"/>
    <x v="0"/>
    <x v="0"/>
    <s v="Tax"/>
    <s v="Tax"/>
    <s v="Tax"/>
    <s v="Authority"/>
    <s v="Individual"/>
    <x v="1"/>
    <x v="6"/>
    <s v="Transportation Services Department"/>
    <s v="Transportation Planning"/>
    <x v="21"/>
    <s v="909468  2019 Development Sidewalks"/>
    <s v="516104  City Wide Capital"/>
    <n v="8"/>
    <n v="8"/>
    <n v="8"/>
    <n v="8"/>
    <n v="0"/>
    <n v="0"/>
    <n v="0"/>
    <n v="0"/>
    <n v="0"/>
    <n v="0"/>
    <n v="32"/>
    <n v="516104"/>
    <n v="32"/>
    <s v="CW"/>
    <n v="2022"/>
    <s v="City Wide Capital"/>
    <n v="909468"/>
    <s v="Trottoirs de lotissement − 2019"/>
    <s v="909468 Trottoirs de lotissement − 2019"/>
    <s v="Comité des transports"/>
    <s v="Services des transports"/>
    <s v="Croissance"/>
    <s v="Fonds de réserve financé par les deniers publics"/>
  </r>
  <r>
    <n v="909468"/>
    <x v="362"/>
    <x v="1"/>
    <x v="1"/>
    <x v="53"/>
    <x v="1"/>
    <s v="DC"/>
    <s v="Tax"/>
    <s v="Tax"/>
    <s v="Authority"/>
    <s v="Individual"/>
    <x v="1"/>
    <x v="6"/>
    <s v="Transportation Services Department"/>
    <s v="Transportation Planning"/>
    <x v="21"/>
    <s v="909468  2019 Development Sidewalks"/>
    <s v="516224  D/C  - Roads &amp; Structures (City Wide)"/>
    <n v="145"/>
    <n v="147"/>
    <n v="150"/>
    <n v="153"/>
    <n v="0"/>
    <n v="0"/>
    <n v="0"/>
    <n v="0"/>
    <n v="0"/>
    <n v="0"/>
    <n v="595"/>
    <n v="516224"/>
    <n v="595"/>
    <s v="CW"/>
    <n v="2022"/>
    <s v="Roads &amp; Structures"/>
    <n v="909468"/>
    <s v="Trottoirs de lotissement − 2019"/>
    <s v="909468 Trottoirs de lotissement − 2019"/>
    <s v="Comité des transports"/>
    <s v="Services des transports"/>
    <s v="Croissance"/>
    <s v="Redevances d’aménagement"/>
  </r>
  <r>
    <n v="909469"/>
    <x v="363"/>
    <x v="0"/>
    <x v="0"/>
    <x v="0"/>
    <x v="0"/>
    <s v="Tax"/>
    <s v="Tax"/>
    <s v="Tax"/>
    <s v="Authority"/>
    <s v="Individual"/>
    <x v="1"/>
    <x v="6"/>
    <s v="Transportation Services Department"/>
    <s v="Transportation Planning"/>
    <x v="21"/>
    <s v="909469  2019 Transportation Demand Management"/>
    <s v="516104  City Wide Capital"/>
    <n v="160"/>
    <n v="160"/>
    <n v="160"/>
    <n v="160"/>
    <n v="0"/>
    <n v="0"/>
    <n v="0"/>
    <n v="0"/>
    <n v="0"/>
    <n v="0"/>
    <n v="640"/>
    <n v="516104"/>
    <n v="640"/>
    <s v="CW"/>
    <n v="2021"/>
    <s v="City Wide Capital"/>
    <n v="909469"/>
    <s v="Gestion de la demande en transport 2019"/>
    <s v="909469 Gestion de la demande en transport 2019"/>
    <s v="Comité des transports"/>
    <s v="Services des transports"/>
    <s v="Croissance"/>
    <s v="Fonds de réserve financé par les deniers publics"/>
  </r>
  <r>
    <n v="909469"/>
    <x v="363"/>
    <x v="1"/>
    <x v="1"/>
    <x v="53"/>
    <x v="1"/>
    <s v="DC"/>
    <s v="Tax"/>
    <s v="Tax"/>
    <s v="Authority"/>
    <s v="Individual"/>
    <x v="1"/>
    <x v="6"/>
    <s v="Transportation Services Department"/>
    <s v="Transportation Planning"/>
    <x v="21"/>
    <s v="909469  2019 Transportation Demand Management"/>
    <s v="516224  D/C  - Roads &amp; Structures (City Wide)"/>
    <n v="160"/>
    <n v="160"/>
    <n v="160"/>
    <n v="160"/>
    <n v="0"/>
    <n v="0"/>
    <n v="0"/>
    <n v="0"/>
    <n v="0"/>
    <n v="0"/>
    <n v="640"/>
    <n v="516224"/>
    <n v="640"/>
    <s v="CW"/>
    <n v="2021"/>
    <s v="Roads &amp; Structures"/>
    <n v="909469"/>
    <s v="Gestion de la demande en transport 2019"/>
    <s v="909469 Gestion de la demande en transport 2019"/>
    <s v="Comité des transports"/>
    <s v="Services des transports"/>
    <s v="Croissance"/>
    <s v="Redevances d’aménagement"/>
  </r>
  <r>
    <n v="908275"/>
    <x v="364"/>
    <x v="0"/>
    <x v="0"/>
    <x v="0"/>
    <x v="0"/>
    <s v="Tax"/>
    <s v="Tax"/>
    <s v="Tax"/>
    <s v="Authority"/>
    <s v="Pedestrian Facilities"/>
    <x v="1"/>
    <x v="6"/>
    <s v="Transportation Services Department"/>
    <s v="Transportation Planning"/>
    <x v="21"/>
    <s v="908275  2018 Pedestrian Facilities Program"/>
    <s v="516104  City Wide Capital"/>
    <n v="0"/>
    <n v="0"/>
    <n v="0"/>
    <n v="0"/>
    <n v="1320"/>
    <n v="1344"/>
    <n v="1368"/>
    <n v="1392"/>
    <n v="1418"/>
    <n v="0"/>
    <n v="6842"/>
    <n v="516104"/>
    <n v="0"/>
    <s v="CW"/>
    <n v="2021"/>
    <s v="City Wide Capital"/>
    <n v="908275"/>
    <s v="Programme de sur les installations piétonnières de 2018"/>
    <s v="908275 Programme de sur les installations piétonnières de 2018"/>
    <s v="Comité des transports"/>
    <s v="Services des transports"/>
    <s v="Croissance"/>
    <s v="Fonds de réserve financé par les deniers publics"/>
  </r>
  <r>
    <n v="908275"/>
    <x v="364"/>
    <x v="1"/>
    <x v="1"/>
    <x v="53"/>
    <x v="1"/>
    <s v="DC"/>
    <s v="Tax"/>
    <s v="Tax"/>
    <s v="Authority"/>
    <s v="Pedestrian Facilities"/>
    <x v="1"/>
    <x v="6"/>
    <s v="Transportation Services Department"/>
    <s v="Transportation Planning"/>
    <x v="21"/>
    <s v="908275  2018 Pedestrian Facilities Program"/>
    <s v="516224  D/C  - Roads &amp; Structures (City Wide)"/>
    <n v="0"/>
    <n v="0"/>
    <n v="0"/>
    <n v="0"/>
    <n v="440"/>
    <n v="334"/>
    <n v="0"/>
    <n v="0"/>
    <n v="0"/>
    <n v="0"/>
    <n v="774"/>
    <n v="516224"/>
    <n v="0"/>
    <s v="CW"/>
    <n v="2021"/>
    <s v="Roads &amp; Structures"/>
    <n v="908275"/>
    <s v="Programme de sur les installations piétonnières de 2018"/>
    <s v="908275 Programme de sur les installations piétonnières de 2018"/>
    <s v="Comité des transports"/>
    <s v="Services des transports"/>
    <s v="Croissance"/>
    <s v="Redevances d’aménagement"/>
  </r>
  <r>
    <n v="908275"/>
    <x v="364"/>
    <x v="1"/>
    <x v="1"/>
    <x v="4"/>
    <x v="1"/>
    <s v="DC"/>
    <s v="Tax"/>
    <s v="Tax"/>
    <s v="Authority"/>
    <s v="Pedestrian Facilities"/>
    <x v="1"/>
    <x v="6"/>
    <s v="Transportation Services Department"/>
    <s v="Transportation Planning"/>
    <x v="21"/>
    <s v="908275  2018 Pedestrian Facilities Program"/>
    <s v="516298  Future DC Funding"/>
    <n v="0"/>
    <n v="0"/>
    <n v="0"/>
    <n v="0"/>
    <n v="0"/>
    <n v="114"/>
    <n v="456"/>
    <n v="464"/>
    <n v="472"/>
    <n v="0"/>
    <n v="1506"/>
    <n v="516298"/>
    <n v="0"/>
    <s v="CW"/>
    <n v="2021"/>
    <s v="Check "/>
    <n v="908275"/>
    <s v="Programme de sur les installations piétonnières de 2018"/>
    <s v="908275 Programme de sur les installations piétonnières de 2018"/>
    <s v="Comité des transports"/>
    <s v="Services des transports"/>
    <s v="Croissance"/>
    <s v="Redevances d’aménagement"/>
  </r>
  <r>
    <n v="908559"/>
    <x v="365"/>
    <x v="0"/>
    <x v="0"/>
    <x v="0"/>
    <x v="0"/>
    <s v="Tax"/>
    <s v="Tax"/>
    <s v="Tax"/>
    <s v="Authority"/>
    <s v="Pedestrian Facilities"/>
    <x v="1"/>
    <x v="6"/>
    <s v="Transportation Services Department"/>
    <s v="Transportation Planning"/>
    <x v="21"/>
    <s v="908559  2020 Cycling &amp; Ped Major Structures Prog"/>
    <s v="516104  City Wide Capital"/>
    <n v="0"/>
    <n v="248"/>
    <n v="353"/>
    <n v="163"/>
    <n v="498"/>
    <n v="158"/>
    <n v="0"/>
    <n v="254"/>
    <n v="1338"/>
    <n v="0"/>
    <n v="3012"/>
    <n v="516104"/>
    <n v="764"/>
    <s v="CW"/>
    <n v="2023"/>
    <s v="City Wide Capital"/>
    <n v="908559"/>
    <s v="Programme des structures cyclistes et piétonnes majeures - 2020"/>
    <s v="908559 Programme des structures cyclistes et piétonnes majeures - 2020"/>
    <s v="Comité des transports"/>
    <s v="Services des transports"/>
    <s v="Croissance"/>
    <s v="Fonds de réserve financé par les deniers publics"/>
  </r>
  <r>
    <n v="908559"/>
    <x v="365"/>
    <x v="1"/>
    <x v="1"/>
    <x v="53"/>
    <x v="1"/>
    <s v="DC"/>
    <s v="Tax"/>
    <s v="Tax"/>
    <s v="Authority"/>
    <s v="Pedestrian Facilities"/>
    <x v="1"/>
    <x v="6"/>
    <s v="Transportation Services Department"/>
    <s v="Transportation Planning"/>
    <x v="21"/>
    <s v="908559  2020 Cycling &amp; Ped Major Structures Prog"/>
    <s v="516224  D/C  - Roads &amp; Structures (City Wide)"/>
    <n v="0"/>
    <n v="791"/>
    <n v="1021"/>
    <n v="878"/>
    <n v="118"/>
    <n v="0"/>
    <n v="0"/>
    <n v="0"/>
    <n v="0"/>
    <n v="0"/>
    <n v="2808"/>
    <n v="516224"/>
    <n v="2690"/>
    <s v="CW"/>
    <n v="2023"/>
    <s v="Roads &amp; Structures"/>
    <n v="908559"/>
    <s v="Programme des structures cyclistes et piétonnes majeures - 2020"/>
    <s v="908559 Programme des structures cyclistes et piétonnes majeures - 2020"/>
    <s v="Comité des transports"/>
    <s v="Services des transports"/>
    <s v="Croissance"/>
    <s v="Redevances d’aménagement"/>
  </r>
  <r>
    <n v="908559"/>
    <x v="365"/>
    <x v="2"/>
    <x v="2"/>
    <x v="2"/>
    <x v="2"/>
    <s v="Tax"/>
    <s v="Tax"/>
    <s v="Tax"/>
    <s v="Authority"/>
    <s v="Pedestrian Facilities"/>
    <x v="1"/>
    <x v="6"/>
    <s v="Transportation Services Department"/>
    <s v="Transportation Planning"/>
    <x v="21"/>
    <s v="908559  2020 Cycling &amp; Ped Major Structures Prog"/>
    <s v="518004  Tax Supported Debt"/>
    <n v="0"/>
    <n v="800"/>
    <n v="1000"/>
    <n v="1000"/>
    <n v="5000"/>
    <n v="0"/>
    <n v="0"/>
    <n v="2000"/>
    <n v="0"/>
    <n v="0"/>
    <n v="9800"/>
    <n v="518004"/>
    <n v="2800"/>
    <s v="CW"/>
    <n v="2023"/>
    <s v="Tax Supported Debt"/>
    <n v="908559"/>
    <s v="Programme des structures cyclistes et piétonnes majeures - 2020"/>
    <s v="908559 Programme des structures cyclistes et piétonnes majeures - 2020"/>
    <s v="Comité des transports"/>
    <s v="Services des transports"/>
    <s v="Croissance"/>
    <s v="Dette financée par les deniers publics"/>
  </r>
  <r>
    <n v="908559"/>
    <x v="365"/>
    <x v="5"/>
    <x v="2"/>
    <x v="57"/>
    <x v="5"/>
    <s v="DC"/>
    <s v="Tax"/>
    <s v="Tax"/>
    <s v="Authority"/>
    <s v="Pedestrian Facilities"/>
    <x v="1"/>
    <x v="6"/>
    <s v="Transportation Services Department"/>
    <s v="Transportation Planning"/>
    <x v="21"/>
    <s v="908559  2020 Cycling &amp; Ped Major Structures Prog"/>
    <s v="518037  Roads Rel Serv DC Debt TBA"/>
    <n v="0"/>
    <n v="0"/>
    <n v="0"/>
    <n v="0"/>
    <n v="4030"/>
    <n v="120"/>
    <n v="0"/>
    <n v="1701"/>
    <n v="1010"/>
    <n v="0"/>
    <n v="6861"/>
    <n v="518037"/>
    <n v="0"/>
    <s v="CW"/>
    <n v="2023"/>
    <s v="Roads &amp; Structures DC Debt"/>
    <n v="908559"/>
    <s v="Programme des structures cyclistes et piétonnes majeures - 2020"/>
    <s v="908559 Programme des structures cyclistes et piétonnes majeures - 2020"/>
    <s v="Comité des transports"/>
    <s v="Services des transports"/>
    <s v="Croissance"/>
    <s v="Dette financée par les deniers publics"/>
  </r>
  <r>
    <n v="909466"/>
    <x v="366"/>
    <x v="0"/>
    <x v="0"/>
    <x v="0"/>
    <x v="0"/>
    <s v="Tax"/>
    <s v="Tax"/>
    <s v="Tax"/>
    <s v="Authority"/>
    <s v="Pedestrian Facilities"/>
    <x v="1"/>
    <x v="6"/>
    <s v="Transportation Services Department"/>
    <s v="Transportation Planning"/>
    <x v="21"/>
    <s v="909466  2019 Pedestrian Facilities Program"/>
    <s v="516104  City Wide Capital"/>
    <n v="1679"/>
    <n v="1251"/>
    <n v="1274"/>
    <n v="1297"/>
    <n v="0"/>
    <n v="0"/>
    <n v="0"/>
    <n v="0"/>
    <n v="0"/>
    <n v="0"/>
    <n v="5501"/>
    <n v="516104"/>
    <n v="5501"/>
    <s v="CW"/>
    <n v="2022"/>
    <s v="City Wide Capital"/>
    <n v="909466"/>
    <s v="Programme de 2019 sur les installations piétonnières"/>
    <s v="909466 Programme de 2019 sur les installations piétonnières"/>
    <s v="Comité des transports"/>
    <s v="Services des transports"/>
    <s v="Croissance"/>
    <s v="Fonds de réserve financé par les deniers publics"/>
  </r>
  <r>
    <n v="909466"/>
    <x v="366"/>
    <x v="1"/>
    <x v="1"/>
    <x v="53"/>
    <x v="1"/>
    <s v="DC"/>
    <s v="Tax"/>
    <s v="Tax"/>
    <s v="Authority"/>
    <s v="Pedestrian Facilities"/>
    <x v="1"/>
    <x v="6"/>
    <s v="Transportation Services Department"/>
    <s v="Transportation Planning"/>
    <x v="21"/>
    <s v="909466  2019 Pedestrian Facilities Program"/>
    <s v="516224  D/C  - Roads &amp; Structures (City Wide)"/>
    <n v="560"/>
    <n v="417"/>
    <n v="425"/>
    <n v="432"/>
    <n v="0"/>
    <n v="0"/>
    <n v="0"/>
    <n v="0"/>
    <n v="0"/>
    <n v="0"/>
    <n v="1834"/>
    <n v="516224"/>
    <n v="1834"/>
    <s v="CW"/>
    <n v="2022"/>
    <s v="Roads &amp; Structures"/>
    <n v="909466"/>
    <s v="Programme de 2019 sur les installations piétonnières"/>
    <s v="909466 Programme de 2019 sur les installations piétonnières"/>
    <s v="Comité des transports"/>
    <s v="Services des transports"/>
    <s v="Croissance"/>
    <s v="Redevances d’aménagement"/>
  </r>
  <r>
    <n v="909062"/>
    <x v="367"/>
    <x v="0"/>
    <x v="0"/>
    <x v="0"/>
    <x v="0"/>
    <s v="Tax"/>
    <s v="Tax"/>
    <s v="Tax"/>
    <s v="Authority"/>
    <s v="Individual"/>
    <x v="1"/>
    <x v="6"/>
    <s v="Transportation Services Department"/>
    <s v="Transportation Planning"/>
    <x v="21"/>
    <s v="909062  2018 Network Modification Program"/>
    <s v="516104  City Wide Capital"/>
    <n v="0"/>
    <n v="0"/>
    <n v="0"/>
    <n v="0"/>
    <n v="576"/>
    <n v="678"/>
    <n v="674"/>
    <n v="686"/>
    <n v="0"/>
    <n v="0"/>
    <n v="2614"/>
    <n v="516104"/>
    <n v="0"/>
    <s v="CW"/>
    <n v="2021"/>
    <s v="City Wide Capital"/>
    <n v="909062"/>
    <s v="Programme de modification du réseau − 2018"/>
    <s v="909062 Programme de modification du réseau − 2018"/>
    <s v="Comité des transports"/>
    <s v="Services des transports"/>
    <s v="Croissance"/>
    <s v="Fonds de réserve financé par les deniers publics"/>
  </r>
  <r>
    <n v="909062"/>
    <x v="367"/>
    <x v="1"/>
    <x v="1"/>
    <x v="53"/>
    <x v="1"/>
    <s v="DC"/>
    <s v="Tax"/>
    <s v="Tax"/>
    <s v="Authority"/>
    <s v="Individual"/>
    <x v="1"/>
    <x v="6"/>
    <s v="Transportation Services Department"/>
    <s v="Transportation Planning"/>
    <x v="21"/>
    <s v="909062  2018 Network Modification Program"/>
    <s v="516224  D/C  - Roads &amp; Structures (City Wide)"/>
    <n v="0"/>
    <n v="0"/>
    <n v="0"/>
    <n v="0"/>
    <n v="2812"/>
    <n v="3310"/>
    <n v="3292"/>
    <n v="3350"/>
    <n v="0"/>
    <n v="0"/>
    <n v="12764"/>
    <n v="516224"/>
    <n v="0"/>
    <s v="CW"/>
    <n v="2021"/>
    <s v="Roads &amp; Structures"/>
    <n v="909062"/>
    <s v="Programme de modification du réseau − 2018"/>
    <s v="909062 Programme de modification du réseau − 2018"/>
    <s v="Comité des transports"/>
    <s v="Services des transports"/>
    <s v="Croissance"/>
    <s v="Redevances d’aménagement"/>
  </r>
  <r>
    <n v="909471"/>
    <x v="368"/>
    <x v="0"/>
    <x v="0"/>
    <x v="0"/>
    <x v="0"/>
    <s v="Tax"/>
    <s v="Tax"/>
    <s v="Tax"/>
    <s v="Authority"/>
    <s v="Individual"/>
    <x v="1"/>
    <x v="6"/>
    <s v="Transportation Services Department"/>
    <s v="Transportation Planning"/>
    <x v="21"/>
    <s v="909471  2019 Network Modification Program"/>
    <s v="516104  City Wide Capital"/>
    <n v="561"/>
    <n v="471"/>
    <n v="544"/>
    <n v="510"/>
    <n v="0"/>
    <n v="0"/>
    <n v="0"/>
    <n v="0"/>
    <n v="0"/>
    <n v="0"/>
    <n v="2086"/>
    <n v="516104"/>
    <n v="2086"/>
    <s v="CW"/>
    <n v="2022"/>
    <s v="City Wide Capital"/>
    <n v="909471"/>
    <s v="Programme de modification du réseau − 2019"/>
    <s v="909471 Programme de modification du réseau − 2019"/>
    <s v="Comité des transports"/>
    <s v="Services des transports"/>
    <s v="Croissance"/>
    <s v="Fonds de réserve financé par les deniers publics"/>
  </r>
  <r>
    <n v="909471"/>
    <x v="368"/>
    <x v="1"/>
    <x v="1"/>
    <x v="53"/>
    <x v="1"/>
    <s v="DC"/>
    <s v="Tax"/>
    <s v="Tax"/>
    <s v="Authority"/>
    <s v="Individual"/>
    <x v="1"/>
    <x v="6"/>
    <s v="Transportation Services Department"/>
    <s v="Transportation Planning"/>
    <x v="21"/>
    <s v="909471  2019 Network Modification Program"/>
    <s v="516224  D/C  - Roads &amp; Structures (City Wide)"/>
    <n v="2739"/>
    <n v="2297"/>
    <n v="2656"/>
    <n v="2490"/>
    <n v="0"/>
    <n v="0"/>
    <n v="0"/>
    <n v="0"/>
    <n v="0"/>
    <n v="0"/>
    <n v="10182"/>
    <n v="516224"/>
    <n v="10182"/>
    <s v="CW"/>
    <n v="2022"/>
    <s v="Roads &amp; Structures"/>
    <n v="909471"/>
    <s v="Programme de modification du réseau − 2019"/>
    <s v="909471 Programme de modification du réseau − 2019"/>
    <s v="Comité des transports"/>
    <s v="Services des transports"/>
    <s v="Croissance"/>
    <s v="Redevances d’aménagement"/>
  </r>
  <r>
    <n v="907903"/>
    <x v="369"/>
    <x v="0"/>
    <x v="0"/>
    <x v="0"/>
    <x v="0"/>
    <s v="Tax"/>
    <s v="Tax"/>
    <s v="Tax"/>
    <s v="Authority"/>
    <s v="Pedestrian Facilities"/>
    <x v="0"/>
    <x v="6"/>
    <s v="Planning, Infrastructure &amp; Economic Development Department"/>
    <s v="Right of Way, Heritage and Urban Design"/>
    <x v="21"/>
    <s v="907903  Rideau Street Streetscaping"/>
    <s v="516104  City Wide Capital"/>
    <n v="250"/>
    <n v="0"/>
    <n v="0"/>
    <n v="0"/>
    <n v="0"/>
    <n v="0"/>
    <n v="0"/>
    <n v="0"/>
    <n v="0"/>
    <n v="0"/>
    <n v="250"/>
    <n v="516104"/>
    <n v="250"/>
    <n v="12"/>
    <n v="2018"/>
    <s v="City Wide Capital"/>
    <n v="907903"/>
    <s v="Aménagement du paysage de rue de la rue Rideau"/>
    <s v="907903 Aménagement du paysage de rue de la rue Rideau"/>
    <s v="Comité des transports"/>
    <s v="Services des transports"/>
    <s v="Renouvellement des immobilisations"/>
    <s v="Fonds de réserve financé par les deniers publics"/>
  </r>
  <r>
    <n v="907903"/>
    <x v="369"/>
    <x v="2"/>
    <x v="2"/>
    <x v="2"/>
    <x v="2"/>
    <s v="Tax"/>
    <s v="Tax"/>
    <s v="Tax"/>
    <s v="Authority"/>
    <s v="Pedestrian Facilities"/>
    <x v="0"/>
    <x v="6"/>
    <s v="Planning, Infrastructure &amp; Economic Development Department"/>
    <s v="Right of Way, Heritage and Urban Design"/>
    <x v="21"/>
    <s v="907903  Rideau Street Streetscaping"/>
    <s v="518004  Tax Supported Debt"/>
    <n v="130"/>
    <n v="0"/>
    <n v="0"/>
    <n v="0"/>
    <n v="0"/>
    <n v="0"/>
    <n v="0"/>
    <n v="0"/>
    <n v="0"/>
    <n v="0"/>
    <n v="130"/>
    <n v="518004"/>
    <n v="130"/>
    <n v="12"/>
    <n v="2018"/>
    <s v="Tax Supported Debt"/>
    <n v="907903"/>
    <s v="Aménagement du paysage de rue de la rue Rideau"/>
    <s v="907903 Aménagement du paysage de rue de la rue Rideau"/>
    <s v="Comité des transports"/>
    <s v="Services des transports"/>
    <s v="Renouvellement des immobilisations"/>
    <s v="Dette financée par les deniers publics"/>
  </r>
  <r>
    <n v="908259"/>
    <x v="370"/>
    <x v="0"/>
    <x v="0"/>
    <x v="0"/>
    <x v="0"/>
    <s v="Tax"/>
    <s v="Tax"/>
    <s v="Tax"/>
    <s v="Authority"/>
    <s v="Individual"/>
    <x v="2"/>
    <x v="6"/>
    <s v="Transportation Services Department"/>
    <s v="Transportation Planning"/>
    <x v="21"/>
    <s v="908259  Palladium Realign (Campeau-N/S Arterial)"/>
    <s v="516104  City Wide Capital"/>
    <n v="0"/>
    <n v="0"/>
    <n v="0"/>
    <n v="0"/>
    <n v="0"/>
    <n v="586"/>
    <n v="0"/>
    <n v="0"/>
    <n v="0"/>
    <n v="0"/>
    <n v="586"/>
    <n v="516104"/>
    <n v="0"/>
    <s v="CW"/>
    <n v="2026"/>
    <s v="City Wide Capital"/>
    <n v="908259"/>
    <s v="Nouveau racé de Palladium (Campeau-Artère Nord-Sud)"/>
    <s v="908259 Nouveau racé de Palladium (Campeau-Artère Nord-Sud)"/>
    <s v="Comité des transports"/>
    <s v="Services des transports"/>
    <s v="Initiatives stratégiques"/>
    <s v="Fonds de réserve financé par les deniers publics"/>
  </r>
  <r>
    <n v="908259"/>
    <x v="370"/>
    <x v="1"/>
    <x v="1"/>
    <x v="53"/>
    <x v="1"/>
    <s v="DC"/>
    <s v="Tax"/>
    <s v="Tax"/>
    <s v="Authority"/>
    <s v="Individual"/>
    <x v="2"/>
    <x v="6"/>
    <s v="Transportation Services Department"/>
    <s v="Transportation Planning"/>
    <x v="21"/>
    <s v="908259  Palladium Realign (Campeau-N/S Arterial)"/>
    <s v="516224  D/C  - Roads &amp; Structures (City Wide)"/>
    <n v="0"/>
    <n v="0"/>
    <n v="0"/>
    <n v="0"/>
    <n v="0"/>
    <n v="2872"/>
    <n v="0"/>
    <n v="0"/>
    <n v="0"/>
    <n v="0"/>
    <n v="2872"/>
    <n v="516224"/>
    <n v="0"/>
    <s v="CW"/>
    <n v="2026"/>
    <s v="Roads &amp; Structures"/>
    <n v="908259"/>
    <s v="Nouveau racé de Palladium (Campeau-Artère Nord-Sud)"/>
    <s v="908259 Nouveau racé de Palladium (Campeau-Artère Nord-Sud)"/>
    <s v="Comité des transports"/>
    <s v="Services des transports"/>
    <s v="Initiatives stratégiques"/>
    <s v="Redevances d’aménagement"/>
  </r>
  <r>
    <n v="908259"/>
    <x v="370"/>
    <x v="1"/>
    <x v="1"/>
    <x v="58"/>
    <x v="1"/>
    <s v="DC"/>
    <s v="Tax"/>
    <s v="Tax"/>
    <s v="Authority"/>
    <s v="Individual"/>
    <x v="2"/>
    <x v="6"/>
    <s v="Transportation Services Department"/>
    <s v="Transportation Planning"/>
    <x v="21"/>
    <s v="908259  Palladium Realign (Campeau-N/S Arterial)"/>
    <s v="516390  Post Period Capacity Roads"/>
    <n v="0"/>
    <n v="0"/>
    <n v="0"/>
    <n v="0"/>
    <n v="0"/>
    <n v="507"/>
    <n v="0"/>
    <n v="0"/>
    <n v="0"/>
    <n v="0"/>
    <n v="507"/>
    <n v="516390"/>
    <n v="0"/>
    <s v="CW"/>
    <n v="2026"/>
    <s v="Roads &amp; Structures"/>
    <n v="908259"/>
    <s v="Nouveau racé de Palladium (Campeau-Artère Nord-Sud)"/>
    <s v="908259 Nouveau racé de Palladium (Campeau-Artère Nord-Sud)"/>
    <s v="Comité des transports"/>
    <s v="Services des transports"/>
    <s v="Initiatives stratégiques"/>
    <s v="Redevances d’aménagement"/>
  </r>
  <r>
    <n v="908259"/>
    <x v="370"/>
    <x v="5"/>
    <x v="2"/>
    <x v="57"/>
    <x v="5"/>
    <s v="DC"/>
    <s v="Tax"/>
    <s v="Tax"/>
    <s v="Authority"/>
    <s v="Individual"/>
    <x v="2"/>
    <x v="6"/>
    <s v="Transportation Services Department"/>
    <s v="Transportation Planning"/>
    <x v="21"/>
    <s v="908259  Palladium Realign (Campeau-N/S Arterial)"/>
    <s v="518037  Roads Rel Serv DC Debt TBA"/>
    <n v="0"/>
    <n v="0"/>
    <n v="0"/>
    <n v="0"/>
    <n v="0"/>
    <n v="1711"/>
    <n v="0"/>
    <n v="0"/>
    <n v="0"/>
    <n v="0"/>
    <n v="1711"/>
    <n v="518037"/>
    <n v="0"/>
    <s v="CW"/>
    <n v="2026"/>
    <s v="Roads &amp; Structures DC Debt"/>
    <n v="908259"/>
    <s v="Nouveau racé de Palladium (Campeau-Artère Nord-Sud)"/>
    <s v="908259 Nouveau racé de Palladium (Campeau-Artère Nord-Sud)"/>
    <s v="Comité des transports"/>
    <s v="Services des transports"/>
    <s v="Initiatives stratégiques"/>
    <s v="Dette financée par les deniers publics"/>
  </r>
  <r>
    <n v="909058"/>
    <x v="371"/>
    <x v="0"/>
    <x v="0"/>
    <x v="0"/>
    <x v="0"/>
    <s v="Tax"/>
    <s v="Tax"/>
    <s v="Tax"/>
    <s v="Authority"/>
    <s v="Individual"/>
    <x v="2"/>
    <x v="6"/>
    <s v="Transportation Services Department"/>
    <s v="Transportation Planning"/>
    <x v="21"/>
    <s v="909058  Scott St Restoral (Post-LRT)"/>
    <s v="516104  City Wide Capital"/>
    <n v="1500"/>
    <n v="0"/>
    <n v="0"/>
    <n v="0"/>
    <n v="0"/>
    <n v="0"/>
    <n v="0"/>
    <n v="0"/>
    <n v="0"/>
    <n v="0"/>
    <n v="1500"/>
    <n v="516104"/>
    <n v="1500"/>
    <n v="15"/>
    <n v="2021"/>
    <s v="City Wide Capital"/>
    <n v="909058"/>
    <s v="Restauration de la rue Scott (après le TLR)"/>
    <s v="909058 Restauration de la rue Scott (après le TLR)"/>
    <s v="Comité des transports"/>
    <s v="Services des transports"/>
    <s v="Amélioration du service"/>
    <s v="Fonds de réserve financé par les deniers publics"/>
  </r>
  <r>
    <n v="909058"/>
    <x v="371"/>
    <x v="2"/>
    <x v="2"/>
    <x v="2"/>
    <x v="2"/>
    <s v="Tax"/>
    <s v="Tax"/>
    <s v="Water"/>
    <s v="Authority"/>
    <s v="Individual"/>
    <x v="2"/>
    <x v="6"/>
    <s v="Transportation Services Department"/>
    <s v="Transportation Planning"/>
    <x v="21"/>
    <s v="909058  Scott St Restoral (Post-LRT)"/>
    <s v="518004  Tax Supported Debt"/>
    <n v="1000"/>
    <n v="0"/>
    <n v="0"/>
    <n v="0"/>
    <n v="0"/>
    <n v="0"/>
    <n v="0"/>
    <n v="0"/>
    <n v="0"/>
    <n v="0"/>
    <n v="1000"/>
    <n v="518004"/>
    <n v="1000"/>
    <n v="15"/>
    <n v="2021"/>
    <s v="Tax Supported Debt"/>
    <n v="909058"/>
    <s v="Restauration de la rue Scott (après le TLR)"/>
    <s v="909058 Restauration de la rue Scott (après le TLR)"/>
    <s v="Comité des transports"/>
    <s v="Services des transports"/>
    <s v="Amélioration du service"/>
    <s v="Dette financée par les deniers publics"/>
  </r>
  <r>
    <n v="909063"/>
    <x v="372"/>
    <x v="0"/>
    <x v="0"/>
    <x v="0"/>
    <x v="0"/>
    <s v="Tax"/>
    <s v="Tax"/>
    <s v="Stormwater"/>
    <s v="Authority"/>
    <s v="Individual"/>
    <x v="2"/>
    <x v="6"/>
    <s v="Transportation Services Department"/>
    <s v="Transportation Planning"/>
    <x v="21"/>
    <s v="909063  2018 TMIP Richmond Rd/Westboro"/>
    <s v="516104  City Wide Capital"/>
    <n v="0"/>
    <n v="0"/>
    <n v="0"/>
    <n v="0"/>
    <n v="328"/>
    <n v="334"/>
    <n v="340"/>
    <n v="346"/>
    <n v="0"/>
    <n v="0"/>
    <n v="1348"/>
    <n v="516104"/>
    <n v="0"/>
    <s v="7,15"/>
    <n v="2021"/>
    <s v="City Wide Capital"/>
    <n v="909063"/>
    <s v="PMGT 2018 − chemin Richmond/Westboro"/>
    <s v="909063 PMGT 2018 − chemin Richmond/Westboro"/>
    <s v="Comité des transports"/>
    <s v="Services des transports"/>
    <s v="Initiatives stratégiques"/>
    <s v="Fonds de réserve financé par les deniers publics"/>
  </r>
  <r>
    <n v="909472"/>
    <x v="373"/>
    <x v="0"/>
    <x v="0"/>
    <x v="0"/>
    <x v="0"/>
    <s v="Tax"/>
    <s v="Tax"/>
    <s v="Tax"/>
    <s v="Authority"/>
    <s v="Individual"/>
    <x v="0"/>
    <x v="6"/>
    <s v="Transportation Services Department"/>
    <s v="Transportation Planning"/>
    <x v="21"/>
    <s v="909472  2019 TMIP Richmond Rd/Westboro"/>
    <s v="516104  City Wide Capital"/>
    <n v="509"/>
    <n v="207"/>
    <n v="211"/>
    <n v="322"/>
    <n v="0"/>
    <n v="0"/>
    <n v="0"/>
    <n v="0"/>
    <n v="0"/>
    <n v="0"/>
    <n v="1249"/>
    <n v="516104"/>
    <n v="1249"/>
    <s v="7, 15"/>
    <n v="2021"/>
    <s v="City Wide Capital"/>
    <n v="909472"/>
    <s v="PMGT 2019 − chemin Richmond/Westboro"/>
    <s v="909472 PMGT 2019 − chemin Richmond/Westboro"/>
    <s v="Comité des transports"/>
    <s v="Services des transports"/>
    <s v="Renouvellement des immobilisations"/>
    <s v="Fonds de réserve financé par les deniers publics"/>
  </r>
  <r>
    <n v="909057"/>
    <x v="374"/>
    <x v="0"/>
    <x v="0"/>
    <x v="0"/>
    <x v="0"/>
    <s v="Tax"/>
    <s v="Tax"/>
    <s v="Sewer"/>
    <s v="Authority"/>
    <s v="Pedestrian Facilities"/>
    <x v="2"/>
    <x v="6"/>
    <s v="Transportation Services Department"/>
    <s v="Transportation Planning"/>
    <x v="21"/>
    <s v="909057  2018 Active Transportation Missing Links"/>
    <s v="516104  City Wide Capital"/>
    <n v="0"/>
    <n v="0"/>
    <n v="0"/>
    <n v="0"/>
    <n v="230"/>
    <n v="234"/>
    <n v="249"/>
    <n v="254"/>
    <n v="258"/>
    <n v="0"/>
    <n v="1225"/>
    <n v="516104"/>
    <n v="0"/>
    <s v="CW"/>
    <n v="2021"/>
    <s v="City Wide Capital"/>
    <n v="909057"/>
    <s v="Transport actif 2018 − études sur les liens manquants"/>
    <s v="909057 Transport actif 2018 − études sur les liens manquants"/>
    <s v="Comité des transports"/>
    <s v="Services des transports"/>
    <s v="Initiatives stratégiques"/>
    <s v="Fonds de réserve financé par les deniers publics"/>
  </r>
  <r>
    <n v="909464"/>
    <x v="375"/>
    <x v="0"/>
    <x v="0"/>
    <x v="0"/>
    <x v="0"/>
    <s v="Tax"/>
    <s v="Tax"/>
    <s v="Water"/>
    <s v="Authority"/>
    <s v="Pedestrian Facilities"/>
    <x v="0"/>
    <x v="6"/>
    <s v="Transportation Services Department"/>
    <s v="Transportation Planning"/>
    <x v="21"/>
    <s v="909464  2019 Active Transportation Missing Links"/>
    <s v="516104  City Wide Capital"/>
    <n v="193"/>
    <n v="197"/>
    <n v="211"/>
    <n v="215"/>
    <n v="0"/>
    <n v="0"/>
    <n v="0"/>
    <n v="0"/>
    <n v="0"/>
    <n v="0"/>
    <n v="816"/>
    <n v="516104"/>
    <n v="816"/>
    <s v="CW"/>
    <n v="2021"/>
    <s v="City Wide Capital"/>
    <n v="909464"/>
    <s v="Transport actif 2019 − études sur les liens manquants"/>
    <s v="909464 Transport actif 2019 − études sur les liens manquants"/>
    <s v="Comité des transports"/>
    <s v="Services des transports"/>
    <s v="Renouvellement des immobilisations"/>
    <s v="Fonds de réserve financé par les deniers publics"/>
  </r>
  <r>
    <n v="908137"/>
    <x v="376"/>
    <x v="0"/>
    <x v="0"/>
    <x v="0"/>
    <x v="0"/>
    <s v="Tax"/>
    <s v="Tax"/>
    <s v="Tax"/>
    <s v="Authority"/>
    <s v="Individual"/>
    <x v="0"/>
    <x v="6"/>
    <s v="Planning, Infrastructure &amp; Economic Development Department"/>
    <s v="Infrastructure Services"/>
    <x v="11"/>
    <s v="908137  CWWF Deerpark-Hilliard-Fisher et al."/>
    <s v="516104  City Wide Capital"/>
    <n v="0"/>
    <n v="200"/>
    <n v="0"/>
    <n v="0"/>
    <n v="0"/>
    <n v="0"/>
    <n v="0"/>
    <n v="0"/>
    <n v="0"/>
    <n v="0"/>
    <n v="200"/>
    <n v="516104"/>
    <n v="200"/>
    <s v="9"/>
    <s v="2021"/>
    <s v="City Wide Capital"/>
    <n v="908137"/>
    <s v="Hilliard-Millbrook-Deerpark-Farlane-Wallford"/>
    <s v="908137 Hilliard-Millbrook-Deerpark-Farlane-Wallford"/>
    <s v="Comité des transports"/>
    <s v="Réfection intégrée des routes, des réseaux d’aqueduc et d’égouts "/>
    <s v="Renouvellement des immobilisations"/>
    <s v="Fonds de réserve financé par les deniers publics"/>
  </r>
  <r>
    <n v="908137"/>
    <x v="376"/>
    <x v="0"/>
    <x v="0"/>
    <x v="22"/>
    <x v="6"/>
    <s v="Rate"/>
    <s v="Rate"/>
    <s v="Water"/>
    <s v="Authority"/>
    <s v="Individual"/>
    <x v="0"/>
    <x v="6"/>
    <s v="Planning, Infrastructure &amp; Economic Development Department"/>
    <s v="Infrastructure Services"/>
    <x v="11"/>
    <s v="908137  CWWF Deerpark-Hilliard-Fisher et al."/>
    <s v="516110  Water Capital"/>
    <n v="0"/>
    <n v="6010"/>
    <n v="0"/>
    <n v="0"/>
    <n v="0"/>
    <n v="0"/>
    <n v="0"/>
    <n v="0"/>
    <n v="0"/>
    <n v="0"/>
    <n v="6010"/>
    <n v="516110"/>
    <n v="6010"/>
    <s v="9"/>
    <s v="2021"/>
    <s v="Water Capital"/>
    <n v="908137"/>
    <s v="Hilliard-Millbrook-Deerpark-Farlane-Wallford"/>
    <s v="908137 Hilliard-Millbrook-Deerpark-Farlane-Wallford"/>
    <s v="Comité des transports"/>
    <s v="Réfection intégrée des routes, des réseaux d’aqueduc et d’égouts "/>
    <s v="Renouvellement des immobilisations"/>
    <s v="Fonds de réserve financé par les deniers publics"/>
  </r>
  <r>
    <n v="908137"/>
    <x v="376"/>
    <x v="0"/>
    <x v="0"/>
    <x v="24"/>
    <x v="6"/>
    <s v="Rate"/>
    <s v="Rate"/>
    <s v="Stormwater"/>
    <s v="Authority"/>
    <s v="Individual"/>
    <x v="0"/>
    <x v="6"/>
    <s v="Planning, Infrastructure &amp; Economic Development Department"/>
    <s v="Infrastructure Services"/>
    <x v="11"/>
    <s v="908137  CWWF Deerpark-Hilliard-Fisher et al."/>
    <s v="516180  Stormwater Reserve Capital"/>
    <n v="0"/>
    <n v="9340"/>
    <n v="0"/>
    <n v="0"/>
    <n v="0"/>
    <n v="0"/>
    <n v="0"/>
    <n v="0"/>
    <n v="0"/>
    <n v="0"/>
    <n v="9340"/>
    <n v="516180"/>
    <n v="9340"/>
    <s v="9"/>
    <s v="2021"/>
    <s v="Stormwater"/>
    <n v="908137"/>
    <s v="Hilliard-Millbrook-Deerpark-Farlane-Wallford"/>
    <s v="908137 Hilliard-Millbrook-Deerpark-Farlane-Wallford"/>
    <s v="Comité des transports"/>
    <s v="Réfection intégrée des routes, des réseaux d’aqueduc et d’égouts "/>
    <s v="Renouvellement des immobilisations"/>
    <s v="Fonds de réserve financé par les deniers publics"/>
  </r>
  <r>
    <n v="908137"/>
    <x v="376"/>
    <x v="2"/>
    <x v="2"/>
    <x v="2"/>
    <x v="2"/>
    <s v="Tax"/>
    <s v="Tax"/>
    <s v="Tax"/>
    <s v="Authority"/>
    <s v="Individual"/>
    <x v="0"/>
    <x v="6"/>
    <s v="Planning, Infrastructure &amp; Economic Development Department"/>
    <s v="Infrastructure Services"/>
    <x v="11"/>
    <s v="908137  CWWF Deerpark-Hilliard-Fisher et al."/>
    <s v="518004  Tax Supported Debt"/>
    <n v="0"/>
    <n v="6530"/>
    <n v="0"/>
    <n v="0"/>
    <n v="0"/>
    <n v="0"/>
    <n v="0"/>
    <n v="0"/>
    <n v="0"/>
    <n v="0"/>
    <n v="6530"/>
    <n v="518004"/>
    <n v="6530"/>
    <s v="9"/>
    <s v="2021"/>
    <s v="Tax Supported Debt"/>
    <n v="908137"/>
    <s v="Hilliard-Millbrook-Deerpark-Farlane-Wallford"/>
    <s v="908137 Hilliard-Millbrook-Deerpark-Farlane-Wallford"/>
    <s v="Comité des transports"/>
    <s v="Réfection intégrée des routes, des réseaux d’aqueduc et d’égouts "/>
    <s v="Renouvellement des immobilisations"/>
    <s v="Dette financée par les deniers publics"/>
  </r>
  <r>
    <n v="908137"/>
    <x v="376"/>
    <x v="2"/>
    <x v="2"/>
    <x v="25"/>
    <x v="7"/>
    <s v="Rate"/>
    <s v="Rate"/>
    <s v="Sewer"/>
    <s v="Authority"/>
    <s v="Individual"/>
    <x v="0"/>
    <x v="6"/>
    <s v="Planning, Infrastructure &amp; Economic Development Department"/>
    <s v="Infrastructure Services"/>
    <x v="11"/>
    <s v="908137  CWWF Deerpark-Hilliard-Fisher et al."/>
    <s v="518007  Sewer Funded Debt"/>
    <n v="0"/>
    <n v="4250"/>
    <n v="0"/>
    <n v="0"/>
    <n v="0"/>
    <n v="0"/>
    <n v="0"/>
    <n v="0"/>
    <n v="0"/>
    <n v="0"/>
    <n v="4250"/>
    <n v="518007"/>
    <n v="4250"/>
    <s v="9"/>
    <s v="2021"/>
    <s v="Sewer Funded Debt"/>
    <n v="908137"/>
    <s v="Hilliard-Millbrook-Deerpark-Farlane-Wallford"/>
    <s v="908137 Hilliard-Millbrook-Deerpark-Farlane-Wallford"/>
    <s v="Comité des transports"/>
    <s v="Réfection intégrée des routes, des réseaux d’aqueduc et d’égouts "/>
    <s v="Renouvellement des immobilisations"/>
    <s v="Dette financée par les deniers publics"/>
  </r>
  <r>
    <n v="908137"/>
    <x v="376"/>
    <x v="2"/>
    <x v="2"/>
    <x v="28"/>
    <x v="7"/>
    <s v="Rate"/>
    <s v="Rate"/>
    <s v="Water"/>
    <s v="Authority"/>
    <s v="Individual"/>
    <x v="0"/>
    <x v="6"/>
    <s v="Planning, Infrastructure &amp; Economic Development Department"/>
    <s v="Infrastructure Services"/>
    <x v="11"/>
    <s v="908137  CWWF Deerpark-Hilliard-Fisher et al."/>
    <s v="518011  Water Funded Debt"/>
    <n v="0"/>
    <n v="700"/>
    <n v="0"/>
    <n v="0"/>
    <n v="0"/>
    <n v="0"/>
    <n v="0"/>
    <n v="0"/>
    <n v="0"/>
    <n v="0"/>
    <n v="700"/>
    <n v="518011"/>
    <n v="700"/>
    <s v="9"/>
    <s v="2021"/>
    <s v="Water Funded Debt"/>
    <n v="908137"/>
    <s v="Hilliard-Millbrook-Deerpark-Farlane-Wallford"/>
    <s v="908137 Hilliard-Millbrook-Deerpark-Farlane-Wallford"/>
    <s v="Comité des transports"/>
    <s v="Réfection intégrée des routes, des réseaux d’aqueduc et d’égouts "/>
    <s v="Renouvellement des immobilisations"/>
    <s v="Dette financée par les deniers publics"/>
  </r>
  <r>
    <n v="908138"/>
    <x v="377"/>
    <x v="0"/>
    <x v="0"/>
    <x v="0"/>
    <x v="0"/>
    <s v="Tax"/>
    <s v="Tax"/>
    <s v="Tax"/>
    <s v="Authority"/>
    <s v="Individual"/>
    <x v="0"/>
    <x v="6"/>
    <s v="Planning, Infrastructure &amp; Economic Development Department"/>
    <s v="Infrastructure Services"/>
    <x v="11"/>
    <s v="908138  CWWF Avenue N-O-P-Q-R-S-T-U"/>
    <s v="516104  City Wide Capital"/>
    <n v="0"/>
    <n v="700"/>
    <n v="0"/>
    <n v="0"/>
    <n v="0"/>
    <n v="0"/>
    <n v="0"/>
    <n v="0"/>
    <n v="0"/>
    <n v="0"/>
    <n v="700"/>
    <n v="516104"/>
    <n v="700"/>
    <s v="18"/>
    <s v="2021"/>
    <s v="City Wide Capital"/>
    <n v="908138"/>
    <s v="Avenue N-O-P-Q-R-S-T-U"/>
    <s v="908138 Avenue N-O-P-Q-R-S-T-U"/>
    <s v="Comité des transports"/>
    <s v="Réfection intégrée des routes, des réseaux d’aqueduc et d’égouts "/>
    <s v="Renouvellement des immobilisations"/>
    <s v="Fonds de réserve financé par les deniers publics"/>
  </r>
  <r>
    <n v="908138"/>
    <x v="377"/>
    <x v="0"/>
    <x v="0"/>
    <x v="22"/>
    <x v="6"/>
    <s v="Rate"/>
    <s v="Rate"/>
    <s v="Water"/>
    <s v="Authority"/>
    <s v="Individual"/>
    <x v="0"/>
    <x v="6"/>
    <s v="Planning, Infrastructure &amp; Economic Development Department"/>
    <s v="Infrastructure Services"/>
    <x v="11"/>
    <s v="908138  CWWF Avenue N-O-P-Q-R-S-T-U"/>
    <s v="516110  Water Capital"/>
    <n v="0"/>
    <n v="2505"/>
    <n v="0"/>
    <n v="0"/>
    <n v="0"/>
    <n v="0"/>
    <n v="0"/>
    <n v="0"/>
    <n v="0"/>
    <n v="0"/>
    <n v="2505"/>
    <n v="516110"/>
    <n v="2505"/>
    <s v="18"/>
    <s v="2021"/>
    <s v="Water Capital"/>
    <n v="908138"/>
    <s v="Avenue N-O-P-Q-R-S-T-U"/>
    <s v="908138 Avenue N-O-P-Q-R-S-T-U"/>
    <s v="Comité des transports"/>
    <s v="Réfection intégrée des routes, des réseaux d’aqueduc et d’égouts "/>
    <s v="Renouvellement des immobilisations"/>
    <s v="Fonds de réserve financé par les deniers publics"/>
  </r>
  <r>
    <n v="908138"/>
    <x v="377"/>
    <x v="0"/>
    <x v="0"/>
    <x v="24"/>
    <x v="6"/>
    <s v="Rate"/>
    <s v="Rate"/>
    <s v="Sewer"/>
    <s v="Authority"/>
    <s v="Individual"/>
    <x v="0"/>
    <x v="6"/>
    <s v="Planning, Infrastructure &amp; Economic Development Department"/>
    <s v="Infrastructure Services"/>
    <x v="11"/>
    <s v="908138  CWWF Avenue N-O-P-Q-R-S-T-U"/>
    <s v="516180  Stormwater Reserve Capital"/>
    <n v="0"/>
    <n v="1955"/>
    <n v="0"/>
    <n v="0"/>
    <n v="0"/>
    <n v="0"/>
    <n v="0"/>
    <n v="0"/>
    <n v="0"/>
    <n v="0"/>
    <n v="1955"/>
    <n v="516180"/>
    <n v="1955"/>
    <s v="18"/>
    <s v="2021"/>
    <s v="Stormwater"/>
    <n v="908138"/>
    <s v="Avenue N-O-P-Q-R-S-T-U"/>
    <s v="908138 Avenue N-O-P-Q-R-S-T-U"/>
    <s v="Comité des transports"/>
    <s v="Réfection intégrée des routes, des réseaux d’aqueduc et d’égouts "/>
    <s v="Renouvellement des immobilisations"/>
    <s v="Fonds de réserve financé par les deniers publics"/>
  </r>
  <r>
    <n v="908138"/>
    <x v="377"/>
    <x v="2"/>
    <x v="2"/>
    <x v="2"/>
    <x v="2"/>
    <s v="Tax"/>
    <s v="Tax"/>
    <s v="Tax"/>
    <s v="Authority"/>
    <s v="Individual"/>
    <x v="0"/>
    <x v="6"/>
    <s v="Planning, Infrastructure &amp; Economic Development Department"/>
    <s v="Infrastructure Services"/>
    <x v="11"/>
    <s v="908138  CWWF Avenue N-O-P-Q-R-S-T-U"/>
    <s v="518004  Tax Supported Debt"/>
    <n v="0"/>
    <n v="200"/>
    <n v="0"/>
    <n v="0"/>
    <n v="0"/>
    <n v="0"/>
    <n v="0"/>
    <n v="0"/>
    <n v="0"/>
    <n v="0"/>
    <n v="200"/>
    <n v="518004"/>
    <n v="200"/>
    <s v="18"/>
    <s v="2021"/>
    <s v="Tax Supported Debt"/>
    <n v="908138"/>
    <s v="Avenue N-O-P-Q-R-S-T-U"/>
    <s v="908138 Avenue N-O-P-Q-R-S-T-U"/>
    <s v="Comité des transports"/>
    <s v="Réfection intégrée des routes, des réseaux d’aqueduc et d’égouts "/>
    <s v="Renouvellement des immobilisations"/>
    <s v="Dette financée par les deniers publics"/>
  </r>
  <r>
    <n v="908138"/>
    <x v="377"/>
    <x v="2"/>
    <x v="2"/>
    <x v="25"/>
    <x v="7"/>
    <s v="Rate"/>
    <s v="Rate"/>
    <s v="Stormwater"/>
    <s v="Authority"/>
    <s v="Individual"/>
    <x v="0"/>
    <x v="6"/>
    <s v="Planning, Infrastructure &amp; Economic Development Department"/>
    <s v="Infrastructure Services"/>
    <x v="11"/>
    <s v="908138  CWWF Avenue N-O-P-Q-R-S-T-U"/>
    <s v="518007  Sewer Funded Debt"/>
    <n v="0"/>
    <n v="2100"/>
    <n v="0"/>
    <n v="0"/>
    <n v="0"/>
    <n v="0"/>
    <n v="0"/>
    <n v="0"/>
    <n v="0"/>
    <n v="0"/>
    <n v="2100"/>
    <n v="518007"/>
    <n v="2100"/>
    <s v="18"/>
    <s v="2021"/>
    <s v="Sewer Funded Debt"/>
    <n v="908138"/>
    <s v="Avenue N-O-P-Q-R-S-T-U"/>
    <s v="908138 Avenue N-O-P-Q-R-S-T-U"/>
    <s v="Comité des transports"/>
    <s v="Réfection intégrée des routes, des réseaux d’aqueduc et d’égouts "/>
    <s v="Renouvellement des immobilisations"/>
    <s v="Dette financée par les deniers publics"/>
  </r>
  <r>
    <n v="908138"/>
    <x v="377"/>
    <x v="2"/>
    <x v="2"/>
    <x v="28"/>
    <x v="7"/>
    <s v="Rate"/>
    <s v="Rate"/>
    <s v="Tax"/>
    <s v="Authority"/>
    <s v="Individual"/>
    <x v="0"/>
    <x v="6"/>
    <s v="Planning, Infrastructure &amp; Economic Development Department"/>
    <s v="Infrastructure Services"/>
    <x v="11"/>
    <s v="908138  CWWF Avenue N-O-P-Q-R-S-T-U"/>
    <s v="518011  Water Funded Debt"/>
    <n v="0"/>
    <n v="200"/>
    <n v="0"/>
    <n v="0"/>
    <n v="0"/>
    <n v="0"/>
    <n v="0"/>
    <n v="0"/>
    <n v="0"/>
    <n v="0"/>
    <n v="200"/>
    <n v="518011"/>
    <n v="200"/>
    <s v="18"/>
    <s v="2021"/>
    <s v="Water Funded Debt"/>
    <n v="908138"/>
    <s v="Avenue N-O-P-Q-R-S-T-U"/>
    <s v="908138 Avenue N-O-P-Q-R-S-T-U"/>
    <s v="Comité des transports"/>
    <s v="Réfection intégrée des routes, des réseaux d’aqueduc et d’égouts "/>
    <s v="Renouvellement des immobilisations"/>
    <s v="Dette financée par les deniers publics"/>
  </r>
  <r>
    <n v="908370"/>
    <x v="378"/>
    <x v="0"/>
    <x v="0"/>
    <x v="0"/>
    <x v="0"/>
    <s v="Tax"/>
    <s v="Tax"/>
    <s v="Water"/>
    <s v="Authority"/>
    <s v="Integrated Road, Sewer &amp; Water Program"/>
    <x v="0"/>
    <x v="6"/>
    <s v="Planning, Infrastructure &amp; Economic Development Department"/>
    <s v="Infrastructure Services"/>
    <x v="11"/>
    <s v="908370  Integrated Departmental Mgmt Plan"/>
    <s v="516104  City Wide Capital"/>
    <n v="300"/>
    <n v="0"/>
    <n v="0"/>
    <n v="0"/>
    <n v="0"/>
    <n v="0"/>
    <n v="0"/>
    <n v="0"/>
    <n v="0"/>
    <n v="0"/>
    <n v="300"/>
    <n v="516104"/>
    <n v="300"/>
    <s v="CW"/>
    <n v="2018"/>
    <s v="City Wide Capital"/>
    <n v="908370"/>
    <s v="Plan intégré de gestion du service"/>
    <s v="908370 Plan intégré de gestion du service"/>
    <s v="Comité des transports"/>
    <s v="Réfection intégrée des routes, des réseaux d’aqueduc et d’égouts "/>
    <s v="Renouvellement des immobilisations"/>
    <s v="Fonds de réserve financé par les deniers publics"/>
  </r>
  <r>
    <n v="908370"/>
    <x v="378"/>
    <x v="0"/>
    <x v="0"/>
    <x v="22"/>
    <x v="6"/>
    <s v="Rate"/>
    <s v="Rate"/>
    <s v="Sewer"/>
    <s v="Authority"/>
    <s v="Integrated Road, Sewer &amp; Water Program"/>
    <x v="0"/>
    <x v="6"/>
    <s v="Planning, Infrastructure &amp; Economic Development Department"/>
    <s v="Infrastructure Services"/>
    <x v="11"/>
    <s v="908370  Integrated Departmental Mgmt Plan"/>
    <s v="516110  Water Capital"/>
    <n v="170"/>
    <n v="0"/>
    <n v="0"/>
    <n v="0"/>
    <n v="0"/>
    <n v="0"/>
    <n v="0"/>
    <n v="0"/>
    <n v="0"/>
    <n v="0"/>
    <n v="170"/>
    <n v="516110"/>
    <n v="170"/>
    <s v="CW"/>
    <n v="2018"/>
    <s v="Water Capital"/>
    <n v="908370"/>
    <s v="Plan intégré de gestion du service"/>
    <s v="908370 Plan intégré de gestion du service"/>
    <s v="Comité des transports"/>
    <s v="Réfection intégrée des routes, des réseaux d’aqueduc et d’égouts "/>
    <s v="Renouvellement des immobilisations"/>
    <s v="Fonds de réserve financé par les deniers publics"/>
  </r>
  <r>
    <n v="908370"/>
    <x v="378"/>
    <x v="0"/>
    <x v="0"/>
    <x v="23"/>
    <x v="6"/>
    <s v="Rate"/>
    <s v="Rate"/>
    <s v="Stormwater"/>
    <s v="Authority"/>
    <s v="Integrated Road, Sewer &amp; Water Program"/>
    <x v="0"/>
    <x v="6"/>
    <s v="Planning, Infrastructure &amp; Economic Development Department"/>
    <s v="Infrastructure Services"/>
    <x v="11"/>
    <s v="908370  Integrated Departmental Mgmt Plan"/>
    <s v="516112  Sewer Capital"/>
    <n v="190"/>
    <n v="0"/>
    <n v="0"/>
    <n v="0"/>
    <n v="0"/>
    <n v="0"/>
    <n v="0"/>
    <n v="0"/>
    <n v="0"/>
    <n v="0"/>
    <n v="190"/>
    <n v="516112"/>
    <n v="190"/>
    <s v="CW"/>
    <n v="2018"/>
    <s v="Sewer Capital "/>
    <n v="908370"/>
    <s v="Plan intégré de gestion du service"/>
    <s v="908370 Plan intégré de gestion du service"/>
    <s v="Comité des transports"/>
    <s v="Réfection intégrée des routes, des réseaux d’aqueduc et d’égouts "/>
    <s v="Renouvellement des immobilisations"/>
    <s v="Fonds de réserve financé par les deniers publics"/>
  </r>
  <r>
    <n v="908370"/>
    <x v="378"/>
    <x v="0"/>
    <x v="0"/>
    <x v="49"/>
    <x v="0"/>
    <s v="Tax"/>
    <s v="Tax"/>
    <s v="Tax"/>
    <s v="Authority"/>
    <s v="Integrated Road, Sewer &amp; Water Program"/>
    <x v="0"/>
    <x v="6"/>
    <s v="Planning, Infrastructure &amp; Economic Development Department"/>
    <s v="Infrastructure Services"/>
    <x v="11"/>
    <s v="908370  Integrated Departmental Mgmt Plan"/>
    <s v="516115  Transit Capital"/>
    <n v="150"/>
    <n v="0"/>
    <n v="0"/>
    <n v="0"/>
    <n v="0"/>
    <n v="0"/>
    <n v="0"/>
    <n v="0"/>
    <n v="0"/>
    <n v="0"/>
    <n v="150"/>
    <n v="516115"/>
    <n v="150"/>
    <s v="CW"/>
    <n v="2018"/>
    <s v="Transit Capital"/>
    <n v="908370"/>
    <s v="Plan intégré de gestion du service"/>
    <s v="908370 Plan intégré de gestion du service"/>
    <s v="Comité des transports"/>
    <s v="Réfection intégrée des routes, des réseaux d’aqueduc et d’égouts "/>
    <s v="Renouvellement des immobilisations"/>
    <s v="Fonds de réserve financé par les deniers publics"/>
  </r>
  <r>
    <n v="908370"/>
    <x v="378"/>
    <x v="0"/>
    <x v="0"/>
    <x v="24"/>
    <x v="6"/>
    <s v="Rate"/>
    <s v="Rate"/>
    <s v="Water"/>
    <s v="Authority"/>
    <s v="Integrated Road, Sewer &amp; Water Program"/>
    <x v="0"/>
    <x v="6"/>
    <s v="Planning, Infrastructure &amp; Economic Development Department"/>
    <s v="Infrastructure Services"/>
    <x v="11"/>
    <s v="908370  Integrated Departmental Mgmt Plan"/>
    <s v="516180  Stormwater Reserve Capital"/>
    <n v="190"/>
    <n v="0"/>
    <n v="0"/>
    <n v="0"/>
    <n v="0"/>
    <n v="0"/>
    <n v="0"/>
    <n v="0"/>
    <n v="0"/>
    <n v="0"/>
    <n v="190"/>
    <n v="516180"/>
    <n v="190"/>
    <s v="CW"/>
    <n v="2018"/>
    <s v="Stormwater"/>
    <n v="908370"/>
    <s v="Plan intégré de gestion du service"/>
    <s v="908370 Plan intégré de gestion du service"/>
    <s v="Comité des transports"/>
    <s v="Réfection intégrée des routes, des réseaux d’aqueduc et d’égouts "/>
    <s v="Renouvellement des immobilisations"/>
    <s v="Fonds de réserve financé par les deniers publics"/>
  </r>
  <r>
    <n v="908487"/>
    <x v="379"/>
    <x v="0"/>
    <x v="0"/>
    <x v="0"/>
    <x v="0"/>
    <s v="Tax"/>
    <s v="Tax"/>
    <s v="Sewer"/>
    <s v="Authority"/>
    <s v="Integrated Road, Sewer &amp; Water Program"/>
    <x v="0"/>
    <x v="6"/>
    <s v="Planning, Infrastructure &amp; Economic Development Department"/>
    <s v="Infrastructure Services"/>
    <x v="11"/>
    <s v="908487  2019 Integrated Scoping Pre/Post Eng"/>
    <s v="516104  City Wide Capital"/>
    <n v="100"/>
    <n v="150"/>
    <n v="150"/>
    <n v="150"/>
    <n v="0"/>
    <n v="0"/>
    <n v="0"/>
    <n v="0"/>
    <n v="0"/>
    <n v="0"/>
    <n v="550"/>
    <n v="516104"/>
    <n v="550"/>
    <s v="CW"/>
    <n v="2021"/>
    <s v="City Wide Capital"/>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487"/>
    <x v="379"/>
    <x v="0"/>
    <x v="0"/>
    <x v="22"/>
    <x v="6"/>
    <s v="Rate"/>
    <s v="Rate"/>
    <s v="Stormwater"/>
    <s v="Authority"/>
    <s v="Integrated Road, Sewer &amp; Water Program"/>
    <x v="0"/>
    <x v="6"/>
    <s v="Planning, Infrastructure &amp; Economic Development Department"/>
    <s v="Infrastructure Services"/>
    <x v="11"/>
    <s v="908487  2019 Integrated Scoping Pre/Post Eng"/>
    <s v="516110  Water Capital"/>
    <n v="260"/>
    <n v="360"/>
    <n v="360"/>
    <n v="360"/>
    <n v="0"/>
    <n v="0"/>
    <n v="0"/>
    <n v="0"/>
    <n v="0"/>
    <n v="0"/>
    <n v="1340"/>
    <n v="516110"/>
    <n v="1340"/>
    <s v="CW"/>
    <n v="2021"/>
    <s v="Water Capital"/>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487"/>
    <x v="379"/>
    <x v="0"/>
    <x v="0"/>
    <x v="23"/>
    <x v="6"/>
    <s v="Rate"/>
    <s v="Rate"/>
    <s v="Water"/>
    <s v="Authority"/>
    <s v="Integrated Road, Sewer &amp; Water Program"/>
    <x v="0"/>
    <x v="6"/>
    <s v="Planning, Infrastructure &amp; Economic Development Department"/>
    <s v="Infrastructure Services"/>
    <x v="11"/>
    <s v="908487  2019 Integrated Scoping Pre/Post Eng"/>
    <s v="516112  Sewer Capital"/>
    <n v="200"/>
    <n v="240"/>
    <n v="240"/>
    <n v="240"/>
    <n v="0"/>
    <n v="0"/>
    <n v="0"/>
    <n v="0"/>
    <n v="0"/>
    <n v="0"/>
    <n v="920"/>
    <n v="516112"/>
    <n v="920"/>
    <s v="CW"/>
    <n v="2021"/>
    <s v="Sewer Capital "/>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487"/>
    <x v="379"/>
    <x v="0"/>
    <x v="0"/>
    <x v="24"/>
    <x v="6"/>
    <s v="Rate"/>
    <s v="Rate"/>
    <s v="Tax"/>
    <s v="Authority"/>
    <s v="Integrated Road, Sewer &amp; Water Program"/>
    <x v="0"/>
    <x v="6"/>
    <s v="Planning, Infrastructure &amp; Economic Development Department"/>
    <s v="Infrastructure Services"/>
    <x v="11"/>
    <s v="908487  2019 Integrated Scoping Pre/Post Eng"/>
    <s v="516180  Stormwater Reserve Capital"/>
    <n v="200"/>
    <n v="250"/>
    <n v="250"/>
    <n v="250"/>
    <n v="0"/>
    <n v="0"/>
    <n v="0"/>
    <n v="0"/>
    <n v="0"/>
    <n v="0"/>
    <n v="950"/>
    <n v="516180"/>
    <n v="950"/>
    <s v="CW"/>
    <n v="2021"/>
    <s v="Stormwater"/>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567"/>
    <x v="380"/>
    <x v="0"/>
    <x v="0"/>
    <x v="0"/>
    <x v="0"/>
    <s v="Tax"/>
    <s v="Tax"/>
    <s v="Water"/>
    <s v="Authority"/>
    <s v="Individual"/>
    <x v="0"/>
    <x v="6"/>
    <s v="Planning, Infrastructure &amp; Economic Development Department"/>
    <s v="Infrastructure Services"/>
    <x v="11"/>
    <s v="908567  Alta Vista Dr - Summit Ave"/>
    <s v="516104  City Wide Capital"/>
    <n v="0"/>
    <n v="400"/>
    <n v="1500"/>
    <n v="0"/>
    <n v="0"/>
    <n v="0"/>
    <n v="0"/>
    <n v="0"/>
    <n v="0"/>
    <n v="0"/>
    <n v="1900"/>
    <n v="516104"/>
    <n v="1900"/>
    <s v="18"/>
    <n v="2023"/>
    <s v="City Wide Capital"/>
    <n v="908567"/>
    <s v="Alta Vista - Summit"/>
    <s v="908567 Alta Vista - Summit"/>
    <s v="Comité des transports"/>
    <s v="Réfection intégrée des routes, des réseaux d’aqueduc et d’égouts "/>
    <s v="Renouvellement des immobilisations"/>
    <s v="Fonds de réserve financé par les deniers publics"/>
  </r>
  <r>
    <n v="908567"/>
    <x v="380"/>
    <x v="0"/>
    <x v="0"/>
    <x v="22"/>
    <x v="6"/>
    <s v="Rate"/>
    <s v="Rate"/>
    <s v="Stormwater"/>
    <s v="Authority"/>
    <s v="Individual"/>
    <x v="0"/>
    <x v="6"/>
    <s v="Planning, Infrastructure &amp; Economic Development Department"/>
    <s v="Infrastructure Services"/>
    <x v="11"/>
    <s v="908567  Alta Vista Dr - Summit Ave"/>
    <s v="516110  Water Capital"/>
    <n v="0"/>
    <n v="1000"/>
    <n v="4250"/>
    <n v="0"/>
    <n v="0"/>
    <n v="0"/>
    <n v="0"/>
    <n v="0"/>
    <n v="0"/>
    <n v="0"/>
    <n v="5250"/>
    <n v="516110"/>
    <n v="5250"/>
    <s v="18"/>
    <n v="2023"/>
    <s v="Water Capital"/>
    <n v="908567"/>
    <s v="Alta Vista - Summit"/>
    <s v="908567 Alta Vista - Summit"/>
    <s v="Comité des transports"/>
    <s v="Réfection intégrée des routes, des réseaux d’aqueduc et d’égouts "/>
    <s v="Renouvellement des immobilisations"/>
    <s v="Fonds de réserve financé par les deniers publics"/>
  </r>
  <r>
    <n v="908567"/>
    <x v="380"/>
    <x v="0"/>
    <x v="0"/>
    <x v="23"/>
    <x v="6"/>
    <s v="Rate"/>
    <s v="Rate"/>
    <s v="Tax"/>
    <s v="Authority"/>
    <s v="Individual"/>
    <x v="0"/>
    <x v="6"/>
    <s v="Planning, Infrastructure &amp; Economic Development Department"/>
    <s v="Infrastructure Services"/>
    <x v="11"/>
    <s v="908567  Alta Vista Dr - Summit Ave"/>
    <s v="516112  Sewer Capital"/>
    <n v="0"/>
    <n v="670"/>
    <n v="2700"/>
    <n v="0"/>
    <n v="0"/>
    <n v="0"/>
    <n v="0"/>
    <n v="0"/>
    <n v="0"/>
    <n v="0"/>
    <n v="3370"/>
    <n v="516112"/>
    <n v="3370"/>
    <s v="18"/>
    <n v="2023"/>
    <s v="Sewer Capital "/>
    <n v="908567"/>
    <s v="Alta Vista - Summit"/>
    <s v="908567 Alta Vista - Summit"/>
    <s v="Comité des transports"/>
    <s v="Réfection intégrée des routes, des réseaux d’aqueduc et d’égouts "/>
    <s v="Renouvellement des immobilisations"/>
    <s v="Fonds de réserve financé par les deniers publics"/>
  </r>
  <r>
    <n v="908567"/>
    <x v="380"/>
    <x v="0"/>
    <x v="0"/>
    <x v="24"/>
    <x v="6"/>
    <s v="Rate"/>
    <s v="Rate"/>
    <s v="Sewer"/>
    <s v="Authority"/>
    <s v="Individual"/>
    <x v="0"/>
    <x v="6"/>
    <s v="Planning, Infrastructure &amp; Economic Development Department"/>
    <s v="Infrastructure Services"/>
    <x v="11"/>
    <s v="908567  Alta Vista Dr - Summit Ave"/>
    <s v="516180  Stormwater Reserve Capital"/>
    <n v="0"/>
    <n v="670"/>
    <n v="2700"/>
    <n v="0"/>
    <n v="0"/>
    <n v="0"/>
    <n v="0"/>
    <n v="0"/>
    <n v="0"/>
    <n v="0"/>
    <n v="3370"/>
    <n v="516180"/>
    <n v="3370"/>
    <s v="18"/>
    <n v="2023"/>
    <s v="Stormwater"/>
    <n v="908567"/>
    <s v="Alta Vista - Summit"/>
    <s v="908567 Alta Vista - Summit"/>
    <s v="Comité des transports"/>
    <s v="Réfection intégrée des routes, des réseaux d’aqueduc et d’égouts "/>
    <s v="Renouvellement des immobilisations"/>
    <s v="Fonds de réserve financé par les deniers publics"/>
  </r>
  <r>
    <n v="908567"/>
    <x v="380"/>
    <x v="2"/>
    <x v="2"/>
    <x v="28"/>
    <x v="7"/>
    <s v="Rate"/>
    <s v="Rate"/>
    <s v="Water"/>
    <s v="Authority"/>
    <s v="Individual"/>
    <x v="0"/>
    <x v="6"/>
    <s v="Planning, Infrastructure &amp; Economic Development Department"/>
    <s v="Infrastructure Services"/>
    <x v="11"/>
    <s v="908567  Alta Vista Dr - Summit Ave"/>
    <s v="518011  Water Funded Debt"/>
    <n v="0"/>
    <n v="60"/>
    <n v="50"/>
    <n v="0"/>
    <n v="0"/>
    <n v="0"/>
    <n v="0"/>
    <n v="0"/>
    <n v="0"/>
    <n v="0"/>
    <n v="110"/>
    <n v="518011"/>
    <n v="110"/>
    <s v="18"/>
    <n v="2023"/>
    <s v="Water Funded Debt"/>
    <n v="908567"/>
    <s v="Alta Vista - Summit"/>
    <s v="908567 Alta Vista - Summit"/>
    <s v="Comité des transports"/>
    <s v="Réfection intégrée des routes, des réseaux d’aqueduc et d’égouts "/>
    <s v="Renouvellement des immobilisations"/>
    <s v="Dette financée par les deniers publics"/>
  </r>
  <r>
    <n v="908568"/>
    <x v="381"/>
    <x v="0"/>
    <x v="0"/>
    <x v="0"/>
    <x v="0"/>
    <s v="Tax"/>
    <s v="Tax"/>
    <s v="Tax"/>
    <s v="Authority"/>
    <s v="Integrated Road, Sewer &amp; Water Program"/>
    <x v="0"/>
    <x v="6"/>
    <s v="Planning, Infrastructure &amp; Economic Development Department"/>
    <s v="Infrastructure Services"/>
    <x v="11"/>
    <s v="908568  Ashburn - Hogan - Wigan - Ness"/>
    <s v="516104  City Wide Capital"/>
    <n v="1235"/>
    <n v="0"/>
    <n v="0"/>
    <n v="0"/>
    <n v="0"/>
    <n v="0"/>
    <n v="0"/>
    <n v="0"/>
    <n v="0"/>
    <n v="0"/>
    <n v="1235"/>
    <n v="516104"/>
    <n v="1235"/>
    <s v="9"/>
    <n v="2021"/>
    <s v="City Wide Capital"/>
    <n v="908568"/>
    <s v="Ashburn-Hogan-Wigan-Ness"/>
    <s v="908568 Ashburn-Hogan-Wigan-Ness"/>
    <s v="Comité des transports"/>
    <s v="Réfection intégrée des routes, des réseaux d’aqueduc et d’égouts "/>
    <s v="Renouvellement des immobilisations"/>
    <s v="Fonds de réserve financé par les deniers publics"/>
  </r>
  <r>
    <n v="908568"/>
    <x v="381"/>
    <x v="0"/>
    <x v="0"/>
    <x v="22"/>
    <x v="6"/>
    <s v="Rate"/>
    <s v="Rate"/>
    <s v="Water"/>
    <s v="Authority"/>
    <s v="Integrated Road, Sewer &amp; Water Program"/>
    <x v="0"/>
    <x v="6"/>
    <s v="Planning, Infrastructure &amp; Economic Development Department"/>
    <s v="Infrastructure Services"/>
    <x v="11"/>
    <s v="908568  Ashburn - Hogan - Wigan - Ness"/>
    <s v="516110  Water Capital"/>
    <n v="3600"/>
    <n v="0"/>
    <n v="0"/>
    <n v="0"/>
    <n v="0"/>
    <n v="0"/>
    <n v="0"/>
    <n v="0"/>
    <n v="0"/>
    <n v="0"/>
    <n v="3600"/>
    <n v="516110"/>
    <n v="3600"/>
    <s v="9"/>
    <n v="2021"/>
    <s v="Water Capital"/>
    <n v="908568"/>
    <s v="Ashburn-Hogan-Wigan-Ness"/>
    <s v="908568 Ashburn-Hogan-Wigan-Ness"/>
    <s v="Comité des transports"/>
    <s v="Réfection intégrée des routes, des réseaux d’aqueduc et d’égouts "/>
    <s v="Renouvellement des immobilisations"/>
    <s v="Fonds de réserve financé par les deniers publics"/>
  </r>
  <r>
    <n v="908568"/>
    <x v="381"/>
    <x v="0"/>
    <x v="0"/>
    <x v="24"/>
    <x v="6"/>
    <s v="Rate"/>
    <s v="Rate"/>
    <s v="Stormwater"/>
    <s v="Authority"/>
    <s v="Integrated Road, Sewer &amp; Water Program"/>
    <x v="0"/>
    <x v="6"/>
    <s v="Planning, Infrastructure &amp; Economic Development Department"/>
    <s v="Infrastructure Services"/>
    <x v="11"/>
    <s v="908568  Ashburn - Hogan - Wigan - Ness"/>
    <s v="516180  Stormwater Reserve Capital"/>
    <n v="2295"/>
    <n v="0"/>
    <n v="0"/>
    <n v="0"/>
    <n v="0"/>
    <n v="0"/>
    <n v="0"/>
    <n v="0"/>
    <n v="0"/>
    <n v="0"/>
    <n v="2295"/>
    <n v="516180"/>
    <n v="2295"/>
    <s v="9"/>
    <n v="2021"/>
    <s v="Stormwater"/>
    <n v="908568"/>
    <s v="Ashburn-Hogan-Wigan-Ness"/>
    <s v="908568 Ashburn-Hogan-Wigan-Ness"/>
    <s v="Comité des transports"/>
    <s v="Réfection intégrée des routes, des réseaux d’aqueduc et d’égouts "/>
    <s v="Renouvellement des immobilisations"/>
    <s v="Fonds de réserve financé par les deniers publics"/>
  </r>
  <r>
    <n v="908568"/>
    <x v="381"/>
    <x v="2"/>
    <x v="2"/>
    <x v="2"/>
    <x v="2"/>
    <s v="Tax"/>
    <s v="Tax"/>
    <s v="Sewer"/>
    <s v="Authority"/>
    <s v="Integrated Road, Sewer &amp; Water Program"/>
    <x v="0"/>
    <x v="6"/>
    <s v="Planning, Infrastructure &amp; Economic Development Department"/>
    <s v="Infrastructure Services"/>
    <x v="11"/>
    <s v="908568  Ashburn - Hogan - Wigan - Ness"/>
    <s v="518004  Tax Supported Debt"/>
    <n v="200"/>
    <n v="0"/>
    <n v="0"/>
    <n v="0"/>
    <n v="0"/>
    <n v="0"/>
    <n v="0"/>
    <n v="0"/>
    <n v="0"/>
    <n v="0"/>
    <n v="200"/>
    <n v="518004"/>
    <n v="200"/>
    <s v="9"/>
    <n v="2021"/>
    <s v="Tax Supported Debt"/>
    <n v="908568"/>
    <s v="Ashburn-Hogan-Wigan-Ness"/>
    <s v="908568 Ashburn-Hogan-Wigan-Ness"/>
    <s v="Comité des transports"/>
    <s v="Réfection intégrée des routes, des réseaux d’aqueduc et d’égouts "/>
    <s v="Renouvellement des immobilisations"/>
    <s v="Dette financée par les deniers publics"/>
  </r>
  <r>
    <n v="908568"/>
    <x v="381"/>
    <x v="2"/>
    <x v="2"/>
    <x v="25"/>
    <x v="7"/>
    <s v="Rate"/>
    <s v="Rate"/>
    <s v="Water"/>
    <s v="Authority"/>
    <s v="Integrated Road, Sewer &amp; Water Program"/>
    <x v="0"/>
    <x v="6"/>
    <s v="Planning, Infrastructure &amp; Economic Development Department"/>
    <s v="Infrastructure Services"/>
    <x v="11"/>
    <s v="908568  Ashburn - Hogan - Wigan - Ness"/>
    <s v="518007  Sewer Funded Debt"/>
    <n v="2295"/>
    <n v="0"/>
    <n v="0"/>
    <n v="0"/>
    <n v="0"/>
    <n v="0"/>
    <n v="0"/>
    <n v="0"/>
    <n v="0"/>
    <n v="0"/>
    <n v="2295"/>
    <n v="518007"/>
    <n v="2295"/>
    <s v="9"/>
    <n v="2021"/>
    <s v="Sewer Funded Debt"/>
    <n v="908568"/>
    <s v="Ashburn-Hogan-Wigan-Ness"/>
    <s v="908568 Ashburn-Hogan-Wigan-Ness"/>
    <s v="Comité des transports"/>
    <s v="Réfection intégrée des routes, des réseaux d’aqueduc et d’égouts "/>
    <s v="Renouvellement des immobilisations"/>
    <s v="Dette financée par les deniers publics"/>
  </r>
  <r>
    <n v="908568"/>
    <x v="381"/>
    <x v="2"/>
    <x v="2"/>
    <x v="28"/>
    <x v="7"/>
    <s v="Rate"/>
    <s v="Rate"/>
    <s v="Tax"/>
    <s v="Authority"/>
    <s v="Integrated Road, Sewer &amp; Water Program"/>
    <x v="0"/>
    <x v="6"/>
    <s v="Planning, Infrastructure &amp; Economic Development Department"/>
    <s v="Infrastructure Services"/>
    <x v="11"/>
    <s v="908568  Ashburn - Hogan - Wigan - Ness"/>
    <s v="518011  Water Funded Debt"/>
    <n v="15"/>
    <n v="0"/>
    <n v="0"/>
    <n v="0"/>
    <n v="0"/>
    <n v="0"/>
    <n v="0"/>
    <n v="0"/>
    <n v="0"/>
    <n v="0"/>
    <n v="15"/>
    <n v="518011"/>
    <n v="15"/>
    <s v="9"/>
    <n v="2021"/>
    <s v="Water Funded Debt"/>
    <n v="908568"/>
    <s v="Ashburn-Hogan-Wigan-Ness"/>
    <s v="908568 Ashburn-Hogan-Wigan-Ness"/>
    <s v="Comité des transports"/>
    <s v="Réfection intégrée des routes, des réseaux d’aqueduc et d’égouts "/>
    <s v="Renouvellement des immobilisations"/>
    <s v="Dette financée par les deniers publics"/>
  </r>
  <r>
    <n v="908569"/>
    <x v="382"/>
    <x v="0"/>
    <x v="0"/>
    <x v="0"/>
    <x v="0"/>
    <s v="Tax"/>
    <s v="Tax"/>
    <s v="Water"/>
    <s v="Authority"/>
    <s v="Integrated Road, Sewer &amp; Water Program"/>
    <x v="0"/>
    <x v="6"/>
    <s v="Planning, Infrastructure &amp; Economic Development Department"/>
    <s v="Infrastructure Services"/>
    <x v="11"/>
    <s v="908569  Borthwick-Quebec-Gardenvale"/>
    <s v="516104  City Wide Capital"/>
    <n v="600"/>
    <n v="0"/>
    <n v="0"/>
    <n v="0"/>
    <n v="0"/>
    <n v="0"/>
    <n v="0"/>
    <n v="0"/>
    <n v="0"/>
    <n v="0"/>
    <n v="600"/>
    <n v="516104"/>
    <n v="600"/>
    <s v="13"/>
    <n v="2021"/>
    <s v="City Wide Capital"/>
    <n v="908569"/>
    <s v="Borthwick-Quebec-Gardenvale"/>
    <s v="908569 Borthwick-Quebec-Gardenvale"/>
    <s v="Comité des transports"/>
    <s v="Réfection intégrée des routes, des réseaux d’aqueduc et d’égouts "/>
    <s v="Renouvellement des immobilisations"/>
    <s v="Fonds de réserve financé par les deniers publics"/>
  </r>
  <r>
    <n v="908569"/>
    <x v="382"/>
    <x v="0"/>
    <x v="0"/>
    <x v="22"/>
    <x v="6"/>
    <s v="Rate"/>
    <s v="Rate"/>
    <s v="Stormwater"/>
    <s v="Authority"/>
    <s v="Integrated Road, Sewer &amp; Water Program"/>
    <x v="0"/>
    <x v="6"/>
    <s v="Planning, Infrastructure &amp; Economic Development Department"/>
    <s v="Infrastructure Services"/>
    <x v="11"/>
    <s v="908569  Borthwick-Quebec-Gardenvale"/>
    <s v="516110  Water Capital"/>
    <n v="1180"/>
    <n v="0"/>
    <n v="0"/>
    <n v="0"/>
    <n v="0"/>
    <n v="0"/>
    <n v="0"/>
    <n v="0"/>
    <n v="0"/>
    <n v="0"/>
    <n v="1180"/>
    <n v="516110"/>
    <n v="1180"/>
    <s v="13"/>
    <n v="2021"/>
    <s v="Water Capital"/>
    <n v="908569"/>
    <s v="Borthwick-Quebec-Gardenvale"/>
    <s v="908569 Borthwick-Quebec-Gardenvale"/>
    <s v="Comité des transports"/>
    <s v="Réfection intégrée des routes, des réseaux d’aqueduc et d’égouts "/>
    <s v="Renouvellement des immobilisations"/>
    <s v="Fonds de réserve financé par les deniers publics"/>
  </r>
  <r>
    <n v="908569"/>
    <x v="382"/>
    <x v="0"/>
    <x v="0"/>
    <x v="24"/>
    <x v="6"/>
    <s v="Rate"/>
    <s v="Rate"/>
    <s v="Tax"/>
    <s v="Authority"/>
    <s v="Integrated Road, Sewer &amp; Water Program"/>
    <x v="0"/>
    <x v="6"/>
    <s v="Planning, Infrastructure &amp; Economic Development Department"/>
    <s v="Infrastructure Services"/>
    <x v="11"/>
    <s v="908569  Borthwick-Quebec-Gardenvale"/>
    <s v="516180  Stormwater Reserve Capital"/>
    <n v="1390"/>
    <n v="0"/>
    <n v="0"/>
    <n v="0"/>
    <n v="0"/>
    <n v="0"/>
    <n v="0"/>
    <n v="0"/>
    <n v="0"/>
    <n v="0"/>
    <n v="1390"/>
    <n v="516180"/>
    <n v="1390"/>
    <s v="13"/>
    <n v="2021"/>
    <s v="Stormwater"/>
    <n v="908569"/>
    <s v="Borthwick-Quebec-Gardenvale"/>
    <s v="908569 Borthwick-Quebec-Gardenvale"/>
    <s v="Comité des transports"/>
    <s v="Réfection intégrée des routes, des réseaux d’aqueduc et d’égouts "/>
    <s v="Renouvellement des immobilisations"/>
    <s v="Fonds de réserve financé par les deniers publics"/>
  </r>
  <r>
    <n v="908569"/>
    <x v="382"/>
    <x v="2"/>
    <x v="2"/>
    <x v="25"/>
    <x v="7"/>
    <s v="Rate"/>
    <s v="Rate"/>
    <s v="Sewer"/>
    <s v="Authority"/>
    <s v="Integrated Road, Sewer &amp; Water Program"/>
    <x v="0"/>
    <x v="6"/>
    <s v="Planning, Infrastructure &amp; Economic Development Department"/>
    <s v="Infrastructure Services"/>
    <x v="11"/>
    <s v="908569  Borthwick-Quebec-Gardenvale"/>
    <s v="518007  Sewer Funded Debt"/>
    <n v="1050"/>
    <n v="0"/>
    <n v="0"/>
    <n v="0"/>
    <n v="0"/>
    <n v="0"/>
    <n v="0"/>
    <n v="0"/>
    <n v="0"/>
    <n v="0"/>
    <n v="1050"/>
    <n v="518007"/>
    <n v="1050"/>
    <s v="13"/>
    <n v="2021"/>
    <s v="Sewer Funded Debt"/>
    <n v="908569"/>
    <s v="Borthwick-Quebec-Gardenvale"/>
    <s v="908569 Borthwick-Quebec-Gardenvale"/>
    <s v="Comité des transports"/>
    <s v="Réfection intégrée des routes, des réseaux d’aqueduc et d’égouts "/>
    <s v="Renouvellement des immobilisations"/>
    <s v="Dette financée par les deniers publics"/>
  </r>
  <r>
    <n v="908569"/>
    <x v="382"/>
    <x v="2"/>
    <x v="2"/>
    <x v="28"/>
    <x v="7"/>
    <s v="Rate"/>
    <s v="Rate"/>
    <s v="Water"/>
    <s v="Authority"/>
    <s v="Integrated Road, Sewer &amp; Water Program"/>
    <x v="0"/>
    <x v="6"/>
    <s v="Planning, Infrastructure &amp; Economic Development Department"/>
    <s v="Infrastructure Services"/>
    <x v="11"/>
    <s v="908569  Borthwick-Quebec-Gardenvale"/>
    <s v="518011  Water Funded Debt"/>
    <n v="200"/>
    <n v="0"/>
    <n v="0"/>
    <n v="0"/>
    <n v="0"/>
    <n v="0"/>
    <n v="0"/>
    <n v="0"/>
    <n v="0"/>
    <n v="0"/>
    <n v="200"/>
    <n v="518011"/>
    <n v="200"/>
    <s v="13"/>
    <n v="2021"/>
    <s v="Water Funded Debt"/>
    <n v="908569"/>
    <s v="Borthwick-Quebec-Gardenvale"/>
    <s v="908569 Borthwick-Quebec-Gardenvale"/>
    <s v="Comité des transports"/>
    <s v="Réfection intégrée des routes, des réseaux d’aqueduc et d’égouts "/>
    <s v="Renouvellement des immobilisations"/>
    <s v="Dette financée par les deniers publics"/>
  </r>
  <r>
    <n v="908572"/>
    <x v="383"/>
    <x v="0"/>
    <x v="0"/>
    <x v="0"/>
    <x v="0"/>
    <s v="Tax"/>
    <s v="Tax"/>
    <s v="Tax"/>
    <s v="Authority"/>
    <s v="Individual"/>
    <x v="0"/>
    <x v="6"/>
    <s v="Planning, Infrastructure &amp; Economic Development Department"/>
    <s v="Infrastructure Services"/>
    <x v="11"/>
    <s v="908572  Fairbairn-Bellwood-Willard-Belmont"/>
    <s v="516104  City Wide Capital"/>
    <n v="0"/>
    <n v="940"/>
    <n v="0"/>
    <n v="0"/>
    <n v="0"/>
    <n v="0"/>
    <n v="0"/>
    <n v="0"/>
    <n v="0"/>
    <n v="0"/>
    <n v="940"/>
    <n v="516104"/>
    <n v="940"/>
    <s v="17"/>
    <n v="2021"/>
    <s v="City Wide Capital"/>
    <n v="908572"/>
    <s v="Fairbairn-Bellwood-Willard-Belmont"/>
    <s v="908572 Fairbairn-Bellwood-Willard-Belmont"/>
    <s v="Comité des transports"/>
    <s v="Réfection intégrée des routes, des réseaux d’aqueduc et d’égouts "/>
    <s v="Renouvellement des immobilisations"/>
    <s v="Fonds de réserve financé par les deniers publics"/>
  </r>
  <r>
    <n v="908572"/>
    <x v="383"/>
    <x v="0"/>
    <x v="0"/>
    <x v="22"/>
    <x v="6"/>
    <s v="Rate"/>
    <s v="Rate"/>
    <s v="Water"/>
    <s v="Authority"/>
    <s v="Individual"/>
    <x v="0"/>
    <x v="6"/>
    <s v="Planning, Infrastructure &amp; Economic Development Department"/>
    <s v="Infrastructure Services"/>
    <x v="11"/>
    <s v="908572  Fairbairn-Bellwood-Willard-Belmont"/>
    <s v="516110  Water Capital"/>
    <n v="0"/>
    <n v="1860"/>
    <n v="0"/>
    <n v="0"/>
    <n v="0"/>
    <n v="0"/>
    <n v="0"/>
    <n v="0"/>
    <n v="0"/>
    <n v="0"/>
    <n v="1860"/>
    <n v="516110"/>
    <n v="1860"/>
    <s v="17"/>
    <n v="2021"/>
    <s v="Water Capital"/>
    <n v="908572"/>
    <s v="Fairbairn-Bellwood-Willard-Belmont"/>
    <s v="908572 Fairbairn-Bellwood-Willard-Belmont"/>
    <s v="Comité des transports"/>
    <s v="Réfection intégrée des routes, des réseaux d’aqueduc et d’égouts "/>
    <s v="Renouvellement des immobilisations"/>
    <s v="Fonds de réserve financé par les deniers publics"/>
  </r>
  <r>
    <n v="908572"/>
    <x v="383"/>
    <x v="0"/>
    <x v="0"/>
    <x v="24"/>
    <x v="6"/>
    <s v="Rate"/>
    <s v="Rate"/>
    <s v="Sewer"/>
    <s v="Authority"/>
    <s v="Individual"/>
    <x v="0"/>
    <x v="6"/>
    <s v="Planning, Infrastructure &amp; Economic Development Department"/>
    <s v="Infrastructure Services"/>
    <x v="11"/>
    <s v="908572  Fairbairn-Bellwood-Willard-Belmont"/>
    <s v="516180  Stormwater Reserve Capital"/>
    <n v="0"/>
    <n v="1700"/>
    <n v="0"/>
    <n v="0"/>
    <n v="0"/>
    <n v="0"/>
    <n v="0"/>
    <n v="0"/>
    <n v="0"/>
    <n v="0"/>
    <n v="1700"/>
    <n v="516180"/>
    <n v="1700"/>
    <s v="17"/>
    <n v="2021"/>
    <s v="Stormwater"/>
    <n v="908572"/>
    <s v="Fairbairn-Bellwood-Willard-Belmont"/>
    <s v="908572 Fairbairn-Bellwood-Willard-Belmont"/>
    <s v="Comité des transports"/>
    <s v="Réfection intégrée des routes, des réseaux d’aqueduc et d’égouts "/>
    <s v="Renouvellement des immobilisations"/>
    <s v="Fonds de réserve financé par les deniers publics"/>
  </r>
  <r>
    <n v="908572"/>
    <x v="383"/>
    <x v="2"/>
    <x v="2"/>
    <x v="2"/>
    <x v="2"/>
    <s v="Tax"/>
    <s v="Tax"/>
    <s v="Stormwater"/>
    <s v="Authority"/>
    <s v="Individual"/>
    <x v="0"/>
    <x v="6"/>
    <s v="Planning, Infrastructure &amp; Economic Development Department"/>
    <s v="Infrastructure Services"/>
    <x v="11"/>
    <s v="908572  Fairbairn-Bellwood-Willard-Belmont"/>
    <s v="518004  Tax Supported Debt"/>
    <n v="0"/>
    <n v="30"/>
    <n v="0"/>
    <n v="0"/>
    <n v="0"/>
    <n v="0"/>
    <n v="0"/>
    <n v="0"/>
    <n v="0"/>
    <n v="0"/>
    <n v="30"/>
    <n v="518004"/>
    <n v="30"/>
    <s v="17"/>
    <n v="2021"/>
    <s v="Tax Supported Debt"/>
    <n v="908572"/>
    <s v="Fairbairn-Bellwood-Willard-Belmont"/>
    <s v="908572 Fairbairn-Bellwood-Willard-Belmont"/>
    <s v="Comité des transports"/>
    <s v="Réfection intégrée des routes, des réseaux d’aqueduc et d’égouts "/>
    <s v="Renouvellement des immobilisations"/>
    <s v="Dette financée par les deniers publics"/>
  </r>
  <r>
    <n v="908572"/>
    <x v="383"/>
    <x v="2"/>
    <x v="2"/>
    <x v="25"/>
    <x v="7"/>
    <s v="Rate"/>
    <s v="Rate"/>
    <s v="Sewer"/>
    <s v="Authority"/>
    <s v="Individual"/>
    <x v="0"/>
    <x v="6"/>
    <s v="Planning, Infrastructure &amp; Economic Development Department"/>
    <s v="Infrastructure Services"/>
    <x v="11"/>
    <s v="908572  Fairbairn-Bellwood-Willard-Belmont"/>
    <s v="518007  Sewer Funded Debt"/>
    <n v="0"/>
    <n v="1570"/>
    <n v="0"/>
    <n v="0"/>
    <n v="0"/>
    <n v="0"/>
    <n v="0"/>
    <n v="0"/>
    <n v="0"/>
    <n v="0"/>
    <n v="1570"/>
    <n v="518007"/>
    <n v="1570"/>
    <s v="17"/>
    <n v="2021"/>
    <s v="Sewer Funded Debt"/>
    <n v="908572"/>
    <s v="Fairbairn-Bellwood-Willard-Belmont"/>
    <s v="908572 Fairbairn-Bellwood-Willard-Belmont"/>
    <s v="Comité des transports"/>
    <s v="Réfection intégrée des routes, des réseaux d’aqueduc et d’égouts "/>
    <s v="Renouvellement des immobilisations"/>
    <s v="Dette financée par les deniers publics"/>
  </r>
  <r>
    <n v="908572"/>
    <x v="383"/>
    <x v="2"/>
    <x v="2"/>
    <x v="28"/>
    <x v="7"/>
    <s v="Rate"/>
    <s v="Rate"/>
    <s v="Water"/>
    <s v="Authority"/>
    <s v="Individual"/>
    <x v="0"/>
    <x v="6"/>
    <s v="Planning, Infrastructure &amp; Economic Development Department"/>
    <s v="Infrastructure Services"/>
    <x v="11"/>
    <s v="908572  Fairbairn-Bellwood-Willard-Belmont"/>
    <s v="518011  Water Funded Debt"/>
    <n v="0"/>
    <n v="200"/>
    <n v="0"/>
    <n v="0"/>
    <n v="0"/>
    <n v="0"/>
    <n v="0"/>
    <n v="0"/>
    <n v="0"/>
    <n v="0"/>
    <n v="200"/>
    <n v="518011"/>
    <n v="200"/>
    <s v="17"/>
    <n v="2021"/>
    <s v="Water Funded Debt"/>
    <n v="908572"/>
    <s v="Fairbairn-Bellwood-Willard-Belmont"/>
    <s v="908572 Fairbairn-Bellwood-Willard-Belmont"/>
    <s v="Comité des transports"/>
    <s v="Réfection intégrée des routes, des réseaux d’aqueduc et d’égouts "/>
    <s v="Renouvellement des immobilisations"/>
    <s v="Dette financée par les deniers publics"/>
  </r>
  <r>
    <n v="908573"/>
    <x v="384"/>
    <x v="0"/>
    <x v="0"/>
    <x v="0"/>
    <x v="0"/>
    <s v="Tax"/>
    <s v="Tax"/>
    <s v="Tax"/>
    <s v="Authority"/>
    <s v="Integrated Road, Sewer &amp; Water Program"/>
    <x v="0"/>
    <x v="6"/>
    <s v="Planning, Infrastructure &amp; Economic Development Department"/>
    <s v="Infrastructure Services"/>
    <x v="11"/>
    <s v="908573  Gibson-Denver-Tampa-Orlando"/>
    <s v="516104  City Wide Capital"/>
    <n v="580"/>
    <n v="0"/>
    <n v="0"/>
    <n v="0"/>
    <n v="0"/>
    <n v="0"/>
    <n v="0"/>
    <n v="0"/>
    <n v="0"/>
    <n v="0"/>
    <n v="580"/>
    <n v="516104"/>
    <n v="580"/>
    <s v="18"/>
    <n v="2021"/>
    <s v="City Wide Capital"/>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84"/>
    <x v="0"/>
    <x v="0"/>
    <x v="22"/>
    <x v="6"/>
    <s v="Rate"/>
    <s v="Rate"/>
    <s v="Water"/>
    <s v="Authority"/>
    <s v="Integrated Road, Sewer &amp; Water Program"/>
    <x v="0"/>
    <x v="6"/>
    <s v="Planning, Infrastructure &amp; Economic Development Department"/>
    <s v="Infrastructure Services"/>
    <x v="11"/>
    <s v="908573  Gibson-Denver-Tampa-Orlando"/>
    <s v="516110  Water Capital"/>
    <n v="1000"/>
    <n v="0"/>
    <n v="0"/>
    <n v="0"/>
    <n v="0"/>
    <n v="0"/>
    <n v="0"/>
    <n v="0"/>
    <n v="0"/>
    <n v="0"/>
    <n v="1000"/>
    <n v="516110"/>
    <n v="1000"/>
    <s v="18"/>
    <n v="2021"/>
    <s v="Water Capital"/>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84"/>
    <x v="0"/>
    <x v="0"/>
    <x v="23"/>
    <x v="6"/>
    <s v="Rate"/>
    <s v="Rate"/>
    <s v="Sewer"/>
    <s v="Authority"/>
    <s v="Integrated Road, Sewer &amp; Water Program"/>
    <x v="0"/>
    <x v="6"/>
    <s v="Planning, Infrastructure &amp; Economic Development Department"/>
    <s v="Infrastructure Services"/>
    <x v="11"/>
    <s v="908573  Gibson-Denver-Tampa-Orlando"/>
    <s v="516112  Sewer Capital"/>
    <n v="760"/>
    <n v="0"/>
    <n v="0"/>
    <n v="0"/>
    <n v="0"/>
    <n v="0"/>
    <n v="0"/>
    <n v="0"/>
    <n v="0"/>
    <n v="0"/>
    <n v="760"/>
    <n v="516112"/>
    <n v="760"/>
    <s v="18"/>
    <n v="2021"/>
    <s v="Sewer Capital "/>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84"/>
    <x v="0"/>
    <x v="0"/>
    <x v="24"/>
    <x v="6"/>
    <s v="Rate"/>
    <s v="Rate"/>
    <s v="Stormwater"/>
    <s v="Authority"/>
    <s v="Integrated Road, Sewer &amp; Water Program"/>
    <x v="0"/>
    <x v="6"/>
    <s v="Planning, Infrastructure &amp; Economic Development Department"/>
    <s v="Infrastructure Services"/>
    <x v="11"/>
    <s v="908573  Gibson-Denver-Tampa-Orlando"/>
    <s v="516180  Stormwater Reserve Capital"/>
    <n v="870"/>
    <n v="0"/>
    <n v="0"/>
    <n v="0"/>
    <n v="0"/>
    <n v="0"/>
    <n v="0"/>
    <n v="0"/>
    <n v="0"/>
    <n v="0"/>
    <n v="870"/>
    <n v="516180"/>
    <n v="870"/>
    <s v="18"/>
    <n v="2021"/>
    <s v="Stormwater"/>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84"/>
    <x v="2"/>
    <x v="2"/>
    <x v="25"/>
    <x v="7"/>
    <s v="Rate"/>
    <s v="Rate"/>
    <s v="Sewer"/>
    <s v="Authority"/>
    <s v="Integrated Road, Sewer &amp; Water Program"/>
    <x v="0"/>
    <x v="6"/>
    <s v="Planning, Infrastructure &amp; Economic Development Department"/>
    <s v="Infrastructure Services"/>
    <x v="11"/>
    <s v="908573  Gibson-Denver-Tampa-Orlando"/>
    <s v="518007  Sewer Funded Debt"/>
    <n v="200"/>
    <n v="0"/>
    <n v="0"/>
    <n v="0"/>
    <n v="0"/>
    <n v="0"/>
    <n v="0"/>
    <n v="0"/>
    <n v="0"/>
    <n v="0"/>
    <n v="200"/>
    <n v="518007"/>
    <n v="200"/>
    <s v="18"/>
    <n v="2021"/>
    <s v="Sewer Funded Debt"/>
    <n v="908573"/>
    <s v="Gibson-Denver-Tampa-Orlando"/>
    <s v="908573 Gibson-Denver-Tampa-Orlando"/>
    <s v="Comité des transports"/>
    <s v="Réfection intégrée des routes, des réseaux d’aqueduc et d’égouts "/>
    <s v="Renouvellement des immobilisations"/>
    <s v="Dette financée par les deniers publics"/>
  </r>
  <r>
    <n v="908573"/>
    <x v="384"/>
    <x v="2"/>
    <x v="2"/>
    <x v="28"/>
    <x v="7"/>
    <s v="Rate"/>
    <s v="Rate"/>
    <s v="Water"/>
    <s v="Authority"/>
    <s v="Integrated Road, Sewer &amp; Water Program"/>
    <x v="0"/>
    <x v="6"/>
    <s v="Planning, Infrastructure &amp; Economic Development Department"/>
    <s v="Infrastructure Services"/>
    <x v="11"/>
    <s v="908573  Gibson-Denver-Tampa-Orlando"/>
    <s v="518011  Water Funded Debt"/>
    <n v="340"/>
    <n v="0"/>
    <n v="0"/>
    <n v="0"/>
    <n v="0"/>
    <n v="0"/>
    <n v="0"/>
    <n v="0"/>
    <n v="0"/>
    <n v="0"/>
    <n v="340"/>
    <n v="518011"/>
    <n v="340"/>
    <s v="18"/>
    <n v="2021"/>
    <s v="Water Funded Debt"/>
    <n v="908573"/>
    <s v="Gibson-Denver-Tampa-Orlando"/>
    <s v="908573 Gibson-Denver-Tampa-Orlando"/>
    <s v="Comité des transports"/>
    <s v="Réfection intégrée des routes, des réseaux d’aqueduc et d’égouts "/>
    <s v="Renouvellement des immobilisations"/>
    <s v="Dette financée par les deniers publics"/>
  </r>
  <r>
    <n v="908574"/>
    <x v="385"/>
    <x v="0"/>
    <x v="0"/>
    <x v="0"/>
    <x v="0"/>
    <s v="Tax"/>
    <s v="Tax"/>
    <s v="Stormwater"/>
    <s v="Authority"/>
    <s v="Integrated Road, Sewer &amp; Water Program"/>
    <x v="0"/>
    <x v="6"/>
    <s v="Planning, Infrastructure &amp; Economic Development Department"/>
    <s v="Infrastructure Services"/>
    <x v="11"/>
    <s v="908574  Grove Ave &amp; Grosvenor"/>
    <s v="516104  City Wide Capital"/>
    <n v="170"/>
    <n v="0"/>
    <n v="580"/>
    <n v="0"/>
    <n v="0"/>
    <n v="0"/>
    <n v="0"/>
    <n v="0"/>
    <n v="0"/>
    <n v="0"/>
    <n v="750"/>
    <n v="516104"/>
    <n v="750"/>
    <s v="17"/>
    <n v="2023"/>
    <s v="City Wide Capital"/>
    <n v="908574"/>
    <s v="Av. Grove "/>
    <s v="908574 Av. Grove "/>
    <s v="Comité des transports"/>
    <s v="Réfection intégrée des routes, des réseaux d’aqueduc et d’égouts "/>
    <s v="Renouvellement des immobilisations"/>
    <s v="Fonds de réserve financé par les deniers publics"/>
  </r>
  <r>
    <n v="908574"/>
    <x v="385"/>
    <x v="0"/>
    <x v="0"/>
    <x v="22"/>
    <x v="6"/>
    <s v="Rate"/>
    <s v="Rate"/>
    <s v="Tax"/>
    <s v="Authority"/>
    <s v="Integrated Road, Sewer &amp; Water Program"/>
    <x v="0"/>
    <x v="6"/>
    <s v="Planning, Infrastructure &amp; Economic Development Department"/>
    <s v="Infrastructure Services"/>
    <x v="11"/>
    <s v="908574  Grove Ave &amp; Grosvenor"/>
    <s v="516110  Water Capital"/>
    <n v="300"/>
    <n v="0"/>
    <n v="1350"/>
    <n v="0"/>
    <n v="0"/>
    <n v="0"/>
    <n v="0"/>
    <n v="0"/>
    <n v="0"/>
    <n v="0"/>
    <n v="1650"/>
    <n v="516110"/>
    <n v="1650"/>
    <s v="17"/>
    <n v="2023"/>
    <s v="Water Capital"/>
    <n v="908574"/>
    <s v="Av. Grove "/>
    <s v="908574 Av. Grove "/>
    <s v="Comité des transports"/>
    <s v="Réfection intégrée des routes, des réseaux d’aqueduc et d’égouts "/>
    <s v="Renouvellement des immobilisations"/>
    <s v="Fonds de réserve financé par les deniers publics"/>
  </r>
  <r>
    <n v="908574"/>
    <x v="385"/>
    <x v="0"/>
    <x v="0"/>
    <x v="23"/>
    <x v="6"/>
    <s v="Rate"/>
    <s v="Rate"/>
    <s v="Water"/>
    <s v="Authority"/>
    <s v="Integrated Road, Sewer &amp; Water Program"/>
    <x v="0"/>
    <x v="6"/>
    <s v="Planning, Infrastructure &amp; Economic Development Department"/>
    <s v="Infrastructure Services"/>
    <x v="11"/>
    <s v="908574  Grove Ave &amp; Grosvenor"/>
    <s v="516112  Sewer Capital"/>
    <n v="150"/>
    <n v="0"/>
    <n v="0"/>
    <n v="0"/>
    <n v="0"/>
    <n v="0"/>
    <n v="0"/>
    <n v="0"/>
    <n v="0"/>
    <n v="0"/>
    <n v="150"/>
    <n v="516112"/>
    <n v="150"/>
    <s v="17"/>
    <n v="2023"/>
    <s v="Sewer Capital "/>
    <n v="908574"/>
    <s v="Av. Grove "/>
    <s v="908574 Av. Grove "/>
    <s v="Comité des transports"/>
    <s v="Réfection intégrée des routes, des réseaux d’aqueduc et d’égouts "/>
    <s v="Renouvellement des immobilisations"/>
    <s v="Fonds de réserve financé par les deniers publics"/>
  </r>
  <r>
    <n v="908574"/>
    <x v="385"/>
    <x v="0"/>
    <x v="0"/>
    <x v="24"/>
    <x v="6"/>
    <s v="Rate"/>
    <s v="Rate"/>
    <s v="Sewer"/>
    <s v="Authority"/>
    <s v="Integrated Road, Sewer &amp; Water Program"/>
    <x v="0"/>
    <x v="6"/>
    <s v="Planning, Infrastructure &amp; Economic Development Department"/>
    <s v="Infrastructure Services"/>
    <x v="11"/>
    <s v="908574  Grove Ave &amp; Grosvenor"/>
    <s v="516180  Stormwater Reserve Capital"/>
    <n v="0"/>
    <n v="0"/>
    <n v="1350"/>
    <n v="0"/>
    <n v="0"/>
    <n v="0"/>
    <n v="0"/>
    <n v="0"/>
    <n v="0"/>
    <n v="0"/>
    <n v="1350"/>
    <n v="516180"/>
    <n v="1350"/>
    <s v="17"/>
    <n v="2023"/>
    <s v="Stormwater"/>
    <n v="908574"/>
    <s v="Av. Grove "/>
    <s v="908574 Av. Grove "/>
    <s v="Comité des transports"/>
    <s v="Réfection intégrée des routes, des réseaux d’aqueduc et d’égouts "/>
    <s v="Renouvellement des immobilisations"/>
    <s v="Fonds de réserve financé par les deniers publics"/>
  </r>
  <r>
    <n v="908574"/>
    <x v="385"/>
    <x v="2"/>
    <x v="2"/>
    <x v="25"/>
    <x v="7"/>
    <s v="Rate"/>
    <s v="Rate"/>
    <s v="Stormwater"/>
    <s v="Authority"/>
    <s v="Integrated Road, Sewer &amp; Water Program"/>
    <x v="0"/>
    <x v="6"/>
    <s v="Planning, Infrastructure &amp; Economic Development Department"/>
    <s v="Infrastructure Services"/>
    <x v="11"/>
    <s v="908574  Grove Ave &amp; Grosvenor"/>
    <s v="518007  Sewer Funded Debt"/>
    <n v="30"/>
    <n v="0"/>
    <n v="720"/>
    <n v="0"/>
    <n v="0"/>
    <n v="0"/>
    <n v="0"/>
    <n v="0"/>
    <n v="0"/>
    <n v="0"/>
    <n v="750"/>
    <n v="518007"/>
    <n v="750"/>
    <s v="17"/>
    <n v="2023"/>
    <s v="Sewer Funded Debt"/>
    <n v="908574"/>
    <s v="Av. Grove "/>
    <s v="908574 Av. Grove "/>
    <s v="Comité des transports"/>
    <s v="Réfection intégrée des routes, des réseaux d’aqueduc et d’égouts "/>
    <s v="Renouvellement des immobilisations"/>
    <s v="Dette financée par les deniers publics"/>
  </r>
  <r>
    <n v="908574"/>
    <x v="385"/>
    <x v="2"/>
    <x v="2"/>
    <x v="28"/>
    <x v="7"/>
    <s v="Rate"/>
    <s v="Rate"/>
    <s v="Tax"/>
    <s v="Authority"/>
    <s v="Integrated Road, Sewer &amp; Water Program"/>
    <x v="0"/>
    <x v="6"/>
    <s v="Planning, Infrastructure &amp; Economic Development Department"/>
    <s v="Infrastructure Services"/>
    <x v="11"/>
    <s v="908574  Grove Ave &amp; Grosvenor"/>
    <s v="518011  Water Funded Debt"/>
    <n v="50"/>
    <n v="0"/>
    <n v="100"/>
    <n v="0"/>
    <n v="0"/>
    <n v="0"/>
    <n v="0"/>
    <n v="0"/>
    <n v="0"/>
    <n v="0"/>
    <n v="150"/>
    <n v="518011"/>
    <n v="150"/>
    <s v="17"/>
    <n v="2023"/>
    <s v="Water Funded Debt"/>
    <n v="908574"/>
    <s v="Av. Grove "/>
    <s v="908574 Av. Grove "/>
    <s v="Comité des transports"/>
    <s v="Réfection intégrée des routes, des réseaux d’aqueduc et d’égouts "/>
    <s v="Renouvellement des immobilisations"/>
    <s v="Dette financée par les deniers publics"/>
  </r>
  <r>
    <n v="908574"/>
    <x v="385"/>
    <x v="2"/>
    <x v="2"/>
    <x v="26"/>
    <x v="7"/>
    <s v="Rate"/>
    <s v="Rate"/>
    <s v="Tax"/>
    <s v="Authority"/>
    <s v="Integrated Road, Sewer &amp; Water Program"/>
    <x v="0"/>
    <x v="6"/>
    <s v="Planning, Infrastructure &amp; Economic Development Department"/>
    <s v="Infrastructure Services"/>
    <x v="11"/>
    <s v="908574  Grove Ave &amp; Grosvenor"/>
    <s v="518056  Stormwater Reserve Capital Debt"/>
    <n v="350"/>
    <n v="0"/>
    <n v="100"/>
    <n v="0"/>
    <n v="0"/>
    <n v="0"/>
    <n v="0"/>
    <n v="0"/>
    <n v="0"/>
    <n v="0"/>
    <n v="450"/>
    <n v="518056"/>
    <n v="450"/>
    <s v="17"/>
    <n v="2023"/>
    <e v="#N/A"/>
    <n v="908574"/>
    <s v="Av. Grove "/>
    <s v="908574 Av. Grove "/>
    <s v="Comité des transports"/>
    <s v="Réfection intégrée des routes, des réseaux d’aqueduc et d’égouts "/>
    <s v="Renouvellement des immobilisations"/>
    <s v="Dette financée par les deniers publics"/>
  </r>
  <r>
    <n v="908576"/>
    <x v="386"/>
    <x v="0"/>
    <x v="0"/>
    <x v="0"/>
    <x v="0"/>
    <s v="Tax"/>
    <s v="Tax"/>
    <s v="Water"/>
    <s v="Authority"/>
    <s v="Individual"/>
    <x v="0"/>
    <x v="6"/>
    <s v="Planning, Infrastructure &amp; Economic Development Department"/>
    <s v="Infrastructure Services"/>
    <x v="11"/>
    <s v="908576  Larkin-Larose-Lepage"/>
    <s v="516104  City Wide Capital"/>
    <n v="0"/>
    <n v="800"/>
    <n v="0"/>
    <n v="0"/>
    <n v="0"/>
    <n v="0"/>
    <n v="0"/>
    <n v="0"/>
    <n v="0"/>
    <n v="0"/>
    <n v="800"/>
    <n v="516104"/>
    <n v="800"/>
    <n v="3"/>
    <n v="2021"/>
    <s v="City Wide Capital"/>
    <n v="908576"/>
    <s v="Larkin-Larose-Lepage"/>
    <s v="908576 Larkin-Larose-Lepage"/>
    <s v="Comité des transports"/>
    <s v="Réfection intégrée des routes, des réseaux d’aqueduc et d’égouts "/>
    <s v="Renouvellement des immobilisations"/>
    <s v="Fonds de réserve financé par les deniers publics"/>
  </r>
  <r>
    <n v="908576"/>
    <x v="386"/>
    <x v="0"/>
    <x v="0"/>
    <x v="22"/>
    <x v="6"/>
    <s v="Rate"/>
    <s v="Rate"/>
    <s v="Sewer"/>
    <s v="Authority"/>
    <s v="Individual"/>
    <x v="0"/>
    <x v="6"/>
    <s v="Planning, Infrastructure &amp; Economic Development Department"/>
    <s v="Infrastructure Services"/>
    <x v="11"/>
    <s v="908576  Larkin-Larose-Lepage"/>
    <s v="516110  Water Capital"/>
    <n v="0"/>
    <n v="1350"/>
    <n v="0"/>
    <n v="0"/>
    <n v="0"/>
    <n v="0"/>
    <n v="0"/>
    <n v="0"/>
    <n v="0"/>
    <n v="0"/>
    <n v="1350"/>
    <n v="516110"/>
    <n v="1350"/>
    <n v="3"/>
    <n v="2021"/>
    <s v="Water Capital"/>
    <n v="908576"/>
    <s v="Larkin-Larose-Lepage"/>
    <s v="908576 Larkin-Larose-Lepage"/>
    <s v="Comité des transports"/>
    <s v="Réfection intégrée des routes, des réseaux d’aqueduc et d’égouts "/>
    <s v="Renouvellement des immobilisations"/>
    <s v="Fonds de réserve financé par les deniers publics"/>
  </r>
  <r>
    <n v="908576"/>
    <x v="386"/>
    <x v="0"/>
    <x v="0"/>
    <x v="23"/>
    <x v="6"/>
    <s v="Rate"/>
    <s v="Rate"/>
    <s v="Stormwater"/>
    <s v="Authority"/>
    <s v="Individual"/>
    <x v="0"/>
    <x v="6"/>
    <s v="Planning, Infrastructure &amp; Economic Development Department"/>
    <s v="Infrastructure Services"/>
    <x v="11"/>
    <s v="908576  Larkin-Larose-Lepage"/>
    <s v="516112  Sewer Capital"/>
    <n v="0"/>
    <n v="1350"/>
    <n v="0"/>
    <n v="0"/>
    <n v="0"/>
    <n v="0"/>
    <n v="0"/>
    <n v="0"/>
    <n v="0"/>
    <n v="0"/>
    <n v="1350"/>
    <n v="516112"/>
    <n v="1350"/>
    <n v="3"/>
    <n v="2021"/>
    <s v="Sewer Capital "/>
    <n v="908576"/>
    <s v="Larkin-Larose-Lepage"/>
    <s v="908576 Larkin-Larose-Lepage"/>
    <s v="Comité des transports"/>
    <s v="Réfection intégrée des routes, des réseaux d’aqueduc et d’égouts "/>
    <s v="Renouvellement des immobilisations"/>
    <s v="Fonds de réserve financé par les deniers publics"/>
  </r>
  <r>
    <n v="908576"/>
    <x v="386"/>
    <x v="0"/>
    <x v="0"/>
    <x v="24"/>
    <x v="6"/>
    <s v="Rate"/>
    <s v="Rate"/>
    <s v="Sewer"/>
    <s v="Authority"/>
    <s v="Individual"/>
    <x v="0"/>
    <x v="6"/>
    <s v="Planning, Infrastructure &amp; Economic Development Department"/>
    <s v="Infrastructure Services"/>
    <x v="11"/>
    <s v="908576  Larkin-Larose-Lepage"/>
    <s v="516180  Stormwater Reserve Capital"/>
    <n v="0"/>
    <n v="1350"/>
    <n v="0"/>
    <n v="0"/>
    <n v="0"/>
    <n v="0"/>
    <n v="0"/>
    <n v="0"/>
    <n v="0"/>
    <n v="0"/>
    <n v="1350"/>
    <n v="516180"/>
    <n v="1350"/>
    <n v="3"/>
    <n v="2021"/>
    <s v="Stormwater"/>
    <n v="908576"/>
    <s v="Larkin-Larose-Lepage"/>
    <s v="908576 Larkin-Larose-Lepage"/>
    <s v="Comité des transports"/>
    <s v="Réfection intégrée des routes, des réseaux d’aqueduc et d’égouts "/>
    <s v="Renouvellement des immobilisations"/>
    <s v="Fonds de réserve financé par les deniers publics"/>
  </r>
  <r>
    <n v="908576"/>
    <x v="386"/>
    <x v="2"/>
    <x v="2"/>
    <x v="2"/>
    <x v="2"/>
    <s v="Tax"/>
    <s v="Tax"/>
    <s v="Water"/>
    <s v="Authority"/>
    <s v="Individual"/>
    <x v="0"/>
    <x v="6"/>
    <s v="Planning, Infrastructure &amp; Economic Development Department"/>
    <s v="Infrastructure Services"/>
    <x v="11"/>
    <s v="908576  Larkin-Larose-Lepage"/>
    <s v="518004  Tax Supported Debt"/>
    <n v="0"/>
    <n v="50"/>
    <n v="0"/>
    <n v="0"/>
    <n v="0"/>
    <n v="0"/>
    <n v="0"/>
    <n v="0"/>
    <n v="0"/>
    <n v="0"/>
    <n v="50"/>
    <n v="518004"/>
    <n v="50"/>
    <n v="3"/>
    <n v="2021"/>
    <s v="Tax Supported Debt"/>
    <n v="908576"/>
    <s v="Larkin-Larose-Lepage"/>
    <s v="908576 Larkin-Larose-Lepage"/>
    <s v="Comité des transports"/>
    <s v="Réfection intégrée des routes, des réseaux d’aqueduc et d’égouts "/>
    <s v="Renouvellement des immobilisations"/>
    <s v="Dette financée par les deniers publics"/>
  </r>
  <r>
    <n v="908577"/>
    <x v="387"/>
    <x v="0"/>
    <x v="0"/>
    <x v="0"/>
    <x v="0"/>
    <s v="Tax"/>
    <s v="Tax"/>
    <s v="Tax"/>
    <s v="Authority"/>
    <s v="Integrated Road, Sewer &amp; Water Program"/>
    <x v="0"/>
    <x v="6"/>
    <s v="Planning, Infrastructure &amp; Economic Development Department"/>
    <s v="Infrastructure Services"/>
    <x v="11"/>
    <s v="908577  Mailes Ave (Patricia-Oakdale)"/>
    <s v="516104  City Wide Capital"/>
    <n v="300"/>
    <n v="0"/>
    <n v="0"/>
    <n v="0"/>
    <n v="0"/>
    <n v="0"/>
    <n v="0"/>
    <n v="0"/>
    <n v="0"/>
    <n v="0"/>
    <n v="300"/>
    <n v="516104"/>
    <n v="300"/>
    <s v="15"/>
    <n v="2021"/>
    <s v="City Wide Capital"/>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87"/>
    <x v="0"/>
    <x v="0"/>
    <x v="22"/>
    <x v="6"/>
    <s v="Rate"/>
    <s v="Rate"/>
    <s v="Water"/>
    <s v="Authority"/>
    <s v="Integrated Road, Sewer &amp; Water Program"/>
    <x v="0"/>
    <x v="6"/>
    <s v="Planning, Infrastructure &amp; Economic Development Department"/>
    <s v="Infrastructure Services"/>
    <x v="11"/>
    <s v="908577  Mailes Ave (Patricia-Oakdale)"/>
    <s v="516110  Water Capital"/>
    <n v="760"/>
    <n v="0"/>
    <n v="0"/>
    <n v="0"/>
    <n v="0"/>
    <n v="0"/>
    <n v="0"/>
    <n v="0"/>
    <n v="0"/>
    <n v="0"/>
    <n v="760"/>
    <n v="516110"/>
    <n v="760"/>
    <s v="15"/>
    <n v="2021"/>
    <s v="Water Capital"/>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87"/>
    <x v="0"/>
    <x v="0"/>
    <x v="23"/>
    <x v="6"/>
    <s v="Rate"/>
    <s v="Rate"/>
    <s v="Sewer"/>
    <s v="Authority"/>
    <s v="Integrated Road, Sewer &amp; Water Program"/>
    <x v="0"/>
    <x v="6"/>
    <s v="Planning, Infrastructure &amp; Economic Development Department"/>
    <s v="Infrastructure Services"/>
    <x v="11"/>
    <s v="908577  Mailes Ave (Patricia-Oakdale)"/>
    <s v="516112  Sewer Capital"/>
    <n v="600"/>
    <n v="0"/>
    <n v="0"/>
    <n v="0"/>
    <n v="0"/>
    <n v="0"/>
    <n v="0"/>
    <n v="0"/>
    <n v="0"/>
    <n v="0"/>
    <n v="600"/>
    <n v="516112"/>
    <n v="600"/>
    <s v="15"/>
    <n v="2021"/>
    <s v="Sewer Capital "/>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87"/>
    <x v="0"/>
    <x v="0"/>
    <x v="24"/>
    <x v="6"/>
    <s v="Rate"/>
    <s v="Rate"/>
    <s v="Stormwater"/>
    <s v="Authority"/>
    <s v="Integrated Road, Sewer &amp; Water Program"/>
    <x v="0"/>
    <x v="6"/>
    <s v="Planning, Infrastructure &amp; Economic Development Department"/>
    <s v="Infrastructure Services"/>
    <x v="11"/>
    <s v="908577  Mailes Ave (Patricia-Oakdale)"/>
    <s v="516180  Stormwater Reserve Capital"/>
    <n v="330"/>
    <n v="0"/>
    <n v="0"/>
    <n v="0"/>
    <n v="0"/>
    <n v="0"/>
    <n v="0"/>
    <n v="0"/>
    <n v="0"/>
    <n v="0"/>
    <n v="330"/>
    <n v="516180"/>
    <n v="330"/>
    <s v="15"/>
    <n v="2021"/>
    <s v="Stormwater"/>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87"/>
    <x v="2"/>
    <x v="2"/>
    <x v="25"/>
    <x v="7"/>
    <s v="Rate"/>
    <s v="Rate"/>
    <s v="Sewer"/>
    <s v="Authority"/>
    <s v="Integrated Road, Sewer &amp; Water Program"/>
    <x v="0"/>
    <x v="6"/>
    <s v="Planning, Infrastructure &amp; Economic Development Department"/>
    <s v="Infrastructure Services"/>
    <x v="11"/>
    <s v="908577  Mailes Ave (Patricia-Oakdale)"/>
    <s v="518007  Sewer Funded Debt"/>
    <n v="50"/>
    <n v="0"/>
    <n v="0"/>
    <n v="0"/>
    <n v="0"/>
    <n v="0"/>
    <n v="0"/>
    <n v="0"/>
    <n v="0"/>
    <n v="0"/>
    <n v="50"/>
    <n v="518007"/>
    <n v="50"/>
    <s v="15"/>
    <n v="2021"/>
    <s v="Sewer Funded Debt"/>
    <n v="908577"/>
    <s v="Av. Mailes (Patricia-Oakdale)"/>
    <s v="908577 Av. Mailes (Patricia-Oakdale)"/>
    <s v="Comité des transports"/>
    <s v="Réfection intégrée des routes, des réseaux d’aqueduc et d’égouts "/>
    <s v="Renouvellement des immobilisations"/>
    <s v="Dette financée par les deniers publics"/>
  </r>
  <r>
    <n v="908577"/>
    <x v="387"/>
    <x v="2"/>
    <x v="2"/>
    <x v="28"/>
    <x v="7"/>
    <s v="Rate"/>
    <s v="Rate"/>
    <s v="Water"/>
    <s v="Authority"/>
    <s v="Integrated Road, Sewer &amp; Water Program"/>
    <x v="0"/>
    <x v="6"/>
    <s v="Planning, Infrastructure &amp; Economic Development Department"/>
    <s v="Infrastructure Services"/>
    <x v="11"/>
    <s v="908577  Mailes Ave (Patricia-Oakdale)"/>
    <s v="518011  Water Funded Debt"/>
    <n v="70"/>
    <n v="0"/>
    <n v="0"/>
    <n v="0"/>
    <n v="0"/>
    <n v="0"/>
    <n v="0"/>
    <n v="0"/>
    <n v="0"/>
    <n v="0"/>
    <n v="70"/>
    <n v="518011"/>
    <n v="70"/>
    <s v="15"/>
    <n v="2021"/>
    <s v="Water Funded Debt"/>
    <n v="908577"/>
    <s v="Av. Mailes (Patricia-Oakdale)"/>
    <s v="908577 Av. Mailes (Patricia-Oakdale)"/>
    <s v="Comité des transports"/>
    <s v="Réfection intégrée des routes, des réseaux d’aqueduc et d’égouts "/>
    <s v="Renouvellement des immobilisations"/>
    <s v="Dette financée par les deniers publics"/>
  </r>
  <r>
    <n v="908578"/>
    <x v="388"/>
    <x v="0"/>
    <x v="0"/>
    <x v="0"/>
    <x v="0"/>
    <s v="Tax"/>
    <s v="Tax"/>
    <s v="Stormwater"/>
    <s v="Authority"/>
    <s v="Integrated Road, Sewer &amp; Water Program"/>
    <x v="0"/>
    <x v="6"/>
    <s v="Planning, Infrastructure &amp; Economic Development Department"/>
    <s v="Infrastructure Services"/>
    <x v="11"/>
    <s v="908578  Ryder St - Featherston Dr"/>
    <s v="516104  City Wide Capital"/>
    <n v="100"/>
    <n v="0"/>
    <n v="400"/>
    <n v="0"/>
    <n v="0"/>
    <n v="0"/>
    <n v="0"/>
    <n v="0"/>
    <n v="0"/>
    <n v="0"/>
    <n v="500"/>
    <n v="516104"/>
    <n v="500"/>
    <s v="18"/>
    <n v="2023"/>
    <s v="City Wide Capital"/>
    <n v="908578"/>
    <s v="Ryder - Featherston"/>
    <s v="908578 Ryder - Featherston"/>
    <s v="Comité des transports"/>
    <s v="Réfection intégrée des routes, des réseaux d’aqueduc et d’égouts "/>
    <s v="Renouvellement des immobilisations"/>
    <s v="Fonds de réserve financé par les deniers publics"/>
  </r>
  <r>
    <n v="908578"/>
    <x v="388"/>
    <x v="0"/>
    <x v="0"/>
    <x v="22"/>
    <x v="6"/>
    <s v="Rate"/>
    <s v="Tax"/>
    <s v="Tax"/>
    <s v="Authority"/>
    <s v="Integrated Road, Sewer &amp; Water Program"/>
    <x v="0"/>
    <x v="6"/>
    <s v="Planning, Infrastructure &amp; Economic Development Department"/>
    <s v="Infrastructure Services"/>
    <x v="11"/>
    <s v="908578  Ryder St - Featherston Dr"/>
    <s v="516110  Water Capital"/>
    <n v="325"/>
    <n v="0"/>
    <n v="1400"/>
    <n v="0"/>
    <n v="0"/>
    <n v="0"/>
    <n v="0"/>
    <n v="0"/>
    <n v="0"/>
    <n v="0"/>
    <n v="1725"/>
    <n v="516110"/>
    <n v="1725"/>
    <s v="18"/>
    <n v="2023"/>
    <s v="Water Capital"/>
    <n v="908578"/>
    <s v="Ryder - Featherston"/>
    <s v="908578 Ryder - Featherston"/>
    <s v="Comité des transports"/>
    <s v="Réfection intégrée des routes, des réseaux d’aqueduc et d’égouts "/>
    <s v="Renouvellement des immobilisations"/>
    <s v="Fonds de réserve financé par les deniers publics"/>
  </r>
  <r>
    <n v="908578"/>
    <x v="388"/>
    <x v="0"/>
    <x v="0"/>
    <x v="23"/>
    <x v="6"/>
    <s v="Rate"/>
    <s v="Check SA"/>
    <s v="Water"/>
    <s v="Authority"/>
    <s v="Integrated Road, Sewer &amp; Water Program"/>
    <x v="0"/>
    <x v="6"/>
    <s v="Planning, Infrastructure &amp; Economic Development Department"/>
    <s v="Infrastructure Services"/>
    <x v="11"/>
    <s v="908578  Ryder St - Featherston Dr"/>
    <s v="516112  Sewer Capital"/>
    <n v="200"/>
    <n v="0"/>
    <n v="0"/>
    <n v="0"/>
    <n v="0"/>
    <n v="0"/>
    <n v="0"/>
    <n v="0"/>
    <n v="0"/>
    <n v="0"/>
    <n v="200"/>
    <n v="516112"/>
    <n v="200"/>
    <s v="18"/>
    <n v="2023"/>
    <s v="Sewer Capital "/>
    <n v="908578"/>
    <s v="Ryder - Featherston"/>
    <s v="908578 Ryder - Featherston"/>
    <s v="Comité des transports"/>
    <s v="Réfection intégrée des routes, des réseaux d’aqueduc et d’égouts "/>
    <s v="Renouvellement des immobilisations"/>
    <s v="Fonds de réserve financé par les deniers publics"/>
  </r>
  <r>
    <n v="908578"/>
    <x v="388"/>
    <x v="0"/>
    <x v="0"/>
    <x v="24"/>
    <x v="6"/>
    <s v="Rate"/>
    <s v="Check SA"/>
    <s v="Sewer"/>
    <s v="Authority"/>
    <s v="Integrated Road, Sewer &amp; Water Program"/>
    <x v="0"/>
    <x v="6"/>
    <s v="Planning, Infrastructure &amp; Economic Development Department"/>
    <s v="Infrastructure Services"/>
    <x v="11"/>
    <s v="908578  Ryder St - Featherston Dr"/>
    <s v="516180  Stormwater Reserve Capital"/>
    <n v="0"/>
    <n v="0"/>
    <n v="970"/>
    <n v="0"/>
    <n v="0"/>
    <n v="0"/>
    <n v="0"/>
    <n v="0"/>
    <n v="0"/>
    <n v="0"/>
    <n v="970"/>
    <n v="516180"/>
    <n v="970"/>
    <s v="18"/>
    <n v="2023"/>
    <s v="Stormwater"/>
    <n v="908578"/>
    <s v="Ryder - Featherston"/>
    <s v="908578 Ryder - Featherston"/>
    <s v="Comité des transports"/>
    <s v="Réfection intégrée des routes, des réseaux d’aqueduc et d’égouts "/>
    <s v="Renouvellement des immobilisations"/>
    <s v="Fonds de réserve financé par les deniers publics"/>
  </r>
  <r>
    <n v="908578"/>
    <x v="388"/>
    <x v="2"/>
    <x v="2"/>
    <x v="25"/>
    <x v="7"/>
    <s v="Rate"/>
    <s v="Check SA"/>
    <s v="Stormwater"/>
    <s v="Authority"/>
    <s v="Integrated Road, Sewer &amp; Water Program"/>
    <x v="0"/>
    <x v="6"/>
    <s v="Planning, Infrastructure &amp; Economic Development Department"/>
    <s v="Infrastructure Services"/>
    <x v="11"/>
    <s v="908578  Ryder St - Featherston Dr"/>
    <s v="518007  Sewer Funded Debt"/>
    <n v="50"/>
    <n v="0"/>
    <n v="1000"/>
    <n v="0"/>
    <n v="0"/>
    <n v="0"/>
    <n v="0"/>
    <n v="0"/>
    <n v="0"/>
    <n v="0"/>
    <n v="1050"/>
    <n v="518007"/>
    <n v="1050"/>
    <s v="18"/>
    <n v="2023"/>
    <s v="Sewer Funded Debt"/>
    <n v="908578"/>
    <s v="Ryder - Featherston"/>
    <s v="908578 Ryder - Featherston"/>
    <s v="Comité des transports"/>
    <s v="Réfection intégrée des routes, des réseaux d’aqueduc et d’égouts "/>
    <s v="Renouvellement des immobilisations"/>
    <s v="Dette financée par les deniers publics"/>
  </r>
  <r>
    <n v="908578"/>
    <x v="388"/>
    <x v="2"/>
    <x v="2"/>
    <x v="28"/>
    <x v="7"/>
    <s v="Rate"/>
    <s v="Check SA"/>
    <s v="Sewer"/>
    <s v="Authority"/>
    <s v="Integrated Road, Sewer &amp; Water Program"/>
    <x v="0"/>
    <x v="6"/>
    <s v="Planning, Infrastructure &amp; Economic Development Department"/>
    <s v="Infrastructure Services"/>
    <x v="11"/>
    <s v="908578  Ryder St - Featherston Dr"/>
    <s v="518011  Water Funded Debt"/>
    <n v="75"/>
    <n v="0"/>
    <n v="100"/>
    <n v="0"/>
    <n v="0"/>
    <n v="0"/>
    <n v="0"/>
    <n v="0"/>
    <n v="0"/>
    <n v="0"/>
    <n v="175"/>
    <n v="518011"/>
    <n v="175"/>
    <s v="18"/>
    <n v="2023"/>
    <s v="Water Funded Debt"/>
    <n v="908578"/>
    <s v="Ryder - Featherston"/>
    <s v="908578 Ryder - Featherston"/>
    <s v="Comité des transports"/>
    <s v="Réfection intégrée des routes, des réseaux d’aqueduc et d’égouts "/>
    <s v="Renouvellement des immobilisations"/>
    <s v="Dette financée par les deniers publics"/>
  </r>
  <r>
    <n v="908578"/>
    <x v="388"/>
    <x v="2"/>
    <x v="2"/>
    <x v="26"/>
    <x v="7"/>
    <s v="Rate"/>
    <s v="Rate"/>
    <s v="Tax"/>
    <s v="Authority"/>
    <s v="Integrated Road, Sewer &amp; Water Program"/>
    <x v="0"/>
    <x v="6"/>
    <s v="Planning, Infrastructure &amp; Economic Development Department"/>
    <s v="Infrastructure Services"/>
    <x v="11"/>
    <s v="908578  Ryder St - Featherston Dr"/>
    <s v="518056  Stormwater Reserve Capital Debt"/>
    <n v="250"/>
    <n v="0"/>
    <n v="30"/>
    <n v="0"/>
    <n v="0"/>
    <n v="0"/>
    <n v="0"/>
    <n v="0"/>
    <n v="0"/>
    <n v="0"/>
    <n v="280"/>
    <n v="518056"/>
    <n v="280"/>
    <s v="18"/>
    <n v="2023"/>
    <e v="#N/A"/>
    <n v="908578"/>
    <s v="Ryder - Featherston"/>
    <s v="908578 Ryder - Featherston"/>
    <s v="Comité des transports"/>
    <s v="Réfection intégrée des routes, des réseaux d’aqueduc et d’égouts "/>
    <s v="Renouvellement des immobilisations"/>
    <s v="Dette financée par les deniers publics"/>
  </r>
  <r>
    <n v="908581"/>
    <x v="389"/>
    <x v="0"/>
    <x v="0"/>
    <x v="0"/>
    <x v="0"/>
    <s v="Tax"/>
    <s v="Tax"/>
    <s v="Water"/>
    <s v="Authority"/>
    <s v="Individual"/>
    <x v="0"/>
    <x v="6"/>
    <s v="Planning, Infrastructure &amp; Economic Development Department"/>
    <s v="Infrastructure Services"/>
    <x v="11"/>
    <s v="908581  Valley Dr Storm Sewer"/>
    <s v="516104  City Wide Capital"/>
    <n v="0"/>
    <n v="1300"/>
    <n v="0"/>
    <n v="0"/>
    <n v="0"/>
    <n v="0"/>
    <n v="0"/>
    <n v="0"/>
    <n v="0"/>
    <n v="0"/>
    <n v="1300"/>
    <n v="516104"/>
    <n v="1300"/>
    <n v="18"/>
    <n v="2021"/>
    <s v="City Wide Capital"/>
    <n v="908581"/>
    <s v="Égout pluvial de la promenade Valley"/>
    <s v="908581 Égout pluvial de la promenade Valley"/>
    <s v="Comité des transports"/>
    <s v="Réfection intégrée des routes, des réseaux d’aqueduc et d’égouts "/>
    <s v="Renouvellement des immobilisations"/>
    <s v="Fonds de réserve financé par les deniers publics"/>
  </r>
  <r>
    <n v="908581"/>
    <x v="389"/>
    <x v="0"/>
    <x v="0"/>
    <x v="22"/>
    <x v="6"/>
    <s v="Rate"/>
    <s v="Rate"/>
    <s v="Sewer"/>
    <s v="Authority"/>
    <s v="Individual"/>
    <x v="0"/>
    <x v="6"/>
    <s v="Planning, Infrastructure &amp; Economic Development Department"/>
    <s v="Infrastructure Services"/>
    <x v="11"/>
    <s v="908581  Valley Dr Storm Sewer"/>
    <s v="516110  Water Capital"/>
    <n v="0"/>
    <n v="510"/>
    <n v="0"/>
    <n v="0"/>
    <n v="0"/>
    <n v="0"/>
    <n v="0"/>
    <n v="0"/>
    <n v="0"/>
    <n v="0"/>
    <n v="510"/>
    <n v="516110"/>
    <n v="510"/>
    <n v="18"/>
    <n v="2021"/>
    <s v="Water Capital"/>
    <n v="908581"/>
    <s v="Égout pluvial de la promenade Valley"/>
    <s v="908581 Égout pluvial de la promenade Valley"/>
    <s v="Comité des transports"/>
    <s v="Réfection intégrée des routes, des réseaux d’aqueduc et d’égouts "/>
    <s v="Renouvellement des immobilisations"/>
    <s v="Fonds de réserve financé par les deniers publics"/>
  </r>
  <r>
    <n v="908581"/>
    <x v="389"/>
    <x v="0"/>
    <x v="0"/>
    <x v="23"/>
    <x v="6"/>
    <s v="Rate"/>
    <s v="Rate"/>
    <s v="Stormwater"/>
    <s v="Authority"/>
    <s v="Individual"/>
    <x v="0"/>
    <x v="6"/>
    <s v="Planning, Infrastructure &amp; Economic Development Department"/>
    <s v="Infrastructure Services"/>
    <x v="11"/>
    <s v="908581  Valley Dr Storm Sewer"/>
    <s v="516112  Sewer Capital"/>
    <n v="0"/>
    <n v="700"/>
    <n v="0"/>
    <n v="0"/>
    <n v="0"/>
    <n v="0"/>
    <n v="0"/>
    <n v="0"/>
    <n v="0"/>
    <n v="0"/>
    <n v="700"/>
    <n v="516112"/>
    <n v="700"/>
    <n v="18"/>
    <n v="2021"/>
    <s v="Sewer Capital "/>
    <n v="908581"/>
    <s v="Égout pluvial de la promenade Valley"/>
    <s v="908581 Égout pluvial de la promenade Valley"/>
    <s v="Comité des transports"/>
    <s v="Réfection intégrée des routes, des réseaux d’aqueduc et d’égouts "/>
    <s v="Renouvellement des immobilisations"/>
    <s v="Fonds de réserve financé par les deniers publics"/>
  </r>
  <r>
    <n v="908581"/>
    <x v="389"/>
    <x v="0"/>
    <x v="0"/>
    <x v="24"/>
    <x v="6"/>
    <s v="Rate"/>
    <s v="Rate"/>
    <s v="Tax"/>
    <s v="Authority"/>
    <s v="Individual"/>
    <x v="0"/>
    <x v="6"/>
    <s v="Planning, Infrastructure &amp; Economic Development Department"/>
    <s v="Infrastructure Services"/>
    <x v="11"/>
    <s v="908581  Valley Dr Storm Sewer"/>
    <s v="516180  Stormwater Reserve Capital"/>
    <n v="0"/>
    <n v="17290"/>
    <n v="0"/>
    <n v="0"/>
    <n v="0"/>
    <n v="0"/>
    <n v="0"/>
    <n v="0"/>
    <n v="0"/>
    <n v="0"/>
    <n v="17290"/>
    <n v="516180"/>
    <n v="17290"/>
    <n v="18"/>
    <n v="2021"/>
    <s v="Stormwater"/>
    <n v="908581"/>
    <s v="Égout pluvial de la promenade Valley"/>
    <s v="908581 Égout pluvial de la promenade Valley"/>
    <s v="Comité des transports"/>
    <s v="Réfection intégrée des routes, des réseaux d’aqueduc et d’égouts "/>
    <s v="Renouvellement des immobilisations"/>
    <s v="Fonds de réserve financé par les deniers publics"/>
  </r>
  <r>
    <n v="908581"/>
    <x v="389"/>
    <x v="2"/>
    <x v="2"/>
    <x v="25"/>
    <x v="7"/>
    <s v="Rate"/>
    <s v="Rate"/>
    <s v="Sewer"/>
    <s v="Authority"/>
    <s v="Individual"/>
    <x v="0"/>
    <x v="6"/>
    <s v="Planning, Infrastructure &amp; Economic Development Department"/>
    <s v="Infrastructure Services"/>
    <x v="11"/>
    <s v="908581  Valley Dr Storm Sewer"/>
    <s v="518007  Sewer Funded Debt"/>
    <n v="0"/>
    <n v="200"/>
    <n v="0"/>
    <n v="0"/>
    <n v="0"/>
    <n v="0"/>
    <n v="0"/>
    <n v="0"/>
    <n v="0"/>
    <n v="0"/>
    <n v="200"/>
    <n v="518007"/>
    <n v="200"/>
    <n v="18"/>
    <n v="2021"/>
    <s v="Sewer Funded Debt"/>
    <n v="908581"/>
    <s v="Égout pluvial de la promenade Valley"/>
    <s v="908581 Égout pluvial de la promenade Valley"/>
    <s v="Comité des transports"/>
    <s v="Réfection intégrée des routes, des réseaux d’aqueduc et d’égouts "/>
    <s v="Renouvellement des immobilisations"/>
    <s v="Dette financée par les deniers publics"/>
  </r>
  <r>
    <n v="908645"/>
    <x v="390"/>
    <x v="0"/>
    <x v="0"/>
    <x v="0"/>
    <x v="0"/>
    <s v="Tax"/>
    <s v="Tax"/>
    <s v="Tax"/>
    <s v="Authority"/>
    <s v="Integrated Road, Sewer &amp; Water Program"/>
    <x v="0"/>
    <x v="6"/>
    <s v="Planning, Infrastructure &amp; Economic Development Department"/>
    <s v="Infrastructure Services"/>
    <x v="11"/>
    <s v="908645  St Denis - Lavergne - Ste Monique"/>
    <s v="516104  City Wide Capital"/>
    <n v="2280"/>
    <n v="0"/>
    <n v="0"/>
    <n v="0"/>
    <n v="0"/>
    <n v="0"/>
    <n v="0"/>
    <n v="0"/>
    <n v="0"/>
    <n v="0"/>
    <n v="2280"/>
    <n v="516104"/>
    <n v="2280"/>
    <n v="12"/>
    <n v="2021"/>
    <s v="City Wide Capital"/>
    <n v="908645"/>
    <s v="St Denis - Lavergne - Ste Monique"/>
    <s v="908645 St Denis - Lavergne - Ste Monique"/>
    <s v="Comité des transports"/>
    <s v="Réfection intégrée des routes, des réseaux d’aqueduc et d’égouts "/>
    <s v="Renouvellement des immobilisations"/>
    <s v="Fonds de réserve financé par les deniers publics"/>
  </r>
  <r>
    <n v="908645"/>
    <x v="390"/>
    <x v="0"/>
    <x v="0"/>
    <x v="22"/>
    <x v="6"/>
    <s v="Rate"/>
    <s v="Rate"/>
    <s v="Water"/>
    <s v="Authority"/>
    <s v="Integrated Road, Sewer &amp; Water Program"/>
    <x v="0"/>
    <x v="6"/>
    <s v="Planning, Infrastructure &amp; Economic Development Department"/>
    <s v="Infrastructure Services"/>
    <x v="11"/>
    <s v="908645  St Denis - Lavergne - Ste Monique"/>
    <s v="516110  Water Capital"/>
    <n v="4050"/>
    <n v="0"/>
    <n v="0"/>
    <n v="0"/>
    <n v="0"/>
    <n v="0"/>
    <n v="0"/>
    <n v="0"/>
    <n v="0"/>
    <n v="0"/>
    <n v="4050"/>
    <n v="516110"/>
    <n v="4050"/>
    <n v="12"/>
    <n v="2021"/>
    <s v="Water Capital"/>
    <n v="908645"/>
    <s v="St Denis - Lavergne - Ste Monique"/>
    <s v="908645 St Denis - Lavergne - Ste Monique"/>
    <s v="Comité des transports"/>
    <s v="Réfection intégrée des routes, des réseaux d’aqueduc et d’égouts "/>
    <s v="Renouvellement des immobilisations"/>
    <s v="Fonds de réserve financé par les deniers publics"/>
  </r>
  <r>
    <n v="908645"/>
    <x v="390"/>
    <x v="0"/>
    <x v="0"/>
    <x v="23"/>
    <x v="6"/>
    <s v="Rate"/>
    <s v="Rate"/>
    <s v="Stormwater"/>
    <s v="Authority"/>
    <s v="Integrated Road, Sewer &amp; Water Program"/>
    <x v="0"/>
    <x v="6"/>
    <s v="Planning, Infrastructure &amp; Economic Development Department"/>
    <s v="Infrastructure Services"/>
    <x v="11"/>
    <s v="908645  St Denis - Lavergne - Ste Monique"/>
    <s v="516112  Sewer Capital"/>
    <n v="1400"/>
    <n v="0"/>
    <n v="0"/>
    <n v="0"/>
    <n v="0"/>
    <n v="0"/>
    <n v="0"/>
    <n v="0"/>
    <n v="0"/>
    <n v="0"/>
    <n v="1400"/>
    <n v="516112"/>
    <n v="1400"/>
    <n v="12"/>
    <n v="2021"/>
    <s v="Sewer Capital "/>
    <n v="908645"/>
    <s v="St Denis - Lavergne - Ste Monique"/>
    <s v="908645 St Denis - Lavergne - Ste Monique"/>
    <s v="Comité des transports"/>
    <s v="Réfection intégrée des routes, des réseaux d’aqueduc et d’égouts "/>
    <s v="Renouvellement des immobilisations"/>
    <s v="Fonds de réserve financé par les deniers publics"/>
  </r>
  <r>
    <n v="908645"/>
    <x v="390"/>
    <x v="0"/>
    <x v="0"/>
    <x v="24"/>
    <x v="6"/>
    <s v="Rate"/>
    <s v="Rate"/>
    <s v="Tax"/>
    <s v="Authority"/>
    <s v="Integrated Road, Sewer &amp; Water Program"/>
    <x v="0"/>
    <x v="6"/>
    <s v="Planning, Infrastructure &amp; Economic Development Department"/>
    <s v="Infrastructure Services"/>
    <x v="11"/>
    <s v="908645  St Denis - Lavergne - Ste Monique"/>
    <s v="516180  Stormwater Reserve Capital"/>
    <n v="3360"/>
    <n v="0"/>
    <n v="0"/>
    <n v="0"/>
    <n v="0"/>
    <n v="0"/>
    <n v="0"/>
    <n v="0"/>
    <n v="0"/>
    <n v="0"/>
    <n v="3360"/>
    <n v="516180"/>
    <n v="3360"/>
    <n v="12"/>
    <n v="2021"/>
    <s v="Stormwater"/>
    <n v="908645"/>
    <s v="St Denis - Lavergne - Ste Monique"/>
    <s v="908645 St Denis - Lavergne - Ste Monique"/>
    <s v="Comité des transports"/>
    <s v="Réfection intégrée des routes, des réseaux d’aqueduc et d’égouts "/>
    <s v="Renouvellement des immobilisations"/>
    <s v="Fonds de réserve financé par les deniers publics"/>
  </r>
  <r>
    <n v="908645"/>
    <x v="390"/>
    <x v="2"/>
    <x v="2"/>
    <x v="2"/>
    <x v="2"/>
    <s v="Tax"/>
    <s v="Tax"/>
    <s v="Sewer"/>
    <s v="Authority"/>
    <s v="Integrated Road, Sewer &amp; Water Program"/>
    <x v="0"/>
    <x v="6"/>
    <s v="Planning, Infrastructure &amp; Economic Development Department"/>
    <s v="Infrastructure Services"/>
    <x v="11"/>
    <s v="908645  St Denis - Lavergne - Ste Monique"/>
    <s v="518004  Tax Supported Debt"/>
    <n v="1000"/>
    <n v="0"/>
    <n v="0"/>
    <n v="0"/>
    <n v="0"/>
    <n v="0"/>
    <n v="0"/>
    <n v="0"/>
    <n v="0"/>
    <n v="0"/>
    <n v="1000"/>
    <n v="518004"/>
    <n v="1000"/>
    <n v="12"/>
    <n v="2021"/>
    <s v="Tax Supported Debt"/>
    <n v="908645"/>
    <s v="St Denis - Lavergne - Ste Monique"/>
    <s v="908645 St Denis - Lavergne - Ste Monique"/>
    <s v="Comité des transports"/>
    <s v="Réfection intégrée des routes, des réseaux d’aqueduc et d’égouts "/>
    <s v="Renouvellement des immobilisations"/>
    <s v="Dette financée par les deniers publics"/>
  </r>
  <r>
    <n v="908645"/>
    <x v="390"/>
    <x v="2"/>
    <x v="2"/>
    <x v="25"/>
    <x v="7"/>
    <s v="Rate"/>
    <s v="Rate"/>
    <s v="Water"/>
    <s v="Authority"/>
    <s v="Integrated Road, Sewer &amp; Water Program"/>
    <x v="0"/>
    <x v="6"/>
    <s v="Planning, Infrastructure &amp; Economic Development Department"/>
    <s v="Infrastructure Services"/>
    <x v="11"/>
    <s v="908645  St Denis - Lavergne - Ste Monique"/>
    <s v="518007  Sewer Funded Debt"/>
    <n v="2110"/>
    <n v="0"/>
    <n v="0"/>
    <n v="0"/>
    <n v="0"/>
    <n v="0"/>
    <n v="0"/>
    <n v="0"/>
    <n v="0"/>
    <n v="0"/>
    <n v="2110"/>
    <n v="518007"/>
    <n v="2110"/>
    <n v="12"/>
    <n v="2021"/>
    <s v="Sewer Funded Debt"/>
    <n v="908645"/>
    <s v="St Denis - Lavergne - Ste Monique"/>
    <s v="908645 St Denis - Lavergne - Ste Monique"/>
    <s v="Comité des transports"/>
    <s v="Réfection intégrée des routes, des réseaux d’aqueduc et d’égouts "/>
    <s v="Renouvellement des immobilisations"/>
    <s v="Dette financée par les deniers publics"/>
  </r>
  <r>
    <n v="908646"/>
    <x v="391"/>
    <x v="0"/>
    <x v="0"/>
    <x v="0"/>
    <x v="0"/>
    <s v="Tax"/>
    <s v="Tax"/>
    <s v="Stormwater"/>
    <s v="Authority"/>
    <s v="Individual"/>
    <x v="0"/>
    <x v="6"/>
    <s v="Planning, Infrastructure &amp; Economic Development Department"/>
    <s v="Infrastructure Services"/>
    <x v="11"/>
    <s v="908646  Integrated Construction - Bulk Prjs"/>
    <s v="516104  City Wide Capital"/>
    <n v="0"/>
    <n v="0"/>
    <n v="0"/>
    <n v="4153"/>
    <n v="0"/>
    <n v="0"/>
    <n v="0"/>
    <n v="0"/>
    <n v="0"/>
    <n v="0"/>
    <n v="4153"/>
    <n v="516104"/>
    <n v="4153"/>
    <s v="CW"/>
    <n v="2028"/>
    <s v="City Wide Capital"/>
    <n v="908646"/>
    <s v="Programme intégré - travaux collectifs"/>
    <s v="908646 Programme intégré - travaux collectifs"/>
    <s v="Comité des transports"/>
    <s v="Réfection intégrée des routes, des réseaux d’aqueduc et d’égouts "/>
    <s v="Renouvellement des immobilisations"/>
    <s v="Fonds de réserve financé par les deniers publics"/>
  </r>
  <r>
    <n v="908646"/>
    <x v="391"/>
    <x v="0"/>
    <x v="0"/>
    <x v="22"/>
    <x v="6"/>
    <s v="Rate"/>
    <s v="Tax"/>
    <s v="Tax"/>
    <s v="Authority"/>
    <s v="Individual"/>
    <x v="0"/>
    <x v="6"/>
    <s v="Planning, Infrastructure &amp; Economic Development Department"/>
    <s v="Infrastructure Services"/>
    <x v="11"/>
    <s v="908646  Integrated Construction - Bulk Prjs"/>
    <s v="516110  Water Capital"/>
    <n v="0"/>
    <n v="0"/>
    <n v="0"/>
    <n v="9503"/>
    <n v="0"/>
    <n v="0"/>
    <n v="0"/>
    <n v="0"/>
    <n v="0"/>
    <n v="0"/>
    <n v="9503"/>
    <n v="516110"/>
    <n v="9503"/>
    <s v="CW"/>
    <n v="2028"/>
    <s v="Water Capital"/>
    <n v="908646"/>
    <s v="Programme intégré - travaux collectifs"/>
    <s v="908646 Programme intégré - travaux collectifs"/>
    <s v="Comité des transports"/>
    <s v="Réfection intégrée des routes, des réseaux d’aqueduc et d’égouts "/>
    <s v="Renouvellement des immobilisations"/>
    <s v="Fonds de réserve financé par les deniers publics"/>
  </r>
  <r>
    <n v="908646"/>
    <x v="391"/>
    <x v="0"/>
    <x v="0"/>
    <x v="24"/>
    <x v="6"/>
    <s v="Rate"/>
    <s v="Check SA"/>
    <s v="Water"/>
    <s v="Authority"/>
    <s v="Individual"/>
    <x v="0"/>
    <x v="6"/>
    <s v="Planning, Infrastructure &amp; Economic Development Department"/>
    <s v="Infrastructure Services"/>
    <x v="11"/>
    <s v="908646  Integrated Construction - Bulk Prjs"/>
    <s v="516180  Stormwater Reserve Capital"/>
    <n v="0"/>
    <n v="0"/>
    <n v="0"/>
    <n v="5664"/>
    <n v="0"/>
    <n v="0"/>
    <n v="0"/>
    <n v="0"/>
    <n v="0"/>
    <n v="0"/>
    <n v="5664"/>
    <n v="516180"/>
    <n v="5664"/>
    <s v="CW"/>
    <n v="2028"/>
    <s v="Stormwater"/>
    <n v="908646"/>
    <s v="Programme intégré - travaux collectifs"/>
    <s v="908646 Programme intégré - travaux collectifs"/>
    <s v="Comité des transports"/>
    <s v="Réfection intégrée des routes, des réseaux d’aqueduc et d’égouts "/>
    <s v="Renouvellement des immobilisations"/>
    <s v="Fonds de réserve financé par les deniers publics"/>
  </r>
  <r>
    <n v="908646"/>
    <x v="391"/>
    <x v="2"/>
    <x v="2"/>
    <x v="2"/>
    <x v="2"/>
    <s v="Tax"/>
    <s v="Check SA"/>
    <s v="Stormwater"/>
    <s v="Authority"/>
    <s v="Individual"/>
    <x v="0"/>
    <x v="6"/>
    <s v="Planning, Infrastructure &amp; Economic Development Department"/>
    <s v="Infrastructure Services"/>
    <x v="11"/>
    <s v="908646  Integrated Construction - Bulk Prjs"/>
    <s v="518004  Tax Supported Debt"/>
    <n v="0"/>
    <n v="0"/>
    <n v="0"/>
    <n v="10000"/>
    <n v="0"/>
    <n v="0"/>
    <n v="0"/>
    <n v="0"/>
    <n v="0"/>
    <n v="0"/>
    <n v="10000"/>
    <n v="518004"/>
    <n v="10000"/>
    <s v="CW"/>
    <n v="2028"/>
    <s v="Tax Supported Debt"/>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646"/>
    <x v="391"/>
    <x v="2"/>
    <x v="2"/>
    <x v="25"/>
    <x v="7"/>
    <s v="Rate"/>
    <s v="Rate"/>
    <s v="Tax"/>
    <s v="Authority"/>
    <s v="Individual"/>
    <x v="0"/>
    <x v="6"/>
    <s v="Planning, Infrastructure &amp; Economic Development Department"/>
    <s v="Infrastructure Services"/>
    <x v="11"/>
    <s v="908646  Integrated Construction - Bulk Prjs"/>
    <s v="518007  Sewer Funded Debt"/>
    <n v="0"/>
    <n v="0"/>
    <n v="0"/>
    <n v="10433"/>
    <n v="0"/>
    <n v="0"/>
    <n v="0"/>
    <n v="0"/>
    <n v="0"/>
    <n v="0"/>
    <n v="10433"/>
    <n v="518007"/>
    <n v="10433"/>
    <s v="CW"/>
    <n v="2028"/>
    <s v="Sewer Funded Debt"/>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646"/>
    <x v="391"/>
    <x v="2"/>
    <x v="2"/>
    <x v="28"/>
    <x v="7"/>
    <s v="Rate"/>
    <s v="Rate"/>
    <s v="Water"/>
    <s v="Authority"/>
    <s v="Individual"/>
    <x v="0"/>
    <x v="6"/>
    <s v="Planning, Infrastructure &amp; Economic Development Department"/>
    <s v="Infrastructure Services"/>
    <x v="11"/>
    <s v="908646  Integrated Construction - Bulk Prjs"/>
    <s v="518011  Water Funded Debt"/>
    <n v="0"/>
    <n v="0"/>
    <n v="0"/>
    <n v="200"/>
    <n v="0"/>
    <n v="0"/>
    <n v="0"/>
    <n v="0"/>
    <n v="0"/>
    <n v="0"/>
    <n v="200"/>
    <n v="518011"/>
    <n v="200"/>
    <s v="CW"/>
    <n v="2028"/>
    <s v="Water Funded Debt"/>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646"/>
    <x v="391"/>
    <x v="2"/>
    <x v="2"/>
    <x v="26"/>
    <x v="7"/>
    <s v="Rate"/>
    <s v="Rate"/>
    <s v="Sewer"/>
    <s v="Authority"/>
    <s v="Individual"/>
    <x v="0"/>
    <x v="6"/>
    <s v="Planning, Infrastructure &amp; Economic Development Department"/>
    <s v="Infrastructure Services"/>
    <x v="11"/>
    <s v="908646  Integrated Construction - Bulk Prjs"/>
    <s v="518056  Stormwater Reserve Capital Debt"/>
    <n v="0"/>
    <n v="0"/>
    <n v="0"/>
    <n v="200"/>
    <n v="0"/>
    <n v="0"/>
    <n v="0"/>
    <n v="0"/>
    <n v="0"/>
    <n v="0"/>
    <n v="200"/>
    <n v="518056"/>
    <n v="200"/>
    <s v="CW"/>
    <n v="2028"/>
    <e v="#N/A"/>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726"/>
    <x v="392"/>
    <x v="0"/>
    <x v="0"/>
    <x v="0"/>
    <x v="0"/>
    <s v="Tax"/>
    <s v="Tax"/>
    <s v="Stormwater"/>
    <s v="Authority"/>
    <s v="Integrated Road, Sewer &amp; Water Program"/>
    <x v="0"/>
    <x v="6"/>
    <s v="Planning, Infrastructure &amp; Economic Development Department"/>
    <s v="Infrastructure Services"/>
    <x v="11"/>
    <s v="908726  CWWF Vanier Parkway - Presland Rd et al"/>
    <s v="516104  City Wide Capital"/>
    <n v="340"/>
    <n v="0"/>
    <n v="0"/>
    <n v="0"/>
    <n v="0"/>
    <n v="0"/>
    <n v="0"/>
    <n v="0"/>
    <n v="0"/>
    <n v="0"/>
    <n v="340"/>
    <n v="516104"/>
    <n v="340"/>
    <n v="13"/>
    <n v="2019"/>
    <s v="City Wide Capital"/>
    <n v="908726"/>
    <s v="FEPTEU - renouvellement de l'égout pluvial de la promenade Vanier"/>
    <s v="908726 FEPTEU - renouvellement de l'égout pluvial de la promenade Vanier"/>
    <s v="Comité des transports"/>
    <s v="Réfection intégrée des routes, des réseaux d’aqueduc et d’égouts "/>
    <s v="Renouvellement des immobilisations"/>
    <s v="Fonds de réserve financé par les deniers publics"/>
  </r>
  <r>
    <n v="908726"/>
    <x v="392"/>
    <x v="0"/>
    <x v="0"/>
    <x v="22"/>
    <x v="6"/>
    <s v="Rate"/>
    <s v="Rate"/>
    <s v="Tax"/>
    <s v="Authority"/>
    <s v="Integrated Road, Sewer &amp; Water Program"/>
    <x v="0"/>
    <x v="6"/>
    <s v="Planning, Infrastructure &amp; Economic Development Department"/>
    <s v="Infrastructure Services"/>
    <x v="11"/>
    <s v="908726  CWWF Vanier Parkway - Presland Rd et al"/>
    <s v="516110  Water Capital"/>
    <n v="760"/>
    <n v="0"/>
    <n v="0"/>
    <n v="0"/>
    <n v="0"/>
    <n v="0"/>
    <n v="0"/>
    <n v="0"/>
    <n v="0"/>
    <n v="0"/>
    <n v="760"/>
    <n v="516110"/>
    <n v="760"/>
    <n v="13"/>
    <n v="2019"/>
    <s v="Water Capital"/>
    <n v="908726"/>
    <s v="FEPTEU - renouvellement de l'égout pluvial de la promenade Vanier"/>
    <s v="908726 FEPTEU - renouvellement de l'égout pluvial de la promenade Vanier"/>
    <s v="Comité des transports"/>
    <s v="Réfection intégrée des routes, des réseaux d’aqueduc et d’égouts "/>
    <s v="Renouvellement des immobilisations"/>
    <s v="Fonds de réserve financé par les deniers publics"/>
  </r>
  <r>
    <n v="908726"/>
    <x v="392"/>
    <x v="0"/>
    <x v="0"/>
    <x v="24"/>
    <x v="6"/>
    <s v="Rate"/>
    <s v="Rate"/>
    <s v="Tax"/>
    <s v="Authority"/>
    <s v="Integrated Road, Sewer &amp; Water Program"/>
    <x v="0"/>
    <x v="6"/>
    <s v="Planning, Infrastructure &amp; Economic Development Department"/>
    <s v="Infrastructure Services"/>
    <x v="11"/>
    <s v="908726  CWWF Vanier Parkway - Presland Rd et al"/>
    <s v="516180  Stormwater Reserve Capital"/>
    <n v="2520"/>
    <n v="0"/>
    <n v="0"/>
    <n v="0"/>
    <n v="0"/>
    <n v="0"/>
    <n v="0"/>
    <n v="0"/>
    <n v="0"/>
    <n v="0"/>
    <n v="2520"/>
    <n v="516180"/>
    <n v="2520"/>
    <n v="13"/>
    <n v="2019"/>
    <s v="Stormwater"/>
    <n v="908726"/>
    <s v="FEPTEU - renouvellement de l'égout pluvial de la promenade Vanier"/>
    <s v="908726 FEPTEU - renouvellement de l'égout pluvial de la promenade Vanier"/>
    <s v="Comité des transports"/>
    <s v="Réfection intégrée des routes, des réseaux d’aqueduc et d’égouts "/>
    <s v="Renouvellement des immobilisations"/>
    <s v="Fonds de réserve financé par les deniers publics"/>
  </r>
  <r>
    <n v="908998"/>
    <x v="393"/>
    <x v="0"/>
    <x v="0"/>
    <x v="0"/>
    <x v="0"/>
    <s v="Tax"/>
    <s v="Tax"/>
    <s v="Water"/>
    <s v="Authority"/>
    <s v="Integrated Road, Sewer &amp; Water Program"/>
    <x v="0"/>
    <x v="6"/>
    <s v="Planning, Infrastructure &amp; Economic Development Department"/>
    <s v="Infrastructure Services"/>
    <x v="11"/>
    <s v="908998  LRT2 R2 Hwy 174 Resurfacing EBL"/>
    <s v="516104  City Wide Capital"/>
    <n v="12"/>
    <n v="24"/>
    <n v="12"/>
    <n v="0"/>
    <n v="0"/>
    <n v="0"/>
    <n v="0"/>
    <n v="0"/>
    <n v="0"/>
    <n v="0"/>
    <n v="48"/>
    <n v="516104"/>
    <n v="48"/>
    <n v="13"/>
    <n v="2021"/>
    <s v="City Wide Capital"/>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93"/>
    <x v="0"/>
    <x v="0"/>
    <x v="22"/>
    <x v="6"/>
    <s v="Rate"/>
    <s v="Rate"/>
    <s v="Sewer"/>
    <s v="Authority"/>
    <s v="Integrated Road, Sewer &amp; Water Program"/>
    <x v="0"/>
    <x v="6"/>
    <s v="Planning, Infrastructure &amp; Economic Development Department"/>
    <s v="Infrastructure Services"/>
    <x v="11"/>
    <s v="908998  LRT2 R2 Hwy 174 Resurfacing EBL"/>
    <s v="516110  Water Capital"/>
    <n v="12"/>
    <n v="24"/>
    <n v="12"/>
    <n v="0"/>
    <n v="0"/>
    <n v="0"/>
    <n v="0"/>
    <n v="0"/>
    <n v="0"/>
    <n v="0"/>
    <n v="48"/>
    <n v="516110"/>
    <n v="48"/>
    <n v="13"/>
    <n v="2021"/>
    <s v="Water Capital"/>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93"/>
    <x v="0"/>
    <x v="0"/>
    <x v="23"/>
    <x v="6"/>
    <s v="Rate"/>
    <s v="Rate"/>
    <s v="Stormwater"/>
    <s v="Authority"/>
    <s v="Integrated Road, Sewer &amp; Water Program"/>
    <x v="0"/>
    <x v="6"/>
    <s v="Planning, Infrastructure &amp; Economic Development Department"/>
    <s v="Infrastructure Services"/>
    <x v="11"/>
    <s v="908998  LRT2 R2 Hwy 174 Resurfacing EBL"/>
    <s v="516112  Sewer Capital"/>
    <n v="12"/>
    <n v="24"/>
    <n v="12"/>
    <n v="0"/>
    <n v="0"/>
    <n v="0"/>
    <n v="0"/>
    <n v="0"/>
    <n v="0"/>
    <n v="0"/>
    <n v="48"/>
    <n v="516112"/>
    <n v="48"/>
    <n v="13"/>
    <n v="2021"/>
    <s v="Sewer Capital "/>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93"/>
    <x v="0"/>
    <x v="0"/>
    <x v="24"/>
    <x v="6"/>
    <s v="Rate"/>
    <s v="Rate"/>
    <s v="Tax"/>
    <s v="Authority"/>
    <s v="Integrated Road, Sewer &amp; Water Program"/>
    <x v="0"/>
    <x v="6"/>
    <s v="Planning, Infrastructure &amp; Economic Development Department"/>
    <s v="Infrastructure Services"/>
    <x v="11"/>
    <s v="908998  LRT2 R2 Hwy 174 Resurfacing EBL"/>
    <s v="516180  Stormwater Reserve Capital"/>
    <n v="12"/>
    <n v="24"/>
    <n v="12"/>
    <n v="0"/>
    <n v="0"/>
    <n v="0"/>
    <n v="0"/>
    <n v="0"/>
    <n v="0"/>
    <n v="0"/>
    <n v="48"/>
    <n v="516180"/>
    <n v="48"/>
    <n v="13"/>
    <n v="2021"/>
    <s v="Stormwater"/>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93"/>
    <x v="2"/>
    <x v="2"/>
    <x v="2"/>
    <x v="2"/>
    <s v="Tax"/>
    <s v="Tax"/>
    <s v="Water"/>
    <s v="Authority"/>
    <s v="Integrated Road, Sewer &amp; Water Program"/>
    <x v="0"/>
    <x v="6"/>
    <s v="Planning, Infrastructure &amp; Economic Development Department"/>
    <s v="Infrastructure Services"/>
    <x v="11"/>
    <s v="908998  LRT2 R2 Hwy 174 Resurfacing EBL"/>
    <s v="518004  Tax Supported Debt"/>
    <n v="675"/>
    <n v="1350"/>
    <n v="675"/>
    <n v="0"/>
    <n v="0"/>
    <n v="0"/>
    <n v="0"/>
    <n v="0"/>
    <n v="0"/>
    <n v="0"/>
    <n v="2700"/>
    <n v="518004"/>
    <n v="2700"/>
    <n v="13"/>
    <n v="2021"/>
    <s v="Tax Supported Debt"/>
    <n v="908998"/>
    <s v="TLR2 Réasphaltage VDE autoroute 174 zone R2"/>
    <s v="908998 TLR2 Réasphaltage VDE autoroute 174 zone R2"/>
    <s v="Comité des transports"/>
    <s v="Réfection intégrée des routes, des réseaux d’aqueduc et d’égouts "/>
    <s v="Renouvellement des immobilisations"/>
    <s v="Dette financée par les deniers publics"/>
  </r>
  <r>
    <n v="909373"/>
    <x v="394"/>
    <x v="0"/>
    <x v="0"/>
    <x v="0"/>
    <x v="0"/>
    <s v="Tax"/>
    <s v="Tax"/>
    <s v="Sewer"/>
    <s v="Authority"/>
    <s v="Integrated Road, Sewer &amp; Water Program"/>
    <x v="0"/>
    <x v="6"/>
    <s v="Planning, Infrastructure &amp; Economic Development Department"/>
    <s v="Infrastructure Services"/>
    <x v="11"/>
    <s v="909373  2019 Infrastructure Assess &amp; Data Collec"/>
    <s v="516104  City Wide Capital"/>
    <n v="100"/>
    <n v="100"/>
    <n v="100"/>
    <n v="100"/>
    <n v="0"/>
    <n v="0"/>
    <n v="0"/>
    <n v="0"/>
    <n v="0"/>
    <n v="0"/>
    <n v="400"/>
    <n v="516104"/>
    <n v="400"/>
    <s v="CW"/>
    <n v="2021"/>
    <s v="City Wide Capital"/>
    <n v="909373"/>
    <s v="Collecte de données et Évaluation des infractructures 2019"/>
    <s v="909373 Collecte de données et Évaluation des infractructures 2019"/>
    <s v="Comité des transports"/>
    <s v="Réfection intégrée des routes, des réseaux d’aqueduc et d’égouts "/>
    <s v="Renouvellement des immobilisations"/>
    <s v="Fonds de réserve financé par les deniers publics"/>
  </r>
  <r>
    <n v="909373"/>
    <x v="394"/>
    <x v="0"/>
    <x v="0"/>
    <x v="22"/>
    <x v="6"/>
    <s v="Rate"/>
    <s v="Rate"/>
    <s v="Stormwater"/>
    <s v="Authority"/>
    <s v="Integrated Road, Sewer &amp; Water Program"/>
    <x v="0"/>
    <x v="6"/>
    <s v="Planning, Infrastructure &amp; Economic Development Department"/>
    <s v="Infrastructure Services"/>
    <x v="11"/>
    <s v="909373  2019 Infrastructure Assess &amp; Data Collec"/>
    <s v="516110  Water Capital"/>
    <n v="100"/>
    <n v="100"/>
    <n v="100"/>
    <n v="100"/>
    <n v="0"/>
    <n v="0"/>
    <n v="0"/>
    <n v="0"/>
    <n v="0"/>
    <n v="0"/>
    <n v="400"/>
    <n v="516110"/>
    <n v="400"/>
    <s v="CW"/>
    <n v="2021"/>
    <s v="Water Capital"/>
    <n v="909373"/>
    <s v="Collecte de données et Évaluation des infractructures 2019"/>
    <s v="909373 Collecte de données et Évaluation des infractructures 2019"/>
    <s v="Comité des transports"/>
    <s v="Réfection intégrée des routes, des réseaux d’aqueduc et d’égouts "/>
    <s v="Renouvellement des immobilisations"/>
    <s v="Fonds de réserve financé par les deniers publics"/>
  </r>
  <r>
    <n v="909373"/>
    <x v="394"/>
    <x v="0"/>
    <x v="0"/>
    <x v="23"/>
    <x v="6"/>
    <s v="Rate"/>
    <s v="Rate"/>
    <s v="Tax"/>
    <s v="Authority"/>
    <s v="Integrated Road, Sewer &amp; Water Program"/>
    <x v="0"/>
    <x v="6"/>
    <s v="Planning, Infrastructure &amp; Economic Development Department"/>
    <s v="Infrastructure Services"/>
    <x v="11"/>
    <s v="909373  2019 Infrastructure Assess &amp; Data Collec"/>
    <s v="516112  Sewer Capital"/>
    <n v="100"/>
    <n v="100"/>
    <n v="100"/>
    <n v="100"/>
    <n v="0"/>
    <n v="0"/>
    <n v="0"/>
    <n v="0"/>
    <n v="0"/>
    <n v="0"/>
    <n v="400"/>
    <n v="516112"/>
    <n v="400"/>
    <s v="CW"/>
    <n v="2021"/>
    <s v="Sewer Capital "/>
    <n v="909373"/>
    <s v="Collecte de données et Évaluation des infractructures 2019"/>
    <s v="909373 Collecte de données et Évaluation des infractructures 2019"/>
    <s v="Comité des transports"/>
    <s v="Réfection intégrée des routes, des réseaux d’aqueduc et d’égouts "/>
    <s v="Renouvellement des immobilisations"/>
    <s v="Fonds de réserve financé par les deniers publics"/>
  </r>
  <r>
    <n v="909373"/>
    <x v="394"/>
    <x v="0"/>
    <x v="0"/>
    <x v="24"/>
    <x v="6"/>
    <s v="Rate"/>
    <s v="Rate"/>
    <s v="Tax"/>
    <s v="Authority"/>
    <s v="Integrated Road, Sewer &amp; Water Program"/>
    <x v="0"/>
    <x v="6"/>
    <s v="Planning, Infrastructure &amp; Economic Development Department"/>
    <s v="Infrastructure Services"/>
    <x v="11"/>
    <s v="909373  2019 Infrastructure Assess &amp; Data Collec"/>
    <s v="516180  Stormwater Reserve Capital"/>
    <n v="100"/>
    <n v="100"/>
    <n v="100"/>
    <n v="100"/>
    <n v="0"/>
    <n v="0"/>
    <n v="0"/>
    <n v="0"/>
    <n v="0"/>
    <n v="0"/>
    <n v="400"/>
    <n v="516180"/>
    <n v="400"/>
    <s v="CW"/>
    <n v="2021"/>
    <s v="Stormwater"/>
    <n v="909373"/>
    <s v="Collecte de données et Évaluation des infractructures 2019"/>
    <s v="909373 Collecte de données et Évaluation des infractructures 2019"/>
    <s v="Comité des transports"/>
    <s v="Réfection intégrée des routes, des réseaux d’aqueduc et d’égouts "/>
    <s v="Renouvellement des immobilisations"/>
    <s v="Fonds de réserve financé par les deniers publics"/>
  </r>
  <r>
    <n v="909374"/>
    <x v="395"/>
    <x v="0"/>
    <x v="0"/>
    <x v="0"/>
    <x v="0"/>
    <s v="Tax"/>
    <s v="Tax"/>
    <s v="Water"/>
    <s v="Authority"/>
    <s v="Integrated Road, Sewer &amp; Water Program"/>
    <x v="0"/>
    <x v="6"/>
    <s v="Planning, Infrastructure &amp; Economic Development Department"/>
    <s v="Infrastructure Services"/>
    <x v="11"/>
    <s v="909374  2019 Road Resurfacing - CW"/>
    <s v="516104  City Wide Capital"/>
    <n v="12900"/>
    <n v="27000"/>
    <n v="38774"/>
    <n v="42351"/>
    <n v="0"/>
    <n v="0"/>
    <n v="0"/>
    <n v="0"/>
    <n v="0"/>
    <n v="0"/>
    <n v="121025"/>
    <n v="516104"/>
    <n v="121025"/>
    <s v="CW"/>
    <n v="2021"/>
    <s v="City Wide Capital"/>
    <n v="909374"/>
    <s v="Réasphaltage des chaussées 2019 - À l'échelle de la ville"/>
    <s v="909374 Réasphaltage des chaussées 2019 - À l'échelle de la ville"/>
    <s v="Comité des transports"/>
    <s v="Réfection intégrée des routes, des réseaux d’aqueduc et d’égouts "/>
    <s v="Renouvellement des immobilisations"/>
    <s v="Fonds de réserve financé par les deniers publics"/>
  </r>
  <r>
    <n v="909374"/>
    <x v="395"/>
    <x v="0"/>
    <x v="0"/>
    <x v="22"/>
    <x v="6"/>
    <s v="Rate"/>
    <s v="Rate"/>
    <s v="Sewer"/>
    <s v="Authority"/>
    <s v="Integrated Road, Sewer &amp; Water Program"/>
    <x v="0"/>
    <x v="6"/>
    <s v="Planning, Infrastructure &amp; Economic Development Department"/>
    <s v="Infrastructure Services"/>
    <x v="11"/>
    <s v="909374  2019 Road Resurfacing - CW"/>
    <s v="516110  Water Capital"/>
    <n v="300"/>
    <n v="550"/>
    <n v="600"/>
    <n v="650"/>
    <n v="0"/>
    <n v="0"/>
    <n v="0"/>
    <n v="0"/>
    <n v="0"/>
    <n v="0"/>
    <n v="2100"/>
    <n v="516110"/>
    <n v="2100"/>
    <s v="CW"/>
    <n v="2021"/>
    <s v="Water Capital"/>
    <n v="909374"/>
    <s v="Réasphaltage des chaussées 2019 - À l'échelle de la ville"/>
    <s v="909374 Réasphaltage des chaussées 2019 - À l'échelle de la ville"/>
    <s v="Comité des transports"/>
    <s v="Réfection intégrée des routes, des réseaux d’aqueduc et d’égouts "/>
    <s v="Renouvellement des immobilisations"/>
    <s v="Fonds de réserve financé par les deniers publics"/>
  </r>
  <r>
    <n v="909374"/>
    <x v="395"/>
    <x v="0"/>
    <x v="0"/>
    <x v="23"/>
    <x v="6"/>
    <s v="Rate"/>
    <s v="Rate"/>
    <s v="Stormwater"/>
    <s v="Authority"/>
    <s v="Integrated Road, Sewer &amp; Water Program"/>
    <x v="0"/>
    <x v="6"/>
    <s v="Planning, Infrastructure &amp; Economic Development Department"/>
    <s v="Infrastructure Services"/>
    <x v="11"/>
    <s v="909374  2019 Road Resurfacing - CW"/>
    <s v="516112  Sewer Capital"/>
    <n v="300"/>
    <n v="550"/>
    <n v="600"/>
    <n v="650"/>
    <n v="0"/>
    <n v="0"/>
    <n v="0"/>
    <n v="0"/>
    <n v="0"/>
    <n v="0"/>
    <n v="2100"/>
    <n v="516112"/>
    <n v="2100"/>
    <s v="CW"/>
    <n v="2021"/>
    <s v="Sewer Capital "/>
    <n v="909374"/>
    <s v="Réasphaltage des chaussées 2019 - À l'échelle de la ville"/>
    <s v="909374 Réasphaltage des chaussées 2019 - À l'échelle de la ville"/>
    <s v="Comité des transports"/>
    <s v="Réfection intégrée des routes, des réseaux d’aqueduc et d’égouts "/>
    <s v="Renouvellement des immobilisations"/>
    <s v="Fonds de réserve financé par les deniers publics"/>
  </r>
  <r>
    <n v="909374"/>
    <x v="395"/>
    <x v="0"/>
    <x v="0"/>
    <x v="24"/>
    <x v="6"/>
    <s v="Rate"/>
    <s v="Rate"/>
    <s v="Tax"/>
    <s v="Authority"/>
    <s v="Integrated Road, Sewer &amp; Water Program"/>
    <x v="0"/>
    <x v="6"/>
    <s v="Planning, Infrastructure &amp; Economic Development Department"/>
    <s v="Infrastructure Services"/>
    <x v="11"/>
    <s v="909374  2019 Road Resurfacing - CW"/>
    <s v="516180  Stormwater Reserve Capital"/>
    <n v="300"/>
    <n v="550"/>
    <n v="600"/>
    <n v="650"/>
    <n v="0"/>
    <n v="0"/>
    <n v="0"/>
    <n v="0"/>
    <n v="0"/>
    <n v="0"/>
    <n v="2100"/>
    <n v="516180"/>
    <n v="2100"/>
    <s v="CW"/>
    <n v="2021"/>
    <s v="Stormwater"/>
    <n v="909374"/>
    <s v="Réasphaltage des chaussées 2019 - À l'échelle de la ville"/>
    <s v="909374 Réasphaltage des chaussées 2019 - À l'échelle de la ville"/>
    <s v="Comité des transports"/>
    <s v="Réfection intégrée des routes, des réseaux d’aqueduc et d’égouts "/>
    <s v="Renouvellement des immobilisations"/>
    <s v="Fonds de réserve financé par les deniers publics"/>
  </r>
  <r>
    <n v="909374"/>
    <x v="395"/>
    <x v="2"/>
    <x v="2"/>
    <x v="2"/>
    <x v="2"/>
    <s v="Tax"/>
    <s v="Tax"/>
    <s v="Sewer"/>
    <s v="Authority"/>
    <s v="Integrated Road, Sewer &amp; Water Program"/>
    <x v="0"/>
    <x v="6"/>
    <s v="Planning, Infrastructure &amp; Economic Development Department"/>
    <s v="Infrastructure Services"/>
    <x v="11"/>
    <s v="909374  2019 Road Resurfacing - CW"/>
    <s v="518004  Tax Supported Debt"/>
    <n v="30000"/>
    <n v="725"/>
    <n v="3000"/>
    <n v="2000"/>
    <n v="0"/>
    <n v="0"/>
    <n v="0"/>
    <n v="0"/>
    <n v="0"/>
    <n v="0"/>
    <n v="35725"/>
    <n v="518004"/>
    <n v="35725"/>
    <s v="CW"/>
    <n v="2021"/>
    <s v="Tax Supported Debt"/>
    <n v="909374"/>
    <s v="Réasphaltage des chaussées 2019 - À l'échelle de la ville"/>
    <s v="909374 Réasphaltage des chaussées 2019 - À l'échelle de la ville"/>
    <s v="Comité des transports"/>
    <s v="Réfection intégrée des routes, des réseaux d’aqueduc et d’égouts "/>
    <s v="Renouvellement des immobilisations"/>
    <s v="Dette financée par les deniers publics"/>
  </r>
  <r>
    <n v="909394"/>
    <x v="396"/>
    <x v="0"/>
    <x v="0"/>
    <x v="0"/>
    <x v="0"/>
    <s v="Tax"/>
    <s v="Tax"/>
    <s v="Water"/>
    <s v="Authority"/>
    <s v="Integrated Road, Sewer &amp; Water Program"/>
    <x v="0"/>
    <x v="6"/>
    <s v="Planning, Infrastructure &amp; Economic Development Department"/>
    <s v="Infrastructure Services"/>
    <x v="11"/>
    <s v="909394  Arch - Cantebury - Plesser"/>
    <s v="516104  City Wide Capital"/>
    <n v="250"/>
    <n v="1070"/>
    <n v="0"/>
    <n v="0"/>
    <n v="0"/>
    <n v="0"/>
    <n v="0"/>
    <n v="0"/>
    <n v="0"/>
    <n v="0"/>
    <n v="1320"/>
    <n v="516104"/>
    <n v="1320"/>
    <n v="18"/>
    <n v="2023"/>
    <s v="City Wide Capital"/>
    <n v="909394"/>
    <s v="Arch - Canterbury - Plesser"/>
    <s v="909394 Arch - Canterbury - Plesser"/>
    <s v="Comité des transports"/>
    <s v="Réfection intégrée des routes, des réseaux d’aqueduc et d’égouts "/>
    <s v="Renouvellement des immobilisations"/>
    <s v="Fonds de réserve financé par les deniers publics"/>
  </r>
  <r>
    <n v="909394"/>
    <x v="396"/>
    <x v="0"/>
    <x v="0"/>
    <x v="22"/>
    <x v="6"/>
    <s v="Rate"/>
    <s v="Rate"/>
    <s v="Stormwater"/>
    <s v="Authority"/>
    <s v="Integrated Road, Sewer &amp; Water Program"/>
    <x v="0"/>
    <x v="6"/>
    <s v="Planning, Infrastructure &amp; Economic Development Department"/>
    <s v="Infrastructure Services"/>
    <x v="11"/>
    <s v="909394  Arch - Cantebury - Plesser"/>
    <s v="516110  Water Capital"/>
    <n v="610"/>
    <n v="2520"/>
    <n v="0"/>
    <n v="0"/>
    <n v="0"/>
    <n v="0"/>
    <n v="0"/>
    <n v="0"/>
    <n v="0"/>
    <n v="0"/>
    <n v="3130"/>
    <n v="516110"/>
    <n v="3130"/>
    <n v="18"/>
    <n v="2023"/>
    <s v="Water Capital"/>
    <n v="909394"/>
    <s v="Arch - Canterbury - Plesser"/>
    <s v="909394 Arch - Canterbury - Plesser"/>
    <s v="Comité des transports"/>
    <s v="Réfection intégrée des routes, des réseaux d’aqueduc et d’égouts "/>
    <s v="Renouvellement des immobilisations"/>
    <s v="Fonds de réserve financé par les deniers publics"/>
  </r>
  <r>
    <n v="909394"/>
    <x v="396"/>
    <x v="0"/>
    <x v="0"/>
    <x v="23"/>
    <x v="6"/>
    <s v="Rate"/>
    <s v="Rate"/>
    <s v="Tax"/>
    <s v="Authority"/>
    <s v="Integrated Road, Sewer &amp; Water Program"/>
    <x v="0"/>
    <x v="6"/>
    <s v="Planning, Infrastructure &amp; Economic Development Department"/>
    <s v="Infrastructure Services"/>
    <x v="11"/>
    <s v="909394  Arch - Cantebury - Plesser"/>
    <s v="516112  Sewer Capital"/>
    <n v="430"/>
    <n v="0"/>
    <n v="0"/>
    <n v="0"/>
    <n v="0"/>
    <n v="0"/>
    <n v="0"/>
    <n v="0"/>
    <n v="0"/>
    <n v="0"/>
    <n v="430"/>
    <n v="516112"/>
    <n v="430"/>
    <n v="18"/>
    <n v="2023"/>
    <s v="Sewer Capital "/>
    <n v="909394"/>
    <s v="Arch - Canterbury - Plesser"/>
    <s v="909394 Arch - Canterbury - Plesser"/>
    <s v="Comité des transports"/>
    <s v="Réfection intégrée des routes, des réseaux d’aqueduc et d’égouts "/>
    <s v="Renouvellement des immobilisations"/>
    <s v="Fonds de réserve financé par les deniers publics"/>
  </r>
  <r>
    <n v="909394"/>
    <x v="396"/>
    <x v="0"/>
    <x v="0"/>
    <x v="24"/>
    <x v="6"/>
    <s v="Rate"/>
    <s v="Rate"/>
    <s v="Water"/>
    <s v="Authority"/>
    <s v="Integrated Road, Sewer &amp; Water Program"/>
    <x v="0"/>
    <x v="6"/>
    <s v="Planning, Infrastructure &amp; Economic Development Department"/>
    <s v="Infrastructure Services"/>
    <x v="11"/>
    <s v="909394  Arch - Cantebury - Plesser"/>
    <s v="516180  Stormwater Reserve Capital"/>
    <n v="430"/>
    <n v="1740"/>
    <n v="0"/>
    <n v="0"/>
    <n v="0"/>
    <n v="0"/>
    <n v="0"/>
    <n v="0"/>
    <n v="0"/>
    <n v="0"/>
    <n v="2170"/>
    <n v="516180"/>
    <n v="2170"/>
    <n v="18"/>
    <n v="2023"/>
    <s v="Stormwater"/>
    <n v="909394"/>
    <s v="Arch - Canterbury - Plesser"/>
    <s v="909394 Arch - Canterbury - Plesser"/>
    <s v="Comité des transports"/>
    <s v="Réfection intégrée des routes, des réseaux d’aqueduc et d’égouts "/>
    <s v="Renouvellement des immobilisations"/>
    <s v="Fonds de réserve financé par les deniers publics"/>
  </r>
  <r>
    <n v="909394"/>
    <x v="396"/>
    <x v="2"/>
    <x v="2"/>
    <x v="2"/>
    <x v="2"/>
    <s v="Tax"/>
    <s v="Tax"/>
    <s v="Sewer"/>
    <s v="Authority"/>
    <s v="Integrated Road, Sewer &amp; Water Program"/>
    <x v="0"/>
    <x v="6"/>
    <s v="Planning, Infrastructure &amp; Economic Development Department"/>
    <s v="Infrastructure Services"/>
    <x v="11"/>
    <s v="909394  Arch - Cantebury - Plesser"/>
    <s v="518004  Tax Supported Debt"/>
    <n v="20"/>
    <n v="10"/>
    <n v="0"/>
    <n v="0"/>
    <n v="0"/>
    <n v="0"/>
    <n v="0"/>
    <n v="0"/>
    <n v="0"/>
    <n v="0"/>
    <n v="30"/>
    <n v="518004"/>
    <n v="30"/>
    <n v="18"/>
    <n v="2023"/>
    <s v="Tax Supported Debt"/>
    <n v="909394"/>
    <s v="Arch - Canterbury - Plesser"/>
    <s v="909394 Arch - Canterbury - Plesser"/>
    <s v="Comité des transports"/>
    <s v="Réfection intégrée des routes, des réseaux d’aqueduc et d’égouts "/>
    <s v="Renouvellement des immobilisations"/>
    <s v="Dette financée par les deniers publics"/>
  </r>
  <r>
    <n v="909394"/>
    <x v="396"/>
    <x v="2"/>
    <x v="2"/>
    <x v="25"/>
    <x v="7"/>
    <s v="Rate"/>
    <s v="Rate"/>
    <s v="Stormwater"/>
    <s v="Authority"/>
    <s v="Integrated Road, Sewer &amp; Water Program"/>
    <x v="0"/>
    <x v="6"/>
    <s v="Planning, Infrastructure &amp; Economic Development Department"/>
    <s v="Infrastructure Services"/>
    <x v="11"/>
    <s v="909394  Arch - Cantebury - Plesser"/>
    <s v="518007  Sewer Funded Debt"/>
    <n v="20"/>
    <n v="1770"/>
    <n v="0"/>
    <n v="0"/>
    <n v="0"/>
    <n v="0"/>
    <n v="0"/>
    <n v="0"/>
    <n v="0"/>
    <n v="0"/>
    <n v="1790"/>
    <n v="518007"/>
    <n v="1790"/>
    <n v="18"/>
    <n v="2023"/>
    <s v="Sewer Funded Debt"/>
    <n v="909394"/>
    <s v="Arch - Canterbury - Plesser"/>
    <s v="909394 Arch - Canterbury - Plesser"/>
    <s v="Comité des transports"/>
    <s v="Réfection intégrée des routes, des réseaux d’aqueduc et d’égouts "/>
    <s v="Renouvellement des immobilisations"/>
    <s v="Dette financée par les deniers publics"/>
  </r>
  <r>
    <n v="909394"/>
    <x v="396"/>
    <x v="2"/>
    <x v="2"/>
    <x v="28"/>
    <x v="7"/>
    <s v="Rate"/>
    <s v="Rate"/>
    <s v="Tax"/>
    <s v="Authority"/>
    <s v="Integrated Road, Sewer &amp; Water Program"/>
    <x v="0"/>
    <x v="6"/>
    <s v="Planning, Infrastructure &amp; Economic Development Department"/>
    <s v="Infrastructure Services"/>
    <x v="11"/>
    <s v="909394  Arch - Cantebury - Plesser"/>
    <s v="518011  Water Funded Debt"/>
    <n v="20"/>
    <n v="20"/>
    <n v="0"/>
    <n v="0"/>
    <n v="0"/>
    <n v="0"/>
    <n v="0"/>
    <n v="0"/>
    <n v="0"/>
    <n v="0"/>
    <n v="40"/>
    <n v="518011"/>
    <n v="40"/>
    <n v="18"/>
    <n v="2023"/>
    <s v="Water Funded Debt"/>
    <n v="909394"/>
    <s v="Arch - Canterbury - Plesser"/>
    <s v="909394 Arch - Canterbury - Plesser"/>
    <s v="Comité des transports"/>
    <s v="Réfection intégrée des routes, des réseaux d’aqueduc et d’égouts "/>
    <s v="Renouvellement des immobilisations"/>
    <s v="Dette financée par les deniers publics"/>
  </r>
  <r>
    <n v="909394"/>
    <x v="396"/>
    <x v="2"/>
    <x v="2"/>
    <x v="26"/>
    <x v="7"/>
    <s v="Rate"/>
    <s v="Rate"/>
    <s v="Sewer"/>
    <s v="Authority"/>
    <s v="Integrated Road, Sewer &amp; Water Program"/>
    <x v="0"/>
    <x v="6"/>
    <s v="Planning, Infrastructure &amp; Economic Development Department"/>
    <s v="Infrastructure Services"/>
    <x v="11"/>
    <s v="909394  Arch - Cantebury - Plesser"/>
    <s v="518056  Stormwater Reserve Capital Debt"/>
    <n v="20"/>
    <n v="30"/>
    <n v="0"/>
    <n v="0"/>
    <n v="0"/>
    <n v="0"/>
    <n v="0"/>
    <n v="0"/>
    <n v="0"/>
    <n v="0"/>
    <n v="50"/>
    <n v="518056"/>
    <n v="50"/>
    <n v="18"/>
    <n v="2023"/>
    <e v="#N/A"/>
    <n v="909394"/>
    <s v="Arch - Canterbury - Plesser"/>
    <s v="909394 Arch - Canterbury - Plesser"/>
    <s v="Comité des transports"/>
    <s v="Réfection intégrée des routes, des réseaux d’aqueduc et d’égouts "/>
    <s v="Renouvellement des immobilisations"/>
    <s v="Dette financée par les deniers publics"/>
  </r>
  <r>
    <n v="909400"/>
    <x v="397"/>
    <x v="0"/>
    <x v="0"/>
    <x v="0"/>
    <x v="0"/>
    <s v="Tax"/>
    <s v="Tax"/>
    <s v="Water"/>
    <s v="Authority"/>
    <s v="Integrated Road, Sewer &amp; Water Program"/>
    <x v="0"/>
    <x v="6"/>
    <s v="Planning, Infrastructure &amp; Economic Development Department"/>
    <s v="Infrastructure Services"/>
    <x v="11"/>
    <s v="909400  Bel-Air Dr, Bedbrooke St et al"/>
    <s v="516104  City Wide Capital"/>
    <n v="210"/>
    <n v="910"/>
    <n v="0"/>
    <n v="0"/>
    <n v="0"/>
    <n v="0"/>
    <n v="0"/>
    <n v="0"/>
    <n v="0"/>
    <n v="0"/>
    <n v="1120"/>
    <n v="516104"/>
    <n v="1120"/>
    <n v="8"/>
    <n v="2023"/>
    <s v="City Wide Capital"/>
    <n v="909400"/>
    <s v="Prom. Bel-Air, rue Bedbrooke"/>
    <s v="909400 Prom. Bel-Air, rue Bedbrooke"/>
    <s v="Comité des transports"/>
    <s v="Réfection intégrée des routes, des réseaux d’aqueduc et d’égouts "/>
    <s v="Renouvellement des immobilisations"/>
    <s v="Fonds de réserve financé par les deniers publics"/>
  </r>
  <r>
    <n v="909400"/>
    <x v="397"/>
    <x v="0"/>
    <x v="0"/>
    <x v="22"/>
    <x v="6"/>
    <s v="Rate"/>
    <s v="Rate"/>
    <s v="Stormwater"/>
    <s v="Authority"/>
    <s v="Integrated Road, Sewer &amp; Water Program"/>
    <x v="0"/>
    <x v="6"/>
    <s v="Planning, Infrastructure &amp; Economic Development Department"/>
    <s v="Infrastructure Services"/>
    <x v="11"/>
    <s v="909400  Bel-Air Dr, Bedbrooke St et al"/>
    <s v="516110  Water Capital"/>
    <n v="460"/>
    <n v="2270"/>
    <n v="0"/>
    <n v="0"/>
    <n v="0"/>
    <n v="0"/>
    <n v="0"/>
    <n v="0"/>
    <n v="0"/>
    <n v="0"/>
    <n v="2730"/>
    <n v="516110"/>
    <n v="2730"/>
    <n v="8"/>
    <n v="2023"/>
    <s v="Water Capital"/>
    <n v="909400"/>
    <s v="Prom. Bel-Air, rue Bedbrooke"/>
    <s v="909400 Prom. Bel-Air, rue Bedbrooke"/>
    <s v="Comité des transports"/>
    <s v="Réfection intégrée des routes, des réseaux d’aqueduc et d’égouts "/>
    <s v="Renouvellement des immobilisations"/>
    <s v="Fonds de réserve financé par les deniers publics"/>
  </r>
  <r>
    <n v="909400"/>
    <x v="397"/>
    <x v="0"/>
    <x v="0"/>
    <x v="23"/>
    <x v="6"/>
    <s v="Rate"/>
    <s v="Rate"/>
    <s v="Tax"/>
    <s v="Authority"/>
    <s v="Integrated Road, Sewer &amp; Water Program"/>
    <x v="0"/>
    <x v="6"/>
    <s v="Planning, Infrastructure &amp; Economic Development Department"/>
    <s v="Infrastructure Services"/>
    <x v="11"/>
    <s v="909400  Bel-Air Dr, Bedbrooke St et al"/>
    <s v="516112  Sewer Capital"/>
    <n v="300"/>
    <n v="0"/>
    <n v="0"/>
    <n v="0"/>
    <n v="0"/>
    <n v="0"/>
    <n v="0"/>
    <n v="0"/>
    <n v="0"/>
    <n v="0"/>
    <n v="300"/>
    <n v="516112"/>
    <n v="300"/>
    <n v="8"/>
    <n v="2023"/>
    <s v="Sewer Capital "/>
    <n v="909400"/>
    <s v="Prom. Bel-Air, rue Bedbrooke"/>
    <s v="909400 Prom. Bel-Air, rue Bedbrooke"/>
    <s v="Comité des transports"/>
    <s v="Réfection intégrée des routes, des réseaux d’aqueduc et d’égouts "/>
    <s v="Renouvellement des immobilisations"/>
    <s v="Fonds de réserve financé par les deniers publics"/>
  </r>
  <r>
    <n v="909400"/>
    <x v="397"/>
    <x v="0"/>
    <x v="0"/>
    <x v="24"/>
    <x v="6"/>
    <s v="Rate"/>
    <s v="Rate"/>
    <s v="Water"/>
    <s v="Authority"/>
    <s v="Integrated Road, Sewer &amp; Water Program"/>
    <x v="0"/>
    <x v="6"/>
    <s v="Planning, Infrastructure &amp; Economic Development Department"/>
    <s v="Infrastructure Services"/>
    <x v="11"/>
    <s v="909400  Bel-Air Dr, Bedbrooke St et al"/>
    <s v="516180  Stormwater Reserve Capital"/>
    <n v="300"/>
    <n v="1600"/>
    <n v="0"/>
    <n v="0"/>
    <n v="0"/>
    <n v="0"/>
    <n v="0"/>
    <n v="0"/>
    <n v="0"/>
    <n v="0"/>
    <n v="1900"/>
    <n v="516180"/>
    <n v="1900"/>
    <n v="8"/>
    <n v="2023"/>
    <s v="Stormwater"/>
    <n v="909400"/>
    <s v="Prom. Bel-Air, rue Bedbrooke"/>
    <s v="909400 Prom. Bel-Air, rue Bedbrooke"/>
    <s v="Comité des transports"/>
    <s v="Réfection intégrée des routes, des réseaux d’aqueduc et d’égouts "/>
    <s v="Renouvellement des immobilisations"/>
    <s v="Fonds de réserve financé par les deniers publics"/>
  </r>
  <r>
    <n v="909400"/>
    <x v="397"/>
    <x v="2"/>
    <x v="2"/>
    <x v="2"/>
    <x v="2"/>
    <s v="Tax"/>
    <s v="Tax"/>
    <s v="Sewer"/>
    <s v="Authority"/>
    <s v="Integrated Road, Sewer &amp; Water Program"/>
    <x v="0"/>
    <x v="6"/>
    <s v="Planning, Infrastructure &amp; Economic Development Department"/>
    <s v="Infrastructure Services"/>
    <x v="11"/>
    <s v="909400  Bel-Air Dr, Bedbrooke St et al"/>
    <s v="518004  Tax Supported Debt"/>
    <n v="0"/>
    <n v="60"/>
    <n v="0"/>
    <n v="0"/>
    <n v="0"/>
    <n v="0"/>
    <n v="0"/>
    <n v="0"/>
    <n v="0"/>
    <n v="0"/>
    <n v="60"/>
    <n v="518004"/>
    <n v="60"/>
    <n v="8"/>
    <n v="2023"/>
    <s v="Tax Supported Debt"/>
    <n v="909400"/>
    <s v="Prom. Bel-Air, rue Bedbrooke"/>
    <s v="909400 Prom. Bel-Air, rue Bedbrooke"/>
    <s v="Comité des transports"/>
    <s v="Réfection intégrée des routes, des réseaux d’aqueduc et d’égouts "/>
    <s v="Renouvellement des immobilisations"/>
    <s v="Dette financée par les deniers publics"/>
  </r>
  <r>
    <n v="909400"/>
    <x v="397"/>
    <x v="2"/>
    <x v="2"/>
    <x v="25"/>
    <x v="7"/>
    <s v="Rate"/>
    <s v="Rate"/>
    <s v="Stormwater"/>
    <s v="Authority"/>
    <s v="Integrated Road, Sewer &amp; Water Program"/>
    <x v="0"/>
    <x v="6"/>
    <s v="Planning, Infrastructure &amp; Economic Development Department"/>
    <s v="Infrastructure Services"/>
    <x v="11"/>
    <s v="909400  Bel-Air Dr, Bedbrooke St et al"/>
    <s v="518007  Sewer Funded Debt"/>
    <n v="20"/>
    <n v="1640"/>
    <n v="0"/>
    <n v="0"/>
    <n v="0"/>
    <n v="0"/>
    <n v="0"/>
    <n v="0"/>
    <n v="0"/>
    <n v="0"/>
    <n v="1660"/>
    <n v="518007"/>
    <n v="1660"/>
    <n v="8"/>
    <n v="2023"/>
    <s v="Sewer Funded Debt"/>
    <n v="909400"/>
    <s v="Prom. Bel-Air, rue Bedbrooke"/>
    <s v="909400 Prom. Bel-Air, rue Bedbrooke"/>
    <s v="Comité des transports"/>
    <s v="Réfection intégrée des routes, des réseaux d’aqueduc et d’égouts "/>
    <s v="Renouvellement des immobilisations"/>
    <s v="Dette financée par les deniers publics"/>
  </r>
  <r>
    <n v="909400"/>
    <x v="397"/>
    <x v="2"/>
    <x v="2"/>
    <x v="28"/>
    <x v="7"/>
    <s v="Rate"/>
    <s v="Rate"/>
    <s v="Sewer"/>
    <s v="Authority"/>
    <s v="Integrated Road, Sewer &amp; Water Program"/>
    <x v="0"/>
    <x v="6"/>
    <s v="Planning, Infrastructure &amp; Economic Development Department"/>
    <s v="Infrastructure Services"/>
    <x v="11"/>
    <s v="909400  Bel-Air Dr, Bedbrooke St et al"/>
    <s v="518011  Water Funded Debt"/>
    <n v="20"/>
    <n v="40"/>
    <n v="0"/>
    <n v="0"/>
    <n v="0"/>
    <n v="0"/>
    <n v="0"/>
    <n v="0"/>
    <n v="0"/>
    <n v="0"/>
    <n v="60"/>
    <n v="518011"/>
    <n v="60"/>
    <n v="8"/>
    <n v="2023"/>
    <s v="Water Funded Debt"/>
    <n v="909400"/>
    <s v="Prom. Bel-Air, rue Bedbrooke"/>
    <s v="909400 Prom. Bel-Air, rue Bedbrooke"/>
    <s v="Comité des transports"/>
    <s v="Réfection intégrée des routes, des réseaux d’aqueduc et d’égouts "/>
    <s v="Renouvellement des immobilisations"/>
    <s v="Dette financée par les deniers publics"/>
  </r>
  <r>
    <n v="909400"/>
    <x v="397"/>
    <x v="2"/>
    <x v="2"/>
    <x v="26"/>
    <x v="7"/>
    <s v="Rate"/>
    <s v="Rate"/>
    <s v="Water"/>
    <s v="Authority"/>
    <s v="Integrated Road, Sewer &amp; Water Program"/>
    <x v="0"/>
    <x v="6"/>
    <s v="Planning, Infrastructure &amp; Economic Development Department"/>
    <s v="Infrastructure Services"/>
    <x v="11"/>
    <s v="909400  Bel-Air Dr, Bedbrooke St et al"/>
    <s v="518056  Stormwater Reserve Capital Debt"/>
    <n v="20"/>
    <n v="40"/>
    <n v="0"/>
    <n v="0"/>
    <n v="0"/>
    <n v="0"/>
    <n v="0"/>
    <n v="0"/>
    <n v="0"/>
    <n v="0"/>
    <n v="60"/>
    <n v="518056"/>
    <n v="60"/>
    <n v="8"/>
    <n v="2023"/>
    <e v="#N/A"/>
    <n v="909400"/>
    <s v="Prom. Bel-Air, rue Bedbrooke"/>
    <s v="909400 Prom. Bel-Air, rue Bedbrooke"/>
    <s v="Comité des transports"/>
    <s v="Réfection intégrée des routes, des réseaux d’aqueduc et d’égouts "/>
    <s v="Renouvellement des immobilisations"/>
    <s v="Dette financée par les deniers publics"/>
  </r>
  <r>
    <n v="909401"/>
    <x v="398"/>
    <x v="0"/>
    <x v="0"/>
    <x v="0"/>
    <x v="0"/>
    <s v="Tax"/>
    <s v="Tax"/>
    <s v="Stormwater"/>
    <s v="Authority"/>
    <s v="Individual"/>
    <x v="0"/>
    <x v="6"/>
    <s v="Planning, Infrastructure &amp; Economic Development Department"/>
    <s v="Infrastructure Services"/>
    <x v="11"/>
    <s v="909401  Broadview Ave"/>
    <s v="516104  City Wide Capital"/>
    <n v="0"/>
    <n v="30"/>
    <n v="0"/>
    <n v="120"/>
    <n v="0"/>
    <n v="0"/>
    <n v="0"/>
    <n v="0"/>
    <n v="0"/>
    <n v="0"/>
    <n v="150"/>
    <n v="516104"/>
    <n v="150"/>
    <n v="15"/>
    <n v="2025"/>
    <s v="City Wide Capital"/>
    <n v="909401"/>
    <s v="Av. Broadview"/>
    <s v="909401 Av. Broadview"/>
    <s v="Comité des transports"/>
    <s v="Réfection intégrée des routes, des réseaux d’aqueduc et d’égouts "/>
    <s v="Renouvellement des immobilisations"/>
    <s v="Fonds de réserve financé par les deniers publics"/>
  </r>
  <r>
    <n v="909401"/>
    <x v="398"/>
    <x v="0"/>
    <x v="0"/>
    <x v="22"/>
    <x v="6"/>
    <s v="Rate"/>
    <s v="Rate"/>
    <s v="Tax"/>
    <s v="Authority"/>
    <s v="Individual"/>
    <x v="0"/>
    <x v="6"/>
    <s v="Planning, Infrastructure &amp; Economic Development Department"/>
    <s v="Infrastructure Services"/>
    <x v="11"/>
    <s v="909401  Broadview Ave"/>
    <s v="516110  Water Capital"/>
    <n v="0"/>
    <n v="60"/>
    <n v="0"/>
    <n v="290"/>
    <n v="0"/>
    <n v="0"/>
    <n v="0"/>
    <n v="0"/>
    <n v="0"/>
    <n v="0"/>
    <n v="350"/>
    <n v="516110"/>
    <n v="350"/>
    <n v="15"/>
    <n v="2025"/>
    <s v="Water Capital"/>
    <n v="909401"/>
    <s v="Av. Broadview"/>
    <s v="909401 Av. Broadview"/>
    <s v="Comité des transports"/>
    <s v="Réfection intégrée des routes, des réseaux d’aqueduc et d’égouts "/>
    <s v="Renouvellement des immobilisations"/>
    <s v="Fonds de réserve financé par les deniers publics"/>
  </r>
  <r>
    <n v="909401"/>
    <x v="398"/>
    <x v="0"/>
    <x v="0"/>
    <x v="23"/>
    <x v="6"/>
    <s v="Rate"/>
    <s v="Rate"/>
    <s v="Water"/>
    <s v="Authority"/>
    <s v="Individual"/>
    <x v="0"/>
    <x v="6"/>
    <s v="Planning, Infrastructure &amp; Economic Development Department"/>
    <s v="Infrastructure Services"/>
    <x v="11"/>
    <s v="909401  Broadview Ave"/>
    <s v="516112  Sewer Capital"/>
    <n v="0"/>
    <n v="40"/>
    <n v="0"/>
    <n v="180"/>
    <n v="0"/>
    <n v="0"/>
    <n v="0"/>
    <n v="0"/>
    <n v="0"/>
    <n v="0"/>
    <n v="220"/>
    <n v="516112"/>
    <n v="220"/>
    <n v="15"/>
    <n v="2025"/>
    <s v="Sewer Capital "/>
    <n v="909401"/>
    <s v="Av. Broadview"/>
    <s v="909401 Av. Broadview"/>
    <s v="Comité des transports"/>
    <s v="Réfection intégrée des routes, des réseaux d’aqueduc et d’égouts "/>
    <s v="Renouvellement des immobilisations"/>
    <s v="Fonds de réserve financé par les deniers publics"/>
  </r>
  <r>
    <n v="909401"/>
    <x v="398"/>
    <x v="0"/>
    <x v="0"/>
    <x v="24"/>
    <x v="6"/>
    <s v="Rate"/>
    <s v="Rate"/>
    <s v="Stormwater"/>
    <s v="Authority"/>
    <s v="Individual"/>
    <x v="0"/>
    <x v="6"/>
    <s v="Planning, Infrastructure &amp; Economic Development Department"/>
    <s v="Infrastructure Services"/>
    <x v="11"/>
    <s v="909401  Broadview Ave"/>
    <s v="516180  Stormwater Reserve Capital"/>
    <n v="0"/>
    <n v="40"/>
    <n v="0"/>
    <n v="180"/>
    <n v="0"/>
    <n v="0"/>
    <n v="0"/>
    <n v="0"/>
    <n v="0"/>
    <n v="0"/>
    <n v="220"/>
    <n v="516180"/>
    <n v="220"/>
    <n v="15"/>
    <n v="2025"/>
    <s v="Stormwater"/>
    <n v="909401"/>
    <s v="Av. Broadview"/>
    <s v="909401 Av. Broadview"/>
    <s v="Comité des transports"/>
    <s v="Réfection intégrée des routes, des réseaux d’aqueduc et d’égouts "/>
    <s v="Renouvellement des immobilisations"/>
    <s v="Fonds de réserve financé par les deniers publics"/>
  </r>
  <r>
    <n v="909401"/>
    <x v="398"/>
    <x v="2"/>
    <x v="2"/>
    <x v="25"/>
    <x v="7"/>
    <s v="Rate"/>
    <s v="Rate"/>
    <s v="Sewer"/>
    <s v="Authority"/>
    <s v="Individual"/>
    <x v="0"/>
    <x v="6"/>
    <s v="Planning, Infrastructure &amp; Economic Development Department"/>
    <s v="Infrastructure Services"/>
    <x v="11"/>
    <s v="909401  Broadview Ave"/>
    <s v="518007  Sewer Funded Debt"/>
    <n v="0"/>
    <n v="10"/>
    <n v="0"/>
    <n v="10"/>
    <n v="0"/>
    <n v="0"/>
    <n v="0"/>
    <n v="0"/>
    <n v="0"/>
    <n v="0"/>
    <n v="20"/>
    <n v="518007"/>
    <n v="20"/>
    <n v="15"/>
    <n v="2025"/>
    <s v="Sewer Funded Debt"/>
    <n v="909401"/>
    <s v="Av. Broadview"/>
    <s v="909401 Av. Broadview"/>
    <s v="Comité des transports"/>
    <s v="Réfection intégrée des routes, des réseaux d’aqueduc et d’égouts "/>
    <s v="Renouvellement des immobilisations"/>
    <s v="Dette financée par les deniers publics"/>
  </r>
  <r>
    <n v="909401"/>
    <x v="398"/>
    <x v="2"/>
    <x v="2"/>
    <x v="28"/>
    <x v="7"/>
    <s v="Rate"/>
    <s v="Rate"/>
    <s v="Water"/>
    <s v="Authority"/>
    <s v="Individual"/>
    <x v="0"/>
    <x v="6"/>
    <s v="Planning, Infrastructure &amp; Economic Development Department"/>
    <s v="Infrastructure Services"/>
    <x v="11"/>
    <s v="909401  Broadview Ave"/>
    <s v="518011  Water Funded Debt"/>
    <n v="0"/>
    <n v="10"/>
    <n v="0"/>
    <n v="10"/>
    <n v="0"/>
    <n v="0"/>
    <n v="0"/>
    <n v="0"/>
    <n v="0"/>
    <n v="0"/>
    <n v="20"/>
    <n v="518011"/>
    <n v="20"/>
    <n v="15"/>
    <n v="2025"/>
    <s v="Water Funded Debt"/>
    <n v="909401"/>
    <s v="Av. Broadview"/>
    <s v="909401 Av. Broadview"/>
    <s v="Comité des transports"/>
    <s v="Réfection intégrée des routes, des réseaux d’aqueduc et d’égouts "/>
    <s v="Renouvellement des immobilisations"/>
    <s v="Dette financée par les deniers publics"/>
  </r>
  <r>
    <n v="909401"/>
    <x v="398"/>
    <x v="2"/>
    <x v="2"/>
    <x v="26"/>
    <x v="7"/>
    <s v="Rate"/>
    <s v="Rate"/>
    <s v="Stormwater"/>
    <s v="Authority"/>
    <s v="Individual"/>
    <x v="0"/>
    <x v="6"/>
    <s v="Planning, Infrastructure &amp; Economic Development Department"/>
    <s v="Infrastructure Services"/>
    <x v="11"/>
    <s v="909401  Broadview Ave"/>
    <s v="518056  Stormwater Reserve Capital Debt"/>
    <n v="0"/>
    <n v="10"/>
    <n v="0"/>
    <n v="10"/>
    <n v="0"/>
    <n v="0"/>
    <n v="0"/>
    <n v="0"/>
    <n v="0"/>
    <n v="0"/>
    <n v="20"/>
    <n v="518056"/>
    <n v="20"/>
    <n v="15"/>
    <n v="2025"/>
    <e v="#N/A"/>
    <n v="909401"/>
    <s v="Av. Broadview"/>
    <s v="909401 Av. Broadview"/>
    <s v="Comité des transports"/>
    <s v="Réfection intégrée des routes, des réseaux d’aqueduc et d’égouts "/>
    <s v="Renouvellement des immobilisations"/>
    <s v="Dette financée par les deniers publics"/>
  </r>
  <r>
    <n v="909402"/>
    <x v="399"/>
    <x v="0"/>
    <x v="0"/>
    <x v="0"/>
    <x v="0"/>
    <s v="Tax"/>
    <s v="Tax"/>
    <s v="Tax"/>
    <s v="Authority"/>
    <s v="Individual"/>
    <x v="0"/>
    <x v="6"/>
    <s v="Planning, Infrastructure &amp; Economic Development Department"/>
    <s v="Infrastructure Services"/>
    <x v="11"/>
    <s v="909402  Caroline Ave - Huron Ave N"/>
    <s v="516104  City Wide Capital"/>
    <n v="0"/>
    <n v="240"/>
    <n v="0"/>
    <n v="980"/>
    <n v="0"/>
    <n v="0"/>
    <n v="0"/>
    <n v="0"/>
    <n v="0"/>
    <n v="0"/>
    <n v="1220"/>
    <n v="516104"/>
    <n v="1220"/>
    <n v="15"/>
    <n v="2025"/>
    <s v="City Wide Capital"/>
    <n v="909402"/>
    <s v="Av. Caroline - av. Huron Nord"/>
    <s v="909402 Av. Caroline - av. Huron Nord"/>
    <s v="Comité des transports"/>
    <s v="Réfection intégrée des routes, des réseaux d’aqueduc et d’égouts "/>
    <s v="Renouvellement des immobilisations"/>
    <s v="Fonds de réserve financé par les deniers publics"/>
  </r>
  <r>
    <n v="909402"/>
    <x v="399"/>
    <x v="0"/>
    <x v="0"/>
    <x v="22"/>
    <x v="6"/>
    <s v="Rate"/>
    <s v="Rate"/>
    <s v="Water"/>
    <s v="Authority"/>
    <s v="Individual"/>
    <x v="0"/>
    <x v="6"/>
    <s v="Planning, Infrastructure &amp; Economic Development Department"/>
    <s v="Infrastructure Services"/>
    <x v="11"/>
    <s v="909402  Caroline Ave - Huron Ave N"/>
    <s v="516110  Water Capital"/>
    <n v="0"/>
    <n v="560"/>
    <n v="0"/>
    <n v="2400"/>
    <n v="0"/>
    <n v="0"/>
    <n v="0"/>
    <n v="0"/>
    <n v="0"/>
    <n v="0"/>
    <n v="2960"/>
    <n v="516110"/>
    <n v="2960"/>
    <n v="15"/>
    <n v="2025"/>
    <s v="Water Capital"/>
    <n v="909402"/>
    <s v="Av. Caroline - av. Huron Nord"/>
    <s v="909402 Av. Caroline - av. Huron Nord"/>
    <s v="Comité des transports"/>
    <s v="Réfection intégrée des routes, des réseaux d’aqueduc et d’égouts "/>
    <s v="Renouvellement des immobilisations"/>
    <s v="Fonds de réserve financé par les deniers publics"/>
  </r>
  <r>
    <n v="909402"/>
    <x v="399"/>
    <x v="0"/>
    <x v="0"/>
    <x v="24"/>
    <x v="6"/>
    <s v="Rate"/>
    <s v="Rate"/>
    <s v="Sewer"/>
    <s v="Authority"/>
    <s v="Individual"/>
    <x v="0"/>
    <x v="6"/>
    <s v="Planning, Infrastructure &amp; Economic Development Department"/>
    <s v="Infrastructure Services"/>
    <x v="11"/>
    <s v="909402  Caroline Ave - Huron Ave N"/>
    <s v="516180  Stormwater Reserve Capital"/>
    <n v="0"/>
    <n v="380"/>
    <n v="0"/>
    <n v="1500"/>
    <n v="0"/>
    <n v="0"/>
    <n v="0"/>
    <n v="0"/>
    <n v="0"/>
    <n v="0"/>
    <n v="1880"/>
    <n v="516180"/>
    <n v="1880"/>
    <n v="15"/>
    <n v="2025"/>
    <s v="Stormwater"/>
    <n v="909402"/>
    <s v="Av. Caroline - av. Huron Nord"/>
    <s v="909402 Av. Caroline - av. Huron Nord"/>
    <s v="Comité des transports"/>
    <s v="Réfection intégrée des routes, des réseaux d’aqueduc et d’égouts "/>
    <s v="Renouvellement des immobilisations"/>
    <s v="Fonds de réserve financé par les deniers publics"/>
  </r>
  <r>
    <n v="909402"/>
    <x v="399"/>
    <x v="2"/>
    <x v="2"/>
    <x v="25"/>
    <x v="7"/>
    <s v="Rate"/>
    <s v="Rate"/>
    <s v="Stormwater"/>
    <s v="Authority"/>
    <s v="Individual"/>
    <x v="0"/>
    <x v="6"/>
    <s v="Planning, Infrastructure &amp; Economic Development Department"/>
    <s v="Infrastructure Services"/>
    <x v="11"/>
    <s v="909402  Caroline Ave - Huron Ave N"/>
    <s v="518007  Sewer Funded Debt"/>
    <n v="0"/>
    <n v="380"/>
    <n v="0"/>
    <n v="1530"/>
    <n v="0"/>
    <n v="0"/>
    <n v="0"/>
    <n v="0"/>
    <n v="0"/>
    <n v="0"/>
    <n v="1910"/>
    <n v="518007"/>
    <n v="1910"/>
    <n v="15"/>
    <n v="2025"/>
    <s v="Sewer Funded Debt"/>
    <n v="909402"/>
    <s v="Av. Caroline - av. Huron Nord"/>
    <s v="909402 Av. Caroline - av. Huron Nord"/>
    <s v="Comité des transports"/>
    <s v="Réfection intégrée des routes, des réseaux d’aqueduc et d’égouts "/>
    <s v="Renouvellement des immobilisations"/>
    <s v="Dette financée par les deniers publics"/>
  </r>
  <r>
    <n v="909402"/>
    <x v="399"/>
    <x v="2"/>
    <x v="2"/>
    <x v="28"/>
    <x v="7"/>
    <s v="Rate"/>
    <s v="Rate"/>
    <s v="Sewer"/>
    <s v="Authority"/>
    <s v="Individual"/>
    <x v="0"/>
    <x v="6"/>
    <s v="Planning, Infrastructure &amp; Economic Development Department"/>
    <s v="Infrastructure Services"/>
    <x v="11"/>
    <s v="909402  Caroline Ave - Huron Ave N"/>
    <s v="518011  Water Funded Debt"/>
    <n v="0"/>
    <n v="20"/>
    <n v="0"/>
    <n v="80"/>
    <n v="0"/>
    <n v="0"/>
    <n v="0"/>
    <n v="0"/>
    <n v="0"/>
    <n v="0"/>
    <n v="100"/>
    <n v="518011"/>
    <n v="100"/>
    <n v="15"/>
    <n v="2025"/>
    <s v="Water Funded Debt"/>
    <n v="909402"/>
    <s v="Av. Caroline - av. Huron Nord"/>
    <s v="909402 Av. Caroline - av. Huron Nord"/>
    <s v="Comité des transports"/>
    <s v="Réfection intégrée des routes, des réseaux d’aqueduc et d’égouts "/>
    <s v="Renouvellement des immobilisations"/>
    <s v="Dette financée par les deniers publics"/>
  </r>
  <r>
    <n v="909402"/>
    <x v="399"/>
    <x v="2"/>
    <x v="2"/>
    <x v="26"/>
    <x v="7"/>
    <s v="Rate"/>
    <s v="Rate"/>
    <s v="Water"/>
    <s v="Authority"/>
    <s v="Individual"/>
    <x v="0"/>
    <x v="6"/>
    <s v="Planning, Infrastructure &amp; Economic Development Department"/>
    <s v="Infrastructure Services"/>
    <x v="11"/>
    <s v="909402  Caroline Ave - Huron Ave N"/>
    <s v="518056  Stormwater Reserve Capital Debt"/>
    <n v="0"/>
    <n v="20"/>
    <n v="0"/>
    <n v="10"/>
    <n v="0"/>
    <n v="0"/>
    <n v="0"/>
    <n v="0"/>
    <n v="0"/>
    <n v="0"/>
    <n v="30"/>
    <n v="518056"/>
    <n v="30"/>
    <n v="15"/>
    <n v="2025"/>
    <e v="#N/A"/>
    <n v="909402"/>
    <s v="Av. Caroline - av. Huron Nord"/>
    <s v="909402 Av. Caroline - av. Huron Nord"/>
    <s v="Comité des transports"/>
    <s v="Réfection intégrée des routes, des réseaux d’aqueduc et d’égouts "/>
    <s v="Renouvellement des immobilisations"/>
    <s v="Dette financée par les deniers publics"/>
  </r>
  <r>
    <n v="909404"/>
    <x v="400"/>
    <x v="0"/>
    <x v="0"/>
    <x v="0"/>
    <x v="0"/>
    <s v="Tax"/>
    <s v="Tax"/>
    <s v="Stormwater"/>
    <s v="Authority"/>
    <s v="Integrated Road, Sewer &amp; Water Program"/>
    <x v="0"/>
    <x v="6"/>
    <s v="Planning, Infrastructure &amp; Economic Development Department"/>
    <s v="Infrastructure Services"/>
    <x v="11"/>
    <s v="909404  Claymor &amp; Senio"/>
    <s v="516104  City Wide Capital"/>
    <n v="210"/>
    <n v="850"/>
    <n v="0"/>
    <n v="0"/>
    <n v="0"/>
    <n v="0"/>
    <n v="0"/>
    <n v="0"/>
    <n v="0"/>
    <n v="0"/>
    <n v="1060"/>
    <n v="516104"/>
    <n v="1060"/>
    <n v="16"/>
    <n v="2023"/>
    <s v="City Wide Capital"/>
    <n v="909404"/>
    <s v="Claymor et Senio"/>
    <s v="909404 Claymor et Senio"/>
    <s v="Comité des transports"/>
    <s v="Réfection intégrée des routes, des réseaux d’aqueduc et d’égouts "/>
    <s v="Renouvellement des immobilisations"/>
    <s v="Fonds de réserve financé par les deniers publics"/>
  </r>
  <r>
    <n v="909404"/>
    <x v="400"/>
    <x v="0"/>
    <x v="0"/>
    <x v="22"/>
    <x v="6"/>
    <s v="Rate"/>
    <s v="Rate"/>
    <s v="Tax"/>
    <s v="Authority"/>
    <s v="Integrated Road, Sewer &amp; Water Program"/>
    <x v="0"/>
    <x v="6"/>
    <s v="Planning, Infrastructure &amp; Economic Development Department"/>
    <s v="Infrastructure Services"/>
    <x v="11"/>
    <s v="909404  Claymor &amp; Senio"/>
    <s v="516110  Water Capital"/>
    <n v="470"/>
    <n v="1740"/>
    <n v="0"/>
    <n v="0"/>
    <n v="0"/>
    <n v="0"/>
    <n v="0"/>
    <n v="0"/>
    <n v="0"/>
    <n v="0"/>
    <n v="2210"/>
    <n v="516110"/>
    <n v="2210"/>
    <n v="16"/>
    <n v="2023"/>
    <s v="Water Capital"/>
    <n v="909404"/>
    <s v="Claymor et Senio"/>
    <s v="909404 Claymor et Senio"/>
    <s v="Comité des transports"/>
    <s v="Réfection intégrée des routes, des réseaux d’aqueduc et d’égouts "/>
    <s v="Renouvellement des immobilisations"/>
    <s v="Fonds de réserve financé par les deniers publics"/>
  </r>
  <r>
    <n v="909404"/>
    <x v="400"/>
    <x v="0"/>
    <x v="0"/>
    <x v="23"/>
    <x v="6"/>
    <s v="Rate"/>
    <s v="Rate"/>
    <s v="Water"/>
    <s v="Authority"/>
    <s v="Integrated Road, Sewer &amp; Water Program"/>
    <x v="0"/>
    <x v="6"/>
    <s v="Planning, Infrastructure &amp; Economic Development Department"/>
    <s v="Infrastructure Services"/>
    <x v="11"/>
    <s v="909404  Claymor &amp; Senio"/>
    <s v="516112  Sewer Capital"/>
    <n v="300"/>
    <n v="0"/>
    <n v="0"/>
    <n v="0"/>
    <n v="0"/>
    <n v="0"/>
    <n v="0"/>
    <n v="0"/>
    <n v="0"/>
    <n v="0"/>
    <n v="300"/>
    <n v="516112"/>
    <n v="300"/>
    <n v="16"/>
    <n v="2023"/>
    <s v="Sewer Capital "/>
    <n v="909404"/>
    <s v="Claymor et Senio"/>
    <s v="909404 Claymor et Senio"/>
    <s v="Comité des transports"/>
    <s v="Réfection intégrée des routes, des réseaux d’aqueduc et d’égouts "/>
    <s v="Renouvellement des immobilisations"/>
    <s v="Fonds de réserve financé par les deniers publics"/>
  </r>
  <r>
    <n v="909404"/>
    <x v="400"/>
    <x v="0"/>
    <x v="0"/>
    <x v="24"/>
    <x v="6"/>
    <s v="Rate"/>
    <s v="Rate"/>
    <s v="Sewer"/>
    <s v="Authority"/>
    <s v="Integrated Road, Sewer &amp; Water Program"/>
    <x v="0"/>
    <x v="6"/>
    <s v="Planning, Infrastructure &amp; Economic Development Department"/>
    <s v="Infrastructure Services"/>
    <x v="11"/>
    <s v="909404  Claymor &amp; Senio"/>
    <s v="516180  Stormwater Reserve Capital"/>
    <n v="300"/>
    <n v="1030"/>
    <n v="0"/>
    <n v="0"/>
    <n v="0"/>
    <n v="0"/>
    <n v="0"/>
    <n v="0"/>
    <n v="0"/>
    <n v="0"/>
    <n v="1330"/>
    <n v="516180"/>
    <n v="1330"/>
    <n v="16"/>
    <n v="2023"/>
    <s v="Stormwater"/>
    <n v="909404"/>
    <s v="Claymor et Senio"/>
    <s v="909404 Claymor et Senio"/>
    <s v="Comité des transports"/>
    <s v="Réfection intégrée des routes, des réseaux d’aqueduc et d’égouts "/>
    <s v="Renouvellement des immobilisations"/>
    <s v="Fonds de réserve financé par les deniers publics"/>
  </r>
  <r>
    <n v="909404"/>
    <x v="400"/>
    <x v="2"/>
    <x v="2"/>
    <x v="25"/>
    <x v="7"/>
    <s v="Rate"/>
    <s v="Rate"/>
    <s v="Stormwater"/>
    <s v="Authority"/>
    <s v="Integrated Road, Sewer &amp; Water Program"/>
    <x v="0"/>
    <x v="6"/>
    <s v="Planning, Infrastructure &amp; Economic Development Department"/>
    <s v="Infrastructure Services"/>
    <x v="11"/>
    <s v="909404  Claymor &amp; Senio"/>
    <s v="518007  Sewer Funded Debt"/>
    <n v="30"/>
    <n v="1330"/>
    <n v="0"/>
    <n v="0"/>
    <n v="0"/>
    <n v="0"/>
    <n v="0"/>
    <n v="0"/>
    <n v="0"/>
    <n v="0"/>
    <n v="1360"/>
    <n v="518007"/>
    <n v="1360"/>
    <n v="16"/>
    <n v="2023"/>
    <s v="Sewer Funded Debt"/>
    <n v="909404"/>
    <s v="Claymor et Senio"/>
    <s v="909404 Claymor et Senio"/>
    <s v="Comité des transports"/>
    <s v="Réfection intégrée des routes, des réseaux d’aqueduc et d’égouts "/>
    <s v="Renouvellement des immobilisations"/>
    <s v="Dette financée par les deniers publics"/>
  </r>
  <r>
    <n v="909404"/>
    <x v="400"/>
    <x v="2"/>
    <x v="2"/>
    <x v="28"/>
    <x v="7"/>
    <s v="Rate"/>
    <s v="Rate"/>
    <s v="Sewer"/>
    <s v="Authority"/>
    <s v="Integrated Road, Sewer &amp; Water Program"/>
    <x v="0"/>
    <x v="6"/>
    <s v="Planning, Infrastructure &amp; Economic Development Department"/>
    <s v="Infrastructure Services"/>
    <x v="11"/>
    <s v="909404  Claymor &amp; Senio"/>
    <s v="518011  Water Funded Debt"/>
    <n v="20"/>
    <n v="200"/>
    <n v="0"/>
    <n v="0"/>
    <n v="0"/>
    <n v="0"/>
    <n v="0"/>
    <n v="0"/>
    <n v="0"/>
    <n v="0"/>
    <n v="220"/>
    <n v="518011"/>
    <n v="220"/>
    <n v="16"/>
    <n v="2023"/>
    <s v="Water Funded Debt"/>
    <n v="909404"/>
    <s v="Claymor et Senio"/>
    <s v="909404 Claymor et Senio"/>
    <s v="Comité des transports"/>
    <s v="Réfection intégrée des routes, des réseaux d’aqueduc et d’égouts "/>
    <s v="Renouvellement des immobilisations"/>
    <s v="Dette financée par les deniers publics"/>
  </r>
  <r>
    <n v="909404"/>
    <x v="400"/>
    <x v="2"/>
    <x v="2"/>
    <x v="26"/>
    <x v="7"/>
    <s v="Rate"/>
    <s v="Rate"/>
    <s v="Water"/>
    <s v="Authority"/>
    <s v="Integrated Road, Sewer &amp; Water Program"/>
    <x v="0"/>
    <x v="6"/>
    <s v="Planning, Infrastructure &amp; Economic Development Department"/>
    <s v="Infrastructure Services"/>
    <x v="11"/>
    <s v="909404  Claymor &amp; Senio"/>
    <s v="518056  Stormwater Reserve Capital Debt"/>
    <n v="30"/>
    <n v="300"/>
    <n v="0"/>
    <n v="0"/>
    <n v="0"/>
    <n v="0"/>
    <n v="0"/>
    <n v="0"/>
    <n v="0"/>
    <n v="0"/>
    <n v="330"/>
    <n v="518056"/>
    <n v="330"/>
    <n v="16"/>
    <n v="2023"/>
    <e v="#N/A"/>
    <n v="909404"/>
    <s v="Claymor et Senio"/>
    <s v="909404 Claymor et Senio"/>
    <s v="Comité des transports"/>
    <s v="Réfection intégrée des routes, des réseaux d’aqueduc et d’égouts "/>
    <s v="Renouvellement des immobilisations"/>
    <s v="Dette financée par les deniers publics"/>
  </r>
  <r>
    <n v="909405"/>
    <x v="401"/>
    <x v="0"/>
    <x v="0"/>
    <x v="0"/>
    <x v="0"/>
    <s v="Tax"/>
    <s v="Tax"/>
    <s v="Stormwater"/>
    <s v="Authority"/>
    <s v="Integrated Road, Sewer &amp; Water Program"/>
    <x v="0"/>
    <x v="6"/>
    <s v="Planning, Infrastructure &amp; Economic Development Department"/>
    <s v="Infrastructure Services"/>
    <x v="11"/>
    <s v="909405  Hamlet Rd"/>
    <s v="516104  City Wide Capital"/>
    <n v="40"/>
    <n v="160"/>
    <n v="0"/>
    <n v="0"/>
    <n v="0"/>
    <n v="0"/>
    <n v="0"/>
    <n v="0"/>
    <n v="0"/>
    <n v="0"/>
    <n v="200"/>
    <n v="516104"/>
    <n v="200"/>
    <n v="18"/>
    <n v="2023"/>
    <s v="City Wide Capital"/>
    <n v="909405"/>
    <s v="Ch. Hamlet"/>
    <s v="909405 Ch. Hamlet"/>
    <s v="Comité des transports"/>
    <s v="Réfection intégrée des routes, des réseaux d’aqueduc et d’égouts "/>
    <s v="Renouvellement des immobilisations"/>
    <s v="Fonds de réserve financé par les deniers publics"/>
  </r>
  <r>
    <n v="909405"/>
    <x v="401"/>
    <x v="0"/>
    <x v="0"/>
    <x v="22"/>
    <x v="6"/>
    <s v="Rate"/>
    <s v="Rate"/>
    <s v="Tax"/>
    <s v="Authority"/>
    <s v="Integrated Road, Sewer &amp; Water Program"/>
    <x v="0"/>
    <x v="6"/>
    <s v="Planning, Infrastructure &amp; Economic Development Department"/>
    <s v="Infrastructure Services"/>
    <x v="11"/>
    <s v="909405  Hamlet Rd"/>
    <s v="516110  Water Capital"/>
    <n v="85"/>
    <n v="340"/>
    <n v="0"/>
    <n v="0"/>
    <n v="0"/>
    <n v="0"/>
    <n v="0"/>
    <n v="0"/>
    <n v="0"/>
    <n v="0"/>
    <n v="425"/>
    <n v="516110"/>
    <n v="425"/>
    <n v="18"/>
    <n v="2023"/>
    <s v="Water Capital"/>
    <n v="909405"/>
    <s v="Ch. Hamlet"/>
    <s v="909405 Ch. Hamlet"/>
    <s v="Comité des transports"/>
    <s v="Réfection intégrée des routes, des réseaux d’aqueduc et d’égouts "/>
    <s v="Renouvellement des immobilisations"/>
    <s v="Fonds de réserve financé par les deniers publics"/>
  </r>
  <r>
    <n v="909405"/>
    <x v="401"/>
    <x v="0"/>
    <x v="0"/>
    <x v="23"/>
    <x v="6"/>
    <s v="Rate"/>
    <s v="Rate"/>
    <s v="Water"/>
    <s v="Authority"/>
    <s v="Integrated Road, Sewer &amp; Water Program"/>
    <x v="0"/>
    <x v="6"/>
    <s v="Planning, Infrastructure &amp; Economic Development Department"/>
    <s v="Infrastructure Services"/>
    <x v="11"/>
    <s v="909405  Hamlet Rd"/>
    <s v="516112  Sewer Capital"/>
    <n v="55"/>
    <n v="220"/>
    <n v="0"/>
    <n v="0"/>
    <n v="0"/>
    <n v="0"/>
    <n v="0"/>
    <n v="0"/>
    <n v="0"/>
    <n v="0"/>
    <n v="275"/>
    <n v="516112"/>
    <n v="275"/>
    <n v="18"/>
    <n v="2023"/>
    <s v="Sewer Capital "/>
    <n v="909405"/>
    <s v="Ch. Hamlet"/>
    <s v="909405 Ch. Hamlet"/>
    <s v="Comité des transports"/>
    <s v="Réfection intégrée des routes, des réseaux d’aqueduc et d’égouts "/>
    <s v="Renouvellement des immobilisations"/>
    <s v="Fonds de réserve financé par les deniers publics"/>
  </r>
  <r>
    <n v="909405"/>
    <x v="401"/>
    <x v="0"/>
    <x v="0"/>
    <x v="24"/>
    <x v="6"/>
    <s v="Rate"/>
    <s v="Rate"/>
    <s v="Stormwater"/>
    <s v="Authority"/>
    <s v="Integrated Road, Sewer &amp; Water Program"/>
    <x v="0"/>
    <x v="6"/>
    <s v="Planning, Infrastructure &amp; Economic Development Department"/>
    <s v="Infrastructure Services"/>
    <x v="11"/>
    <s v="909405  Hamlet Rd"/>
    <s v="516180  Stormwater Reserve Capital"/>
    <n v="55"/>
    <n v="220"/>
    <n v="0"/>
    <n v="0"/>
    <n v="0"/>
    <n v="0"/>
    <n v="0"/>
    <n v="0"/>
    <n v="0"/>
    <n v="0"/>
    <n v="275"/>
    <n v="516180"/>
    <n v="275"/>
    <n v="18"/>
    <n v="2023"/>
    <s v="Stormwater"/>
    <n v="909405"/>
    <s v="Ch. Hamlet"/>
    <s v="909405 Ch. Hamlet"/>
    <s v="Comité des transports"/>
    <s v="Réfection intégrée des routes, des réseaux d’aqueduc et d’égouts "/>
    <s v="Renouvellement des immobilisations"/>
    <s v="Fonds de réserve financé par les deniers publics"/>
  </r>
  <r>
    <n v="909405"/>
    <x v="401"/>
    <x v="2"/>
    <x v="2"/>
    <x v="25"/>
    <x v="7"/>
    <s v="Rate"/>
    <s v="Rate"/>
    <s v="Sewer"/>
    <s v="Authority"/>
    <s v="Integrated Road, Sewer &amp; Water Program"/>
    <x v="0"/>
    <x v="6"/>
    <s v="Planning, Infrastructure &amp; Economic Development Department"/>
    <s v="Infrastructure Services"/>
    <x v="11"/>
    <s v="909405  Hamlet Rd"/>
    <s v="518007  Sewer Funded Debt"/>
    <n v="5"/>
    <n v="20"/>
    <n v="0"/>
    <n v="0"/>
    <n v="0"/>
    <n v="0"/>
    <n v="0"/>
    <n v="0"/>
    <n v="0"/>
    <n v="0"/>
    <n v="25"/>
    <n v="518007"/>
    <n v="25"/>
    <n v="18"/>
    <n v="2023"/>
    <s v="Sewer Funded Debt"/>
    <n v="909405"/>
    <s v="Ch. Hamlet"/>
    <s v="909405 Ch. Hamlet"/>
    <s v="Comité des transports"/>
    <s v="Réfection intégrée des routes, des réseaux d’aqueduc et d’égouts "/>
    <s v="Renouvellement des immobilisations"/>
    <s v="Dette financée par les deniers publics"/>
  </r>
  <r>
    <n v="909405"/>
    <x v="401"/>
    <x v="2"/>
    <x v="2"/>
    <x v="28"/>
    <x v="7"/>
    <s v="Rate"/>
    <s v="Rate"/>
    <s v="Water"/>
    <s v="Authority"/>
    <s v="Integrated Road, Sewer &amp; Water Program"/>
    <x v="0"/>
    <x v="6"/>
    <s v="Planning, Infrastructure &amp; Economic Development Department"/>
    <s v="Infrastructure Services"/>
    <x v="11"/>
    <s v="909405  Hamlet Rd"/>
    <s v="518011  Water Funded Debt"/>
    <n v="5"/>
    <n v="20"/>
    <n v="0"/>
    <n v="0"/>
    <n v="0"/>
    <n v="0"/>
    <n v="0"/>
    <n v="0"/>
    <n v="0"/>
    <n v="0"/>
    <n v="25"/>
    <n v="518011"/>
    <n v="25"/>
    <n v="18"/>
    <n v="2023"/>
    <s v="Water Funded Debt"/>
    <n v="909405"/>
    <s v="Ch. Hamlet"/>
    <s v="909405 Ch. Hamlet"/>
    <s v="Comité des transports"/>
    <s v="Réfection intégrée des routes, des réseaux d’aqueduc et d’égouts "/>
    <s v="Renouvellement des immobilisations"/>
    <s v="Dette financée par les deniers publics"/>
  </r>
  <r>
    <n v="909405"/>
    <x v="401"/>
    <x v="2"/>
    <x v="2"/>
    <x v="26"/>
    <x v="7"/>
    <s v="Rate"/>
    <s v="Rate"/>
    <s v="Stormwater"/>
    <s v="Authority"/>
    <s v="Integrated Road, Sewer &amp; Water Program"/>
    <x v="0"/>
    <x v="6"/>
    <s v="Planning, Infrastructure &amp; Economic Development Department"/>
    <s v="Infrastructure Services"/>
    <x v="11"/>
    <s v="909405  Hamlet Rd"/>
    <s v="518056  Stormwater Reserve Capital Debt"/>
    <n v="5"/>
    <n v="20"/>
    <n v="0"/>
    <n v="0"/>
    <n v="0"/>
    <n v="0"/>
    <n v="0"/>
    <n v="0"/>
    <n v="0"/>
    <n v="0"/>
    <n v="25"/>
    <n v="518056"/>
    <n v="25"/>
    <n v="18"/>
    <n v="2023"/>
    <e v="#N/A"/>
    <n v="909405"/>
    <s v="Ch. Hamlet"/>
    <s v="909405 Ch. Hamlet"/>
    <s v="Comité des transports"/>
    <s v="Réfection intégrée des routes, des réseaux d’aqueduc et d’égouts "/>
    <s v="Renouvellement des immobilisations"/>
    <s v="Dette financée par les deniers publics"/>
  </r>
  <r>
    <n v="909406"/>
    <x v="402"/>
    <x v="0"/>
    <x v="0"/>
    <x v="0"/>
    <x v="0"/>
    <s v="Tax"/>
    <s v="Tax"/>
    <s v="Tax"/>
    <s v="Authority"/>
    <s v="Individual"/>
    <x v="0"/>
    <x v="6"/>
    <s v="Planning, Infrastructure &amp; Economic Development Department"/>
    <s v="Infrastructure Services"/>
    <x v="11"/>
    <s v="909406  Integrated Design - Bulk Prjs"/>
    <s v="516104  City Wide Capital"/>
    <n v="0"/>
    <n v="1450"/>
    <n v="4530"/>
    <n v="4530"/>
    <n v="0"/>
    <n v="0"/>
    <n v="0"/>
    <n v="0"/>
    <n v="0"/>
    <n v="0"/>
    <n v="10510"/>
    <n v="516104"/>
    <n v="10510"/>
    <s v="CW"/>
    <n v="2028"/>
    <s v="City Wide Capital"/>
    <n v="909406"/>
    <s v="Conception intégrée - Travaux collectifs"/>
    <s v="909406 Conception intégrée - Travaux collectifs"/>
    <s v="Comité des transports"/>
    <s v="Réfection intégrée des routes, des réseaux d’aqueduc et d’égouts "/>
    <s v="Renouvellement des immobilisations"/>
    <s v="Fonds de réserve financé par les deniers publics"/>
  </r>
  <r>
    <n v="909406"/>
    <x v="402"/>
    <x v="0"/>
    <x v="0"/>
    <x v="22"/>
    <x v="6"/>
    <s v="Rate"/>
    <s v="Rate"/>
    <s v="Water"/>
    <s v="Authority"/>
    <s v="Individual"/>
    <x v="0"/>
    <x v="6"/>
    <s v="Planning, Infrastructure &amp; Economic Development Department"/>
    <s v="Infrastructure Services"/>
    <x v="11"/>
    <s v="909406  Integrated Design - Bulk Prjs"/>
    <s v="516110  Water Capital"/>
    <n v="0"/>
    <n v="3240"/>
    <n v="10570"/>
    <n v="10570"/>
    <n v="0"/>
    <n v="0"/>
    <n v="0"/>
    <n v="0"/>
    <n v="0"/>
    <n v="0"/>
    <n v="24380"/>
    <n v="516110"/>
    <n v="24380"/>
    <s v="CW"/>
    <n v="2028"/>
    <s v="Water Capital"/>
    <n v="909406"/>
    <s v="Conception intégrée - Travaux collectifs"/>
    <s v="909406 Conception intégrée - Travaux collectifs"/>
    <s v="Comité des transports"/>
    <s v="Réfection intégrée des routes, des réseaux d’aqueduc et d’égouts "/>
    <s v="Renouvellement des immobilisations"/>
    <s v="Fonds de réserve financé par les deniers publics"/>
  </r>
  <r>
    <n v="909406"/>
    <x v="402"/>
    <x v="0"/>
    <x v="0"/>
    <x v="24"/>
    <x v="6"/>
    <s v="Rate"/>
    <s v="Rate"/>
    <s v="Sewer"/>
    <s v="Authority"/>
    <s v="Individual"/>
    <x v="0"/>
    <x v="6"/>
    <s v="Planning, Infrastructure &amp; Economic Development Department"/>
    <s v="Infrastructure Services"/>
    <x v="11"/>
    <s v="909406  Integrated Design - Bulk Prjs"/>
    <s v="516180  Stormwater Reserve Capital"/>
    <n v="0"/>
    <n v="2300"/>
    <n v="7450"/>
    <n v="7450"/>
    <n v="0"/>
    <n v="0"/>
    <n v="0"/>
    <n v="0"/>
    <n v="0"/>
    <n v="0"/>
    <n v="17200"/>
    <n v="516180"/>
    <n v="17200"/>
    <s v="CW"/>
    <n v="2028"/>
    <s v="Stormwater"/>
    <n v="909406"/>
    <s v="Conception intégrée - Travaux collectifs"/>
    <s v="909406 Conception intégrée - Travaux collectifs"/>
    <s v="Comité des transports"/>
    <s v="Réfection intégrée des routes, des réseaux d’aqueduc et d’égouts "/>
    <s v="Renouvellement des immobilisations"/>
    <s v="Fonds de réserve financé par les deniers publics"/>
  </r>
  <r>
    <n v="909406"/>
    <x v="402"/>
    <x v="2"/>
    <x v="2"/>
    <x v="25"/>
    <x v="7"/>
    <s v="Rate"/>
    <s v="Rate"/>
    <s v="Stormwater"/>
    <s v="Authority"/>
    <s v="Individual"/>
    <x v="0"/>
    <x v="6"/>
    <s v="Planning, Infrastructure &amp; Economic Development Department"/>
    <s v="Infrastructure Services"/>
    <x v="11"/>
    <s v="909406  Integrated Design - Bulk Prjs"/>
    <s v="518007  Sewer Funded Debt"/>
    <n v="0"/>
    <n v="2370"/>
    <n v="7450"/>
    <n v="7450"/>
    <n v="0"/>
    <n v="0"/>
    <n v="0"/>
    <n v="0"/>
    <n v="0"/>
    <n v="0"/>
    <n v="17270"/>
    <n v="518007"/>
    <n v="17270"/>
    <s v="CW"/>
    <n v="2028"/>
    <s v="Sewer Funded Debt"/>
    <n v="909406"/>
    <s v="Conception intégrée - Travaux collectifs"/>
    <s v="909406 Conception intégrée - Travaux collectifs"/>
    <s v="Comité des transports"/>
    <s v="Réfection intégrée des routes, des réseaux d’aqueduc et d’égouts "/>
    <s v="Renouvellement des immobilisations"/>
    <s v="Dette financée par les deniers publics"/>
  </r>
  <r>
    <n v="909406"/>
    <x v="402"/>
    <x v="2"/>
    <x v="2"/>
    <x v="28"/>
    <x v="7"/>
    <s v="Rate"/>
    <s v="Rate"/>
    <s v="Tax"/>
    <s v="Authority"/>
    <s v="Individual"/>
    <x v="0"/>
    <x v="6"/>
    <s v="Planning, Infrastructure &amp; Economic Development Department"/>
    <s v="Infrastructure Services"/>
    <x v="11"/>
    <s v="909406  Integrated Design - Bulk Prjs"/>
    <s v="518011  Water Funded Debt"/>
    <n v="0"/>
    <n v="40"/>
    <n v="0"/>
    <n v="0"/>
    <n v="0"/>
    <n v="0"/>
    <n v="0"/>
    <n v="0"/>
    <n v="0"/>
    <n v="0"/>
    <n v="40"/>
    <n v="518011"/>
    <n v="40"/>
    <s v="CW"/>
    <n v="2028"/>
    <s v="Water Funded Debt"/>
    <n v="909406"/>
    <s v="Conception intégrée - Travaux collectifs"/>
    <s v="909406 Conception intégrée - Travaux collectifs"/>
    <s v="Comité des transports"/>
    <s v="Réfection intégrée des routes, des réseaux d’aqueduc et d’égouts "/>
    <s v="Renouvellement des immobilisations"/>
    <s v="Dette financée par les deniers publics"/>
  </r>
  <r>
    <n v="909406"/>
    <x v="402"/>
    <x v="2"/>
    <x v="2"/>
    <x v="26"/>
    <x v="7"/>
    <s v="Rate"/>
    <s v="Rate"/>
    <s v="Water"/>
    <s v="Authority"/>
    <s v="Individual"/>
    <x v="0"/>
    <x v="6"/>
    <s v="Planning, Infrastructure &amp; Economic Development Department"/>
    <s v="Infrastructure Services"/>
    <x v="11"/>
    <s v="909406  Integrated Design - Bulk Prjs"/>
    <s v="518056  Stormwater Reserve Capital Debt"/>
    <n v="0"/>
    <n v="10"/>
    <n v="0"/>
    <n v="0"/>
    <n v="0"/>
    <n v="0"/>
    <n v="0"/>
    <n v="0"/>
    <n v="0"/>
    <n v="0"/>
    <n v="10"/>
    <n v="518056"/>
    <n v="10"/>
    <s v="CW"/>
    <n v="2028"/>
    <e v="#N/A"/>
    <n v="909406"/>
    <s v="Conception intégrée - Travaux collectifs"/>
    <s v="909406 Conception intégrée - Travaux collectifs"/>
    <s v="Comité des transports"/>
    <s v="Réfection intégrée des routes, des réseaux d’aqueduc et d’égouts "/>
    <s v="Renouvellement des immobilisations"/>
    <s v="Dette financée par les deniers publics"/>
  </r>
  <r>
    <n v="909407"/>
    <x v="403"/>
    <x v="0"/>
    <x v="0"/>
    <x v="0"/>
    <x v="0"/>
    <s v="Tax"/>
    <s v="Tax"/>
    <s v="Sewer"/>
    <s v="Authority"/>
    <s v="Individual"/>
    <x v="0"/>
    <x v="6"/>
    <s v="Planning, Infrastructure &amp; Economic Development Department"/>
    <s v="Infrastructure Services"/>
    <x v="11"/>
    <s v="909407  Longpre - Marquette- Michel Cir"/>
    <s v="516104  City Wide Capital"/>
    <n v="0"/>
    <n v="200"/>
    <n v="0"/>
    <n v="780"/>
    <n v="0"/>
    <n v="0"/>
    <n v="0"/>
    <n v="0"/>
    <n v="0"/>
    <n v="0"/>
    <n v="980"/>
    <n v="516104"/>
    <n v="980"/>
    <n v="12"/>
    <n v="2025"/>
    <s v="City Wide Capital"/>
    <n v="909407"/>
    <s v="Longpre - Marquette - cercle Michel"/>
    <s v="909407 Longpre - Marquette - cercle Michel"/>
    <s v="Comité des transports"/>
    <s v="Réfection intégrée des routes, des réseaux d’aqueduc et d’égouts "/>
    <s v="Renouvellement des immobilisations"/>
    <s v="Fonds de réserve financé par les deniers publics"/>
  </r>
  <r>
    <n v="909407"/>
    <x v="403"/>
    <x v="0"/>
    <x v="0"/>
    <x v="22"/>
    <x v="6"/>
    <s v="Rate"/>
    <s v="Rate"/>
    <s v="Stormwater"/>
    <s v="Authority"/>
    <s v="Individual"/>
    <x v="0"/>
    <x v="6"/>
    <s v="Planning, Infrastructure &amp; Economic Development Department"/>
    <s v="Infrastructure Services"/>
    <x v="11"/>
    <s v="909407  Longpre - Marquette- Michel Cir"/>
    <s v="516110  Water Capital"/>
    <n v="0"/>
    <n v="470"/>
    <n v="0"/>
    <n v="1990"/>
    <n v="0"/>
    <n v="0"/>
    <n v="0"/>
    <n v="0"/>
    <n v="0"/>
    <n v="0"/>
    <n v="2460"/>
    <n v="516110"/>
    <n v="2460"/>
    <n v="12"/>
    <n v="2025"/>
    <s v="Water Capital"/>
    <n v="909407"/>
    <s v="Longpre - Marquette - cercle Michel"/>
    <s v="909407 Longpre - Marquette - cercle Michel"/>
    <s v="Comité des transports"/>
    <s v="Réfection intégrée des routes, des réseaux d’aqueduc et d’égouts "/>
    <s v="Renouvellement des immobilisations"/>
    <s v="Fonds de réserve financé par les deniers publics"/>
  </r>
  <r>
    <n v="909407"/>
    <x v="403"/>
    <x v="0"/>
    <x v="0"/>
    <x v="23"/>
    <x v="6"/>
    <s v="Rate"/>
    <s v="Rate"/>
    <s v="Sewer"/>
    <s v="Authority"/>
    <s v="Individual"/>
    <x v="0"/>
    <x v="6"/>
    <s v="Planning, Infrastructure &amp; Economic Development Department"/>
    <s v="Infrastructure Services"/>
    <x v="11"/>
    <s v="909407  Longpre - Marquette- Michel Cir"/>
    <s v="516112  Sewer Capital"/>
    <n v="0"/>
    <n v="310"/>
    <n v="0"/>
    <n v="1220"/>
    <n v="0"/>
    <n v="0"/>
    <n v="0"/>
    <n v="0"/>
    <n v="0"/>
    <n v="0"/>
    <n v="1530"/>
    <n v="516112"/>
    <n v="1530"/>
    <n v="12"/>
    <n v="2025"/>
    <s v="Sewer Capital "/>
    <n v="909407"/>
    <s v="Longpre - Marquette - cercle Michel"/>
    <s v="909407 Longpre - Marquette - cercle Michel"/>
    <s v="Comité des transports"/>
    <s v="Réfection intégrée des routes, des réseaux d’aqueduc et d’égouts "/>
    <s v="Renouvellement des immobilisations"/>
    <s v="Fonds de réserve financé par les deniers publics"/>
  </r>
  <r>
    <n v="909407"/>
    <x v="403"/>
    <x v="0"/>
    <x v="0"/>
    <x v="24"/>
    <x v="6"/>
    <s v="Rate"/>
    <s v="Rate"/>
    <s v="Water"/>
    <s v="Authority"/>
    <s v="Individual"/>
    <x v="0"/>
    <x v="6"/>
    <s v="Planning, Infrastructure &amp; Economic Development Department"/>
    <s v="Infrastructure Services"/>
    <x v="11"/>
    <s v="909407  Longpre - Marquette- Michel Cir"/>
    <s v="516180  Stormwater Reserve Capital"/>
    <n v="0"/>
    <n v="320"/>
    <n v="0"/>
    <n v="1210"/>
    <n v="0"/>
    <n v="0"/>
    <n v="0"/>
    <n v="0"/>
    <n v="0"/>
    <n v="0"/>
    <n v="1530"/>
    <n v="516180"/>
    <n v="1530"/>
    <n v="12"/>
    <n v="2025"/>
    <s v="Stormwater"/>
    <n v="909407"/>
    <s v="Longpre - Marquette - cercle Michel"/>
    <s v="909407 Longpre - Marquette - cercle Michel"/>
    <s v="Comité des transports"/>
    <s v="Réfection intégrée des routes, des réseaux d’aqueduc et d’égouts "/>
    <s v="Renouvellement des immobilisations"/>
    <s v="Fonds de réserve financé par les deniers publics"/>
  </r>
  <r>
    <n v="909408"/>
    <x v="404"/>
    <x v="0"/>
    <x v="0"/>
    <x v="0"/>
    <x v="0"/>
    <s v="Tax"/>
    <s v="Tax"/>
    <s v="Stormwater"/>
    <s v="Authority"/>
    <s v="Individual"/>
    <x v="0"/>
    <x v="6"/>
    <s v="Planning, Infrastructure &amp; Economic Development Department"/>
    <s v="Infrastructure Services"/>
    <x v="11"/>
    <s v="909408  Monk - Oakland -Wilton"/>
    <s v="516104  City Wide Capital"/>
    <n v="0"/>
    <n v="150"/>
    <n v="0"/>
    <n v="570"/>
    <n v="0"/>
    <n v="0"/>
    <n v="0"/>
    <n v="0"/>
    <n v="0"/>
    <n v="0"/>
    <n v="720"/>
    <n v="516104"/>
    <n v="720"/>
    <n v="17"/>
    <n v="2025"/>
    <s v="City Wide Capital"/>
    <n v="909408"/>
    <s v="Monk - Oakland - Wilton"/>
    <s v="909408 Monk - Oakland - Wilton"/>
    <s v="Comité des transports"/>
    <s v="Réfection intégrée des routes, des réseaux d’aqueduc et d’égouts "/>
    <s v="Renouvellement des immobilisations"/>
    <s v="Fonds de réserve financé par les deniers publics"/>
  </r>
  <r>
    <n v="909408"/>
    <x v="404"/>
    <x v="0"/>
    <x v="0"/>
    <x v="22"/>
    <x v="6"/>
    <s v="Rate"/>
    <s v="Rate"/>
    <s v="Tax"/>
    <s v="Authority"/>
    <s v="Individual"/>
    <x v="0"/>
    <x v="6"/>
    <s v="Planning, Infrastructure &amp; Economic Development Department"/>
    <s v="Infrastructure Services"/>
    <x v="11"/>
    <s v="909408  Monk - Oakland -Wilton"/>
    <s v="516110  Water Capital"/>
    <n v="0"/>
    <n v="320"/>
    <n v="0"/>
    <n v="1440"/>
    <n v="0"/>
    <n v="0"/>
    <n v="0"/>
    <n v="0"/>
    <n v="0"/>
    <n v="0"/>
    <n v="1760"/>
    <n v="516110"/>
    <n v="1760"/>
    <n v="17"/>
    <n v="2025"/>
    <s v="Water Capital"/>
    <n v="909408"/>
    <s v="Monk - Oakland - Wilton"/>
    <s v="909408 Monk - Oakland - Wilton"/>
    <s v="Comité des transports"/>
    <s v="Réfection intégrée des routes, des réseaux d’aqueduc et d’égouts "/>
    <s v="Renouvellement des immobilisations"/>
    <s v="Fonds de réserve financé par les deniers publics"/>
  </r>
  <r>
    <n v="909408"/>
    <x v="404"/>
    <x v="0"/>
    <x v="0"/>
    <x v="23"/>
    <x v="6"/>
    <s v="Rate"/>
    <s v="Rate"/>
    <s v="Water"/>
    <s v="Authority"/>
    <s v="Individual"/>
    <x v="0"/>
    <x v="6"/>
    <s v="Planning, Infrastructure &amp; Economic Development Department"/>
    <s v="Infrastructure Services"/>
    <x v="11"/>
    <s v="909408  Monk - Oakland -Wilton"/>
    <s v="516112  Sewer Capital"/>
    <n v="0"/>
    <n v="220"/>
    <n v="0"/>
    <n v="0"/>
    <n v="0"/>
    <n v="0"/>
    <n v="0"/>
    <n v="0"/>
    <n v="0"/>
    <n v="0"/>
    <n v="220"/>
    <n v="516112"/>
    <n v="220"/>
    <n v="17"/>
    <n v="2025"/>
    <s v="Sewer Capital "/>
    <n v="909408"/>
    <s v="Monk - Oakland - Wilton"/>
    <s v="909408 Monk - Oakland - Wilton"/>
    <s v="Comité des transports"/>
    <s v="Réfection intégrée des routes, des réseaux d’aqueduc et d’égouts "/>
    <s v="Renouvellement des immobilisations"/>
    <s v="Fonds de réserve financé par les deniers publics"/>
  </r>
  <r>
    <n v="909408"/>
    <x v="404"/>
    <x v="0"/>
    <x v="0"/>
    <x v="24"/>
    <x v="6"/>
    <s v="Rate"/>
    <s v="Rate"/>
    <s v="Sewer"/>
    <s v="Authority"/>
    <s v="Individual"/>
    <x v="0"/>
    <x v="6"/>
    <s v="Planning, Infrastructure &amp; Economic Development Department"/>
    <s v="Infrastructure Services"/>
    <x v="11"/>
    <s v="909408  Monk - Oakland -Wilton"/>
    <s v="516180  Stormwater Reserve Capital"/>
    <n v="0"/>
    <n v="230"/>
    <n v="0"/>
    <n v="840"/>
    <n v="0"/>
    <n v="0"/>
    <n v="0"/>
    <n v="0"/>
    <n v="0"/>
    <n v="0"/>
    <n v="1070"/>
    <n v="516180"/>
    <n v="1070"/>
    <n v="17"/>
    <n v="2025"/>
    <s v="Stormwater"/>
    <n v="909408"/>
    <s v="Monk - Oakland - Wilton"/>
    <s v="909408 Monk - Oakland - Wilton"/>
    <s v="Comité des transports"/>
    <s v="Réfection intégrée des routes, des réseaux d’aqueduc et d’égouts "/>
    <s v="Renouvellement des immobilisations"/>
    <s v="Fonds de réserve financé par les deniers publics"/>
  </r>
  <r>
    <n v="909408"/>
    <x v="404"/>
    <x v="2"/>
    <x v="2"/>
    <x v="25"/>
    <x v="7"/>
    <s v="Rate"/>
    <s v="Rate"/>
    <s v="Stormwater"/>
    <s v="Authority"/>
    <s v="Individual"/>
    <x v="0"/>
    <x v="6"/>
    <s v="Planning, Infrastructure &amp; Economic Development Department"/>
    <s v="Infrastructure Services"/>
    <x v="11"/>
    <s v="909408  Monk - Oakland -Wilton"/>
    <s v="518007  Sewer Funded Debt"/>
    <n v="0"/>
    <n v="20"/>
    <n v="0"/>
    <n v="890"/>
    <n v="0"/>
    <n v="0"/>
    <n v="0"/>
    <n v="0"/>
    <n v="0"/>
    <n v="0"/>
    <n v="910"/>
    <n v="518007"/>
    <n v="910"/>
    <n v="17"/>
    <n v="2025"/>
    <s v="Sewer Funded Debt"/>
    <n v="909408"/>
    <s v="Monk - Oakland - Wilton"/>
    <s v="909408 Monk - Oakland - Wilton"/>
    <s v="Comité des transports"/>
    <s v="Réfection intégrée des routes, des réseaux d’aqueduc et d’égouts "/>
    <s v="Renouvellement des immobilisations"/>
    <s v="Dette financée par les deniers publics"/>
  </r>
  <r>
    <n v="909408"/>
    <x v="404"/>
    <x v="2"/>
    <x v="2"/>
    <x v="28"/>
    <x v="7"/>
    <s v="Rate"/>
    <s v="Rate"/>
    <s v="Sewer"/>
    <s v="Authority"/>
    <s v="Individual"/>
    <x v="0"/>
    <x v="6"/>
    <s v="Planning, Infrastructure &amp; Economic Development Department"/>
    <s v="Infrastructure Services"/>
    <x v="11"/>
    <s v="909408  Monk - Oakland -Wilton"/>
    <s v="518011  Water Funded Debt"/>
    <n v="0"/>
    <n v="40"/>
    <n v="0"/>
    <n v="20"/>
    <n v="0"/>
    <n v="0"/>
    <n v="0"/>
    <n v="0"/>
    <n v="0"/>
    <n v="0"/>
    <n v="60"/>
    <n v="518011"/>
    <n v="60"/>
    <n v="17"/>
    <n v="2025"/>
    <s v="Water Funded Debt"/>
    <n v="909408"/>
    <s v="Monk - Oakland - Wilton"/>
    <s v="909408 Monk - Oakland - Wilton"/>
    <s v="Comité des transports"/>
    <s v="Réfection intégrée des routes, des réseaux d’aqueduc et d’égouts "/>
    <s v="Renouvellement des immobilisations"/>
    <s v="Dette financée par les deniers publics"/>
  </r>
  <r>
    <n v="909408"/>
    <x v="404"/>
    <x v="2"/>
    <x v="2"/>
    <x v="26"/>
    <x v="7"/>
    <s v="Rate"/>
    <s v="Rate"/>
    <s v="Water"/>
    <s v="Authority"/>
    <s v="Individual"/>
    <x v="0"/>
    <x v="6"/>
    <s v="Planning, Infrastructure &amp; Economic Development Department"/>
    <s v="Infrastructure Services"/>
    <x v="11"/>
    <s v="909408  Monk - Oakland -Wilton"/>
    <s v="518056  Stormwater Reserve Capital Debt"/>
    <n v="0"/>
    <n v="20"/>
    <n v="0"/>
    <n v="40"/>
    <n v="0"/>
    <n v="0"/>
    <n v="0"/>
    <n v="0"/>
    <n v="0"/>
    <n v="0"/>
    <n v="60"/>
    <n v="518056"/>
    <n v="60"/>
    <n v="17"/>
    <n v="2025"/>
    <e v="#N/A"/>
    <n v="909408"/>
    <s v="Monk - Oakland - Wilton"/>
    <s v="909408 Monk - Oakland - Wilton"/>
    <s v="Comité des transports"/>
    <s v="Réfection intégrée des routes, des réseaux d’aqueduc et d’égouts "/>
    <s v="Renouvellement des immobilisations"/>
    <s v="Dette financée par les deniers publics"/>
  </r>
  <r>
    <n v="909409"/>
    <x v="405"/>
    <x v="0"/>
    <x v="0"/>
    <x v="0"/>
    <x v="0"/>
    <s v="Tax"/>
    <s v="Tax"/>
    <s v="Stormwater"/>
    <s v="Authority"/>
    <s v="Individual"/>
    <x v="0"/>
    <x v="6"/>
    <s v="Planning, Infrastructure &amp; Economic Development Department"/>
    <s v="Infrastructure Services"/>
    <x v="11"/>
    <s v="909409  Winona Ave &amp; Wilmont Ave"/>
    <s v="516104  City Wide Capital"/>
    <n v="0"/>
    <n v="110"/>
    <n v="0"/>
    <n v="390"/>
    <n v="0"/>
    <n v="0"/>
    <n v="0"/>
    <n v="0"/>
    <n v="0"/>
    <n v="0"/>
    <n v="500"/>
    <n v="516104"/>
    <n v="500"/>
    <n v="15"/>
    <n v="2025"/>
    <s v="City Wide Capital"/>
    <n v="909409"/>
    <s v="Av. Winona et av. Wilmont"/>
    <s v="909409 Av. Winona et av. Wilmont"/>
    <s v="Comité des transports"/>
    <s v="Réfection intégrée des routes, des réseaux d’aqueduc et d’égouts "/>
    <s v="Renouvellement des immobilisations"/>
    <s v="Fonds de réserve financé par les deniers publics"/>
  </r>
  <r>
    <n v="909409"/>
    <x v="405"/>
    <x v="0"/>
    <x v="0"/>
    <x v="22"/>
    <x v="6"/>
    <s v="Rate"/>
    <s v="Rate"/>
    <s v="Tax"/>
    <s v="Authority"/>
    <s v="Individual"/>
    <x v="0"/>
    <x v="6"/>
    <s v="Planning, Infrastructure &amp; Economic Development Department"/>
    <s v="Infrastructure Services"/>
    <x v="11"/>
    <s v="909409  Winona Ave &amp; Wilmont Ave"/>
    <s v="516110  Water Capital"/>
    <n v="0"/>
    <n v="240"/>
    <n v="0"/>
    <n v="900"/>
    <n v="0"/>
    <n v="0"/>
    <n v="0"/>
    <n v="0"/>
    <n v="0"/>
    <n v="0"/>
    <n v="1140"/>
    <n v="516110"/>
    <n v="1140"/>
    <n v="15"/>
    <n v="2025"/>
    <s v="Water Capital"/>
    <n v="909409"/>
    <s v="Av. Winona et av. Wilmont"/>
    <s v="909409 Av. Winona et av. Wilmont"/>
    <s v="Comité des transports"/>
    <s v="Réfection intégrée des routes, des réseaux d’aqueduc et d’égouts "/>
    <s v="Renouvellement des immobilisations"/>
    <s v="Fonds de réserve financé par les deniers publics"/>
  </r>
  <r>
    <n v="909409"/>
    <x v="405"/>
    <x v="0"/>
    <x v="0"/>
    <x v="23"/>
    <x v="6"/>
    <s v="Rate"/>
    <s v="Rate"/>
    <s v="Water"/>
    <s v="Authority"/>
    <s v="Individual"/>
    <x v="0"/>
    <x v="6"/>
    <s v="Planning, Infrastructure &amp; Economic Development Department"/>
    <s v="Infrastructure Services"/>
    <x v="11"/>
    <s v="909409  Winona Ave &amp; Wilmont Ave"/>
    <s v="516112  Sewer Capital"/>
    <n v="0"/>
    <n v="140"/>
    <n v="0"/>
    <n v="0"/>
    <n v="0"/>
    <n v="0"/>
    <n v="0"/>
    <n v="0"/>
    <n v="0"/>
    <n v="0"/>
    <n v="140"/>
    <n v="516112"/>
    <n v="140"/>
    <n v="15"/>
    <n v="2025"/>
    <s v="Sewer Capital "/>
    <n v="909409"/>
    <s v="Av. Winona et av. Wilmont"/>
    <s v="909409 Av. Winona et av. Wilmont"/>
    <s v="Comité des transports"/>
    <s v="Réfection intégrée des routes, des réseaux d’aqueduc et d’égouts "/>
    <s v="Renouvellement des immobilisations"/>
    <s v="Fonds de réserve financé par les deniers publics"/>
  </r>
  <r>
    <n v="909409"/>
    <x v="405"/>
    <x v="0"/>
    <x v="0"/>
    <x v="24"/>
    <x v="6"/>
    <s v="Rate"/>
    <s v="Rate"/>
    <s v="Sewer"/>
    <s v="Authority"/>
    <s v="Individual"/>
    <x v="0"/>
    <x v="6"/>
    <s v="Planning, Infrastructure &amp; Economic Development Department"/>
    <s v="Infrastructure Services"/>
    <x v="11"/>
    <s v="909409  Winona Ave &amp; Wilmont Ave"/>
    <s v="516180  Stormwater Reserve Capital"/>
    <n v="0"/>
    <n v="150"/>
    <n v="0"/>
    <n v="590"/>
    <n v="0"/>
    <n v="0"/>
    <n v="0"/>
    <n v="0"/>
    <n v="0"/>
    <n v="0"/>
    <n v="740"/>
    <n v="516180"/>
    <n v="740"/>
    <n v="15"/>
    <n v="2025"/>
    <s v="Stormwater"/>
    <n v="909409"/>
    <s v="Av. Winona et av. Wilmont"/>
    <s v="909409 Av. Winona et av. Wilmont"/>
    <s v="Comité des transports"/>
    <s v="Réfection intégrée des routes, des réseaux d’aqueduc et d’égouts "/>
    <s v="Renouvellement des immobilisations"/>
    <s v="Fonds de réserve financé par les deniers publics"/>
  </r>
  <r>
    <n v="909409"/>
    <x v="405"/>
    <x v="2"/>
    <x v="2"/>
    <x v="25"/>
    <x v="7"/>
    <s v="Rate"/>
    <s v="Rate"/>
    <s v="Tax"/>
    <s v="Authority"/>
    <s v="Individual"/>
    <x v="0"/>
    <x v="6"/>
    <s v="Planning, Infrastructure &amp; Economic Development Department"/>
    <s v="Infrastructure Services"/>
    <x v="11"/>
    <s v="909409  Winona Ave &amp; Wilmont Ave"/>
    <s v="518007  Sewer Funded Debt"/>
    <n v="0"/>
    <n v="20"/>
    <n v="0"/>
    <n v="610"/>
    <n v="0"/>
    <n v="0"/>
    <n v="0"/>
    <n v="0"/>
    <n v="0"/>
    <n v="0"/>
    <n v="630"/>
    <n v="518007"/>
    <n v="630"/>
    <n v="15"/>
    <n v="2025"/>
    <s v="Sewer Funded Debt"/>
    <n v="909409"/>
    <s v="Av. Winona et av. Wilmont"/>
    <s v="909409 Av. Winona et av. Wilmont"/>
    <s v="Comité des transports"/>
    <s v="Réfection intégrée des routes, des réseaux d’aqueduc et d’égouts "/>
    <s v="Renouvellement des immobilisations"/>
    <s v="Dette financée par les deniers publics"/>
  </r>
  <r>
    <n v="909409"/>
    <x v="405"/>
    <x v="2"/>
    <x v="2"/>
    <x v="28"/>
    <x v="7"/>
    <s v="Rate"/>
    <s v="Rate"/>
    <s v="Water"/>
    <s v="Authority"/>
    <s v="Individual"/>
    <x v="0"/>
    <x v="6"/>
    <s v="Planning, Infrastructure &amp; Economic Development Department"/>
    <s v="Infrastructure Services"/>
    <x v="11"/>
    <s v="909409  Winona Ave &amp; Wilmont Ave"/>
    <s v="518011  Water Funded Debt"/>
    <n v="0"/>
    <n v="20"/>
    <n v="0"/>
    <n v="100"/>
    <n v="0"/>
    <n v="0"/>
    <n v="0"/>
    <n v="0"/>
    <n v="0"/>
    <n v="0"/>
    <n v="120"/>
    <n v="518011"/>
    <n v="120"/>
    <n v="15"/>
    <n v="2025"/>
    <s v="Water Funded Debt"/>
    <n v="909409"/>
    <s v="Av. Winona et av. Wilmont"/>
    <s v="909409 Av. Winona et av. Wilmont"/>
    <s v="Comité des transports"/>
    <s v="Réfection intégrée des routes, des réseaux d’aqueduc et d’égouts "/>
    <s v="Renouvellement des immobilisations"/>
    <s v="Dette financée par les deniers publics"/>
  </r>
  <r>
    <n v="909409"/>
    <x v="405"/>
    <x v="2"/>
    <x v="2"/>
    <x v="26"/>
    <x v="7"/>
    <s v="Rate"/>
    <s v="Rate"/>
    <s v="Stormwater"/>
    <s v="Authority"/>
    <s v="Individual"/>
    <x v="0"/>
    <x v="6"/>
    <s v="Planning, Infrastructure &amp; Economic Development Department"/>
    <s v="Infrastructure Services"/>
    <x v="11"/>
    <s v="909409  Winona Ave &amp; Wilmont Ave"/>
    <s v="518056  Stormwater Reserve Capital Debt"/>
    <n v="0"/>
    <n v="20"/>
    <n v="0"/>
    <n v="10"/>
    <n v="0"/>
    <n v="0"/>
    <n v="0"/>
    <n v="0"/>
    <n v="0"/>
    <n v="0"/>
    <n v="30"/>
    <n v="518056"/>
    <n v="30"/>
    <n v="15"/>
    <n v="2025"/>
    <e v="#N/A"/>
    <n v="909409"/>
    <s v="Av. Winona et av. Wilmont"/>
    <s v="909409 Av. Winona et av. Wilmont"/>
    <s v="Comité des transports"/>
    <s v="Réfection intégrée des routes, des réseaux d’aqueduc et d’égouts "/>
    <s v="Renouvellement des immobilisations"/>
    <s v="Dette financée par les deniers publics"/>
  </r>
  <r>
    <n v="909475"/>
    <x v="406"/>
    <x v="0"/>
    <x v="0"/>
    <x v="0"/>
    <x v="0"/>
    <s v="Tax"/>
    <s v="Rate"/>
    <s v="Sewer"/>
    <s v="Authority"/>
    <s v="Integrated Road, Sewer &amp; Water Program"/>
    <x v="0"/>
    <x v="6"/>
    <s v="Planning, Infrastructure &amp; Economic Development Department"/>
    <s v="Right of Way, Heritage and Urban Design"/>
    <x v="11"/>
    <s v="909475  2019 Surveys &amp; Mapping"/>
    <s v="516104  City Wide Capital"/>
    <n v="80"/>
    <n v="90"/>
    <n v="80"/>
    <n v="85"/>
    <n v="95"/>
    <n v="85"/>
    <n v="90"/>
    <n v="100"/>
    <n v="90"/>
    <n v="95"/>
    <n v="890"/>
    <n v="516104"/>
    <n v="335"/>
    <s v="CW"/>
    <n v="2021"/>
    <s v="City Wide Capital"/>
    <n v="909475"/>
    <s v="Levés et cartographie 2019"/>
    <s v="909475 Levés et cartographie 2019"/>
    <s v="Comité des transports"/>
    <s v="Réfection intégrée des routes, des réseaux d’aqueduc et d’égouts "/>
    <s v="Renouvellement des immobilisations"/>
    <s v="Fonds de réserve financé par les deniers publics"/>
  </r>
  <r>
    <n v="909475"/>
    <x v="406"/>
    <x v="0"/>
    <x v="0"/>
    <x v="22"/>
    <x v="6"/>
    <s v="Rate"/>
    <s v="Rate"/>
    <s v="Tax"/>
    <s v="Authority"/>
    <s v="Integrated Road, Sewer &amp; Water Program"/>
    <x v="0"/>
    <x v="6"/>
    <s v="Planning, Infrastructure &amp; Economic Development Department"/>
    <s v="Right of Way, Heritage and Urban Design"/>
    <x v="11"/>
    <s v="909475  2019 Surveys &amp; Mapping"/>
    <s v="516110  Water Capital"/>
    <n v="80"/>
    <n v="90"/>
    <n v="80"/>
    <n v="85"/>
    <n v="95"/>
    <n v="85"/>
    <n v="90"/>
    <n v="100"/>
    <n v="90"/>
    <n v="95"/>
    <n v="890"/>
    <n v="516110"/>
    <n v="335"/>
    <s v="CW"/>
    <n v="2021"/>
    <s v="Water Capital"/>
    <n v="909475"/>
    <s v="Levés et cartographie 2019"/>
    <s v="909475 Levés et cartographie 2019"/>
    <s v="Comité des transports"/>
    <s v="Réfection intégrée des routes, des réseaux d’aqueduc et d’égouts "/>
    <s v="Renouvellement des immobilisations"/>
    <s v="Fonds de réserve financé par les deniers publics"/>
  </r>
  <r>
    <n v="909475"/>
    <x v="406"/>
    <x v="0"/>
    <x v="0"/>
    <x v="23"/>
    <x v="6"/>
    <s v="Rate"/>
    <s v="Rate"/>
    <s v="Sewer"/>
    <s v="Authority"/>
    <s v="Integrated Road, Sewer &amp; Water Program"/>
    <x v="0"/>
    <x v="6"/>
    <s v="Planning, Infrastructure &amp; Economic Development Department"/>
    <s v="Right of Way, Heritage and Urban Design"/>
    <x v="11"/>
    <s v="909475  2019 Surveys &amp; Mapping"/>
    <s v="516112  Sewer Capital"/>
    <n v="160"/>
    <n v="180"/>
    <n v="160"/>
    <n v="170"/>
    <n v="190"/>
    <n v="170"/>
    <n v="180"/>
    <n v="200"/>
    <n v="180"/>
    <n v="190"/>
    <n v="1780"/>
    <n v="516112"/>
    <n v="670"/>
    <s v="CW"/>
    <n v="2021"/>
    <s v="Sewer Capital "/>
    <n v="909475"/>
    <s v="Levés et cartographie 2019"/>
    <s v="909475 Levés et cartographie 2019"/>
    <s v="Comité des transports"/>
    <s v="Réfection intégrée des routes, des réseaux d’aqueduc et d’égouts "/>
    <s v="Renouvellement des immobilisations"/>
    <s v="Fonds de réserve financé par les deniers publics"/>
  </r>
  <r>
    <n v="906735"/>
    <x v="407"/>
    <x v="0"/>
    <x v="0"/>
    <x v="0"/>
    <x v="0"/>
    <s v="Tax"/>
    <s v="Tax"/>
    <s v="Water"/>
    <s v="Authority"/>
    <s v="Individual"/>
    <x v="0"/>
    <x v="6"/>
    <s v="Planning, Infrastructure &amp; Economic Development Department"/>
    <s v="Infrastructure Services"/>
    <x v="11"/>
    <s v="906735  Bank St (Riverside-Ledbury)"/>
    <s v="516104  City Wide Capital"/>
    <n v="0"/>
    <n v="0"/>
    <n v="2800"/>
    <n v="0"/>
    <n v="0"/>
    <n v="0"/>
    <n v="0"/>
    <n v="0"/>
    <n v="0"/>
    <n v="0"/>
    <n v="2800"/>
    <n v="516104"/>
    <n v="2800"/>
    <n v="16"/>
    <n v="2018"/>
    <s v="City Wide Capital"/>
    <n v="906735"/>
    <s v="Rue Bank (Riverside-Ledbury)"/>
    <s v="906735 Rue Bank (Riverside-Ledbury)"/>
    <s v="Comité des transports"/>
    <s v="Réfection intégrée des routes, des réseaux d’aqueduc et d’égouts "/>
    <s v="Renouvellement des immobilisations"/>
    <s v="Fonds de réserve financé par les deniers publics"/>
  </r>
  <r>
    <n v="906735"/>
    <x v="407"/>
    <x v="0"/>
    <x v="0"/>
    <x v="22"/>
    <x v="6"/>
    <s v="Rate"/>
    <s v="Rate"/>
    <s v="Tax"/>
    <s v="Authority"/>
    <s v="Individual"/>
    <x v="0"/>
    <x v="6"/>
    <s v="Planning, Infrastructure &amp; Economic Development Department"/>
    <s v="Infrastructure Services"/>
    <x v="11"/>
    <s v="906735  Bank St (Riverside-Ledbury)"/>
    <s v="516110  Water Capital"/>
    <n v="0"/>
    <n v="0"/>
    <n v="7560"/>
    <n v="0"/>
    <n v="0"/>
    <n v="0"/>
    <n v="0"/>
    <n v="0"/>
    <n v="0"/>
    <n v="0"/>
    <n v="7560"/>
    <n v="516110"/>
    <n v="7560"/>
    <n v="16"/>
    <n v="2018"/>
    <s v="Water Capital"/>
    <n v="906735"/>
    <s v="Rue Bank (Riverside-Ledbury)"/>
    <s v="906735 Rue Bank (Riverside-Ledbury)"/>
    <s v="Comité des transports"/>
    <s v="Réfection intégrée des routes, des réseaux d’aqueduc et d’égouts "/>
    <s v="Renouvellement des immobilisations"/>
    <s v="Fonds de réserve financé par les deniers publics"/>
  </r>
  <r>
    <n v="906735"/>
    <x v="407"/>
    <x v="0"/>
    <x v="0"/>
    <x v="24"/>
    <x v="6"/>
    <s v="Rate"/>
    <s v="Rate"/>
    <s v="Tax"/>
    <s v="Authority"/>
    <s v="Individual"/>
    <x v="0"/>
    <x v="6"/>
    <s v="Planning, Infrastructure &amp; Economic Development Department"/>
    <s v="Infrastructure Services"/>
    <x v="11"/>
    <s v="906735  Bank St (Riverside-Ledbury)"/>
    <s v="516180  Stormwater Reserve Capital"/>
    <n v="0"/>
    <n v="0"/>
    <n v="5870"/>
    <n v="0"/>
    <n v="0"/>
    <n v="0"/>
    <n v="0"/>
    <n v="0"/>
    <n v="0"/>
    <n v="0"/>
    <n v="5870"/>
    <n v="516180"/>
    <n v="5870"/>
    <n v="16"/>
    <n v="2018"/>
    <s v="Stormwater"/>
    <n v="906735"/>
    <s v="Rue Bank (Riverside-Ledbury)"/>
    <s v="906735 Rue Bank (Riverside-Ledbury)"/>
    <s v="Comité des transports"/>
    <s v="Réfection intégrée des routes, des réseaux d’aqueduc et d’égouts "/>
    <s v="Renouvellement des immobilisations"/>
    <s v="Fonds de réserve financé par les deniers publics"/>
  </r>
  <r>
    <n v="906735"/>
    <x v="407"/>
    <x v="1"/>
    <x v="1"/>
    <x v="61"/>
    <x v="1"/>
    <s v="DC"/>
    <s v="DC"/>
    <s v="Stormwater"/>
    <s v="Authority"/>
    <s v="Individual"/>
    <x v="0"/>
    <x v="6"/>
    <s v="Planning, Infrastructure &amp; Economic Development Department"/>
    <s v="Infrastructure Services"/>
    <x v="11"/>
    <s v="906735  Bank St (Riverside-Ledbury)"/>
    <s v="516232  Sanitary Wastewater (Inside Green"/>
    <n v="0"/>
    <n v="0"/>
    <n v="900"/>
    <n v="0"/>
    <n v="0"/>
    <n v="0"/>
    <n v="0"/>
    <n v="0"/>
    <n v="0"/>
    <n v="0"/>
    <n v="900"/>
    <n v="516232"/>
    <n v="900"/>
    <n v="16"/>
    <n v="2018"/>
    <s v="Sanitary Wastewater"/>
    <n v="906735"/>
    <s v="Rue Bank (Riverside-Ledbury)"/>
    <s v="906735 Rue Bank (Riverside-Ledbury)"/>
    <s v="Comité des transports"/>
    <s v="Réfection intégrée des routes, des réseaux d’aqueduc et d’égouts "/>
    <s v="Renouvellement des immobilisations"/>
    <s v="Redevances d’aménagement"/>
  </r>
  <r>
    <n v="906735"/>
    <x v="407"/>
    <x v="2"/>
    <x v="2"/>
    <x v="2"/>
    <x v="2"/>
    <s v="Tax"/>
    <s v="Rate"/>
    <s v="Sewer"/>
    <s v="Authority"/>
    <s v="Individual"/>
    <x v="0"/>
    <x v="6"/>
    <s v="Planning, Infrastructure &amp; Economic Development Department"/>
    <s v="Infrastructure Services"/>
    <x v="11"/>
    <s v="906735  Bank St (Riverside-Ledbury)"/>
    <s v="518004  Tax Supported Debt"/>
    <n v="0"/>
    <n v="0"/>
    <n v="9060"/>
    <n v="0"/>
    <n v="0"/>
    <n v="0"/>
    <n v="0"/>
    <n v="0"/>
    <n v="0"/>
    <n v="0"/>
    <n v="9060"/>
    <n v="518004"/>
    <n v="9060"/>
    <n v="16"/>
    <n v="2018"/>
    <s v="Tax Supported Debt"/>
    <n v="906735"/>
    <s v="Rue Bank (Riverside-Ledbury)"/>
    <s v="906735 Rue Bank (Riverside-Ledbury)"/>
    <s v="Comité des transports"/>
    <s v="Réfection intégrée des routes, des réseaux d’aqueduc et d’égouts "/>
    <s v="Renouvellement des immobilisations"/>
    <s v="Dette financée par les deniers publics"/>
  </r>
  <r>
    <n v="906735"/>
    <x v="407"/>
    <x v="2"/>
    <x v="2"/>
    <x v="25"/>
    <x v="7"/>
    <s v="Rate"/>
    <s v="Rate"/>
    <s v="Tax"/>
    <s v="Authority"/>
    <s v="Individual"/>
    <x v="0"/>
    <x v="6"/>
    <s v="Planning, Infrastructure &amp; Economic Development Department"/>
    <s v="Infrastructure Services"/>
    <x v="11"/>
    <s v="906735  Bank St (Riverside-Ledbury)"/>
    <s v="518007  Sewer Funded Debt"/>
    <n v="0"/>
    <n v="0"/>
    <n v="3750"/>
    <n v="0"/>
    <n v="0"/>
    <n v="0"/>
    <n v="0"/>
    <n v="0"/>
    <n v="0"/>
    <n v="0"/>
    <n v="3750"/>
    <n v="518007"/>
    <n v="3750"/>
    <n v="16"/>
    <n v="2018"/>
    <s v="Sewer Funded Debt"/>
    <n v="906735"/>
    <s v="Rue Bank (Riverside-Ledbury)"/>
    <s v="906735 Rue Bank (Riverside-Ledbury)"/>
    <s v="Comité des transports"/>
    <s v="Réfection intégrée des routes, des réseaux d’aqueduc et d’égouts "/>
    <s v="Renouvellement des immobilisations"/>
    <s v="Dette financée par les deniers publics"/>
  </r>
  <r>
    <n v="906735"/>
    <x v="407"/>
    <x v="2"/>
    <x v="2"/>
    <x v="28"/>
    <x v="7"/>
    <s v="Rate"/>
    <s v="Rate"/>
    <s v="Sewer"/>
    <s v="Authority"/>
    <s v="Individual"/>
    <x v="0"/>
    <x v="6"/>
    <s v="Planning, Infrastructure &amp; Economic Development Department"/>
    <s v="Infrastructure Services"/>
    <x v="11"/>
    <s v="906735  Bank St (Riverside-Ledbury)"/>
    <s v="518011  Water Funded Debt"/>
    <n v="0"/>
    <n v="0"/>
    <n v="60"/>
    <n v="0"/>
    <n v="0"/>
    <n v="0"/>
    <n v="0"/>
    <n v="0"/>
    <n v="0"/>
    <n v="0"/>
    <n v="60"/>
    <n v="518011"/>
    <n v="60"/>
    <n v="16"/>
    <n v="2018"/>
    <s v="Water Funded Debt"/>
    <n v="906735"/>
    <s v="Rue Bank (Riverside-Ledbury)"/>
    <s v="906735 Rue Bank (Riverside-Ledbury)"/>
    <s v="Comité des transports"/>
    <s v="Réfection intégrée des routes, des réseaux d’aqueduc et d’égouts "/>
    <s v="Renouvellement des immobilisations"/>
    <s v="Dette financée par les deniers publics"/>
  </r>
  <r>
    <n v="906882"/>
    <x v="408"/>
    <x v="0"/>
    <x v="0"/>
    <x v="0"/>
    <x v="0"/>
    <s v="Tax"/>
    <s v="Tax"/>
    <s v="Water"/>
    <s v="Authority"/>
    <s v="Integrated Rehab-Intensification Areas"/>
    <x v="0"/>
    <x v="6"/>
    <s v="Planning, Infrastructure &amp; Economic Development Department"/>
    <s v="Infrastructure Services"/>
    <x v="11"/>
    <s v="906882  Elgin (Lisgar - Isabella)"/>
    <s v="516104  City Wide Capital"/>
    <n v="350"/>
    <n v="0"/>
    <n v="0"/>
    <n v="0"/>
    <n v="0"/>
    <n v="0"/>
    <n v="0"/>
    <n v="0"/>
    <n v="0"/>
    <n v="0"/>
    <n v="350"/>
    <n v="516104"/>
    <n v="350"/>
    <n v="14"/>
    <n v="2020"/>
    <s v="City Wide Capital"/>
    <n v="906882"/>
    <s v="Rue Elgin (entre les rues Lisgar et Isabella)"/>
    <s v="906882 Rue Elgin (entre les rues Lisgar et Isabella)"/>
    <s v="Comité des transports"/>
    <s v="Réfection intégrée des routes, des réseaux d’aqueduc et d’égouts "/>
    <s v="Renouvellement des immobilisations"/>
    <s v="Fonds de réserve financé par les deniers publics"/>
  </r>
  <r>
    <n v="906882"/>
    <x v="408"/>
    <x v="0"/>
    <x v="0"/>
    <x v="49"/>
    <x v="0"/>
    <s v="Tax"/>
    <s v="Tax"/>
    <s v="Tax"/>
    <s v="Authority"/>
    <s v="Integrated Rehab-Intensification Areas"/>
    <x v="0"/>
    <x v="6"/>
    <s v="Planning, Infrastructure &amp; Economic Development Department"/>
    <s v="Infrastructure Services"/>
    <x v="11"/>
    <s v="906882  Elgin (Lisgar - Isabella)"/>
    <s v="516115  Transit Capital"/>
    <n v="100"/>
    <n v="0"/>
    <n v="0"/>
    <n v="0"/>
    <n v="0"/>
    <n v="0"/>
    <n v="0"/>
    <n v="0"/>
    <n v="0"/>
    <n v="0"/>
    <n v="100"/>
    <n v="516115"/>
    <n v="100"/>
    <n v="14"/>
    <n v="2020"/>
    <s v="Transit Capital"/>
    <n v="906882"/>
    <s v="Rue Elgin (entre les rues Lisgar et Isabella)"/>
    <s v="906882 Rue Elgin (entre les rues Lisgar et Isabella)"/>
    <s v="Comité des transports"/>
    <s v="Réfection intégrée des routes, des réseaux d’aqueduc et d’égouts "/>
    <s v="Renouvellement des immobilisations"/>
    <s v="Fonds de réserve financé par les deniers publics"/>
  </r>
  <r>
    <n v="906882"/>
    <x v="408"/>
    <x v="0"/>
    <x v="0"/>
    <x v="24"/>
    <x v="6"/>
    <s v="Rate"/>
    <s v="Rate"/>
    <s v="Tax"/>
    <s v="Authority"/>
    <s v="Integrated Rehab-Intensification Areas"/>
    <x v="0"/>
    <x v="6"/>
    <s v="Planning, Infrastructure &amp; Economic Development Department"/>
    <s v="Infrastructure Services"/>
    <x v="11"/>
    <s v="906882  Elgin (Lisgar - Isabella)"/>
    <s v="516180  Stormwater Reserve Capital"/>
    <n v="830"/>
    <n v="0"/>
    <n v="0"/>
    <n v="0"/>
    <n v="0"/>
    <n v="0"/>
    <n v="0"/>
    <n v="0"/>
    <n v="0"/>
    <n v="0"/>
    <n v="830"/>
    <n v="516180"/>
    <n v="830"/>
    <n v="14"/>
    <n v="2020"/>
    <s v="Stormwater"/>
    <n v="906882"/>
    <s v="Rue Elgin (entre les rues Lisgar et Isabella)"/>
    <s v="906882 Rue Elgin (entre les rues Lisgar et Isabella)"/>
    <s v="Comité des transports"/>
    <s v="Réfection intégrée des routes, des réseaux d’aqueduc et d’égouts "/>
    <s v="Renouvellement des immobilisations"/>
    <s v="Fonds de réserve financé par les deniers publics"/>
  </r>
  <r>
    <n v="906882"/>
    <x v="408"/>
    <x v="1"/>
    <x v="1"/>
    <x v="61"/>
    <x v="1"/>
    <s v="DC"/>
    <s v="DC"/>
    <s v="Water"/>
    <s v="Authority"/>
    <s v="Integrated Rehab-Intensification Areas"/>
    <x v="0"/>
    <x v="6"/>
    <s v="Planning, Infrastructure &amp; Economic Development Department"/>
    <s v="Infrastructure Services"/>
    <x v="11"/>
    <s v="906882  Elgin (Lisgar - Isabella)"/>
    <s v="516232  Sanitary Wastewater (Inside Green"/>
    <n v="134"/>
    <n v="0"/>
    <n v="0"/>
    <n v="0"/>
    <n v="0"/>
    <n v="0"/>
    <n v="0"/>
    <n v="0"/>
    <n v="0"/>
    <n v="0"/>
    <n v="134"/>
    <n v="516232"/>
    <n v="134"/>
    <n v="14"/>
    <n v="2020"/>
    <s v="Sanitary Wastewater"/>
    <n v="906882"/>
    <s v="Rue Elgin (entre les rues Lisgar et Isabella)"/>
    <s v="906882 Rue Elgin (entre les rues Lisgar et Isabella)"/>
    <s v="Comité des transports"/>
    <s v="Réfection intégrée des routes, des réseaux d’aqueduc et d’égouts "/>
    <s v="Renouvellement des immobilisations"/>
    <s v="Redevances d’aménagement"/>
  </r>
  <r>
    <n v="906882"/>
    <x v="408"/>
    <x v="2"/>
    <x v="2"/>
    <x v="2"/>
    <x v="2"/>
    <s v="Tax"/>
    <s v="Tax"/>
    <s v="Stormwater"/>
    <s v="Authority"/>
    <s v="Integrated Rehab-Intensification Areas"/>
    <x v="0"/>
    <x v="6"/>
    <s v="Planning, Infrastructure &amp; Economic Development Department"/>
    <s v="Infrastructure Services"/>
    <x v="11"/>
    <s v="906882  Elgin (Lisgar - Isabella)"/>
    <s v="518004  Tax Supported Debt"/>
    <n v="50"/>
    <n v="0"/>
    <n v="0"/>
    <n v="0"/>
    <n v="0"/>
    <n v="0"/>
    <n v="0"/>
    <n v="0"/>
    <n v="0"/>
    <n v="0"/>
    <n v="50"/>
    <n v="518004"/>
    <n v="50"/>
    <n v="14"/>
    <n v="2020"/>
    <s v="Tax Supported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882"/>
    <x v="408"/>
    <x v="2"/>
    <x v="2"/>
    <x v="25"/>
    <x v="7"/>
    <s v="Rate"/>
    <s v="Rate"/>
    <s v="Sewer"/>
    <s v="Authority"/>
    <s v="Integrated Rehab-Intensification Areas"/>
    <x v="0"/>
    <x v="6"/>
    <s v="Planning, Infrastructure &amp; Economic Development Department"/>
    <s v="Infrastructure Services"/>
    <x v="11"/>
    <s v="906882  Elgin (Lisgar - Isabella)"/>
    <s v="518007  Sewer Funded Debt"/>
    <n v="696"/>
    <n v="0"/>
    <n v="0"/>
    <n v="0"/>
    <n v="0"/>
    <n v="0"/>
    <n v="0"/>
    <n v="0"/>
    <n v="0"/>
    <n v="0"/>
    <n v="696"/>
    <n v="518007"/>
    <n v="696"/>
    <n v="14"/>
    <n v="2020"/>
    <s v="Sewer Funded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882"/>
    <x v="408"/>
    <x v="2"/>
    <x v="2"/>
    <x v="28"/>
    <x v="7"/>
    <s v="Rate"/>
    <s v="Rate"/>
    <s v="Tax"/>
    <s v="Authority"/>
    <s v="Integrated Rehab-Intensification Areas"/>
    <x v="0"/>
    <x v="6"/>
    <s v="Planning, Infrastructure &amp; Economic Development Department"/>
    <s v="Infrastructure Services"/>
    <x v="11"/>
    <s v="906882  Elgin (Lisgar - Isabella)"/>
    <s v="518011  Water Funded Debt"/>
    <n v="1310"/>
    <n v="0"/>
    <n v="0"/>
    <n v="0"/>
    <n v="0"/>
    <n v="0"/>
    <n v="0"/>
    <n v="0"/>
    <n v="0"/>
    <n v="0"/>
    <n v="1310"/>
    <n v="518011"/>
    <n v="1310"/>
    <n v="14"/>
    <n v="2020"/>
    <s v="Water Funded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882"/>
    <x v="408"/>
    <x v="2"/>
    <x v="2"/>
    <x v="32"/>
    <x v="2"/>
    <s v="Tax"/>
    <s v="Tax"/>
    <s v="Sewer"/>
    <s v="Authority"/>
    <s v="Integrated Rehab-Intensification Areas"/>
    <x v="0"/>
    <x v="6"/>
    <s v="Planning, Infrastructure &amp; Economic Development Department"/>
    <s v="Infrastructure Services"/>
    <x v="11"/>
    <s v="906882  Elgin (Lisgar - Isabella)"/>
    <s v="518013  Transit Debt"/>
    <n v="1000"/>
    <n v="0"/>
    <n v="0"/>
    <n v="0"/>
    <n v="0"/>
    <n v="0"/>
    <n v="0"/>
    <n v="0"/>
    <n v="0"/>
    <n v="0"/>
    <n v="1000"/>
    <n v="518013"/>
    <n v="1000"/>
    <n v="14"/>
    <n v="2020"/>
    <s v="Transit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900"/>
    <x v="409"/>
    <x v="0"/>
    <x v="0"/>
    <x v="0"/>
    <x v="0"/>
    <s v="Tax"/>
    <s v="Tax"/>
    <s v="Water"/>
    <s v="Authority"/>
    <s v="Individual"/>
    <x v="0"/>
    <x v="6"/>
    <s v="Planning, Infrastructure &amp; Economic Development Department"/>
    <s v="Infrastructure Services"/>
    <x v="11"/>
    <s v="906900  Main Greenfield Echo Concord et al"/>
    <s v="516104  City Wide Capital"/>
    <n v="0"/>
    <n v="25"/>
    <n v="0"/>
    <n v="0"/>
    <n v="0"/>
    <n v="0"/>
    <n v="0"/>
    <n v="0"/>
    <n v="0"/>
    <n v="0"/>
    <n v="25"/>
    <n v="516104"/>
    <n v="25"/>
    <n v="17"/>
    <n v="2020"/>
    <s v="City Wide Capital"/>
    <n v="906900"/>
    <s v="Rue Concord, promenade Echo, avenue Greenfield"/>
    <s v="906900 Rue Concord, promenade Echo, avenue Greenfield"/>
    <s v="Comité des transports"/>
    <s v="Réfection intégrée des routes, des réseaux d’aqueduc et d’égouts "/>
    <s v="Renouvellement des immobilisations"/>
    <s v="Fonds de réserve financé par les deniers publics"/>
  </r>
  <r>
    <n v="906900"/>
    <x v="409"/>
    <x v="0"/>
    <x v="0"/>
    <x v="22"/>
    <x v="6"/>
    <s v="Rate"/>
    <s v="Rate"/>
    <s v="Water"/>
    <s v="Authority"/>
    <s v="Individual"/>
    <x v="0"/>
    <x v="6"/>
    <s v="Planning, Infrastructure &amp; Economic Development Department"/>
    <s v="Infrastructure Services"/>
    <x v="11"/>
    <s v="906900  Main Greenfield Echo Concord et al"/>
    <s v="516110  Water Capital"/>
    <n v="0"/>
    <n v="5900"/>
    <n v="0"/>
    <n v="0"/>
    <n v="0"/>
    <n v="0"/>
    <n v="0"/>
    <n v="0"/>
    <n v="0"/>
    <n v="0"/>
    <n v="5900"/>
    <n v="516110"/>
    <n v="5900"/>
    <n v="17"/>
    <n v="2020"/>
    <s v="Water Capital"/>
    <n v="906900"/>
    <s v="Rue Concord, promenade Echo, avenue Greenfield"/>
    <s v="906900 Rue Concord, promenade Echo, avenue Greenfield"/>
    <s v="Comité des transports"/>
    <s v="Réfection intégrée des routes, des réseaux d’aqueduc et d’égouts "/>
    <s v="Renouvellement des immobilisations"/>
    <s v="Fonds de réserve financé par les deniers publics"/>
  </r>
  <r>
    <n v="906900"/>
    <x v="409"/>
    <x v="0"/>
    <x v="0"/>
    <x v="24"/>
    <x v="6"/>
    <s v="Rate"/>
    <s v="Rate"/>
    <s v="Water"/>
    <s v="Authority"/>
    <s v="Individual"/>
    <x v="0"/>
    <x v="6"/>
    <s v="Planning, Infrastructure &amp; Economic Development Department"/>
    <s v="Infrastructure Services"/>
    <x v="11"/>
    <s v="906900  Main Greenfield Echo Concord et al"/>
    <s v="516180  Stormwater Reserve Capital"/>
    <n v="0"/>
    <n v="4700"/>
    <n v="0"/>
    <n v="0"/>
    <n v="0"/>
    <n v="0"/>
    <n v="0"/>
    <n v="0"/>
    <n v="0"/>
    <n v="0"/>
    <n v="4700"/>
    <n v="516180"/>
    <n v="4700"/>
    <n v="17"/>
    <n v="2020"/>
    <s v="Stormwater"/>
    <n v="906900"/>
    <s v="Rue Concord, promenade Echo, avenue Greenfield"/>
    <s v="906900 Rue Concord, promenade Echo, avenue Greenfield"/>
    <s v="Comité des transports"/>
    <s v="Réfection intégrée des routes, des réseaux d’aqueduc et d’égouts "/>
    <s v="Renouvellement des immobilisations"/>
    <s v="Fonds de réserve financé par les deniers publics"/>
  </r>
  <r>
    <n v="906900"/>
    <x v="409"/>
    <x v="1"/>
    <x v="1"/>
    <x v="61"/>
    <x v="1"/>
    <s v="DC"/>
    <s v="DC"/>
    <s v="Tax"/>
    <s v="Authority"/>
    <s v="Individual"/>
    <x v="0"/>
    <x v="6"/>
    <s v="Planning, Infrastructure &amp; Economic Development Department"/>
    <s v="Infrastructure Services"/>
    <x v="11"/>
    <s v="906900  Main Greenfield Echo Concord et al"/>
    <s v="516232  Sanitary Wastewater (Inside Green"/>
    <n v="0"/>
    <n v="807"/>
    <n v="0"/>
    <n v="0"/>
    <n v="0"/>
    <n v="0"/>
    <n v="0"/>
    <n v="0"/>
    <n v="0"/>
    <n v="0"/>
    <n v="807"/>
    <n v="516232"/>
    <n v="807"/>
    <n v="17"/>
    <n v="2020"/>
    <s v="Sanitary Wastewater"/>
    <n v="906900"/>
    <s v="Rue Concord, promenade Echo, avenue Greenfield"/>
    <s v="906900 Rue Concord, promenade Echo, avenue Greenfield"/>
    <s v="Comité des transports"/>
    <s v="Réfection intégrée des routes, des réseaux d’aqueduc et d’égouts "/>
    <s v="Renouvellement des immobilisations"/>
    <s v="Redevances d’aménagement"/>
  </r>
  <r>
    <n v="906900"/>
    <x v="409"/>
    <x v="2"/>
    <x v="2"/>
    <x v="2"/>
    <x v="2"/>
    <s v="Tax"/>
    <s v="Tax"/>
    <s v="Water"/>
    <s v="Authority"/>
    <s v="Individual"/>
    <x v="0"/>
    <x v="6"/>
    <s v="Planning, Infrastructure &amp; Economic Development Department"/>
    <s v="Infrastructure Services"/>
    <x v="11"/>
    <s v="906900  Main Greenfield Echo Concord et al"/>
    <s v="518004  Tax Supported Debt"/>
    <n v="0"/>
    <n v="9300"/>
    <n v="0"/>
    <n v="0"/>
    <n v="0"/>
    <n v="0"/>
    <n v="0"/>
    <n v="0"/>
    <n v="0"/>
    <n v="0"/>
    <n v="9300"/>
    <n v="518004"/>
    <n v="9300"/>
    <n v="17"/>
    <n v="2020"/>
    <s v="Tax Supported Debt"/>
    <n v="906900"/>
    <s v="Rue Concord, promenade Echo, avenue Greenfield"/>
    <s v="906900 Rue Concord, promenade Echo, avenue Greenfield"/>
    <s v="Comité des transports"/>
    <s v="Réfection intégrée des routes, des réseaux d’aqueduc et d’égouts "/>
    <s v="Renouvellement des immobilisations"/>
    <s v="Dette financée par les deniers publics"/>
  </r>
  <r>
    <n v="906900"/>
    <x v="409"/>
    <x v="2"/>
    <x v="2"/>
    <x v="25"/>
    <x v="7"/>
    <s v="Rate"/>
    <s v="Rate"/>
    <s v="Tax"/>
    <s v="Authority"/>
    <s v="Individual"/>
    <x v="0"/>
    <x v="6"/>
    <s v="Planning, Infrastructure &amp; Economic Development Department"/>
    <s v="Infrastructure Services"/>
    <x v="11"/>
    <s v="906900  Main Greenfield Echo Concord et al"/>
    <s v="518007  Sewer Funded Debt"/>
    <n v="0"/>
    <n v="6108"/>
    <n v="0"/>
    <n v="0"/>
    <n v="0"/>
    <n v="0"/>
    <n v="0"/>
    <n v="0"/>
    <n v="0"/>
    <n v="0"/>
    <n v="6108"/>
    <n v="518007"/>
    <n v="6108"/>
    <n v="17"/>
    <n v="2020"/>
    <s v="Sewer Funded Debt"/>
    <n v="906900"/>
    <s v="Rue Concord, promenade Echo, avenue Greenfield"/>
    <s v="906900 Rue Concord, promenade Echo, avenue Greenfield"/>
    <s v="Comité des transports"/>
    <s v="Réfection intégrée des routes, des réseaux d’aqueduc et d’égouts "/>
    <s v="Renouvellement des immobilisations"/>
    <s v="Dette financée par les deniers publics"/>
  </r>
  <r>
    <n v="906900"/>
    <x v="409"/>
    <x v="2"/>
    <x v="2"/>
    <x v="28"/>
    <x v="7"/>
    <s v="Rate"/>
    <s v="Rate"/>
    <s v="Sewer"/>
    <s v="Authority"/>
    <s v="Individual"/>
    <x v="0"/>
    <x v="6"/>
    <s v="Planning, Infrastructure &amp; Economic Development Department"/>
    <s v="Infrastructure Services"/>
    <x v="11"/>
    <s v="906900  Main Greenfield Echo Concord et al"/>
    <s v="518011  Water Funded Debt"/>
    <n v="0"/>
    <n v="60"/>
    <n v="0"/>
    <n v="0"/>
    <n v="0"/>
    <n v="0"/>
    <n v="0"/>
    <n v="0"/>
    <n v="0"/>
    <n v="0"/>
    <n v="60"/>
    <n v="518011"/>
    <n v="60"/>
    <n v="17"/>
    <n v="2020"/>
    <s v="Water Funded Debt"/>
    <n v="906900"/>
    <s v="Rue Concord, promenade Echo, avenue Greenfield"/>
    <s v="906900 Rue Concord, promenade Echo, avenue Greenfield"/>
    <s v="Comité des transports"/>
    <s v="Réfection intégrée des routes, des réseaux d’aqueduc et d’égouts "/>
    <s v="Renouvellement des immobilisations"/>
    <s v="Dette financée par les deniers publics"/>
  </r>
  <r>
    <n v="906901"/>
    <x v="410"/>
    <x v="0"/>
    <x v="0"/>
    <x v="22"/>
    <x v="6"/>
    <s v="Rate"/>
    <s v="Rate"/>
    <s v="Tax"/>
    <s v="Authority"/>
    <s v="Individual"/>
    <x v="0"/>
    <x v="6"/>
    <s v="Planning, Infrastructure &amp; Economic Development Department"/>
    <s v="Infrastructure Services"/>
    <x v="11"/>
    <s v="906901  CWWF ORAP - Loretta Ave N&amp;S - Laurel St"/>
    <s v="516110  Water Capital"/>
    <n v="0"/>
    <n v="0"/>
    <n v="2900"/>
    <n v="0"/>
    <n v="0"/>
    <n v="0"/>
    <n v="0"/>
    <n v="0"/>
    <n v="0"/>
    <n v="0"/>
    <n v="2900"/>
    <n v="516110"/>
    <n v="2900"/>
    <n v="15"/>
    <n v="2019"/>
    <s v="Water Capital"/>
    <n v="906901"/>
    <s v="PARO - Avenue Loretta Nord et Sud"/>
    <s v="906901 PARO - Avenue Loretta Nord et Sud"/>
    <s v="Comité des transports"/>
    <s v="Réfection intégrée des routes, des réseaux d’aqueduc et d’égouts "/>
    <s v="Renouvellement des immobilisations"/>
    <s v="Fonds de réserve financé par les deniers publics"/>
  </r>
  <r>
    <n v="906901"/>
    <x v="410"/>
    <x v="2"/>
    <x v="2"/>
    <x v="28"/>
    <x v="7"/>
    <s v="Rate"/>
    <s v="Rate"/>
    <s v="Sewer"/>
    <s v="Authority"/>
    <s v="Individual"/>
    <x v="0"/>
    <x v="6"/>
    <s v="Planning, Infrastructure &amp; Economic Development Department"/>
    <s v="Infrastructure Services"/>
    <x v="11"/>
    <s v="906901  CWWF ORAP - Loretta Ave N&amp;S - Laurel St"/>
    <s v="518011  Water Funded Debt"/>
    <n v="0"/>
    <n v="0"/>
    <n v="100"/>
    <n v="0"/>
    <n v="0"/>
    <n v="0"/>
    <n v="0"/>
    <n v="0"/>
    <n v="0"/>
    <n v="0"/>
    <n v="100"/>
    <n v="518011"/>
    <n v="100"/>
    <n v="15"/>
    <n v="2019"/>
    <s v="Water Funded Debt"/>
    <n v="906901"/>
    <s v="PARO - Avenue Loretta Nord et Sud"/>
    <s v="906901 PARO - Avenue Loretta Nord et Sud"/>
    <s v="Comité des transports"/>
    <s v="Réfection intégrée des routes, des réseaux d’aqueduc et d’égouts "/>
    <s v="Renouvellement des immobilisations"/>
    <s v="Dette financée par les deniers publics"/>
  </r>
  <r>
    <n v="908139"/>
    <x v="411"/>
    <x v="0"/>
    <x v="0"/>
    <x v="0"/>
    <x v="0"/>
    <s v="Tax"/>
    <s v="Tax"/>
    <s v="Water"/>
    <s v="Authority"/>
    <s v="Integrated Rehab-Intensification Areas"/>
    <x v="0"/>
    <x v="6"/>
    <s v="Planning, Infrastructure &amp; Economic Development Department"/>
    <s v="Infrastructure Services"/>
    <x v="11"/>
    <s v="908139  Montreal Rd (N River Rd-St Laurent Blvd)"/>
    <s v="516104  City Wide Capital"/>
    <n v="8000"/>
    <n v="8000"/>
    <n v="0"/>
    <n v="0"/>
    <n v="0"/>
    <n v="0"/>
    <n v="0"/>
    <n v="0"/>
    <n v="0"/>
    <n v="0"/>
    <n v="16000"/>
    <n v="516104"/>
    <n v="16000"/>
    <s v="12"/>
    <s v="2020"/>
    <s v="City Wide Capital"/>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411"/>
    <x v="0"/>
    <x v="0"/>
    <x v="22"/>
    <x v="6"/>
    <s v="Rate"/>
    <s v="Rate"/>
    <s v="Stormwater"/>
    <s v="Authority"/>
    <s v="Integrated Rehab-Intensification Areas"/>
    <x v="0"/>
    <x v="6"/>
    <s v="Planning, Infrastructure &amp; Economic Development Department"/>
    <s v="Infrastructure Services"/>
    <x v="11"/>
    <s v="908139  Montreal Rd (N River Rd-St Laurent Blvd)"/>
    <s v="516110  Water Capital"/>
    <n v="10000"/>
    <n v="0"/>
    <n v="0"/>
    <n v="0"/>
    <n v="0"/>
    <n v="0"/>
    <n v="0"/>
    <n v="0"/>
    <n v="0"/>
    <n v="0"/>
    <n v="10000"/>
    <n v="516110"/>
    <n v="10000"/>
    <s v="12"/>
    <s v="2020"/>
    <s v="Water Capital"/>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411"/>
    <x v="0"/>
    <x v="0"/>
    <x v="49"/>
    <x v="0"/>
    <s v="Tax"/>
    <s v="Tax"/>
    <s v="Tax"/>
    <s v="Authority"/>
    <s v="Integrated Rehab-Intensification Areas"/>
    <x v="0"/>
    <x v="6"/>
    <s v="Planning, Infrastructure &amp; Economic Development Department"/>
    <s v="Infrastructure Services"/>
    <x v="11"/>
    <s v="908139  Montreal Rd (N River Rd-St Laurent Blvd)"/>
    <s v="516115  Transit Capital"/>
    <n v="1128"/>
    <n v="0"/>
    <n v="0"/>
    <n v="0"/>
    <n v="0"/>
    <n v="0"/>
    <n v="0"/>
    <n v="0"/>
    <n v="0"/>
    <n v="0"/>
    <n v="1128"/>
    <n v="516115"/>
    <n v="1128"/>
    <s v="12"/>
    <s v="2020"/>
    <s v="Transit Capital"/>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411"/>
    <x v="1"/>
    <x v="1"/>
    <x v="61"/>
    <x v="1"/>
    <s v="DC"/>
    <s v="Check SA"/>
    <s v="Water"/>
    <s v="Authority"/>
    <s v="Integrated Rehab-Intensification Areas"/>
    <x v="0"/>
    <x v="6"/>
    <s v="Planning, Infrastructure &amp; Economic Development Department"/>
    <s v="Infrastructure Services"/>
    <x v="11"/>
    <s v="908139  Montreal Rd (N River Rd-St Laurent Blvd)"/>
    <s v="516232  Sanitary Wastewater (Inside Green"/>
    <n v="1004"/>
    <n v="0"/>
    <n v="0"/>
    <n v="0"/>
    <n v="0"/>
    <n v="0"/>
    <n v="0"/>
    <n v="0"/>
    <n v="0"/>
    <n v="0"/>
    <n v="1004"/>
    <n v="516232"/>
    <n v="1004"/>
    <s v="12"/>
    <s v="2020"/>
    <s v="Sanitary Wastewater"/>
    <n v="908139"/>
    <s v="Ch. Montréal (ch. River N-St Laurent)"/>
    <s v="908139 Ch. Montréal (ch. River N-St Laurent)"/>
    <s v="Comité des transports"/>
    <s v="Réfection intégrée des routes, des réseaux d’aqueduc et d’égouts "/>
    <s v="Renouvellement des immobilisations"/>
    <s v="Redevances d’aménagement"/>
  </r>
  <r>
    <n v="908139"/>
    <x v="411"/>
    <x v="2"/>
    <x v="2"/>
    <x v="2"/>
    <x v="2"/>
    <s v="Tax"/>
    <s v="Check SA"/>
    <s v="Sewer"/>
    <s v="Authority"/>
    <s v="Integrated Rehab-Intensification Areas"/>
    <x v="0"/>
    <x v="6"/>
    <s v="Planning, Infrastructure &amp; Economic Development Department"/>
    <s v="Infrastructure Services"/>
    <x v="11"/>
    <s v="908139  Montreal Rd (N River Rd-St Laurent Blvd)"/>
    <s v="518004  Tax Supported Debt"/>
    <n v="640"/>
    <n v="0"/>
    <n v="0"/>
    <n v="0"/>
    <n v="0"/>
    <n v="0"/>
    <n v="0"/>
    <n v="0"/>
    <n v="0"/>
    <n v="0"/>
    <n v="640"/>
    <n v="518004"/>
    <n v="640"/>
    <s v="12"/>
    <s v="2020"/>
    <s v="Tax Supported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39"/>
    <x v="411"/>
    <x v="2"/>
    <x v="2"/>
    <x v="25"/>
    <x v="7"/>
    <s v="Rate"/>
    <s v="Check SA"/>
    <s v="Stormwater"/>
    <s v="Authority"/>
    <s v="Integrated Rehab-Intensification Areas"/>
    <x v="0"/>
    <x v="6"/>
    <s v="Planning, Infrastructure &amp; Economic Development Department"/>
    <s v="Infrastructure Services"/>
    <x v="11"/>
    <s v="908139  Montreal Rd (N River Rd-St Laurent Blvd)"/>
    <s v="518007  Sewer Funded Debt"/>
    <n v="616"/>
    <n v="0"/>
    <n v="0"/>
    <n v="0"/>
    <n v="0"/>
    <n v="0"/>
    <n v="0"/>
    <n v="0"/>
    <n v="0"/>
    <n v="0"/>
    <n v="616"/>
    <n v="518007"/>
    <n v="616"/>
    <s v="12"/>
    <s v="2020"/>
    <s v="Sewer Funded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39"/>
    <x v="411"/>
    <x v="2"/>
    <x v="2"/>
    <x v="28"/>
    <x v="7"/>
    <s v="Rate"/>
    <s v="Tax"/>
    <s v="Tax"/>
    <s v="Authority"/>
    <s v="Integrated Rehab-Intensification Areas"/>
    <x v="0"/>
    <x v="6"/>
    <s v="Planning, Infrastructure &amp; Economic Development Department"/>
    <s v="Infrastructure Services"/>
    <x v="11"/>
    <s v="908139  Montreal Rd (N River Rd-St Laurent Blvd)"/>
    <s v="518011  Water Funded Debt"/>
    <n v="310"/>
    <n v="0"/>
    <n v="0"/>
    <n v="0"/>
    <n v="0"/>
    <n v="0"/>
    <n v="0"/>
    <n v="0"/>
    <n v="0"/>
    <n v="0"/>
    <n v="310"/>
    <n v="518011"/>
    <n v="310"/>
    <s v="12"/>
    <s v="2020"/>
    <s v="Water Funded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39"/>
    <x v="411"/>
    <x v="2"/>
    <x v="2"/>
    <x v="26"/>
    <x v="7"/>
    <s v="Rate"/>
    <s v="Check SA"/>
    <s v="Sewer"/>
    <s v="Authority"/>
    <s v="Integrated Rehab-Intensification Areas"/>
    <x v="0"/>
    <x v="6"/>
    <s v="Planning, Infrastructure &amp; Economic Development Department"/>
    <s v="Infrastructure Services"/>
    <x v="11"/>
    <s v="908139  Montreal Rd (N River Rd-St Laurent Blvd)"/>
    <s v="518056  Stormwater Reserve Capital Debt"/>
    <n v="3630"/>
    <n v="0"/>
    <n v="0"/>
    <n v="0"/>
    <n v="0"/>
    <n v="0"/>
    <n v="0"/>
    <n v="0"/>
    <n v="0"/>
    <n v="0"/>
    <n v="3630"/>
    <n v="518056"/>
    <n v="3630"/>
    <s v="12"/>
    <s v="2020"/>
    <e v="#N/A"/>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40"/>
    <x v="412"/>
    <x v="0"/>
    <x v="0"/>
    <x v="0"/>
    <x v="0"/>
    <s v="Tax"/>
    <s v="Rate"/>
    <s v="Water"/>
    <s v="Authority"/>
    <s v="Individual"/>
    <x v="0"/>
    <x v="6"/>
    <s v="Planning, Infrastructure &amp; Economic Development Department"/>
    <s v="Infrastructure Services"/>
    <x v="11"/>
    <s v="908140  City Centre Ave &amp; Elm St"/>
    <s v="516104  City Wide Capital"/>
    <n v="0"/>
    <n v="100"/>
    <n v="0"/>
    <n v="400"/>
    <n v="0"/>
    <n v="0"/>
    <n v="0"/>
    <n v="0"/>
    <n v="0"/>
    <n v="0"/>
    <n v="500"/>
    <n v="516104"/>
    <n v="500"/>
    <s v="14"/>
    <n v="2025"/>
    <s v="City Wide Capital"/>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412"/>
    <x v="0"/>
    <x v="0"/>
    <x v="22"/>
    <x v="6"/>
    <s v="Rate"/>
    <s v="Rate"/>
    <s v="Tax"/>
    <s v="Authority"/>
    <s v="Individual"/>
    <x v="0"/>
    <x v="6"/>
    <s v="Planning, Infrastructure &amp; Economic Development Department"/>
    <s v="Infrastructure Services"/>
    <x v="11"/>
    <s v="908140  City Centre Ave &amp; Elm St"/>
    <s v="516110  Water Capital"/>
    <n v="0"/>
    <n v="270"/>
    <n v="0"/>
    <n v="1200"/>
    <n v="0"/>
    <n v="0"/>
    <n v="0"/>
    <n v="0"/>
    <n v="0"/>
    <n v="0"/>
    <n v="1470"/>
    <n v="516110"/>
    <n v="1470"/>
    <s v="14"/>
    <n v="2025"/>
    <s v="Water Capital"/>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412"/>
    <x v="0"/>
    <x v="0"/>
    <x v="23"/>
    <x v="6"/>
    <s v="Rate"/>
    <s v="Rate"/>
    <s v="Water"/>
    <s v="Authority"/>
    <s v="Individual"/>
    <x v="0"/>
    <x v="6"/>
    <s v="Planning, Infrastructure &amp; Economic Development Department"/>
    <s v="Infrastructure Services"/>
    <x v="11"/>
    <s v="908140  City Centre Ave &amp; Elm St"/>
    <s v="516112  Sewer Capital"/>
    <n v="0"/>
    <n v="170"/>
    <n v="0"/>
    <n v="0"/>
    <n v="0"/>
    <n v="0"/>
    <n v="0"/>
    <n v="0"/>
    <n v="0"/>
    <n v="0"/>
    <n v="170"/>
    <n v="516112"/>
    <n v="170"/>
    <s v="14"/>
    <n v="2025"/>
    <s v="Sewer Capital "/>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412"/>
    <x v="0"/>
    <x v="0"/>
    <x v="24"/>
    <x v="6"/>
    <s v="Rate"/>
    <s v="Rate"/>
    <s v="Stormwater"/>
    <s v="Authority"/>
    <s v="Individual"/>
    <x v="0"/>
    <x v="6"/>
    <s v="Planning, Infrastructure &amp; Economic Development Department"/>
    <s v="Infrastructure Services"/>
    <x v="11"/>
    <s v="908140  City Centre Ave &amp; Elm St"/>
    <s v="516180  Stormwater Reserve Capital"/>
    <n v="0"/>
    <n v="200"/>
    <n v="0"/>
    <n v="740"/>
    <n v="0"/>
    <n v="0"/>
    <n v="0"/>
    <n v="0"/>
    <n v="0"/>
    <n v="0"/>
    <n v="940"/>
    <n v="516180"/>
    <n v="940"/>
    <s v="14"/>
    <n v="2025"/>
    <s v="Stormwater"/>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412"/>
    <x v="2"/>
    <x v="2"/>
    <x v="2"/>
    <x v="2"/>
    <s v="Tax"/>
    <s v="Rate"/>
    <s v="Sewer"/>
    <s v="Authority"/>
    <s v="Individual"/>
    <x v="0"/>
    <x v="6"/>
    <s v="Planning, Infrastructure &amp; Economic Development Department"/>
    <s v="Infrastructure Services"/>
    <x v="11"/>
    <s v="908140  City Centre Ave &amp; Elm St"/>
    <s v="518004  Tax Supported Debt"/>
    <n v="0"/>
    <n v="20"/>
    <n v="0"/>
    <n v="80"/>
    <n v="0"/>
    <n v="0"/>
    <n v="0"/>
    <n v="0"/>
    <n v="0"/>
    <n v="0"/>
    <n v="100"/>
    <n v="518004"/>
    <n v="100"/>
    <s v="14"/>
    <n v="2025"/>
    <s v="Tax Support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0"/>
    <x v="412"/>
    <x v="2"/>
    <x v="2"/>
    <x v="25"/>
    <x v="7"/>
    <s v="Rate"/>
    <s v="Rate"/>
    <s v="Tax"/>
    <s v="Authority"/>
    <s v="Individual"/>
    <x v="0"/>
    <x v="6"/>
    <s v="Planning, Infrastructure &amp; Economic Development Department"/>
    <s v="Infrastructure Services"/>
    <x v="11"/>
    <s v="908140  City Centre Ave &amp; Elm St"/>
    <s v="518007  Sewer Funded Debt"/>
    <n v="0"/>
    <n v="20"/>
    <n v="0"/>
    <n v="750"/>
    <n v="0"/>
    <n v="0"/>
    <n v="0"/>
    <n v="0"/>
    <n v="0"/>
    <n v="0"/>
    <n v="770"/>
    <n v="518007"/>
    <n v="770"/>
    <s v="14"/>
    <n v="2025"/>
    <s v="Sewer Fund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0"/>
    <x v="412"/>
    <x v="2"/>
    <x v="2"/>
    <x v="28"/>
    <x v="7"/>
    <s v="Rate"/>
    <s v="Rate"/>
    <s v="Sewer"/>
    <s v="Authority"/>
    <s v="Individual"/>
    <x v="0"/>
    <x v="6"/>
    <s v="Planning, Infrastructure &amp; Economic Development Department"/>
    <s v="Infrastructure Services"/>
    <x v="11"/>
    <s v="908140  City Centre Ave &amp; Elm St"/>
    <s v="518011  Water Funded Debt"/>
    <n v="0"/>
    <n v="20"/>
    <n v="0"/>
    <n v="30"/>
    <n v="0"/>
    <n v="0"/>
    <n v="0"/>
    <n v="0"/>
    <n v="0"/>
    <n v="0"/>
    <n v="50"/>
    <n v="518011"/>
    <n v="50"/>
    <s v="14"/>
    <n v="2025"/>
    <s v="Water Fund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1"/>
    <x v="413"/>
    <x v="0"/>
    <x v="0"/>
    <x v="0"/>
    <x v="0"/>
    <s v="Tax"/>
    <s v="Tax"/>
    <s v="Water"/>
    <s v="Authority"/>
    <s v="Integrated Rehab-Intensification Areas"/>
    <x v="0"/>
    <x v="6"/>
    <s v="Planning, Infrastructure &amp; Economic Development Department"/>
    <s v="Infrastructure Services"/>
    <x v="11"/>
    <s v="908141  ORAP Albert St-Bronson Ave-Slater St"/>
    <s v="516104  City Wide Capital"/>
    <n v="200"/>
    <n v="0"/>
    <n v="0"/>
    <n v="100"/>
    <n v="0"/>
    <n v="0"/>
    <n v="0"/>
    <n v="0"/>
    <n v="0"/>
    <n v="0"/>
    <n v="300"/>
    <n v="516104"/>
    <n v="300"/>
    <s v="14"/>
    <s v="2021"/>
    <s v="City Wide Capital"/>
    <n v="908141"/>
    <s v="PARO - rue Albert-Bronson-Slater"/>
    <s v="908141 PARO - rue Albert-Bronson-Slater"/>
    <s v="Comité des transports"/>
    <s v="Réfection intégrée des routes, des réseaux d’aqueduc et d’égouts "/>
    <s v="Renouvellement des immobilisations"/>
    <s v="Fonds de réserve financé par les deniers publics"/>
  </r>
  <r>
    <n v="908141"/>
    <x v="413"/>
    <x v="0"/>
    <x v="0"/>
    <x v="22"/>
    <x v="6"/>
    <s v="Rate"/>
    <s v="Rate"/>
    <s v="Tax"/>
    <s v="Authority"/>
    <s v="Integrated Rehab-Intensification Areas"/>
    <x v="0"/>
    <x v="6"/>
    <s v="Planning, Infrastructure &amp; Economic Development Department"/>
    <s v="Infrastructure Services"/>
    <x v="11"/>
    <s v="908141  ORAP Albert St-Bronson Ave-Slater St"/>
    <s v="516110  Water Capital"/>
    <n v="0"/>
    <n v="0"/>
    <n v="0"/>
    <n v="4600"/>
    <n v="0"/>
    <n v="0"/>
    <n v="0"/>
    <n v="0"/>
    <n v="0"/>
    <n v="0"/>
    <n v="4600"/>
    <n v="516110"/>
    <n v="4600"/>
    <s v="14"/>
    <s v="2021"/>
    <s v="Water Capital"/>
    <n v="908141"/>
    <s v="PARO - rue Albert-Bronson-Slater"/>
    <s v="908141 PARO - rue Albert-Bronson-Slater"/>
    <s v="Comité des transports"/>
    <s v="Réfection intégrée des routes, des réseaux d’aqueduc et d’égouts "/>
    <s v="Renouvellement des immobilisations"/>
    <s v="Fonds de réserve financé par les deniers publics"/>
  </r>
  <r>
    <n v="908141"/>
    <x v="413"/>
    <x v="0"/>
    <x v="0"/>
    <x v="24"/>
    <x v="6"/>
    <s v="Rate"/>
    <s v="Rate"/>
    <s v="Water"/>
    <s v="Authority"/>
    <s v="Integrated Rehab-Intensification Areas"/>
    <x v="0"/>
    <x v="6"/>
    <s v="Planning, Infrastructure &amp; Economic Development Department"/>
    <s v="Infrastructure Services"/>
    <x v="11"/>
    <s v="908141  ORAP Albert St-Bronson Ave-Slater St"/>
    <s v="516180  Stormwater Reserve Capital"/>
    <n v="410"/>
    <n v="0"/>
    <n v="0"/>
    <n v="5900"/>
    <n v="0"/>
    <n v="0"/>
    <n v="0"/>
    <n v="0"/>
    <n v="0"/>
    <n v="0"/>
    <n v="6310"/>
    <n v="516180"/>
    <n v="6310"/>
    <s v="14"/>
    <s v="2021"/>
    <s v="Stormwater"/>
    <n v="908141"/>
    <s v="PARO - rue Albert-Bronson-Slater"/>
    <s v="908141 PARO - rue Albert-Bronson-Slater"/>
    <s v="Comité des transports"/>
    <s v="Réfection intégrée des routes, des réseaux d’aqueduc et d’égouts "/>
    <s v="Renouvellement des immobilisations"/>
    <s v="Fonds de réserve financé par les deniers publics"/>
  </r>
  <r>
    <n v="908141"/>
    <x v="413"/>
    <x v="1"/>
    <x v="1"/>
    <x v="61"/>
    <x v="1"/>
    <s v="DC"/>
    <s v="DC"/>
    <s v="Sewer"/>
    <s v="Authority"/>
    <s v="Integrated Rehab-Intensification Areas"/>
    <x v="0"/>
    <x v="6"/>
    <s v="Planning, Infrastructure &amp; Economic Development Department"/>
    <s v="Infrastructure Services"/>
    <x v="11"/>
    <s v="908141  ORAP Albert St-Bronson Ave-Slater St"/>
    <s v="516232  Sanitary Wastewater (Inside Green"/>
    <n v="51"/>
    <n v="0"/>
    <n v="0"/>
    <n v="700"/>
    <n v="0"/>
    <n v="0"/>
    <n v="0"/>
    <n v="0"/>
    <n v="0"/>
    <n v="0"/>
    <n v="751"/>
    <n v="516232"/>
    <n v="751"/>
    <s v="14"/>
    <s v="2021"/>
    <s v="Sanitary Wastewater"/>
    <n v="908141"/>
    <s v="PARO - rue Albert-Bronson-Slater"/>
    <s v="908141 PARO - rue Albert-Bronson-Slater"/>
    <s v="Comité des transports"/>
    <s v="Réfection intégrée des routes, des réseaux d’aqueduc et d’égouts "/>
    <s v="Renouvellement des immobilisations"/>
    <s v="Redevances d’aménagement"/>
  </r>
  <r>
    <n v="908141"/>
    <x v="413"/>
    <x v="2"/>
    <x v="2"/>
    <x v="2"/>
    <x v="2"/>
    <s v="Tax"/>
    <s v="Rate"/>
    <s v="Sewer"/>
    <s v="Authority"/>
    <s v="Integrated Rehab-Intensification Areas"/>
    <x v="0"/>
    <x v="6"/>
    <s v="Planning, Infrastructure &amp; Economic Development Department"/>
    <s v="Infrastructure Services"/>
    <x v="11"/>
    <s v="908141  ORAP Albert St-Bronson Ave-Slater St"/>
    <s v="518004  Tax Supported Debt"/>
    <n v="60"/>
    <n v="0"/>
    <n v="0"/>
    <n v="6400"/>
    <n v="0"/>
    <n v="0"/>
    <n v="0"/>
    <n v="0"/>
    <n v="0"/>
    <n v="0"/>
    <n v="6460"/>
    <n v="518004"/>
    <n v="6460"/>
    <s v="14"/>
    <s v="2021"/>
    <s v="Tax Supported Debt"/>
    <n v="908141"/>
    <s v="PARO - rue Albert-Bronson-Slater"/>
    <s v="908141 PARO - rue Albert-Bronson-Slater"/>
    <s v="Comité des transports"/>
    <s v="Réfection intégrée des routes, des réseaux d’aqueduc et d’égouts "/>
    <s v="Renouvellement des immobilisations"/>
    <s v="Dette financée par les deniers publics"/>
  </r>
  <r>
    <n v="908141"/>
    <x v="413"/>
    <x v="2"/>
    <x v="2"/>
    <x v="25"/>
    <x v="7"/>
    <s v="Rate"/>
    <s v="Rate"/>
    <s v="Tax"/>
    <s v="Authority"/>
    <s v="Integrated Rehab-Intensification Areas"/>
    <x v="0"/>
    <x v="6"/>
    <s v="Planning, Infrastructure &amp; Economic Development Department"/>
    <s v="Infrastructure Services"/>
    <x v="11"/>
    <s v="908141  ORAP Albert St-Bronson Ave-Slater St"/>
    <s v="518007  Sewer Funded Debt"/>
    <n v="359"/>
    <n v="0"/>
    <n v="0"/>
    <n v="5200"/>
    <n v="0"/>
    <n v="0"/>
    <n v="0"/>
    <n v="0"/>
    <n v="0"/>
    <n v="0"/>
    <n v="5559"/>
    <n v="518007"/>
    <n v="5559"/>
    <s v="14"/>
    <s v="2021"/>
    <s v="Sewer Funded Debt"/>
    <n v="908141"/>
    <s v="PARO - rue Albert-Bronson-Slater"/>
    <s v="908141 PARO - rue Albert-Bronson-Slater"/>
    <s v="Comité des transports"/>
    <s v="Réfection intégrée des routes, des réseaux d’aqueduc et d’égouts "/>
    <s v="Renouvellement des immobilisations"/>
    <s v="Dette financée par les deniers publics"/>
  </r>
  <r>
    <n v="908141"/>
    <x v="413"/>
    <x v="2"/>
    <x v="2"/>
    <x v="28"/>
    <x v="7"/>
    <s v="Rate"/>
    <s v="Rate"/>
    <s v="Water"/>
    <s v="Authority"/>
    <s v="Integrated Rehab-Intensification Areas"/>
    <x v="0"/>
    <x v="6"/>
    <s v="Planning, Infrastructure &amp; Economic Development Department"/>
    <s v="Infrastructure Services"/>
    <x v="11"/>
    <s v="908141  ORAP Albert St-Bronson Ave-Slater St"/>
    <s v="518011  Water Funded Debt"/>
    <n v="620"/>
    <n v="0"/>
    <n v="0"/>
    <n v="400"/>
    <n v="0"/>
    <n v="0"/>
    <n v="0"/>
    <n v="0"/>
    <n v="0"/>
    <n v="0"/>
    <n v="1020"/>
    <n v="518011"/>
    <n v="1020"/>
    <s v="14"/>
    <s v="2021"/>
    <s v="Water Funded Debt"/>
    <n v="908141"/>
    <s v="PARO - rue Albert-Bronson-Slater"/>
    <s v="908141 PARO - rue Albert-Bronson-Slater"/>
    <s v="Comité des transports"/>
    <s v="Réfection intégrée des routes, des réseaux d’aqueduc et d’égouts "/>
    <s v="Renouvellement des immobilisations"/>
    <s v="Dette financée par les deniers publics"/>
  </r>
  <r>
    <n v="908142"/>
    <x v="414"/>
    <x v="0"/>
    <x v="0"/>
    <x v="0"/>
    <x v="0"/>
    <s v="Tax"/>
    <s v="Tax"/>
    <s v="Sewer"/>
    <s v="Authority"/>
    <s v="Integrated Rehab-Intensification Areas"/>
    <x v="0"/>
    <x v="6"/>
    <s v="Planning, Infrastructure &amp; Economic Development Department"/>
    <s v="Infrastructure Services"/>
    <x v="11"/>
    <s v="908142  CWWF McLeod - Florence"/>
    <s v="516104  City Wide Capital"/>
    <n v="940"/>
    <n v="0"/>
    <n v="0"/>
    <n v="0"/>
    <n v="0"/>
    <n v="0"/>
    <n v="0"/>
    <n v="0"/>
    <n v="0"/>
    <n v="0"/>
    <n v="940"/>
    <n v="516104"/>
    <n v="940"/>
    <s v="14"/>
    <s v="2021"/>
    <s v="City Wide Capital"/>
    <n v="908142"/>
    <s v="McLeod (Bank-Bronson)"/>
    <s v="908142 McLeod (Bank-Bronson)"/>
    <s v="Comité des transports"/>
    <s v="Réfection intégrée des routes, des réseaux d’aqueduc et d’égouts "/>
    <s v="Renouvellement des immobilisations"/>
    <s v="Fonds de réserve financé par les deniers publics"/>
  </r>
  <r>
    <n v="908142"/>
    <x v="414"/>
    <x v="0"/>
    <x v="0"/>
    <x v="22"/>
    <x v="6"/>
    <s v="Rate"/>
    <s v="Rate"/>
    <s v="Stormwater"/>
    <s v="Authority"/>
    <s v="Integrated Rehab-Intensification Areas"/>
    <x v="0"/>
    <x v="6"/>
    <s v="Planning, Infrastructure &amp; Economic Development Department"/>
    <s v="Infrastructure Services"/>
    <x v="11"/>
    <s v="908142  CWWF McLeod - Florence"/>
    <s v="516110  Water Capital"/>
    <n v="1480"/>
    <n v="0"/>
    <n v="0"/>
    <n v="0"/>
    <n v="0"/>
    <n v="0"/>
    <n v="0"/>
    <n v="0"/>
    <n v="0"/>
    <n v="0"/>
    <n v="1480"/>
    <n v="516110"/>
    <n v="1480"/>
    <s v="14"/>
    <s v="2021"/>
    <s v="Water Capital"/>
    <n v="908142"/>
    <s v="McLeod (Bank-Bronson)"/>
    <s v="908142 McLeod (Bank-Bronson)"/>
    <s v="Comité des transports"/>
    <s v="Réfection intégrée des routes, des réseaux d’aqueduc et d’égouts "/>
    <s v="Renouvellement des immobilisations"/>
    <s v="Fonds de réserve financé par les deniers publics"/>
  </r>
  <r>
    <n v="908142"/>
    <x v="414"/>
    <x v="0"/>
    <x v="0"/>
    <x v="23"/>
    <x v="6"/>
    <s v="Rate"/>
    <s v="Rate"/>
    <s v="Sewer"/>
    <s v="Authority"/>
    <s v="Integrated Rehab-Intensification Areas"/>
    <x v="0"/>
    <x v="6"/>
    <s v="Planning, Infrastructure &amp; Economic Development Department"/>
    <s v="Infrastructure Services"/>
    <x v="11"/>
    <s v="908142  CWWF McLeod - Florence"/>
    <s v="516112  Sewer Capital"/>
    <n v="6198"/>
    <n v="0"/>
    <n v="0"/>
    <n v="0"/>
    <n v="0"/>
    <n v="0"/>
    <n v="0"/>
    <n v="0"/>
    <n v="0"/>
    <n v="0"/>
    <n v="6198"/>
    <n v="516112"/>
    <n v="6198"/>
    <s v="14"/>
    <s v="2021"/>
    <s v="Sewer Capital "/>
    <n v="908142"/>
    <s v="McLeod (Bank-Bronson)"/>
    <s v="908142 McLeod (Bank-Bronson)"/>
    <s v="Comité des transports"/>
    <s v="Réfection intégrée des routes, des réseaux d’aqueduc et d’égouts "/>
    <s v="Renouvellement des immobilisations"/>
    <s v="Fonds de réserve financé par les deniers publics"/>
  </r>
  <r>
    <n v="908142"/>
    <x v="414"/>
    <x v="1"/>
    <x v="1"/>
    <x v="61"/>
    <x v="1"/>
    <s v="DC"/>
    <s v="DC"/>
    <s v="Water"/>
    <s v="Authority"/>
    <s v="Integrated Rehab-Intensification Areas"/>
    <x v="0"/>
    <x v="6"/>
    <s v="Planning, Infrastructure &amp; Economic Development Department"/>
    <s v="Infrastructure Services"/>
    <x v="11"/>
    <s v="908142  CWWF McLeod - Florence"/>
    <s v="516232  Sanitary Wastewater (Inside Green"/>
    <n v="267"/>
    <n v="0"/>
    <n v="0"/>
    <n v="0"/>
    <n v="0"/>
    <n v="0"/>
    <n v="0"/>
    <n v="0"/>
    <n v="0"/>
    <n v="0"/>
    <n v="267"/>
    <n v="516232"/>
    <n v="267"/>
    <s v="14"/>
    <s v="2021"/>
    <s v="Sanitary Wastewater"/>
    <n v="908142"/>
    <s v="McLeod (Bank-Bronson)"/>
    <s v="908142 McLeod (Bank-Bronson)"/>
    <s v="Comité des transports"/>
    <s v="Réfection intégrée des routes, des réseaux d’aqueduc et d’égouts "/>
    <s v="Renouvellement des immobilisations"/>
    <s v="Redevances d’aménagement"/>
  </r>
  <r>
    <n v="908570"/>
    <x v="415"/>
    <x v="0"/>
    <x v="0"/>
    <x v="0"/>
    <x v="0"/>
    <s v="Tax"/>
    <s v="Tax"/>
    <s v="Stormwater"/>
    <s v="Authority"/>
    <s v="Integrated Rehab-Intensification Areas"/>
    <x v="0"/>
    <x v="6"/>
    <s v="Planning, Infrastructure &amp; Economic Development Department"/>
    <s v="Infrastructure Services"/>
    <x v="11"/>
    <s v="908570  Byron-Athlone-Highcroft"/>
    <s v="516104  City Wide Capital"/>
    <n v="250"/>
    <n v="0"/>
    <n v="1280"/>
    <n v="0"/>
    <n v="0"/>
    <n v="0"/>
    <n v="0"/>
    <n v="0"/>
    <n v="0"/>
    <n v="0"/>
    <n v="1530"/>
    <n v="516104"/>
    <n v="1530"/>
    <s v="15"/>
    <n v="2024"/>
    <s v="City Wide Capital"/>
    <n v="908570"/>
    <s v="Byron-Highcroft-Athlone"/>
    <s v="908570 Byron-Highcroft-Athlone"/>
    <s v="Comité des transports"/>
    <s v="Réfection intégrée des routes, des réseaux d’aqueduc et d’égouts "/>
    <s v="Renouvellement des immobilisations"/>
    <s v="Fonds de réserve financé par les deniers publics"/>
  </r>
  <r>
    <n v="908570"/>
    <x v="415"/>
    <x v="0"/>
    <x v="0"/>
    <x v="22"/>
    <x v="6"/>
    <s v="Rate"/>
    <s v="Rate"/>
    <s v="Tax"/>
    <s v="Authority"/>
    <s v="Integrated Rehab-Intensification Areas"/>
    <x v="0"/>
    <x v="6"/>
    <s v="Planning, Infrastructure &amp; Economic Development Department"/>
    <s v="Infrastructure Services"/>
    <x v="11"/>
    <s v="908570  Byron-Athlone-Highcroft"/>
    <s v="516110  Water Capital"/>
    <n v="0"/>
    <n v="0"/>
    <n v="2500"/>
    <n v="0"/>
    <n v="0"/>
    <n v="0"/>
    <n v="0"/>
    <n v="0"/>
    <n v="0"/>
    <n v="0"/>
    <n v="2500"/>
    <n v="516110"/>
    <n v="2500"/>
    <s v="15"/>
    <n v="2024"/>
    <s v="Water Capital"/>
    <n v="908570"/>
    <s v="Byron-Highcroft-Athlone"/>
    <s v="908570 Byron-Highcroft-Athlone"/>
    <s v="Comité des transports"/>
    <s v="Réfection intégrée des routes, des réseaux d’aqueduc et d’égouts "/>
    <s v="Renouvellement des immobilisations"/>
    <s v="Fonds de réserve financé par les deniers publics"/>
  </r>
  <r>
    <n v="908570"/>
    <x v="415"/>
    <x v="0"/>
    <x v="0"/>
    <x v="23"/>
    <x v="6"/>
    <s v="Rate"/>
    <s v="Rate"/>
    <s v="Water"/>
    <s v="Authority"/>
    <s v="Integrated Rehab-Intensification Areas"/>
    <x v="0"/>
    <x v="6"/>
    <s v="Planning, Infrastructure &amp; Economic Development Department"/>
    <s v="Infrastructure Services"/>
    <x v="11"/>
    <s v="908570  Byron-Athlone-Highcroft"/>
    <s v="516112  Sewer Capital"/>
    <n v="350"/>
    <n v="0"/>
    <n v="0"/>
    <n v="0"/>
    <n v="0"/>
    <n v="0"/>
    <n v="0"/>
    <n v="0"/>
    <n v="0"/>
    <n v="0"/>
    <n v="350"/>
    <n v="516112"/>
    <n v="350"/>
    <s v="15"/>
    <n v="2024"/>
    <s v="Sewer Capital "/>
    <n v="908570"/>
    <s v="Byron-Highcroft-Athlone"/>
    <s v="908570 Byron-Highcroft-Athlone"/>
    <s v="Comité des transports"/>
    <s v="Réfection intégrée des routes, des réseaux d’aqueduc et d’égouts "/>
    <s v="Renouvellement des immobilisations"/>
    <s v="Fonds de réserve financé par les deniers publics"/>
  </r>
  <r>
    <n v="908570"/>
    <x v="415"/>
    <x v="0"/>
    <x v="0"/>
    <x v="24"/>
    <x v="6"/>
    <s v="Rate"/>
    <s v="Rate"/>
    <s v="Stormwater"/>
    <s v="Authority"/>
    <s v="Integrated Rehab-Intensification Areas"/>
    <x v="0"/>
    <x v="6"/>
    <s v="Planning, Infrastructure &amp; Economic Development Department"/>
    <s v="Infrastructure Services"/>
    <x v="11"/>
    <s v="908570  Byron-Athlone-Highcroft"/>
    <s v="516180  Stormwater Reserve Capital"/>
    <n v="0"/>
    <n v="0"/>
    <n v="1700"/>
    <n v="0"/>
    <n v="0"/>
    <n v="0"/>
    <n v="0"/>
    <n v="0"/>
    <n v="0"/>
    <n v="0"/>
    <n v="1700"/>
    <n v="516180"/>
    <n v="1700"/>
    <s v="15"/>
    <n v="2024"/>
    <s v="Stormwater"/>
    <n v="908570"/>
    <s v="Byron-Highcroft-Athlone"/>
    <s v="908570 Byron-Highcroft-Athlone"/>
    <s v="Comité des transports"/>
    <s v="Réfection intégrée des routes, des réseaux d’aqueduc et d’égouts "/>
    <s v="Renouvellement des immobilisations"/>
    <s v="Fonds de réserve financé par les deniers publics"/>
  </r>
  <r>
    <n v="908570"/>
    <x v="415"/>
    <x v="2"/>
    <x v="2"/>
    <x v="25"/>
    <x v="7"/>
    <s v="Rate"/>
    <s v="Rate"/>
    <s v="Sewer"/>
    <s v="Authority"/>
    <s v="Integrated Rehab-Intensification Areas"/>
    <x v="0"/>
    <x v="6"/>
    <s v="Planning, Infrastructure &amp; Economic Development Department"/>
    <s v="Infrastructure Services"/>
    <x v="11"/>
    <s v="908570  Byron-Athlone-Highcroft"/>
    <s v="518007  Sewer Funded Debt"/>
    <n v="40"/>
    <n v="0"/>
    <n v="3145"/>
    <n v="0"/>
    <n v="0"/>
    <n v="0"/>
    <n v="0"/>
    <n v="0"/>
    <n v="0"/>
    <n v="0"/>
    <n v="3185"/>
    <n v="518007"/>
    <n v="3185"/>
    <s v="15"/>
    <n v="2024"/>
    <s v="Sewer Funded Debt"/>
    <n v="908570"/>
    <s v="Byron-Highcroft-Athlone"/>
    <s v="908570 Byron-Highcroft-Athlone"/>
    <s v="Comité des transports"/>
    <s v="Réfection intégrée des routes, des réseaux d’aqueduc et d’égouts "/>
    <s v="Renouvellement des immobilisations"/>
    <s v="Dette financée par les deniers publics"/>
  </r>
  <r>
    <n v="908570"/>
    <x v="415"/>
    <x v="2"/>
    <x v="2"/>
    <x v="28"/>
    <x v="7"/>
    <s v="Rate"/>
    <s v="Rate"/>
    <s v="Sewer"/>
    <s v="Authority"/>
    <s v="Integrated Rehab-Intensification Areas"/>
    <x v="0"/>
    <x v="6"/>
    <s v="Planning, Infrastructure &amp; Economic Development Department"/>
    <s v="Infrastructure Services"/>
    <x v="11"/>
    <s v="908570  Byron-Athlone-Highcroft"/>
    <s v="518011  Water Funded Debt"/>
    <n v="640"/>
    <n v="0"/>
    <n v="60"/>
    <n v="0"/>
    <n v="0"/>
    <n v="0"/>
    <n v="0"/>
    <n v="0"/>
    <n v="0"/>
    <n v="0"/>
    <n v="700"/>
    <n v="518011"/>
    <n v="700"/>
    <s v="15"/>
    <n v="2024"/>
    <s v="Water Funded Debt"/>
    <n v="908570"/>
    <s v="Byron-Highcroft-Athlone"/>
    <s v="908570 Byron-Highcroft-Athlone"/>
    <s v="Comité des transports"/>
    <s v="Réfection intégrée des routes, des réseaux d’aqueduc et d’égouts "/>
    <s v="Renouvellement des immobilisations"/>
    <s v="Dette financée par les deniers publics"/>
  </r>
  <r>
    <n v="908570"/>
    <x v="415"/>
    <x v="2"/>
    <x v="2"/>
    <x v="26"/>
    <x v="7"/>
    <s v="Rate"/>
    <s v="Rate"/>
    <s v="Tax"/>
    <s v="Authority"/>
    <s v="Integrated Rehab-Intensification Areas"/>
    <x v="0"/>
    <x v="6"/>
    <s v="Planning, Infrastructure &amp; Economic Development Department"/>
    <s v="Infrastructure Services"/>
    <x v="11"/>
    <s v="908570  Byron-Athlone-Highcroft"/>
    <s v="518056  Stormwater Reserve Capital Debt"/>
    <n v="510"/>
    <n v="0"/>
    <n v="165"/>
    <n v="0"/>
    <n v="0"/>
    <n v="0"/>
    <n v="0"/>
    <n v="0"/>
    <n v="0"/>
    <n v="0"/>
    <n v="675"/>
    <n v="518056"/>
    <n v="675"/>
    <s v="15"/>
    <n v="2024"/>
    <e v="#N/A"/>
    <n v="908570"/>
    <s v="Byron-Highcroft-Athlone"/>
    <s v="908570 Byron-Highcroft-Athlone"/>
    <s v="Comité des transports"/>
    <s v="Réfection intégrée des routes, des réseaux d’aqueduc et d’égouts "/>
    <s v="Renouvellement des immobilisations"/>
    <s v="Dette financée par les deniers publics"/>
  </r>
  <r>
    <n v="908571"/>
    <x v="416"/>
    <x v="0"/>
    <x v="0"/>
    <x v="0"/>
    <x v="0"/>
    <s v="Tax"/>
    <s v="Tax"/>
    <s v="Water"/>
    <s v="Authority"/>
    <s v="Individual"/>
    <x v="0"/>
    <x v="6"/>
    <s v="Planning, Infrastructure &amp; Economic Development Department"/>
    <s v="Infrastructure Services"/>
    <x v="11"/>
    <s v="908571  Catherine St (Bronson-Elgin)"/>
    <s v="516104  City Wide Capital"/>
    <n v="0"/>
    <n v="0"/>
    <n v="0"/>
    <n v="700"/>
    <n v="0"/>
    <n v="0"/>
    <n v="0"/>
    <n v="0"/>
    <n v="0"/>
    <n v="0"/>
    <n v="700"/>
    <n v="516104"/>
    <n v="700"/>
    <s v="14"/>
    <n v="2022"/>
    <s v="City Wide Capital"/>
    <n v="908571"/>
    <s v="Rue Catherine (Bronson-Elgin)"/>
    <s v="908571 Rue Catherine (Bronson-Elgin)"/>
    <s v="Comité des transports"/>
    <s v="Réfection intégrée des routes, des réseaux d’aqueduc et d’égouts "/>
    <s v="Renouvellement des immobilisations"/>
    <s v="Fonds de réserve financé par les deniers publics"/>
  </r>
  <r>
    <n v="908571"/>
    <x v="416"/>
    <x v="0"/>
    <x v="0"/>
    <x v="22"/>
    <x v="6"/>
    <s v="Rate"/>
    <s v="Rate"/>
    <s v="Stormwater"/>
    <s v="Authority"/>
    <s v="Individual"/>
    <x v="0"/>
    <x v="6"/>
    <s v="Planning, Infrastructure &amp; Economic Development Department"/>
    <s v="Infrastructure Services"/>
    <x v="11"/>
    <s v="908571  Catherine St (Bronson-Elgin)"/>
    <s v="516110  Water Capital"/>
    <n v="0"/>
    <n v="0"/>
    <n v="0"/>
    <n v="1900"/>
    <n v="0"/>
    <n v="0"/>
    <n v="0"/>
    <n v="0"/>
    <n v="0"/>
    <n v="0"/>
    <n v="1900"/>
    <n v="516110"/>
    <n v="1900"/>
    <s v="14"/>
    <n v="2022"/>
    <s v="Water Capital"/>
    <n v="908571"/>
    <s v="Rue Catherine (Bronson-Elgin)"/>
    <s v="908571 Rue Catherine (Bronson-Elgin)"/>
    <s v="Comité des transports"/>
    <s v="Réfection intégrée des routes, des réseaux d’aqueduc et d’égouts "/>
    <s v="Renouvellement des immobilisations"/>
    <s v="Fonds de réserve financé par les deniers publics"/>
  </r>
  <r>
    <n v="908571"/>
    <x v="416"/>
    <x v="0"/>
    <x v="0"/>
    <x v="24"/>
    <x v="6"/>
    <s v="Rate"/>
    <s v="Rate"/>
    <s v="Sewer"/>
    <s v="Authority"/>
    <s v="Individual"/>
    <x v="0"/>
    <x v="6"/>
    <s v="Planning, Infrastructure &amp; Economic Development Department"/>
    <s v="Infrastructure Services"/>
    <x v="11"/>
    <s v="908571  Catherine St (Bronson-Elgin)"/>
    <s v="516180  Stormwater Reserve Capital"/>
    <n v="0"/>
    <n v="0"/>
    <n v="0"/>
    <n v="1200"/>
    <n v="0"/>
    <n v="0"/>
    <n v="0"/>
    <n v="0"/>
    <n v="0"/>
    <n v="0"/>
    <n v="1200"/>
    <n v="516180"/>
    <n v="1200"/>
    <s v="14"/>
    <n v="2022"/>
    <s v="Stormwater"/>
    <n v="908571"/>
    <s v="Rue Catherine (Bronson-Elgin)"/>
    <s v="908571 Rue Catherine (Bronson-Elgin)"/>
    <s v="Comité des transports"/>
    <s v="Réfection intégrée des routes, des réseaux d’aqueduc et d’égouts "/>
    <s v="Renouvellement des immobilisations"/>
    <s v="Fonds de réserve financé par les deniers publics"/>
  </r>
  <r>
    <n v="908571"/>
    <x v="416"/>
    <x v="1"/>
    <x v="1"/>
    <x v="61"/>
    <x v="1"/>
    <s v="DC"/>
    <s v="DC"/>
    <s v="Sewer"/>
    <s v="Authority"/>
    <s v="Individual"/>
    <x v="0"/>
    <x v="6"/>
    <s v="Planning, Infrastructure &amp; Economic Development Department"/>
    <s v="Infrastructure Services"/>
    <x v="11"/>
    <s v="908571  Catherine St (Bronson-Elgin)"/>
    <s v="516232  Sanitary Wastewater (Inside Green"/>
    <n v="0"/>
    <n v="0"/>
    <n v="0"/>
    <n v="150"/>
    <n v="0"/>
    <n v="0"/>
    <n v="0"/>
    <n v="0"/>
    <n v="0"/>
    <n v="0"/>
    <n v="150"/>
    <n v="516232"/>
    <n v="150"/>
    <s v="14"/>
    <n v="2022"/>
    <s v="Sanitary Wastewater"/>
    <n v="908571"/>
    <s v="Rue Catherine (Bronson-Elgin)"/>
    <s v="908571 Rue Catherine (Bronson-Elgin)"/>
    <s v="Comité des transports"/>
    <s v="Réfection intégrée des routes, des réseaux d’aqueduc et d’égouts "/>
    <s v="Renouvellement des immobilisations"/>
    <s v="Redevances d’aménagement"/>
  </r>
  <r>
    <n v="908571"/>
    <x v="416"/>
    <x v="2"/>
    <x v="2"/>
    <x v="25"/>
    <x v="7"/>
    <s v="Rate"/>
    <s v="Rate"/>
    <s v="Tax"/>
    <s v="Authority"/>
    <s v="Individual"/>
    <x v="0"/>
    <x v="6"/>
    <s v="Planning, Infrastructure &amp; Economic Development Department"/>
    <s v="Infrastructure Services"/>
    <x v="11"/>
    <s v="908571  Catherine St (Bronson-Elgin)"/>
    <s v="518007  Sewer Funded Debt"/>
    <n v="0"/>
    <n v="0"/>
    <n v="0"/>
    <n v="1050"/>
    <n v="0"/>
    <n v="0"/>
    <n v="0"/>
    <n v="0"/>
    <n v="0"/>
    <n v="0"/>
    <n v="1050"/>
    <n v="518007"/>
    <n v="1050"/>
    <s v="14"/>
    <n v="2022"/>
    <s v="Sewer Funded Debt"/>
    <n v="908571"/>
    <s v="Rue Catherine (Bronson-Elgin)"/>
    <s v="908571 Rue Catherine (Bronson-Elgin)"/>
    <s v="Comité des transports"/>
    <s v="Réfection intégrée des routes, des réseaux d’aqueduc et d’égouts "/>
    <s v="Renouvellement des immobilisations"/>
    <s v="Dette financée par les deniers publics"/>
  </r>
  <r>
    <n v="908575"/>
    <x v="417"/>
    <x v="0"/>
    <x v="0"/>
    <x v="0"/>
    <x v="0"/>
    <s v="Tax"/>
    <s v="Tax"/>
    <s v="Water"/>
    <s v="Authority"/>
    <s v="Individual"/>
    <x v="0"/>
    <x v="6"/>
    <s v="Planning, Infrastructure &amp; Economic Development Department"/>
    <s v="Infrastructure Services"/>
    <x v="11"/>
    <s v="908575  Isabella-Chamberlain"/>
    <s v="516104  City Wide Capital"/>
    <n v="0"/>
    <n v="0"/>
    <n v="0"/>
    <n v="300"/>
    <n v="0"/>
    <n v="0"/>
    <n v="0"/>
    <n v="0"/>
    <n v="0"/>
    <n v="0"/>
    <n v="300"/>
    <n v="516104"/>
    <n v="300"/>
    <s v="17"/>
    <n v="2023"/>
    <s v="City Wide Capital"/>
    <n v="908575"/>
    <s v="Isabella-Chamberlain"/>
    <s v="908575 Isabella-Chamberlain"/>
    <s v="Comité des transports"/>
    <s v="Réfection intégrée des routes, des réseaux d’aqueduc et d’égouts "/>
    <s v="Renouvellement des immobilisations"/>
    <s v="Fonds de réserve financé par les deniers publics"/>
  </r>
  <r>
    <n v="908575"/>
    <x v="417"/>
    <x v="0"/>
    <x v="0"/>
    <x v="22"/>
    <x v="6"/>
    <s v="Rate"/>
    <s v="Rate"/>
    <s v="Sewer"/>
    <s v="Authority"/>
    <s v="Individual"/>
    <x v="0"/>
    <x v="6"/>
    <s v="Planning, Infrastructure &amp; Economic Development Department"/>
    <s v="Infrastructure Services"/>
    <x v="11"/>
    <s v="908575  Isabella-Chamberlain"/>
    <s v="516110  Water Capital"/>
    <n v="0"/>
    <n v="0"/>
    <n v="0"/>
    <n v="800"/>
    <n v="0"/>
    <n v="0"/>
    <n v="0"/>
    <n v="0"/>
    <n v="0"/>
    <n v="0"/>
    <n v="800"/>
    <n v="516110"/>
    <n v="800"/>
    <s v="17"/>
    <n v="2023"/>
    <s v="Water Capital"/>
    <n v="908575"/>
    <s v="Isabella-Chamberlain"/>
    <s v="908575 Isabella-Chamberlain"/>
    <s v="Comité des transports"/>
    <s v="Réfection intégrée des routes, des réseaux d’aqueduc et d’égouts "/>
    <s v="Renouvellement des immobilisations"/>
    <s v="Fonds de réserve financé par les deniers publics"/>
  </r>
  <r>
    <n v="908575"/>
    <x v="417"/>
    <x v="0"/>
    <x v="0"/>
    <x v="24"/>
    <x v="6"/>
    <s v="Rate"/>
    <s v="Rate"/>
    <s v="Stormwater"/>
    <s v="Authority"/>
    <s v="Individual"/>
    <x v="0"/>
    <x v="6"/>
    <s v="Planning, Infrastructure &amp; Economic Development Department"/>
    <s v="Infrastructure Services"/>
    <x v="11"/>
    <s v="908575  Isabella-Chamberlain"/>
    <s v="516180  Stormwater Reserve Capital"/>
    <n v="0"/>
    <n v="0"/>
    <n v="0"/>
    <n v="600"/>
    <n v="0"/>
    <n v="0"/>
    <n v="0"/>
    <n v="0"/>
    <n v="0"/>
    <n v="0"/>
    <n v="600"/>
    <n v="516180"/>
    <n v="600"/>
    <s v="17"/>
    <n v="2023"/>
    <s v="Stormwater"/>
    <n v="908575"/>
    <s v="Isabella-Chamberlain"/>
    <s v="908575 Isabella-Chamberlain"/>
    <s v="Comité des transports"/>
    <s v="Réfection intégrée des routes, des réseaux d’aqueduc et d’égouts "/>
    <s v="Renouvellement des immobilisations"/>
    <s v="Fonds de réserve financé par les deniers publics"/>
  </r>
  <r>
    <n v="908575"/>
    <x v="417"/>
    <x v="1"/>
    <x v="1"/>
    <x v="61"/>
    <x v="1"/>
    <s v="DC"/>
    <s v="Rate"/>
    <s v="Sewer"/>
    <s v="Authority"/>
    <s v="Individual"/>
    <x v="0"/>
    <x v="6"/>
    <s v="Planning, Infrastructure &amp; Economic Development Department"/>
    <s v="Infrastructure Services"/>
    <x v="11"/>
    <s v="908575  Isabella-Chamberlain"/>
    <s v="516232  Sanitary Wastewater (Inside Green"/>
    <n v="0"/>
    <n v="0"/>
    <n v="0"/>
    <n v="66"/>
    <n v="0"/>
    <n v="0"/>
    <n v="0"/>
    <n v="0"/>
    <n v="0"/>
    <n v="0"/>
    <n v="66"/>
    <n v="516232"/>
    <n v="66"/>
    <s v="17"/>
    <n v="2023"/>
    <s v="Sanitary Wastewater"/>
    <n v="908575"/>
    <s v="Isabella-Chamberlain"/>
    <s v="908575 Isabella-Chamberlain"/>
    <s v="Comité des transports"/>
    <s v="Réfection intégrée des routes, des réseaux d’aqueduc et d’égouts "/>
    <s v="Renouvellement des immobilisations"/>
    <s v="Redevances d’aménagement"/>
  </r>
  <r>
    <n v="908575"/>
    <x v="417"/>
    <x v="2"/>
    <x v="2"/>
    <x v="25"/>
    <x v="7"/>
    <s v="Rate"/>
    <s v="Rate"/>
    <s v="Sewer"/>
    <s v="Authority"/>
    <s v="Individual"/>
    <x v="0"/>
    <x v="6"/>
    <s v="Planning, Infrastructure &amp; Economic Development Department"/>
    <s v="Infrastructure Services"/>
    <x v="11"/>
    <s v="908575  Isabella-Chamberlain"/>
    <s v="518007  Sewer Funded Debt"/>
    <n v="0"/>
    <n v="0"/>
    <n v="0"/>
    <n v="434"/>
    <n v="0"/>
    <n v="0"/>
    <n v="0"/>
    <n v="0"/>
    <n v="0"/>
    <n v="0"/>
    <n v="434"/>
    <n v="518007"/>
    <n v="434"/>
    <s v="17"/>
    <n v="2023"/>
    <s v="Sewer Funded Debt"/>
    <n v="908575"/>
    <s v="Isabella-Chamberlain"/>
    <s v="908575 Isabella-Chamberlain"/>
    <s v="Comité des transports"/>
    <s v="Réfection intégrée des routes, des réseaux d’aqueduc et d’égouts "/>
    <s v="Renouvellement des immobilisations"/>
    <s v="Dette financée par les deniers publics"/>
  </r>
  <r>
    <n v="908582"/>
    <x v="418"/>
    <x v="0"/>
    <x v="0"/>
    <x v="0"/>
    <x v="0"/>
    <s v="Tax"/>
    <s v="Tax"/>
    <s v="Water"/>
    <s v="Authority"/>
    <s v="Integrated Rehab-Intensification Areas"/>
    <x v="0"/>
    <x v="6"/>
    <s v="Planning, Infrastructure &amp; Economic Development Department"/>
    <s v="Infrastructure Services"/>
    <x v="11"/>
    <s v="908582  N River Rd (Montreal-Dead EndNof Coupal)"/>
    <s v="516104  City Wide Capital"/>
    <n v="500"/>
    <n v="0"/>
    <n v="0"/>
    <n v="0"/>
    <n v="0"/>
    <n v="0"/>
    <n v="0"/>
    <n v="0"/>
    <n v="0"/>
    <n v="0"/>
    <n v="500"/>
    <n v="516104"/>
    <n v="500"/>
    <n v="12"/>
    <n v="2021"/>
    <s v="City Wide Capital"/>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418"/>
    <x v="0"/>
    <x v="0"/>
    <x v="22"/>
    <x v="6"/>
    <s v="Rate"/>
    <s v="Rate"/>
    <s v="Tax"/>
    <s v="Authority"/>
    <s v="Integrated Rehab-Intensification Areas"/>
    <x v="0"/>
    <x v="6"/>
    <s v="Planning, Infrastructure &amp; Economic Development Department"/>
    <s v="Infrastructure Services"/>
    <x v="11"/>
    <s v="908582  N River Rd (Montreal-Dead EndNof Coupal)"/>
    <s v="516110  Water Capital"/>
    <n v="1000"/>
    <n v="0"/>
    <n v="0"/>
    <n v="0"/>
    <n v="0"/>
    <n v="0"/>
    <n v="0"/>
    <n v="0"/>
    <n v="0"/>
    <n v="0"/>
    <n v="1000"/>
    <n v="516110"/>
    <n v="1000"/>
    <n v="12"/>
    <n v="2021"/>
    <s v="Water Capital"/>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418"/>
    <x v="0"/>
    <x v="0"/>
    <x v="23"/>
    <x v="6"/>
    <s v="Rate"/>
    <s v="Rate"/>
    <s v="Water"/>
    <s v="Authority"/>
    <s v="Integrated Rehab-Intensification Areas"/>
    <x v="0"/>
    <x v="6"/>
    <s v="Planning, Infrastructure &amp; Economic Development Department"/>
    <s v="Infrastructure Services"/>
    <x v="11"/>
    <s v="908582  N River Rd (Montreal-Dead EndNof Coupal)"/>
    <s v="516112  Sewer Capital"/>
    <n v="515"/>
    <n v="0"/>
    <n v="0"/>
    <n v="0"/>
    <n v="0"/>
    <n v="0"/>
    <n v="0"/>
    <n v="0"/>
    <n v="0"/>
    <n v="0"/>
    <n v="515"/>
    <n v="516112"/>
    <n v="515"/>
    <n v="12"/>
    <n v="2021"/>
    <s v="Sewer Capital "/>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418"/>
    <x v="0"/>
    <x v="0"/>
    <x v="24"/>
    <x v="6"/>
    <s v="Rate"/>
    <s v="Rate"/>
    <s v="Sewer"/>
    <s v="Authority"/>
    <s v="Integrated Rehab-Intensification Areas"/>
    <x v="0"/>
    <x v="6"/>
    <s v="Planning, Infrastructure &amp; Economic Development Department"/>
    <s v="Infrastructure Services"/>
    <x v="11"/>
    <s v="908582  N River Rd (Montreal-Dead EndNof Coupal)"/>
    <s v="516180  Stormwater Reserve Capital"/>
    <n v="450"/>
    <n v="0"/>
    <n v="0"/>
    <n v="0"/>
    <n v="0"/>
    <n v="0"/>
    <n v="0"/>
    <n v="0"/>
    <n v="0"/>
    <n v="0"/>
    <n v="450"/>
    <n v="516180"/>
    <n v="450"/>
    <n v="12"/>
    <n v="2021"/>
    <s v="Stormwater"/>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418"/>
    <x v="1"/>
    <x v="1"/>
    <x v="61"/>
    <x v="1"/>
    <s v="DC"/>
    <s v="DC"/>
    <s v="Stormwater"/>
    <s v="Authority"/>
    <s v="Integrated Rehab-Intensification Areas"/>
    <x v="0"/>
    <x v="6"/>
    <s v="Planning, Infrastructure &amp; Economic Development Department"/>
    <s v="Infrastructure Services"/>
    <x v="11"/>
    <s v="908582  N River Rd (Montreal-Dead EndNof Coupal)"/>
    <s v="516232  Sanitary Wastewater (Inside Green"/>
    <n v="85"/>
    <n v="0"/>
    <n v="0"/>
    <n v="0"/>
    <n v="0"/>
    <n v="0"/>
    <n v="0"/>
    <n v="0"/>
    <n v="0"/>
    <n v="0"/>
    <n v="85"/>
    <n v="516232"/>
    <n v="85"/>
    <n v="12"/>
    <n v="2021"/>
    <s v="Sanitary Wastewater"/>
    <n v="908582"/>
    <s v="Ch. N River (Montreal-impasse au nord de Coupal)"/>
    <s v="908582 Ch. N River (Montreal-impasse au nord de Coupal)"/>
    <s v="Comité des transports"/>
    <s v="Réfection intégrée des routes, des réseaux d’aqueduc et d’égouts "/>
    <s v="Renouvellement des immobilisations"/>
    <s v="Redevances d’aménagement"/>
  </r>
  <r>
    <n v="908582"/>
    <x v="418"/>
    <x v="2"/>
    <x v="2"/>
    <x v="25"/>
    <x v="7"/>
    <s v="Rate"/>
    <s v="Rate"/>
    <s v="Tax"/>
    <s v="Authority"/>
    <s v="Integrated Rehab-Intensification Areas"/>
    <x v="0"/>
    <x v="6"/>
    <s v="Planning, Infrastructure &amp; Economic Development Department"/>
    <s v="Infrastructure Services"/>
    <x v="11"/>
    <s v="908582  N River Rd (Montreal-Dead EndNof Coupal)"/>
    <s v="518007  Sewer Funded Debt"/>
    <n v="100"/>
    <n v="0"/>
    <n v="0"/>
    <n v="0"/>
    <n v="0"/>
    <n v="0"/>
    <n v="0"/>
    <n v="0"/>
    <n v="0"/>
    <n v="0"/>
    <n v="100"/>
    <n v="518007"/>
    <n v="100"/>
    <n v="12"/>
    <n v="2021"/>
    <s v="Sewer Funded Debt"/>
    <n v="908582"/>
    <s v="Ch. N River (Montreal-impasse au nord de Coupal)"/>
    <s v="908582 Ch. N River (Montreal-impasse au nord de Coupal)"/>
    <s v="Comité des transports"/>
    <s v="Réfection intégrée des routes, des réseaux d’aqueduc et d’égouts "/>
    <s v="Renouvellement des immobilisations"/>
    <s v="Dette financée par les deniers publics"/>
  </r>
  <r>
    <n v="908582"/>
    <x v="418"/>
    <x v="2"/>
    <x v="2"/>
    <x v="28"/>
    <x v="7"/>
    <s v="Rate"/>
    <s v="Rate"/>
    <s v="Sewer"/>
    <s v="Authority"/>
    <s v="Integrated Rehab-Intensification Areas"/>
    <x v="0"/>
    <x v="6"/>
    <s v="Planning, Infrastructure &amp; Economic Development Department"/>
    <s v="Infrastructure Services"/>
    <x v="11"/>
    <s v="908582  N River Rd (Montreal-Dead EndNof Coupal)"/>
    <s v="518011  Water Funded Debt"/>
    <n v="190"/>
    <n v="0"/>
    <n v="0"/>
    <n v="0"/>
    <n v="0"/>
    <n v="0"/>
    <n v="0"/>
    <n v="0"/>
    <n v="0"/>
    <n v="0"/>
    <n v="190"/>
    <n v="518011"/>
    <n v="190"/>
    <n v="12"/>
    <n v="2021"/>
    <s v="Water Funded Debt"/>
    <n v="908582"/>
    <s v="Ch. N River (Montreal-impasse au nord de Coupal)"/>
    <s v="908582 Ch. N River (Montreal-impasse au nord de Coupal)"/>
    <s v="Comité des transports"/>
    <s v="Réfection intégrée des routes, des réseaux d’aqueduc et d’égouts "/>
    <s v="Renouvellement des immobilisations"/>
    <s v="Dette financée par les deniers publics"/>
  </r>
  <r>
    <n v="908835"/>
    <x v="419"/>
    <x v="0"/>
    <x v="0"/>
    <x v="0"/>
    <x v="0"/>
    <s v="Tax"/>
    <s v="Tax"/>
    <s v="Water"/>
    <s v="Authority"/>
    <s v="Integrated Rehab-Intensification Areas"/>
    <x v="0"/>
    <x v="6"/>
    <s v="Planning, Infrastructure &amp; Economic Development Department"/>
    <s v="Infrastructure Services"/>
    <x v="11"/>
    <s v="908835  Mann-Range-Russell-Templeton"/>
    <s v="516104  City Wide Capital"/>
    <n v="2425"/>
    <n v="0"/>
    <n v="0"/>
    <n v="0"/>
    <n v="0"/>
    <n v="0"/>
    <n v="0"/>
    <n v="0"/>
    <n v="0"/>
    <n v="0"/>
    <n v="2425"/>
    <n v="516104"/>
    <n v="2425"/>
    <s v="12"/>
    <s v="2021"/>
    <s v="City Wide Capital"/>
    <n v="908835"/>
    <s v="Mann-Range-Russell-Templeton"/>
    <s v="908835 Mann-Range-Russell-Templeton"/>
    <s v="Comité des transports"/>
    <s v="Réfection intégrée des routes, des réseaux d’aqueduc et d’égouts "/>
    <s v="Renouvellement des immobilisations"/>
    <s v="Fonds de réserve financé par les deniers publics"/>
  </r>
  <r>
    <n v="908835"/>
    <x v="419"/>
    <x v="0"/>
    <x v="0"/>
    <x v="22"/>
    <x v="6"/>
    <s v="Rate"/>
    <s v="Rate"/>
    <s v="Tax"/>
    <s v="Authority"/>
    <s v="Integrated Rehab-Intensification Areas"/>
    <x v="0"/>
    <x v="6"/>
    <s v="Planning, Infrastructure &amp; Economic Development Department"/>
    <s v="Infrastructure Services"/>
    <x v="11"/>
    <s v="908835  Mann-Range-Russell-Templeton"/>
    <s v="516110  Water Capital"/>
    <n v="5100"/>
    <n v="0"/>
    <n v="0"/>
    <n v="0"/>
    <n v="0"/>
    <n v="0"/>
    <n v="0"/>
    <n v="0"/>
    <n v="0"/>
    <n v="0"/>
    <n v="5100"/>
    <n v="516110"/>
    <n v="5100"/>
    <s v="12"/>
    <s v="2021"/>
    <s v="Water Capital"/>
    <n v="908835"/>
    <s v="Mann-Range-Russell-Templeton"/>
    <s v="908835 Mann-Range-Russell-Templeton"/>
    <s v="Comité des transports"/>
    <s v="Réfection intégrée des routes, des réseaux d’aqueduc et d’égouts "/>
    <s v="Renouvellement des immobilisations"/>
    <s v="Fonds de réserve financé par les deniers publics"/>
  </r>
  <r>
    <n v="908835"/>
    <x v="419"/>
    <x v="0"/>
    <x v="0"/>
    <x v="23"/>
    <x v="6"/>
    <s v="Rate"/>
    <s v="Rate"/>
    <s v="Water"/>
    <s v="Authority"/>
    <s v="Integrated Rehab-Intensification Areas"/>
    <x v="0"/>
    <x v="6"/>
    <s v="Planning, Infrastructure &amp; Economic Development Department"/>
    <s v="Infrastructure Services"/>
    <x v="11"/>
    <s v="908835  Mann-Range-Russell-Templeton"/>
    <s v="516112  Sewer Capital"/>
    <n v="700"/>
    <n v="0"/>
    <n v="0"/>
    <n v="0"/>
    <n v="0"/>
    <n v="0"/>
    <n v="0"/>
    <n v="0"/>
    <n v="0"/>
    <n v="0"/>
    <n v="700"/>
    <n v="516112"/>
    <n v="700"/>
    <s v="12"/>
    <s v="2021"/>
    <s v="Sewer Capital "/>
    <n v="908835"/>
    <s v="Mann-Range-Russell-Templeton"/>
    <s v="908835 Mann-Range-Russell-Templeton"/>
    <s v="Comité des transports"/>
    <s v="Réfection intégrée des routes, des réseaux d’aqueduc et d’égouts "/>
    <s v="Renouvellement des immobilisations"/>
    <s v="Fonds de réserve financé par les deniers publics"/>
  </r>
  <r>
    <n v="908835"/>
    <x v="419"/>
    <x v="0"/>
    <x v="0"/>
    <x v="24"/>
    <x v="6"/>
    <s v="Rate"/>
    <s v="Rate"/>
    <s v="Sewer"/>
    <s v="Authority"/>
    <s v="Integrated Rehab-Intensification Areas"/>
    <x v="0"/>
    <x v="6"/>
    <s v="Planning, Infrastructure &amp; Economic Development Department"/>
    <s v="Infrastructure Services"/>
    <x v="11"/>
    <s v="908835  Mann-Range-Russell-Templeton"/>
    <s v="516180  Stormwater Reserve Capital"/>
    <n v="80"/>
    <n v="0"/>
    <n v="0"/>
    <n v="0"/>
    <n v="0"/>
    <n v="0"/>
    <n v="0"/>
    <n v="0"/>
    <n v="0"/>
    <n v="0"/>
    <n v="80"/>
    <n v="516180"/>
    <n v="80"/>
    <s v="12"/>
    <s v="2021"/>
    <s v="Stormwater"/>
    <n v="908835"/>
    <s v="Mann-Range-Russell-Templeton"/>
    <s v="908835 Mann-Range-Russell-Templeton"/>
    <s v="Comité des transports"/>
    <s v="Réfection intégrée des routes, des réseaux d’aqueduc et d’égouts "/>
    <s v="Renouvellement des immobilisations"/>
    <s v="Fonds de réserve financé par les deniers publics"/>
  </r>
  <r>
    <n v="908835"/>
    <x v="419"/>
    <x v="2"/>
    <x v="2"/>
    <x v="2"/>
    <x v="2"/>
    <s v="Tax"/>
    <s v="Tax"/>
    <s v="Tax"/>
    <s v="Authority"/>
    <s v="Integrated Rehab-Intensification Areas"/>
    <x v="0"/>
    <x v="6"/>
    <s v="Planning, Infrastructure &amp; Economic Development Department"/>
    <s v="Infrastructure Services"/>
    <x v="11"/>
    <s v="908835  Mann-Range-Russell-Templeton"/>
    <s v="518004  Tax Supported Debt"/>
    <n v="40"/>
    <n v="0"/>
    <n v="0"/>
    <n v="0"/>
    <n v="0"/>
    <n v="0"/>
    <n v="0"/>
    <n v="0"/>
    <n v="0"/>
    <n v="0"/>
    <n v="40"/>
    <n v="518004"/>
    <n v="40"/>
    <s v="12"/>
    <s v="2021"/>
    <s v="Tax Supported Debt"/>
    <n v="908835"/>
    <s v="Mann-Range-Russell-Templeton"/>
    <s v="908835 Mann-Range-Russell-Templeton"/>
    <s v="Comité des transports"/>
    <s v="Réfection intégrée des routes, des réseaux d’aqueduc et d’égouts "/>
    <s v="Renouvellement des immobilisations"/>
    <s v="Dette financée par les deniers publics"/>
  </r>
  <r>
    <n v="908835"/>
    <x v="419"/>
    <x v="2"/>
    <x v="2"/>
    <x v="25"/>
    <x v="7"/>
    <s v="Rate"/>
    <s v="Rate"/>
    <s v="Stormwater"/>
    <s v="Authority"/>
    <s v="Integrated Rehab-Intensification Areas"/>
    <x v="0"/>
    <x v="6"/>
    <s v="Planning, Infrastructure &amp; Economic Development Department"/>
    <s v="Infrastructure Services"/>
    <x v="11"/>
    <s v="908835  Mann-Range-Russell-Templeton"/>
    <s v="518007  Sewer Funded Debt"/>
    <n v="3010"/>
    <n v="0"/>
    <n v="0"/>
    <n v="0"/>
    <n v="0"/>
    <n v="0"/>
    <n v="0"/>
    <n v="0"/>
    <n v="0"/>
    <n v="0"/>
    <n v="3010"/>
    <n v="518007"/>
    <n v="3010"/>
    <s v="12"/>
    <s v="2021"/>
    <s v="Sewer Funded Debt"/>
    <n v="908835"/>
    <s v="Mann-Range-Russell-Templeton"/>
    <s v="908835 Mann-Range-Russell-Templeton"/>
    <s v="Comité des transports"/>
    <s v="Réfection intégrée des routes, des réseaux d’aqueduc et d’égouts "/>
    <s v="Renouvellement des immobilisations"/>
    <s v="Dette financée par les deniers publics"/>
  </r>
  <r>
    <n v="908835"/>
    <x v="419"/>
    <x v="2"/>
    <x v="2"/>
    <x v="28"/>
    <x v="7"/>
    <s v="Rate"/>
    <s v="Rate"/>
    <s v="Sewer"/>
    <s v="Authority"/>
    <s v="Integrated Rehab-Intensification Areas"/>
    <x v="0"/>
    <x v="6"/>
    <s v="Planning, Infrastructure &amp; Economic Development Department"/>
    <s v="Infrastructure Services"/>
    <x v="11"/>
    <s v="908835  Mann-Range-Russell-Templeton"/>
    <s v="518011  Water Funded Debt"/>
    <n v="35"/>
    <n v="0"/>
    <n v="0"/>
    <n v="0"/>
    <n v="0"/>
    <n v="0"/>
    <n v="0"/>
    <n v="0"/>
    <n v="0"/>
    <n v="0"/>
    <n v="35"/>
    <n v="518011"/>
    <n v="35"/>
    <s v="12"/>
    <s v="2021"/>
    <s v="Water Funded Debt"/>
    <n v="908835"/>
    <s v="Mann-Range-Russell-Templeton"/>
    <s v="908835 Mann-Range-Russell-Templeton"/>
    <s v="Comité des transports"/>
    <s v="Réfection intégrée des routes, des réseaux d’aqueduc et d’égouts "/>
    <s v="Renouvellement des immobilisations"/>
    <s v="Dette financée par les deniers publics"/>
  </r>
  <r>
    <n v="909012"/>
    <x v="420"/>
    <x v="0"/>
    <x v="0"/>
    <x v="0"/>
    <x v="0"/>
    <s v="Tax"/>
    <s v="Tax"/>
    <s v="Water"/>
    <s v="Authority"/>
    <s v="Integrated Rehab-Intensification Areas"/>
    <x v="0"/>
    <x v="6"/>
    <s v="Planning, Infrastructure &amp; Economic Development Department"/>
    <s v="Infrastructure Services"/>
    <x v="11"/>
    <s v="909012  Bronson Ave (Arlington-Rideau Canal)"/>
    <s v="516104  City Wide Capital"/>
    <n v="130"/>
    <n v="0"/>
    <n v="0"/>
    <n v="520"/>
    <n v="0"/>
    <n v="0"/>
    <n v="0"/>
    <n v="0"/>
    <n v="0"/>
    <n v="0"/>
    <n v="650"/>
    <n v="516104"/>
    <n v="650"/>
    <s v="14,17"/>
    <n v="2021"/>
    <s v="City Wide Capital"/>
    <n v="909012"/>
    <s v="Av. Bronson (Arlington - canal Rideau)"/>
    <s v="909012 Av. Bronson (Arlington - canal Rideau)"/>
    <s v="Comité des transports"/>
    <s v="Réfection intégrée des routes, des réseaux d’aqueduc et d’égouts "/>
    <s v="Renouvellement des immobilisations"/>
    <s v="Fonds de réserve financé par les deniers publics"/>
  </r>
  <r>
    <n v="909012"/>
    <x v="420"/>
    <x v="0"/>
    <x v="0"/>
    <x v="22"/>
    <x v="6"/>
    <s v="Rate"/>
    <s v="Rate"/>
    <s v="Tax"/>
    <s v="Authority"/>
    <s v="Integrated Rehab-Intensification Areas"/>
    <x v="0"/>
    <x v="6"/>
    <s v="Planning, Infrastructure &amp; Economic Development Department"/>
    <s v="Infrastructure Services"/>
    <x v="11"/>
    <s v="909012  Bronson Ave (Arlington-Rideau Canal)"/>
    <s v="516110  Water Capital"/>
    <n v="1030"/>
    <n v="0"/>
    <n v="0"/>
    <n v="5000"/>
    <n v="0"/>
    <n v="0"/>
    <n v="0"/>
    <n v="0"/>
    <n v="0"/>
    <n v="0"/>
    <n v="6030"/>
    <n v="516110"/>
    <n v="6030"/>
    <s v="14,17"/>
    <n v="2021"/>
    <s v="Water Capital"/>
    <n v="909012"/>
    <s v="Av. Bronson (Arlington - canal Rideau)"/>
    <s v="909012 Av. Bronson (Arlington - canal Rideau)"/>
    <s v="Comité des transports"/>
    <s v="Réfection intégrée des routes, des réseaux d’aqueduc et d’égouts "/>
    <s v="Renouvellement des immobilisations"/>
    <s v="Fonds de réserve financé par les deniers publics"/>
  </r>
  <r>
    <n v="909012"/>
    <x v="420"/>
    <x v="0"/>
    <x v="0"/>
    <x v="23"/>
    <x v="6"/>
    <s v="Rate"/>
    <s v="Rate"/>
    <s v="Water"/>
    <s v="Authority"/>
    <s v="Integrated Rehab-Intensification Areas"/>
    <x v="0"/>
    <x v="6"/>
    <s v="Planning, Infrastructure &amp; Economic Development Department"/>
    <s v="Infrastructure Services"/>
    <x v="11"/>
    <s v="909012  Bronson Ave (Arlington-Rideau Canal)"/>
    <s v="516112  Sewer Capital"/>
    <n v="175"/>
    <n v="0"/>
    <n v="0"/>
    <n v="4170"/>
    <n v="0"/>
    <n v="0"/>
    <n v="0"/>
    <n v="0"/>
    <n v="0"/>
    <n v="0"/>
    <n v="4345"/>
    <n v="516112"/>
    <n v="4345"/>
    <s v="14,17"/>
    <n v="2021"/>
    <s v="Sewer Capital "/>
    <n v="909012"/>
    <s v="Av. Bronson (Arlington - canal Rideau)"/>
    <s v="909012 Av. Bronson (Arlington - canal Rideau)"/>
    <s v="Comité des transports"/>
    <s v="Réfection intégrée des routes, des réseaux d’aqueduc et d’égouts "/>
    <s v="Renouvellement des immobilisations"/>
    <s v="Fonds de réserve financé par les deniers publics"/>
  </r>
  <r>
    <n v="909012"/>
    <x v="420"/>
    <x v="0"/>
    <x v="0"/>
    <x v="49"/>
    <x v="0"/>
    <s v="Tax"/>
    <s v="Tax"/>
    <s v="Stormwater"/>
    <s v="Authority"/>
    <s v="Integrated Rehab-Intensification Areas"/>
    <x v="0"/>
    <x v="6"/>
    <s v="Planning, Infrastructure &amp; Economic Development Department"/>
    <s v="Infrastructure Services"/>
    <x v="11"/>
    <s v="909012  Bronson Ave (Arlington-Rideau Canal)"/>
    <s v="516115  Transit Capital"/>
    <n v="170"/>
    <n v="0"/>
    <n v="0"/>
    <n v="0"/>
    <n v="0"/>
    <n v="0"/>
    <n v="0"/>
    <n v="0"/>
    <n v="0"/>
    <n v="0"/>
    <n v="170"/>
    <n v="516115"/>
    <n v="170"/>
    <s v="14,17"/>
    <n v="2021"/>
    <s v="Transit Capital"/>
    <n v="909012"/>
    <s v="Av. Bronson (Arlington - canal Rideau)"/>
    <s v="909012 Av. Bronson (Arlington - canal Rideau)"/>
    <s v="Comité des transports"/>
    <s v="Réfection intégrée des routes, des réseaux d’aqueduc et d’égouts "/>
    <s v="Renouvellement des immobilisations"/>
    <s v="Fonds de réserve financé par les deniers publics"/>
  </r>
  <r>
    <n v="909012"/>
    <x v="420"/>
    <x v="0"/>
    <x v="0"/>
    <x v="24"/>
    <x v="6"/>
    <s v="Rate"/>
    <s v="Rate"/>
    <s v="Sewer"/>
    <s v="Authority"/>
    <s v="Integrated Rehab-Intensification Areas"/>
    <x v="0"/>
    <x v="6"/>
    <s v="Planning, Infrastructure &amp; Economic Development Department"/>
    <s v="Infrastructure Services"/>
    <x v="11"/>
    <s v="909012  Bronson Ave (Arlington-Rideau Canal)"/>
    <s v="516180  Stormwater Reserve Capital"/>
    <n v="225"/>
    <n v="0"/>
    <n v="0"/>
    <n v="4620"/>
    <n v="0"/>
    <n v="0"/>
    <n v="0"/>
    <n v="0"/>
    <n v="0"/>
    <n v="0"/>
    <n v="4845"/>
    <n v="516180"/>
    <n v="4845"/>
    <s v="14,17"/>
    <n v="2021"/>
    <s v="Stormwater"/>
    <n v="909012"/>
    <s v="Av. Bronson (Arlington - canal Rideau)"/>
    <s v="909012 Av. Bronson (Arlington - canal Rideau)"/>
    <s v="Comité des transports"/>
    <s v="Réfection intégrée des routes, des réseaux d’aqueduc et d’égouts "/>
    <s v="Renouvellement des immobilisations"/>
    <s v="Fonds de réserve financé par les deniers publics"/>
  </r>
  <r>
    <n v="909012"/>
    <x v="420"/>
    <x v="1"/>
    <x v="1"/>
    <x v="61"/>
    <x v="1"/>
    <s v="DC"/>
    <s v="DC"/>
    <s v="Water"/>
    <s v="Authority"/>
    <s v="Integrated Rehab-Intensification Areas"/>
    <x v="0"/>
    <x v="6"/>
    <s v="Planning, Infrastructure &amp; Economic Development Department"/>
    <s v="Infrastructure Services"/>
    <x v="11"/>
    <s v="909012  Bronson Ave (Arlington-Rideau Canal)"/>
    <s v="516232  Sanitary Wastewater (Inside Green"/>
    <n v="60"/>
    <n v="0"/>
    <n v="0"/>
    <n v="450"/>
    <n v="0"/>
    <n v="0"/>
    <n v="0"/>
    <n v="0"/>
    <n v="0"/>
    <n v="0"/>
    <n v="510"/>
    <n v="516232"/>
    <n v="510"/>
    <s v="14,17"/>
    <n v="2021"/>
    <s v="Sanitary Wastewater"/>
    <n v="909012"/>
    <s v="Av. Bronson (Arlington - canal Rideau)"/>
    <s v="909012 Av. Bronson (Arlington - canal Rideau)"/>
    <s v="Comité des transports"/>
    <s v="Réfection intégrée des routes, des réseaux d’aqueduc et d’égouts "/>
    <s v="Renouvellement des immobilisations"/>
    <s v="Redevances d’aménagement"/>
  </r>
  <r>
    <n v="909012"/>
    <x v="420"/>
    <x v="2"/>
    <x v="2"/>
    <x v="28"/>
    <x v="7"/>
    <s v="Rate"/>
    <s v="Rate"/>
    <s v="Stormwater"/>
    <s v="Authority"/>
    <s v="Integrated Rehab-Intensification Areas"/>
    <x v="0"/>
    <x v="6"/>
    <s v="Planning, Infrastructure &amp; Economic Development Department"/>
    <s v="Infrastructure Services"/>
    <x v="11"/>
    <s v="909012  Bronson Ave (Arlington-Rideau Canal)"/>
    <s v="518011  Water Funded Debt"/>
    <n v="200"/>
    <n v="0"/>
    <n v="0"/>
    <n v="240"/>
    <n v="0"/>
    <n v="0"/>
    <n v="0"/>
    <n v="0"/>
    <n v="0"/>
    <n v="0"/>
    <n v="440"/>
    <n v="518011"/>
    <n v="440"/>
    <s v="14,17"/>
    <n v="2021"/>
    <s v="Water Funded Debt"/>
    <n v="909012"/>
    <s v="Av. Bronson (Arlington - canal Rideau)"/>
    <s v="909012 Av. Bronson (Arlington - canal Rideau)"/>
    <s v="Comité des transports"/>
    <s v="Réfection intégrée des routes, des réseaux d’aqueduc et d’égouts "/>
    <s v="Renouvellement des immobilisations"/>
    <s v="Dette financée par les deniers publics"/>
  </r>
  <r>
    <n v="909021"/>
    <x v="421"/>
    <x v="0"/>
    <x v="0"/>
    <x v="0"/>
    <x v="0"/>
    <s v="Tax"/>
    <s v="Tax"/>
    <s v="Tax"/>
    <s v="Authority"/>
    <s v="Individual"/>
    <x v="0"/>
    <x v="6"/>
    <s v="Planning, Infrastructure &amp; Economic Development Department"/>
    <s v="Infrastructure Services"/>
    <x v="11"/>
    <s v="909021  Woodroffe Ave (Saville-Richmond)"/>
    <s v="516104  City Wide Capital"/>
    <n v="0"/>
    <n v="0"/>
    <n v="200"/>
    <n v="0"/>
    <n v="0"/>
    <n v="0"/>
    <n v="0"/>
    <n v="0"/>
    <n v="0"/>
    <n v="0"/>
    <n v="200"/>
    <n v="516104"/>
    <n v="200"/>
    <n v="7"/>
    <n v="2026"/>
    <s v="City Wide Capital"/>
    <n v="909021"/>
    <s v="Avenue Woodroffe (Saville-Richmond)"/>
    <s v="909021 Avenue Woodroffe (Saville-Richmond)"/>
    <s v="Comité des transports"/>
    <s v="Réfection intégrée des routes, des réseaux d’aqueduc et d’égouts "/>
    <s v="Renouvellement des immobilisations"/>
    <s v="Fonds de réserve financé par les deniers publics"/>
  </r>
  <r>
    <n v="909021"/>
    <x v="421"/>
    <x v="0"/>
    <x v="0"/>
    <x v="22"/>
    <x v="6"/>
    <s v="Rate"/>
    <s v="Rate"/>
    <s v="Water"/>
    <s v="Authority"/>
    <s v="Individual"/>
    <x v="0"/>
    <x v="6"/>
    <s v="Planning, Infrastructure &amp; Economic Development Department"/>
    <s v="Infrastructure Services"/>
    <x v="11"/>
    <s v="909021  Woodroffe Ave (Saville-Richmond)"/>
    <s v="516110  Water Capital"/>
    <n v="0"/>
    <n v="0"/>
    <n v="470"/>
    <n v="0"/>
    <n v="0"/>
    <n v="0"/>
    <n v="0"/>
    <n v="0"/>
    <n v="0"/>
    <n v="0"/>
    <n v="470"/>
    <n v="516110"/>
    <n v="470"/>
    <n v="7"/>
    <n v="2026"/>
    <s v="Water Capital"/>
    <n v="909021"/>
    <s v="Avenue Woodroffe (Saville-Richmond)"/>
    <s v="909021 Avenue Woodroffe (Saville-Richmond)"/>
    <s v="Comité des transports"/>
    <s v="Réfection intégrée des routes, des réseaux d’aqueduc et d’égouts "/>
    <s v="Renouvellement des immobilisations"/>
    <s v="Fonds de réserve financé par les deniers publics"/>
  </r>
  <r>
    <n v="909021"/>
    <x v="421"/>
    <x v="0"/>
    <x v="0"/>
    <x v="24"/>
    <x v="6"/>
    <s v="Rate"/>
    <s v="Rate"/>
    <s v="Sewer"/>
    <s v="Authority"/>
    <s v="Individual"/>
    <x v="0"/>
    <x v="6"/>
    <s v="Planning, Infrastructure &amp; Economic Development Department"/>
    <s v="Infrastructure Services"/>
    <x v="11"/>
    <s v="909021  Woodroffe Ave (Saville-Richmond)"/>
    <s v="516180  Stormwater Reserve Capital"/>
    <n v="0"/>
    <n v="0"/>
    <n v="300"/>
    <n v="0"/>
    <n v="0"/>
    <n v="0"/>
    <n v="0"/>
    <n v="0"/>
    <n v="0"/>
    <n v="0"/>
    <n v="300"/>
    <n v="516180"/>
    <n v="300"/>
    <n v="7"/>
    <n v="2026"/>
    <s v="Stormwater"/>
    <n v="909021"/>
    <s v="Avenue Woodroffe (Saville-Richmond)"/>
    <s v="909021 Avenue Woodroffe (Saville-Richmond)"/>
    <s v="Comité des transports"/>
    <s v="Réfection intégrée des routes, des réseaux d’aqueduc et d’égouts "/>
    <s v="Renouvellement des immobilisations"/>
    <s v="Fonds de réserve financé par les deniers publics"/>
  </r>
  <r>
    <n v="909021"/>
    <x v="421"/>
    <x v="2"/>
    <x v="2"/>
    <x v="25"/>
    <x v="7"/>
    <s v="Rate"/>
    <s v="Rate"/>
    <s v="Stormwater"/>
    <s v="Authority"/>
    <s v="Individual"/>
    <x v="0"/>
    <x v="6"/>
    <s v="Planning, Infrastructure &amp; Economic Development Department"/>
    <s v="Infrastructure Services"/>
    <x v="11"/>
    <s v="909021  Woodroffe Ave (Saville-Richmond)"/>
    <s v="518007  Sewer Funded Debt"/>
    <n v="0"/>
    <n v="0"/>
    <n v="310"/>
    <n v="0"/>
    <n v="0"/>
    <n v="0"/>
    <n v="0"/>
    <n v="0"/>
    <n v="0"/>
    <n v="0"/>
    <n v="310"/>
    <n v="518007"/>
    <n v="310"/>
    <n v="7"/>
    <n v="2026"/>
    <s v="Sewer Funded Debt"/>
    <n v="909021"/>
    <s v="Avenue Woodroffe (Saville-Richmond)"/>
    <s v="909021 Avenue Woodroffe (Saville-Richmond)"/>
    <s v="Comité des transports"/>
    <s v="Réfection intégrée des routes, des réseaux d’aqueduc et d’égouts "/>
    <s v="Renouvellement des immobilisations"/>
    <s v="Dette financée par les deniers publics"/>
  </r>
  <r>
    <n v="909021"/>
    <x v="421"/>
    <x v="2"/>
    <x v="2"/>
    <x v="28"/>
    <x v="7"/>
    <s v="Rate"/>
    <s v="Rate"/>
    <s v="Tax"/>
    <s v="Authority"/>
    <s v="Individual"/>
    <x v="0"/>
    <x v="6"/>
    <s v="Planning, Infrastructure &amp; Economic Development Department"/>
    <s v="Infrastructure Services"/>
    <x v="11"/>
    <s v="909021  Woodroffe Ave (Saville-Richmond)"/>
    <s v="518011  Water Funded Debt"/>
    <n v="0"/>
    <n v="0"/>
    <n v="10"/>
    <n v="0"/>
    <n v="0"/>
    <n v="0"/>
    <n v="0"/>
    <n v="0"/>
    <n v="0"/>
    <n v="0"/>
    <n v="10"/>
    <n v="518011"/>
    <n v="10"/>
    <n v="7"/>
    <n v="2026"/>
    <s v="Water Funded Debt"/>
    <n v="909021"/>
    <s v="Avenue Woodroffe (Saville-Richmond)"/>
    <s v="909021 Avenue Woodroffe (Saville-Richmond)"/>
    <s v="Comité des transports"/>
    <s v="Réfection intégrée des routes, des réseaux d’aqueduc et d’égouts "/>
    <s v="Renouvellement des immobilisations"/>
    <s v="Dette financée par les deniers publics"/>
  </r>
  <r>
    <n v="909021"/>
    <x v="421"/>
    <x v="2"/>
    <x v="2"/>
    <x v="26"/>
    <x v="7"/>
    <s v="Rate"/>
    <s v="Rate"/>
    <s v="Water"/>
    <s v="Authority"/>
    <s v="Individual"/>
    <x v="0"/>
    <x v="6"/>
    <s v="Planning, Infrastructure &amp; Economic Development Department"/>
    <s v="Infrastructure Services"/>
    <x v="11"/>
    <s v="909021  Woodroffe Ave (Saville-Richmond)"/>
    <s v="518056  Stormwater Reserve Capital Debt"/>
    <n v="0"/>
    <n v="0"/>
    <n v="10"/>
    <n v="0"/>
    <n v="0"/>
    <n v="0"/>
    <n v="0"/>
    <n v="0"/>
    <n v="0"/>
    <n v="0"/>
    <n v="10"/>
    <n v="518056"/>
    <n v="10"/>
    <n v="7"/>
    <n v="2026"/>
    <e v="#N/A"/>
    <n v="909021"/>
    <s v="Avenue Woodroffe (Saville-Richmond)"/>
    <s v="909021 Avenue Woodroffe (Saville-Richmond)"/>
    <s v="Comité des transports"/>
    <s v="Réfection intégrée des routes, des réseaux d’aqueduc et d’égouts "/>
    <s v="Renouvellement des immobilisations"/>
    <s v="Dette financée par les deniers publics"/>
  </r>
  <r>
    <n v="909272"/>
    <x v="422"/>
    <x v="0"/>
    <x v="0"/>
    <x v="0"/>
    <x v="0"/>
    <s v="Tax"/>
    <s v="Tax"/>
    <s v="Sewer"/>
    <s v="Authority"/>
    <s v="Integrated Rehab-Intensification Areas"/>
    <x v="0"/>
    <x v="6"/>
    <s v="Planning, Infrastructure &amp; Economic Development Department"/>
    <s v="Infrastructure Services"/>
    <x v="11"/>
    <s v="909272  Scott St. (West of Smirle Ave)"/>
    <s v="516104  City Wide Capital"/>
    <n v="180"/>
    <n v="1590"/>
    <n v="0"/>
    <n v="0"/>
    <n v="0"/>
    <n v="0"/>
    <n v="0"/>
    <n v="0"/>
    <n v="0"/>
    <n v="0"/>
    <n v="1770"/>
    <n v="516104"/>
    <n v="1770"/>
    <n v="15"/>
    <n v="2022"/>
    <s v="City Wide Capital"/>
    <n v="909272"/>
    <s v="Rue Scott (côté ouest de l'av. Smirle)"/>
    <s v="909272 Rue Scott (côté ouest de l'av. Smirle)"/>
    <s v="Comité des transports"/>
    <s v="Réfection intégrée des routes, des réseaux d’aqueduc et d’égouts "/>
    <s v="Renouvellement des immobilisations"/>
    <s v="Fonds de réserve financé par les deniers publics"/>
  </r>
  <r>
    <n v="909272"/>
    <x v="422"/>
    <x v="0"/>
    <x v="0"/>
    <x v="22"/>
    <x v="6"/>
    <s v="Rate"/>
    <s v="Rate"/>
    <s v="Stormwater"/>
    <s v="Authority"/>
    <s v="Integrated Rehab-Intensification Areas"/>
    <x v="0"/>
    <x v="6"/>
    <s v="Planning, Infrastructure &amp; Economic Development Department"/>
    <s v="Infrastructure Services"/>
    <x v="11"/>
    <s v="909272  Scott St. (West of Smirle Ave)"/>
    <s v="516110  Water Capital"/>
    <n v="420"/>
    <n v="2300"/>
    <n v="0"/>
    <n v="0"/>
    <n v="0"/>
    <n v="0"/>
    <n v="0"/>
    <n v="0"/>
    <n v="0"/>
    <n v="0"/>
    <n v="2720"/>
    <n v="516110"/>
    <n v="2720"/>
    <n v="15"/>
    <n v="2022"/>
    <s v="Water Capital"/>
    <n v="909272"/>
    <s v="Rue Scott (côté ouest de l'av. Smirle)"/>
    <s v="909272 Rue Scott (côté ouest de l'av. Smirle)"/>
    <s v="Comité des transports"/>
    <s v="Réfection intégrée des routes, des réseaux d’aqueduc et d’égouts "/>
    <s v="Renouvellement des immobilisations"/>
    <s v="Fonds de réserve financé par les deniers publics"/>
  </r>
  <r>
    <n v="909272"/>
    <x v="422"/>
    <x v="0"/>
    <x v="0"/>
    <x v="23"/>
    <x v="6"/>
    <s v="Rate"/>
    <s v="Rate"/>
    <s v="Sewer"/>
    <s v="Authority"/>
    <s v="Integrated Rehab-Intensification Areas"/>
    <x v="0"/>
    <x v="6"/>
    <s v="Planning, Infrastructure &amp; Economic Development Department"/>
    <s v="Infrastructure Services"/>
    <x v="11"/>
    <s v="909272  Scott St. (West of Smirle Ave)"/>
    <s v="516112  Sewer Capital"/>
    <n v="300"/>
    <n v="1880"/>
    <n v="0"/>
    <n v="0"/>
    <n v="0"/>
    <n v="0"/>
    <n v="0"/>
    <n v="0"/>
    <n v="0"/>
    <n v="0"/>
    <n v="2180"/>
    <n v="516112"/>
    <n v="2180"/>
    <n v="15"/>
    <n v="2022"/>
    <s v="Sewer Capital "/>
    <n v="909272"/>
    <s v="Rue Scott (côté ouest de l'av. Smirle)"/>
    <s v="909272 Rue Scott (côté ouest de l'av. Smirle)"/>
    <s v="Comité des transports"/>
    <s v="Réfection intégrée des routes, des réseaux d’aqueduc et d’égouts "/>
    <s v="Renouvellement des immobilisations"/>
    <s v="Fonds de réserve financé par les deniers publics"/>
  </r>
  <r>
    <n v="909272"/>
    <x v="422"/>
    <x v="0"/>
    <x v="0"/>
    <x v="24"/>
    <x v="6"/>
    <s v="Rate"/>
    <s v="Rate"/>
    <s v="Sewer"/>
    <s v="Authority"/>
    <s v="Integrated Rehab-Intensification Areas"/>
    <x v="0"/>
    <x v="6"/>
    <s v="Planning, Infrastructure &amp; Economic Development Department"/>
    <s v="Infrastructure Services"/>
    <x v="11"/>
    <s v="909272  Scott St. (West of Smirle Ave)"/>
    <s v="516180  Stormwater Reserve Capital"/>
    <n v="300"/>
    <n v="330"/>
    <n v="0"/>
    <n v="0"/>
    <n v="0"/>
    <n v="0"/>
    <n v="0"/>
    <n v="0"/>
    <n v="0"/>
    <n v="0"/>
    <n v="630"/>
    <n v="516180"/>
    <n v="630"/>
    <n v="15"/>
    <n v="2022"/>
    <s v="Stormwater"/>
    <n v="909272"/>
    <s v="Rue Scott (côté ouest de l'av. Smirle)"/>
    <s v="909272 Rue Scott (côté ouest de l'av. Smirle)"/>
    <s v="Comité des transports"/>
    <s v="Réfection intégrée des routes, des réseaux d’aqueduc et d’égouts "/>
    <s v="Renouvellement des immobilisations"/>
    <s v="Fonds de réserve financé par les deniers publics"/>
  </r>
  <r>
    <n v="909485"/>
    <x v="423"/>
    <x v="0"/>
    <x v="0"/>
    <x v="0"/>
    <x v="0"/>
    <s v="Tax"/>
    <s v="Tax"/>
    <s v="Water"/>
    <s v="Authority"/>
    <s v="Integrated Rehab-Intensification Areas"/>
    <x v="0"/>
    <x v="6"/>
    <s v="Planning, Infrastructure &amp; Economic Development Department"/>
    <s v="Infrastructure Services"/>
    <x v="11"/>
    <s v="909485  Carling Ave - Churchill Ave - Kirkwood"/>
    <s v="516104  City Wide Capital"/>
    <n v="250"/>
    <n v="0"/>
    <n v="960"/>
    <n v="0"/>
    <n v="0"/>
    <n v="0"/>
    <n v="0"/>
    <n v="0"/>
    <n v="0"/>
    <n v="0"/>
    <n v="1210"/>
    <n v="516104"/>
    <n v="1210"/>
    <n v="15"/>
    <n v="2024"/>
    <s v="City Wide Capital"/>
    <n v="909485"/>
    <s v="Av. Carling - av. Churchill - Kirkwood"/>
    <s v="909485 Av. Carling - av. Churchill - Kirkwood"/>
    <s v="Comité des transports"/>
    <s v="Réfection intégrée des routes, des réseaux d’aqueduc et d’égouts "/>
    <s v="Renouvellement des immobilisations"/>
    <s v="Fonds de réserve financé par les deniers publics"/>
  </r>
  <r>
    <n v="909485"/>
    <x v="423"/>
    <x v="0"/>
    <x v="0"/>
    <x v="22"/>
    <x v="6"/>
    <s v="Rate"/>
    <s v="Rate"/>
    <s v="Stormwater"/>
    <s v="Authority"/>
    <s v="Integrated Rehab-Intensification Areas"/>
    <x v="0"/>
    <x v="6"/>
    <s v="Planning, Infrastructure &amp; Economic Development Department"/>
    <s v="Infrastructure Services"/>
    <x v="11"/>
    <s v="909485  Carling Ave - Churchill Ave - Kirkwood"/>
    <s v="516110  Water Capital"/>
    <n v="290"/>
    <n v="0"/>
    <n v="1180"/>
    <n v="0"/>
    <n v="0"/>
    <n v="0"/>
    <n v="0"/>
    <n v="0"/>
    <n v="0"/>
    <n v="0"/>
    <n v="1470"/>
    <n v="516110"/>
    <n v="1470"/>
    <n v="15"/>
    <n v="2024"/>
    <s v="Water Capital"/>
    <n v="909485"/>
    <s v="Av. Carling - av. Churchill - Kirkwood"/>
    <s v="909485 Av. Carling - av. Churchill - Kirkwood"/>
    <s v="Comité des transports"/>
    <s v="Réfection intégrée des routes, des réseaux d’aqueduc et d’égouts "/>
    <s v="Renouvellement des immobilisations"/>
    <s v="Fonds de réserve financé par les deniers publics"/>
  </r>
  <r>
    <n v="909485"/>
    <x v="423"/>
    <x v="0"/>
    <x v="0"/>
    <x v="23"/>
    <x v="6"/>
    <s v="Rate"/>
    <s v="Check SA"/>
    <s v="Check SA"/>
    <s v="Authority"/>
    <s v="Integrated Rehab-Intensification Areas"/>
    <x v="0"/>
    <x v="6"/>
    <s v="Planning, Infrastructure &amp; Economic Development Department"/>
    <s v="Infrastructure Services"/>
    <x v="11"/>
    <s v="909485  Carling Ave - Churchill Ave - Kirkwood"/>
    <s v="516112  Sewer Capital"/>
    <n v="633"/>
    <n v="0"/>
    <n v="0"/>
    <n v="0"/>
    <n v="0"/>
    <n v="0"/>
    <n v="0"/>
    <n v="0"/>
    <n v="0"/>
    <n v="0"/>
    <n v="633"/>
    <n v="516112"/>
    <n v="633"/>
    <n v="15"/>
    <n v="2024"/>
    <s v="Sewer Capital "/>
    <n v="909485"/>
    <s v="Av. Carling - av. Churchill - Kirkwood"/>
    <s v="909485 Av. Carling - av. Churchill - Kirkwood"/>
    <s v="Comité des transports"/>
    <s v="Réfection intégrée des routes, des réseaux d’aqueduc et d’égouts "/>
    <s v="Renouvellement des immobilisations"/>
    <s v="Fonds de réserve financé par les deniers publics"/>
  </r>
  <r>
    <n v="909485"/>
    <x v="423"/>
    <x v="0"/>
    <x v="0"/>
    <x v="24"/>
    <x v="6"/>
    <s v="Rate"/>
    <s v="Check SA"/>
    <s v="Check SA"/>
    <s v="Authority"/>
    <s v="Integrated Rehab-Intensification Areas"/>
    <x v="0"/>
    <x v="6"/>
    <s v="Planning, Infrastructure &amp; Economic Development Department"/>
    <s v="Infrastructure Services"/>
    <x v="11"/>
    <s v="909485  Carling Ave - Churchill Ave - Kirkwood"/>
    <s v="516180  Stormwater Reserve Capital"/>
    <n v="640"/>
    <n v="0"/>
    <n v="2540"/>
    <n v="0"/>
    <n v="0"/>
    <n v="0"/>
    <n v="0"/>
    <n v="0"/>
    <n v="0"/>
    <n v="0"/>
    <n v="3180"/>
    <n v="516180"/>
    <n v="3180"/>
    <n v="15"/>
    <n v="2024"/>
    <s v="Stormwater"/>
    <n v="909485"/>
    <s v="Av. Carling - av. Churchill - Kirkwood"/>
    <s v="909485 Av. Carling - av. Churchill - Kirkwood"/>
    <s v="Comité des transports"/>
    <s v="Réfection intégrée des routes, des réseaux d’aqueduc et d’égouts "/>
    <s v="Renouvellement des immobilisations"/>
    <s v="Fonds de réserve financé par les deniers publics"/>
  </r>
  <r>
    <n v="909485"/>
    <x v="423"/>
    <x v="1"/>
    <x v="1"/>
    <x v="61"/>
    <x v="1"/>
    <s v="DC"/>
    <s v="Check SA"/>
    <s v="Check SA"/>
    <s v="Authority"/>
    <s v="Integrated Rehab-Intensification Areas"/>
    <x v="0"/>
    <x v="6"/>
    <s v="Planning, Infrastructure &amp; Economic Development Department"/>
    <s v="Infrastructure Services"/>
    <x v="11"/>
    <s v="909485  Carling Ave - Churchill Ave - Kirkwood"/>
    <s v="516232  Sanitary Wastewater (Inside Green"/>
    <n v="57"/>
    <n v="0"/>
    <n v="0"/>
    <n v="0"/>
    <n v="0"/>
    <n v="0"/>
    <n v="0"/>
    <n v="0"/>
    <n v="0"/>
    <n v="0"/>
    <n v="57"/>
    <n v="516232"/>
    <n v="57"/>
    <n v="15"/>
    <n v="2024"/>
    <s v="Sanitary Wastewater"/>
    <n v="909485"/>
    <s v="Av. Carling - av. Churchill - Kirkwood"/>
    <s v="909485 Av. Carling - av. Churchill - Kirkwood"/>
    <s v="Comité des transports"/>
    <s v="Réfection intégrée des routes, des réseaux d’aqueduc et d’égouts "/>
    <s v="Renouvellement des immobilisations"/>
    <s v="Redevances d’aménagement"/>
  </r>
  <r>
    <n v="909485"/>
    <x v="423"/>
    <x v="2"/>
    <x v="2"/>
    <x v="25"/>
    <x v="7"/>
    <s v="Rate"/>
    <s v="Check SA"/>
    <s v="Check SA"/>
    <s v="Authority"/>
    <s v="Integrated Rehab-Intensification Areas"/>
    <x v="0"/>
    <x v="6"/>
    <s v="Planning, Infrastructure &amp; Economic Development Department"/>
    <s v="Infrastructure Services"/>
    <x v="11"/>
    <s v="909485  Carling Ave - Churchill Ave - Kirkwood"/>
    <s v="518007  Sewer Funded Debt"/>
    <n v="10"/>
    <n v="0"/>
    <n v="2800"/>
    <n v="0"/>
    <n v="0"/>
    <n v="0"/>
    <n v="0"/>
    <n v="0"/>
    <n v="0"/>
    <n v="0"/>
    <n v="2810"/>
    <n v="518007"/>
    <n v="2810"/>
    <n v="15"/>
    <n v="2024"/>
    <s v="Sewer Funded Debt"/>
    <n v="909485"/>
    <s v="Av. Carling - av. Churchill - Kirkwood"/>
    <s v="909485 Av. Carling - av. Churchill - Kirkwood"/>
    <s v="Comité des transports"/>
    <s v="Réfection intégrée des routes, des réseaux d’aqueduc et d’égouts "/>
    <s v="Renouvellement des immobilisations"/>
    <s v="Dette financée par les deniers publics"/>
  </r>
  <r>
    <n v="909485"/>
    <x v="423"/>
    <x v="2"/>
    <x v="2"/>
    <x v="28"/>
    <x v="7"/>
    <s v="Rate"/>
    <s v="Check SA"/>
    <s v="Check SA"/>
    <s v="Authority"/>
    <s v="Integrated Rehab-Intensification Areas"/>
    <x v="0"/>
    <x v="6"/>
    <s v="Planning, Infrastructure &amp; Economic Development Department"/>
    <s v="Infrastructure Services"/>
    <x v="11"/>
    <s v="909485  Carling Ave - Churchill Ave - Kirkwood"/>
    <s v="518011  Water Funded Debt"/>
    <n v="10"/>
    <n v="0"/>
    <n v="20"/>
    <n v="0"/>
    <n v="0"/>
    <n v="0"/>
    <n v="0"/>
    <n v="0"/>
    <n v="0"/>
    <n v="0"/>
    <n v="30"/>
    <n v="518011"/>
    <n v="30"/>
    <n v="15"/>
    <n v="2024"/>
    <s v="Water Funded Debt"/>
    <n v="909485"/>
    <s v="Av. Carling - av. Churchill - Kirkwood"/>
    <s v="909485 Av. Carling - av. Churchill - Kirkwood"/>
    <s v="Comité des transports"/>
    <s v="Réfection intégrée des routes, des réseaux d’aqueduc et d’égouts "/>
    <s v="Renouvellement des immobilisations"/>
    <s v="Dette financée par les deniers publics"/>
  </r>
  <r>
    <n v="909485"/>
    <x v="423"/>
    <x v="2"/>
    <x v="2"/>
    <x v="26"/>
    <x v="7"/>
    <s v="Rate"/>
    <s v="Check SA"/>
    <s v="Check SA"/>
    <s v="Authority"/>
    <s v="Integrated Rehab-Intensification Areas"/>
    <x v="0"/>
    <x v="6"/>
    <s v="Planning, Infrastructure &amp; Economic Development Department"/>
    <s v="Infrastructure Services"/>
    <x v="11"/>
    <s v="909485  Carling Ave - Churchill Ave - Kirkwood"/>
    <s v="518056  Stormwater Reserve Capital Debt"/>
    <n v="10"/>
    <n v="0"/>
    <n v="20"/>
    <n v="0"/>
    <n v="0"/>
    <n v="0"/>
    <n v="0"/>
    <n v="0"/>
    <n v="0"/>
    <n v="0"/>
    <n v="30"/>
    <n v="518056"/>
    <n v="30"/>
    <n v="15"/>
    <n v="2024"/>
    <e v="#N/A"/>
    <n v="909485"/>
    <s v="Av. Carling - av. Churchill - Kirkwood"/>
    <s v="909485 Av. Carling - av. Churchill - Kirkwood"/>
    <s v="Comité des transports"/>
    <s v="Réfection intégrée des routes, des réseaux d’aqueduc et d’égouts "/>
    <s v="Renouvellement des immobilisations"/>
    <s v="Dette financée par les deniers publics"/>
  </r>
  <r>
    <n v="909282"/>
    <x v="424"/>
    <x v="0"/>
    <x v="0"/>
    <x v="62"/>
    <x v="0"/>
    <s v="Tax"/>
    <s v="Tax"/>
    <s v="Tax"/>
    <s v="Authority"/>
    <s v="909282  Lifecycle Renewal Fleet"/>
    <x v="0"/>
    <x v="6"/>
    <s v="Corporate Services Department"/>
    <s v="Fleet Services"/>
    <x v="23"/>
    <s v="909282  Lifecycle Renewal Fleet"/>
    <s v="516116  Corporate Fleet"/>
    <n v="32615"/>
    <n v="41484"/>
    <n v="31089"/>
    <n v="23789"/>
    <n v="26355"/>
    <n v="20211"/>
    <n v="24898"/>
    <n v="36044"/>
    <n v="25636"/>
    <n v="28342"/>
    <n v="290463"/>
    <n v="516116"/>
    <n v="128977"/>
    <s v="CW"/>
    <n v="2022"/>
    <s v="Corporate Fleet"/>
    <n v="909282"/>
    <s v="Renouvellement de fin de cycle de vie  – Parc automobile"/>
    <s v="909282 Renouvellement de fin de cycle de vie  – Parc automobile"/>
    <s v="Comité des transports"/>
    <s v="Service du parc automobile"/>
    <s v="Renouvellement des immobilisations"/>
    <s v="Fonds de réserve financé par les deniers publics"/>
  </r>
  <r>
    <n v="909423"/>
    <x v="425"/>
    <x v="0"/>
    <x v="0"/>
    <x v="0"/>
    <x v="0"/>
    <s v="Tax"/>
    <s v="Tax"/>
    <s v="Tax"/>
    <s v="Authority"/>
    <s v="909423 Municipal Fleet UpFits, Facilities&amp;Tools"/>
    <x v="0"/>
    <x v="6"/>
    <s v="Corporate Services Department"/>
    <s v="Fleet Services"/>
    <x v="23"/>
    <s v="909423  Municipal Fleet UpFits, Facilities&amp;Tools"/>
    <s v="516104  City Wide Capital"/>
    <n v="0"/>
    <n v="280"/>
    <n v="280"/>
    <n v="280"/>
    <n v="280"/>
    <n v="280"/>
    <n v="280"/>
    <n v="280"/>
    <n v="280"/>
    <n v="280"/>
    <n v="2520"/>
    <n v="516104"/>
    <n v="840"/>
    <s v="CW"/>
    <n v="2022"/>
    <s v="City Wide Capital"/>
    <n v="909423"/>
    <s v="Transformations, installations et outillage du parc automobile municipal"/>
    <s v="909423 Transformations, installations et outillage du parc automobile municipal"/>
    <s v="Comité des transports"/>
    <s v="Service du parc automobile"/>
    <s v="Renouvellement des immobilisations"/>
    <s v="Fonds de réserve financé par les deniers publics"/>
  </r>
  <r>
    <n v="909423"/>
    <x v="425"/>
    <x v="0"/>
    <x v="0"/>
    <x v="62"/>
    <x v="0"/>
    <s v="Tax"/>
    <s v="Tax"/>
    <s v="Tax"/>
    <s v="Authority"/>
    <s v="909423 Municipal Fleet UpFits, Facilities&amp;Tools"/>
    <x v="0"/>
    <x v="6"/>
    <s v="Corporate Services Department"/>
    <s v="Fleet Services"/>
    <x v="23"/>
    <s v="909423  Municipal Fleet UpFits, Facilities&amp;Tools"/>
    <s v="516116  Corporate Fleet"/>
    <n v="830"/>
    <n v="0"/>
    <n v="0"/>
    <n v="0"/>
    <n v="0"/>
    <n v="0"/>
    <n v="0"/>
    <n v="0"/>
    <n v="0"/>
    <n v="0"/>
    <n v="830"/>
    <n v="516116"/>
    <n v="830"/>
    <s v="CW"/>
    <n v="2022"/>
    <s v="Corporate Fleet"/>
    <n v="909423"/>
    <s v="Transformations, installations et outillage du parc automobile municipal"/>
    <s v="909423 Transformations, installations et outillage du parc automobile municipal"/>
    <s v="Comité des transports"/>
    <s v="Service du parc automobile"/>
    <s v="Renouvellement des immobilisations"/>
    <s v="Fonds de réserve financé par les deniers publics"/>
  </r>
  <r>
    <n v="909065"/>
    <x v="426"/>
    <x v="0"/>
    <x v="0"/>
    <x v="49"/>
    <x v="0"/>
    <s v="Tax"/>
    <s v="Tax"/>
    <s v="Tax"/>
    <s v="Authority"/>
    <s v="Individual"/>
    <x v="1"/>
    <x v="6"/>
    <s v="Transportation Services Department"/>
    <s v="Transportation Planning"/>
    <x v="20"/>
    <s v="909065  2018 Park and Ride Facilities"/>
    <s v="516115  Transit Capital"/>
    <n v="0"/>
    <n v="0"/>
    <n v="0"/>
    <n v="0"/>
    <n v="85"/>
    <n v="97"/>
    <n v="10"/>
    <n v="22"/>
    <n v="35"/>
    <n v="0"/>
    <n v="249"/>
    <n v="516115"/>
    <n v="0"/>
    <s v="CW"/>
    <n v="2021"/>
    <s v="Transit Capital"/>
    <n v="909065"/>
    <s v="Installations des parcs-o-bus 2018"/>
    <s v="909065 Installations des parcs-o-bus 2018"/>
    <s v="Comité des transports"/>
    <s v="Services de transport en commun"/>
    <s v="Croissance"/>
    <s v="Fonds de réserve financé par les deniers publics"/>
  </r>
  <r>
    <n v="909065"/>
    <x v="426"/>
    <x v="0"/>
    <x v="5"/>
    <x v="50"/>
    <x v="8"/>
    <s v="Gas Tax "/>
    <s v="Tax"/>
    <s v="Tax"/>
    <s v="Authority"/>
    <s v="Individual"/>
    <x v="1"/>
    <x v="6"/>
    <s v="Transportation Services Department"/>
    <s v="Transportation Planning"/>
    <x v="20"/>
    <s v="909065  2018 Park and Ride Facilities"/>
    <s v="516174  Federal Gas Tax"/>
    <n v="0"/>
    <n v="0"/>
    <n v="0"/>
    <n v="0"/>
    <n v="500"/>
    <n v="500"/>
    <n v="600"/>
    <n v="600"/>
    <n v="600"/>
    <n v="0"/>
    <n v="2800"/>
    <n v="516174"/>
    <n v="0"/>
    <s v="CW"/>
    <n v="2021"/>
    <s v="Federal Gas Tax"/>
    <n v="909065"/>
    <s v="Installations des parcs-o-bus 2018"/>
    <s v="909065 Installations des parcs-o-bus 2018"/>
    <s v="Comité des transports"/>
    <s v="Services de transport en commun"/>
    <s v="Croissance"/>
    <s v="Taxe sur l’essence"/>
  </r>
  <r>
    <n v="909065"/>
    <x v="426"/>
    <x v="1"/>
    <x v="1"/>
    <x v="63"/>
    <x v="1"/>
    <s v="DC"/>
    <s v="Tax"/>
    <s v="Tax"/>
    <s v="Authority"/>
    <s v="Individual"/>
    <x v="1"/>
    <x v="6"/>
    <s v="Transportation Services Department"/>
    <s v="Transportation Planning"/>
    <x v="20"/>
    <s v="909065  2018 Park and Ride Facilities"/>
    <s v="516271  Transitway Services (Urban Area)"/>
    <n v="0"/>
    <n v="0"/>
    <n v="0"/>
    <n v="0"/>
    <n v="1064"/>
    <n v="1084"/>
    <n v="1103"/>
    <n v="1123"/>
    <n v="1047"/>
    <n v="0"/>
    <n v="5421"/>
    <n v="516271"/>
    <n v="0"/>
    <s v="CW"/>
    <n v="2021"/>
    <s v="Public Transit"/>
    <n v="909065"/>
    <s v="Installations des parcs-o-bus 2018"/>
    <s v="909065 Installations des parcs-o-bus 2018"/>
    <s v="Comité des transports"/>
    <s v="Services de transport en commun"/>
    <s v="Croissance"/>
    <s v="Redevances d’aménagement"/>
  </r>
  <r>
    <n v="909065"/>
    <x v="426"/>
    <x v="5"/>
    <x v="2"/>
    <x v="64"/>
    <x v="5"/>
    <s v="DC"/>
    <s v="Tax"/>
    <s v="Tax"/>
    <s v="Authority"/>
    <s v="Individual"/>
    <x v="1"/>
    <x v="6"/>
    <s v="Transportation Services Department"/>
    <s v="Transportation Planning"/>
    <x v="20"/>
    <s v="909065  2018 Park and Ride Facilities"/>
    <s v="518008  Transit DC Debt  TBA"/>
    <n v="0"/>
    <n v="0"/>
    <n v="0"/>
    <n v="0"/>
    <n v="0"/>
    <n v="0"/>
    <n v="0"/>
    <n v="0"/>
    <n v="96"/>
    <n v="0"/>
    <n v="96"/>
    <n v="518008"/>
    <n v="0"/>
    <s v="CW"/>
    <n v="2021"/>
    <s v="Public Transit DC Debt"/>
    <n v="909065"/>
    <s v="Installations des parcs-o-bus 2018"/>
    <s v="909065 Installations des parcs-o-bus 2018"/>
    <s v="Comité des transports"/>
    <s v="Services de transport en commun"/>
    <s v="Croissance"/>
    <s v="Dette financée par les deniers publics"/>
  </r>
  <r>
    <n v="909065"/>
    <x v="426"/>
    <x v="2"/>
    <x v="2"/>
    <x v="32"/>
    <x v="2"/>
    <s v="Tax"/>
    <s v="Tax"/>
    <s v="Tax"/>
    <s v="Authority"/>
    <s v="Individual"/>
    <x v="1"/>
    <x v="6"/>
    <s v="Transportation Services Department"/>
    <s v="Transportation Planning"/>
    <x v="20"/>
    <s v="909065  2018 Park and Ride Facilities"/>
    <s v="518013  Transit Debt"/>
    <n v="0"/>
    <n v="0"/>
    <n v="0"/>
    <n v="0"/>
    <n v="100"/>
    <n v="100"/>
    <n v="100"/>
    <n v="100"/>
    <n v="100"/>
    <n v="0"/>
    <n v="500"/>
    <n v="518013"/>
    <n v="0"/>
    <s v="CW"/>
    <n v="2021"/>
    <s v="Transit Debt"/>
    <n v="909065"/>
    <s v="Installations des parcs-o-bus 2018"/>
    <s v="909065 Installations des parcs-o-bus 2018"/>
    <s v="Comité des transports"/>
    <s v="Services de transport en commun"/>
    <s v="Croissance"/>
    <s v="Dette financée par les deniers publics"/>
  </r>
  <r>
    <n v="909461"/>
    <x v="427"/>
    <x v="0"/>
    <x v="0"/>
    <x v="49"/>
    <x v="0"/>
    <s v="Tax"/>
    <s v="Tax"/>
    <s v="Tax"/>
    <s v="Authority"/>
    <s v="Individual"/>
    <x v="1"/>
    <x v="6"/>
    <s v="Transportation Services Department"/>
    <s v="Transportation Planning"/>
    <x v="20"/>
    <s v="909461  2019 Park and Ride Facilities"/>
    <s v="516115  Transit Capital"/>
    <n v="0"/>
    <n v="0"/>
    <n v="0"/>
    <n v="370"/>
    <n v="0"/>
    <n v="0"/>
    <n v="0"/>
    <n v="0"/>
    <n v="0"/>
    <n v="0"/>
    <n v="370"/>
    <n v="516115"/>
    <n v="370"/>
    <s v="CW"/>
    <n v="2021"/>
    <s v="Transit Capital"/>
    <n v="909461"/>
    <s v="Installations des parcs-o-bus 2019"/>
    <s v="909461 Installations des parcs-o-bus 2019"/>
    <s v="Comité des transports"/>
    <s v="Services de transport en commun"/>
    <s v="Croissance"/>
    <s v="Fonds de réserve financé par les deniers publics"/>
  </r>
  <r>
    <n v="909461"/>
    <x v="427"/>
    <x v="1"/>
    <x v="1"/>
    <x v="63"/>
    <x v="1"/>
    <s v="DC"/>
    <s v="Tax"/>
    <s v="Tax"/>
    <s v="Authority"/>
    <s v="Individual"/>
    <x v="1"/>
    <x v="6"/>
    <s v="Transportation Services Department"/>
    <s v="Transportation Planning"/>
    <x v="20"/>
    <s v="909461  2019 Park and Ride Facilities"/>
    <s v="516271  Transitway Services (Urban Area)"/>
    <n v="994"/>
    <n v="1011"/>
    <n v="1030"/>
    <n v="1048"/>
    <n v="0"/>
    <n v="0"/>
    <n v="0"/>
    <n v="0"/>
    <n v="0"/>
    <n v="0"/>
    <n v="4083"/>
    <n v="516271"/>
    <n v="4083"/>
    <s v="CW"/>
    <n v="2021"/>
    <s v="Public Transit"/>
    <n v="909461"/>
    <s v="Installations des parcs-o-bus 2019"/>
    <s v="909461 Installations des parcs-o-bus 2019"/>
    <s v="Comité des transports"/>
    <s v="Services de transport en commun"/>
    <s v="Croissance"/>
    <s v="Redevances d’aménagement"/>
  </r>
  <r>
    <n v="909461"/>
    <x v="427"/>
    <x v="2"/>
    <x v="2"/>
    <x v="32"/>
    <x v="2"/>
    <s v="Tax"/>
    <s v="Tax"/>
    <s v="Tax"/>
    <s v="Authority"/>
    <s v="Individual"/>
    <x v="1"/>
    <x v="6"/>
    <s v="Transportation Services Department"/>
    <s v="Transportation Planning"/>
    <x v="20"/>
    <s v="909461  2019 Park and Ride Facilities"/>
    <s v="518013  Transit Debt"/>
    <n v="635"/>
    <n v="647"/>
    <n v="658"/>
    <n v="300"/>
    <n v="0"/>
    <n v="0"/>
    <n v="0"/>
    <n v="0"/>
    <n v="0"/>
    <n v="0"/>
    <n v="2240"/>
    <n v="518013"/>
    <n v="2240"/>
    <s v="CW"/>
    <n v="2021"/>
    <s v="Transit Debt"/>
    <n v="909461"/>
    <s v="Installations des parcs-o-bus 2019"/>
    <s v="909461 Installations des parcs-o-bus 2019"/>
    <s v="Comité des transports"/>
    <s v="Services de transport en commun"/>
    <s v="Croissance"/>
    <s v="Dette financée par les deniers publics"/>
  </r>
  <r>
    <n v="906936"/>
    <x v="428"/>
    <x v="0"/>
    <x v="0"/>
    <x v="49"/>
    <x v="0"/>
    <s v="Tax"/>
    <s v="Tax"/>
    <s v="Tax"/>
    <s v="Authority"/>
    <s v="Individual"/>
    <x v="1"/>
    <x v="6"/>
    <s v="Transportation Services Department"/>
    <s v="Transportation Planning"/>
    <x v="20"/>
    <s v="906936  2017 to 2022 TRANS Projects"/>
    <s v="516115  Transit Capital"/>
    <n v="0"/>
    <n v="0"/>
    <n v="0"/>
    <n v="563"/>
    <n v="0"/>
    <n v="0"/>
    <n v="0"/>
    <n v="0"/>
    <n v="0"/>
    <n v="0"/>
    <n v="563"/>
    <n v="516115"/>
    <n v="563"/>
    <s v="CW"/>
    <n v="2023"/>
    <s v="Transit Capital"/>
    <n v="906936"/>
    <s v="Projets de TRANSPORT 2017 à 2022"/>
    <s v="906936 Projets de TRANSPORT 2017 à 2022"/>
    <s v="Comité des transports"/>
    <s v="Services de transport en commun"/>
    <s v="Croissance"/>
    <s v="Fonds de réserve financé par les deniers publics"/>
  </r>
  <r>
    <n v="906936"/>
    <x v="428"/>
    <x v="1"/>
    <x v="1"/>
    <x v="63"/>
    <x v="1"/>
    <s v="DC"/>
    <s v="Tax"/>
    <s v="Tax"/>
    <s v="Authority"/>
    <s v="Individual"/>
    <x v="1"/>
    <x v="6"/>
    <s v="Transportation Services Department"/>
    <s v="Transportation Planning"/>
    <x v="20"/>
    <s v="906936  2017 to 2022 TRANS Projects"/>
    <s v="516271  Transitway Services (Urban Area)"/>
    <n v="0"/>
    <n v="0"/>
    <n v="0"/>
    <n v="555"/>
    <n v="0"/>
    <n v="0"/>
    <n v="0"/>
    <n v="0"/>
    <n v="0"/>
    <n v="0"/>
    <n v="555"/>
    <n v="516271"/>
    <n v="555"/>
    <s v="CW"/>
    <n v="2023"/>
    <s v="Public Transit"/>
    <n v="906936"/>
    <s v="Projets de TRANSPORT 2017 à 2022"/>
    <s v="906936 Projets de TRANSPORT 2017 à 2022"/>
    <s v="Comité des transports"/>
    <s v="Services de transport en commun"/>
    <s v="Croissance"/>
    <s v="Redevances d’aménagement"/>
  </r>
  <r>
    <n v="906936"/>
    <x v="428"/>
    <x v="1"/>
    <x v="1"/>
    <x v="4"/>
    <x v="1"/>
    <s v="DC"/>
    <s v="Tax"/>
    <s v="Tax"/>
    <s v="Authority"/>
    <s v="Individual"/>
    <x v="1"/>
    <x v="6"/>
    <s v="Transportation Services Department"/>
    <s v="Transportation Planning"/>
    <x v="20"/>
    <s v="906936  2017 to 2022 TRANS Projects"/>
    <s v="516298  Future DC Funding"/>
    <n v="0"/>
    <n v="0"/>
    <n v="0"/>
    <n v="321"/>
    <n v="0"/>
    <n v="0"/>
    <n v="0"/>
    <n v="0"/>
    <n v="0"/>
    <n v="0"/>
    <n v="321"/>
    <n v="516298"/>
    <n v="321"/>
    <s v="CW"/>
    <n v="2023"/>
    <s v="Check "/>
    <n v="906936"/>
    <s v="Projets de TRANSPORT 2017 à 2022"/>
    <s v="906936 Projets de TRANSPORT 2017 à 2022"/>
    <s v="Comité des transports"/>
    <s v="Services de transport en commun"/>
    <s v="Croissance"/>
    <s v="Redevances d’aménagement"/>
  </r>
  <r>
    <n v="907436"/>
    <x v="429"/>
    <x v="0"/>
    <x v="0"/>
    <x v="49"/>
    <x v="0"/>
    <s v="Tax"/>
    <s v="Tax"/>
    <s v="Tax"/>
    <s v="Authority"/>
    <s v="Individual"/>
    <x v="1"/>
    <x v="6"/>
    <s v="Transportation Services Department"/>
    <s v="Transportation Planning"/>
    <x v="20"/>
    <s v="907436  Baseline Rd BRT (Baseline Stn-Heron Stn)"/>
    <s v="516115  Transit Capital"/>
    <n v="0"/>
    <n v="88"/>
    <n v="45.8"/>
    <n v="0"/>
    <n v="0"/>
    <n v="0"/>
    <n v="0"/>
    <n v="0"/>
    <n v="0"/>
    <n v="0"/>
    <n v="133.80000000000001"/>
    <n v="516115"/>
    <n v="133.80000000000001"/>
    <s v="8,9,16,17"/>
    <n v="2022"/>
    <s v="Transit Capital"/>
    <n v="907436"/>
    <s v="Couloir de transport en commun du chemin Baseline (Baseline-St. Heron)"/>
    <s v="907436 Couloir de transport en commun du chemin Baseline (Baseline-St. Heron)"/>
    <s v="Comité des transports"/>
    <s v="Services de transport en commun"/>
    <s v="Croissance"/>
    <s v="Fonds de réserve financé par les deniers publics"/>
  </r>
  <r>
    <n v="907436"/>
    <x v="429"/>
    <x v="0"/>
    <x v="5"/>
    <x v="50"/>
    <x v="8"/>
    <s v="Gas Tax "/>
    <s v="Tax"/>
    <s v="Tax"/>
    <s v="Authority"/>
    <s v="Individual"/>
    <x v="1"/>
    <x v="6"/>
    <s v="Transportation Services Department"/>
    <s v="Transportation Planning"/>
    <x v="20"/>
    <s v="907436  Baseline Rd BRT (Baseline Stn-Heron Stn)"/>
    <s v="516174  Federal Gas Tax"/>
    <n v="0"/>
    <n v="5177.6000000000004"/>
    <n v="19500"/>
    <n v="0"/>
    <n v="0"/>
    <n v="0"/>
    <n v="0"/>
    <n v="0"/>
    <n v="0"/>
    <n v="0"/>
    <n v="24677.599999999999"/>
    <n v="516174"/>
    <n v="24677.599999999999"/>
    <s v="8,9,16,17"/>
    <n v="2022"/>
    <s v="Federal Gas Tax"/>
    <n v="907436"/>
    <s v="Couloir de transport en commun du chemin Baseline (Baseline-St. Heron)"/>
    <s v="907436 Couloir de transport en commun du chemin Baseline (Baseline-St. Heron)"/>
    <s v="Comité des transports"/>
    <s v="Services de transport en commun"/>
    <s v="Croissance"/>
    <s v="Taxe sur l’essence"/>
  </r>
  <r>
    <n v="907436"/>
    <x v="429"/>
    <x v="0"/>
    <x v="5"/>
    <x v="51"/>
    <x v="8"/>
    <s v="Gas Tax "/>
    <s v="Tax"/>
    <s v="Tax"/>
    <s v="Authority"/>
    <s v="Individual"/>
    <x v="1"/>
    <x v="6"/>
    <s v="Transportation Services Department"/>
    <s v="Transportation Planning"/>
    <x v="20"/>
    <s v="907436  Baseline Rd BRT (Baseline Stn-Heron Stn)"/>
    <s v="516175  Provincial Gas Tax"/>
    <n v="0"/>
    <n v="500"/>
    <n v="6000"/>
    <n v="0"/>
    <n v="0"/>
    <n v="0"/>
    <n v="0"/>
    <n v="0"/>
    <n v="0"/>
    <n v="0"/>
    <n v="6500"/>
    <n v="516175"/>
    <n v="6500"/>
    <s v="8,9,16,17"/>
    <n v="2022"/>
    <s v="Provincial Gas Tax"/>
    <n v="907436"/>
    <s v="Couloir de transport en commun du chemin Baseline (Baseline-St. Heron)"/>
    <s v="907436 Couloir de transport en commun du chemin Baseline (Baseline-St. Heron)"/>
    <s v="Comité des transports"/>
    <s v="Services de transport en commun"/>
    <s v="Croissance"/>
    <s v="Taxe sur l’essence"/>
  </r>
  <r>
    <n v="907436"/>
    <x v="429"/>
    <x v="1"/>
    <x v="1"/>
    <x v="63"/>
    <x v="1"/>
    <s v="DC"/>
    <s v="Tax"/>
    <s v="Tax"/>
    <s v="Authority"/>
    <s v="Individual"/>
    <x v="1"/>
    <x v="6"/>
    <s v="Transportation Services Department"/>
    <s v="Transportation Planning"/>
    <x v="20"/>
    <s v="907436  Baseline Rd BRT (Baseline Stn-Heron Stn)"/>
    <s v="516271  Transitway Services (Urban Area)"/>
    <n v="0"/>
    <n v="15274.4"/>
    <n v="10822"/>
    <n v="0"/>
    <n v="0"/>
    <n v="0"/>
    <n v="0"/>
    <n v="0"/>
    <n v="0"/>
    <n v="0"/>
    <n v="26096.400000000001"/>
    <n v="516271"/>
    <n v="26096.400000000001"/>
    <s v="8,9,16,17"/>
    <n v="2022"/>
    <s v="Public Transit"/>
    <n v="907436"/>
    <s v="Couloir de transport en commun du chemin Baseline (Baseline-St. Heron)"/>
    <s v="907436 Couloir de transport en commun du chemin Baseline (Baseline-St. Heron)"/>
    <s v="Comité des transports"/>
    <s v="Services de transport en commun"/>
    <s v="Croissance"/>
    <s v="Redevances d’aménagement"/>
  </r>
  <r>
    <n v="907436"/>
    <x v="429"/>
    <x v="5"/>
    <x v="2"/>
    <x v="64"/>
    <x v="5"/>
    <s v="DC"/>
    <s v="Tax"/>
    <s v="Tax"/>
    <s v="Authority"/>
    <s v="Individual"/>
    <x v="1"/>
    <x v="6"/>
    <s v="Transportation Services Department"/>
    <s v="Transportation Planning"/>
    <x v="20"/>
    <s v="907436  Baseline Rd BRT (Baseline Stn-Heron Stn)"/>
    <s v="518008  Transit DC Debt  TBA"/>
    <n v="0"/>
    <n v="0"/>
    <n v="58852.2"/>
    <n v="0"/>
    <n v="0"/>
    <n v="0"/>
    <n v="0"/>
    <n v="0"/>
    <n v="0"/>
    <n v="0"/>
    <n v="58852.2"/>
    <n v="518008"/>
    <n v="58852.2"/>
    <s v="8,9,16,17"/>
    <n v="2022"/>
    <s v="Public Transit DC Debt"/>
    <n v="907436"/>
    <s v="Couloir de transport en commun du chemin Baseline (Baseline-St. Heron)"/>
    <s v="907436 Couloir de transport en commun du chemin Baseline (Baseline-St. Heron)"/>
    <s v="Comité des transports"/>
    <s v="Services de transport en commun"/>
    <s v="Croissance"/>
    <s v="Dette financée par les deniers publics"/>
  </r>
  <r>
    <n v="907436"/>
    <x v="429"/>
    <x v="2"/>
    <x v="2"/>
    <x v="32"/>
    <x v="2"/>
    <s v="Tax"/>
    <s v="Tax"/>
    <s v="Tax"/>
    <s v="Authority"/>
    <s v="Individual"/>
    <x v="1"/>
    <x v="6"/>
    <s v="Transportation Services Department"/>
    <s v="Transportation Planning"/>
    <x v="20"/>
    <s v="907436  Baseline Rd BRT (Baseline Stn-Heron Stn)"/>
    <s v="518013  Transit Debt"/>
    <n v="0"/>
    <n v="4000"/>
    <n v="19000"/>
    <n v="0"/>
    <n v="0"/>
    <n v="0"/>
    <n v="0"/>
    <n v="0"/>
    <n v="0"/>
    <n v="0"/>
    <n v="23000"/>
    <n v="518013"/>
    <n v="23000"/>
    <s v="8,9,16,17"/>
    <n v="2022"/>
    <s v="Transit Debt"/>
    <n v="907436"/>
    <s v="Couloir de transport en commun du chemin Baseline (Baseline-St. Heron)"/>
    <s v="907436 Couloir de transport en commun du chemin Baseline (Baseline-St. Heron)"/>
    <s v="Comité des transports"/>
    <s v="Services de transport en commun"/>
    <s v="Croissance"/>
    <s v="Dette financée par les deniers publics"/>
  </r>
  <r>
    <n v="907438"/>
    <x v="430"/>
    <x v="1"/>
    <x v="1"/>
    <x v="65"/>
    <x v="1"/>
    <s v="DC"/>
    <s v="Tax"/>
    <s v="Tax"/>
    <s v="Authority"/>
    <s v="Individual"/>
    <x v="1"/>
    <x v="6"/>
    <s v="Transportation Services Department"/>
    <s v="Transportation Planning"/>
    <x v="20"/>
    <s v="907438  West Tway (March to Kanata Town Centre)"/>
    <s v="516393  Post Period Capacity Transit"/>
    <n v="0"/>
    <n v="0"/>
    <n v="0"/>
    <n v="0"/>
    <n v="0"/>
    <n v="0"/>
    <n v="0"/>
    <n v="12222"/>
    <n v="18549"/>
    <n v="0"/>
    <n v="30771"/>
    <n v="516393"/>
    <n v="0"/>
    <s v="4,7"/>
    <n v="2028"/>
    <s v="Public Transit"/>
    <n v="907438"/>
    <s v="Tway Ouest (du ch. March au Kanata Town Centre)"/>
    <s v="907438 Tway Ouest (du ch. March au Kanata Town Centre)"/>
    <s v="Comité des transports"/>
    <s v="Services de transport en commun"/>
    <s v="Croissance"/>
    <s v="Redevances d’aménagement"/>
  </r>
  <r>
    <n v="908552"/>
    <x v="431"/>
    <x v="0"/>
    <x v="0"/>
    <x v="49"/>
    <x v="0"/>
    <s v="Tax"/>
    <s v="Tax"/>
    <s v="Tax"/>
    <s v="Authority"/>
    <s v="Individual"/>
    <x v="1"/>
    <x v="6"/>
    <s v="Transportation Services Department"/>
    <s v="Transportation Planning"/>
    <x v="20"/>
    <s v="908552  2019 Origin Destination Survey (Transit)"/>
    <s v="516115  Transit Capital"/>
    <n v="127"/>
    <n v="0"/>
    <n v="0"/>
    <n v="0"/>
    <n v="0"/>
    <n v="479"/>
    <n v="0"/>
    <n v="0"/>
    <n v="0"/>
    <n v="0"/>
    <n v="606"/>
    <n v="516115"/>
    <n v="127"/>
    <s v="CW"/>
    <n v="2021"/>
    <s v="Transit Capital"/>
    <n v="908552"/>
    <s v="Enquête Origine - Destination de 2019  (Transport en commun)"/>
    <s v="908552 Enquête Origine - Destination de 2019  (Transport en commun)"/>
    <s v="Comité des transports"/>
    <s v="Services de transport en commun"/>
    <s v="Croissance"/>
    <s v="Fonds de réserve financé par les deniers publics"/>
  </r>
  <r>
    <n v="908552"/>
    <x v="431"/>
    <x v="1"/>
    <x v="1"/>
    <x v="63"/>
    <x v="1"/>
    <s v="DC"/>
    <s v="Tax"/>
    <s v="Tax"/>
    <s v="Authority"/>
    <s v="Individual"/>
    <x v="1"/>
    <x v="6"/>
    <s v="Transportation Services Department"/>
    <s v="Transportation Planning"/>
    <x v="20"/>
    <s v="908552  2019 Origin Destination Survey (Transit)"/>
    <s v="516271  Transitway Services (Urban Area)"/>
    <n v="239"/>
    <n v="0"/>
    <n v="0"/>
    <n v="0"/>
    <n v="0"/>
    <n v="0"/>
    <n v="0"/>
    <n v="0"/>
    <n v="0"/>
    <n v="0"/>
    <n v="239"/>
    <n v="516271"/>
    <n v="239"/>
    <s v="CW"/>
    <n v="2021"/>
    <s v="Public Transit"/>
    <n v="908552"/>
    <s v="Enquête Origine - Destination de 2019  (Transport en commun)"/>
    <s v="908552 Enquête Origine - Destination de 2019  (Transport en commun)"/>
    <s v="Comité des transports"/>
    <s v="Services de transport en commun"/>
    <s v="Croissance"/>
    <s v="Redevances d’aménagement"/>
  </r>
  <r>
    <n v="908552"/>
    <x v="431"/>
    <x v="1"/>
    <x v="1"/>
    <x v="4"/>
    <x v="1"/>
    <s v="DC"/>
    <s v="Tax"/>
    <s v="Tax"/>
    <s v="Authority"/>
    <s v="Individual"/>
    <x v="1"/>
    <x v="6"/>
    <s v="Transportation Services Department"/>
    <s v="Transportation Planning"/>
    <x v="20"/>
    <s v="908552  2019 Origin Destination Survey (Transit)"/>
    <s v="516298  Future DC Funding"/>
    <n v="23"/>
    <n v="0"/>
    <n v="0"/>
    <n v="0"/>
    <n v="0"/>
    <n v="0"/>
    <n v="0"/>
    <n v="0"/>
    <n v="0"/>
    <n v="0"/>
    <n v="23"/>
    <n v="516298"/>
    <n v="23"/>
    <s v="CW"/>
    <n v="2021"/>
    <s v="Check "/>
    <n v="908552"/>
    <s v="Enquête Origine - Destination de 2019  (Transport en commun)"/>
    <s v="908552 Enquête Origine - Destination de 2019  (Transport en commun)"/>
    <s v="Comité des transports"/>
    <s v="Services de transport en commun"/>
    <s v="Croissance"/>
    <s v="Redevances d’aménagement"/>
  </r>
  <r>
    <n v="908552"/>
    <x v="431"/>
    <x v="1"/>
    <x v="1"/>
    <x v="65"/>
    <x v="1"/>
    <s v="DC"/>
    <s v="Tax"/>
    <s v="Tax"/>
    <s v="Authority"/>
    <s v="Individual"/>
    <x v="1"/>
    <x v="6"/>
    <s v="Transportation Services Department"/>
    <s v="Transportation Planning"/>
    <x v="20"/>
    <s v="908552  2019 Origin Destination Survey (Transit)"/>
    <s v="516393  Post Period Capacity Transit"/>
    <n v="49"/>
    <n v="0"/>
    <n v="0"/>
    <n v="0"/>
    <n v="0"/>
    <n v="0"/>
    <n v="0"/>
    <n v="0"/>
    <n v="0"/>
    <n v="0"/>
    <n v="49"/>
    <n v="516393"/>
    <n v="49"/>
    <s v="CW"/>
    <n v="2021"/>
    <s v="Public Transit"/>
    <n v="908552"/>
    <s v="Enquête Origine - Destination de 2019  (Transport en commun)"/>
    <s v="908552 Enquête Origine - Destination de 2019  (Transport en commun)"/>
    <s v="Comité des transports"/>
    <s v="Services de transport en commun"/>
    <s v="Croissance"/>
    <s v="Redevances d’aménagement"/>
  </r>
  <r>
    <n v="908751"/>
    <x v="432"/>
    <x v="0"/>
    <x v="0"/>
    <x v="49"/>
    <x v="0"/>
    <s v="Tax"/>
    <s v="Transit"/>
    <s v="Transit"/>
    <s v="Authority"/>
    <s v="Individual"/>
    <x v="0"/>
    <x v="6"/>
    <s v="Transportation Services Department"/>
    <s v="Transportation Planning"/>
    <x v="20"/>
    <s v="908751  2018 Transportation Master Plan"/>
    <s v="516115  Transit Capital"/>
    <n v="0"/>
    <n v="0"/>
    <n v="0"/>
    <n v="0"/>
    <n v="765"/>
    <n v="779"/>
    <n v="793"/>
    <n v="807"/>
    <n v="822"/>
    <n v="0"/>
    <n v="3966"/>
    <n v="516115"/>
    <n v="0"/>
    <s v="CW"/>
    <n v="2021"/>
    <s v="Transit Capital"/>
    <n v="908751"/>
    <s v="Plan directeur des transports 2018"/>
    <s v="908751 Plan directeur des transports 2018"/>
    <s v="Comité des transports"/>
    <s v="Services de transport en commun"/>
    <s v="Renouvellement des immobilisations"/>
    <s v="Fonds de réserve financé par les deniers publics"/>
  </r>
  <r>
    <n v="909064"/>
    <x v="433"/>
    <x v="0"/>
    <x v="0"/>
    <x v="49"/>
    <x v="0"/>
    <s v="Tax"/>
    <s v="Tax"/>
    <s v="Tax"/>
    <s v="Authority"/>
    <s v="Individual"/>
    <x v="1"/>
    <x v="6"/>
    <s v="Transportation Services Department"/>
    <s v="Transportation Planning"/>
    <x v="20"/>
    <s v="909064  2018 Transit Corridor Protection"/>
    <s v="516115  Transit Capital"/>
    <n v="0"/>
    <n v="0"/>
    <n v="0"/>
    <n v="0"/>
    <n v="27"/>
    <n v="41"/>
    <n v="64"/>
    <n v="28"/>
    <n v="3"/>
    <n v="0"/>
    <n v="163"/>
    <n v="516115"/>
    <n v="0"/>
    <s v="CW"/>
    <n v="2021"/>
    <s v="Transit Capital"/>
    <n v="909064"/>
    <s v="Protection des couloirs du transport en commun 2018"/>
    <s v="909064 Protection des couloirs du transport en commun 2018"/>
    <s v="Comité des transports"/>
    <s v="Services de transport en commun"/>
    <s v="Croissance"/>
    <s v="Fonds de réserve financé par les deniers publics"/>
  </r>
  <r>
    <n v="909064"/>
    <x v="433"/>
    <x v="1"/>
    <x v="1"/>
    <x v="63"/>
    <x v="1"/>
    <s v="DC"/>
    <s v="Tax"/>
    <s v="Tax"/>
    <s v="Authority"/>
    <s v="Individual"/>
    <x v="1"/>
    <x v="6"/>
    <s v="Transportation Services Department"/>
    <s v="Transportation Planning"/>
    <x v="20"/>
    <s v="909064  2018 Transit Corridor Protection"/>
    <s v="516271  Transitway Services (Urban Area)"/>
    <n v="0"/>
    <n v="0"/>
    <n v="0"/>
    <n v="0"/>
    <n v="1131"/>
    <n v="1151"/>
    <n v="1655"/>
    <n v="1739"/>
    <n v="585"/>
    <n v="0"/>
    <n v="6261"/>
    <n v="516271"/>
    <n v="0"/>
    <s v="CW"/>
    <n v="2021"/>
    <s v="Public Transit"/>
    <n v="909064"/>
    <s v="Protection des couloirs du transport en commun 2018"/>
    <s v="909064 Protection des couloirs du transport en commun 2018"/>
    <s v="Comité des transports"/>
    <s v="Services de transport en commun"/>
    <s v="Croissance"/>
    <s v="Redevances d’aménagement"/>
  </r>
  <r>
    <n v="909064"/>
    <x v="433"/>
    <x v="5"/>
    <x v="2"/>
    <x v="64"/>
    <x v="5"/>
    <s v="DC"/>
    <s v="Tax"/>
    <s v="Tax"/>
    <s v="Authority"/>
    <s v="Individual"/>
    <x v="1"/>
    <x v="6"/>
    <s v="Transportation Services Department"/>
    <s v="Transportation Planning"/>
    <x v="20"/>
    <s v="909064  2018 Transit Corridor Protection"/>
    <s v="518008  Transit DC Debt  TBA"/>
    <n v="0"/>
    <n v="0"/>
    <n v="0"/>
    <n v="0"/>
    <n v="0"/>
    <n v="0"/>
    <n v="0"/>
    <n v="0"/>
    <n v="1130"/>
    <n v="0"/>
    <n v="1130"/>
    <n v="518008"/>
    <n v="0"/>
    <s v="CW"/>
    <n v="2021"/>
    <s v="Public Transit DC Debt"/>
    <n v="909064"/>
    <s v="Protection des couloirs du transport en commun 2018"/>
    <s v="909064 Protection des couloirs du transport en commun 2018"/>
    <s v="Comité des transports"/>
    <s v="Services de transport en commun"/>
    <s v="Croissance"/>
    <s v="Dette financée par les deniers publics"/>
  </r>
  <r>
    <n v="909064"/>
    <x v="433"/>
    <x v="2"/>
    <x v="2"/>
    <x v="32"/>
    <x v="2"/>
    <s v="Tax"/>
    <s v="Tax"/>
    <s v="Tax"/>
    <s v="Authority"/>
    <s v="Individual"/>
    <x v="1"/>
    <x v="6"/>
    <s v="Transportation Services Department"/>
    <s v="Transportation Planning"/>
    <x v="20"/>
    <s v="909064  2018 Transit Corridor Protection"/>
    <s v="518013  Transit Debt"/>
    <n v="0"/>
    <n v="0"/>
    <n v="0"/>
    <n v="0"/>
    <n v="700"/>
    <n v="700"/>
    <n v="1000"/>
    <n v="1000"/>
    <n v="1100"/>
    <n v="0"/>
    <n v="4500"/>
    <n v="518013"/>
    <n v="0"/>
    <s v="CW"/>
    <n v="2021"/>
    <s v="Transit Debt"/>
    <n v="909064"/>
    <s v="Protection des couloirs du transport en commun 2018"/>
    <s v="909064 Protection des couloirs du transport en commun 2018"/>
    <s v="Comité des transports"/>
    <s v="Services de transport en commun"/>
    <s v="Croissance"/>
    <s v="Dette financée par les deniers publics"/>
  </r>
  <r>
    <n v="909066"/>
    <x v="434"/>
    <x v="0"/>
    <x v="0"/>
    <x v="49"/>
    <x v="0"/>
    <s v="Tax"/>
    <s v="Tax"/>
    <s v="Tax"/>
    <s v="Authority"/>
    <s v="Individual"/>
    <x v="1"/>
    <x v="6"/>
    <s v="Transportation Services Department"/>
    <s v="Transportation Planning"/>
    <x v="20"/>
    <s v="909066  Kanata N. Transitway (Corkstown-Solandt)"/>
    <s v="516115  Transit Capital"/>
    <n v="0"/>
    <n v="0"/>
    <n v="0"/>
    <n v="0"/>
    <n v="0"/>
    <n v="0"/>
    <n v="0"/>
    <n v="0"/>
    <n v="40"/>
    <n v="0"/>
    <n v="40"/>
    <n v="516115"/>
    <n v="0"/>
    <s v="4,7"/>
    <n v="2031"/>
    <s v="Transit Capital"/>
    <n v="909066"/>
    <s v="Transitway de Kanata-Nord (de Corkstown à Solandt)"/>
    <s v="909066 Transitway de Kanata-Nord (de Corkstown à Solandt)"/>
    <s v="Comité des transports"/>
    <s v="Services de transport en commun"/>
    <s v="Croissance"/>
    <s v="Fonds de réserve financé par les deniers publics"/>
  </r>
  <r>
    <n v="909066"/>
    <x v="434"/>
    <x v="0"/>
    <x v="5"/>
    <x v="50"/>
    <x v="8"/>
    <s v="Gas Tax "/>
    <s v="Tax"/>
    <s v="Tax"/>
    <s v="Authority"/>
    <s v="Individual"/>
    <x v="1"/>
    <x v="6"/>
    <s v="Transportation Services Department"/>
    <s v="Transportation Planning"/>
    <x v="20"/>
    <s v="909066  Kanata N. Transitway (Corkstown-Solandt)"/>
    <s v="516174  Federal Gas Tax"/>
    <n v="0"/>
    <n v="0"/>
    <n v="0"/>
    <n v="0"/>
    <n v="0"/>
    <n v="0"/>
    <n v="0"/>
    <n v="0"/>
    <n v="9600"/>
    <n v="0"/>
    <n v="9600"/>
    <n v="516174"/>
    <n v="0"/>
    <s v="4,7"/>
    <n v="2031"/>
    <s v="Federal Gas Tax"/>
    <n v="909066"/>
    <s v="Transitway de Kanata-Nord (de Corkstown à Solandt)"/>
    <s v="909066 Transitway de Kanata-Nord (de Corkstown à Solandt)"/>
    <s v="Comité des transports"/>
    <s v="Services de transport en commun"/>
    <s v="Croissance"/>
    <s v="Taxe sur l’essence"/>
  </r>
  <r>
    <n v="909066"/>
    <x v="434"/>
    <x v="0"/>
    <x v="5"/>
    <x v="51"/>
    <x v="8"/>
    <s v="Gas Tax "/>
    <s v="Tax"/>
    <s v="Tax"/>
    <s v="Authority"/>
    <s v="Individual"/>
    <x v="1"/>
    <x v="6"/>
    <s v="Transportation Services Department"/>
    <s v="Transportation Planning"/>
    <x v="20"/>
    <s v="909066  Kanata N. Transitway (Corkstown-Solandt)"/>
    <s v="516175  Provincial Gas Tax"/>
    <n v="0"/>
    <n v="0"/>
    <n v="0"/>
    <n v="0"/>
    <n v="0"/>
    <n v="0"/>
    <n v="0"/>
    <n v="0"/>
    <n v="2000"/>
    <n v="0"/>
    <n v="2000"/>
    <n v="516175"/>
    <n v="0"/>
    <s v="4,7"/>
    <n v="2031"/>
    <s v="Provincial Gas Tax"/>
    <n v="909066"/>
    <s v="Transitway de Kanata-Nord (de Corkstown à Solandt)"/>
    <s v="909066 Transitway de Kanata-Nord (de Corkstown à Solandt)"/>
    <s v="Comité des transports"/>
    <s v="Services de transport en commun"/>
    <s v="Croissance"/>
    <s v="Taxe sur l’essence"/>
  </r>
  <r>
    <n v="909066"/>
    <x v="434"/>
    <x v="2"/>
    <x v="2"/>
    <x v="32"/>
    <x v="2"/>
    <s v="Tax"/>
    <s v="Tax"/>
    <s v="Tax"/>
    <s v="Authority"/>
    <s v="Individual"/>
    <x v="1"/>
    <x v="6"/>
    <s v="Transportation Services Department"/>
    <s v="Transportation Planning"/>
    <x v="20"/>
    <s v="909066  Kanata N. Transitway (Corkstown-Solandt)"/>
    <s v="518013  Transit Debt"/>
    <n v="0"/>
    <n v="0"/>
    <n v="0"/>
    <n v="0"/>
    <n v="0"/>
    <n v="0"/>
    <n v="0"/>
    <n v="0"/>
    <n v="100"/>
    <n v="0"/>
    <n v="100"/>
    <n v="518013"/>
    <n v="0"/>
    <s v="4,7"/>
    <n v="2031"/>
    <s v="Transit Debt"/>
    <n v="909066"/>
    <s v="Transitway de Kanata-Nord (de Corkstown à Solandt)"/>
    <s v="909066 Transitway de Kanata-Nord (de Corkstown à Solandt)"/>
    <s v="Comité des transports"/>
    <s v="Services de transport en commun"/>
    <s v="Croissance"/>
    <s v="Dette financée par les deniers publics"/>
  </r>
  <r>
    <n v="909459"/>
    <x v="435"/>
    <x v="0"/>
    <x v="0"/>
    <x v="49"/>
    <x v="0"/>
    <s v="Tax"/>
    <s v="Tax"/>
    <s v="Tax"/>
    <s v="Authority"/>
    <s v="Individual"/>
    <x v="1"/>
    <x v="6"/>
    <s v="Transportation Services Department"/>
    <s v="Transportation Planning"/>
    <x v="20"/>
    <s v="909459  2019 TMP Transit Priority Network"/>
    <s v="516115  Transit Capital"/>
    <n v="0"/>
    <n v="0"/>
    <n v="0"/>
    <n v="1000"/>
    <n v="0"/>
    <n v="0"/>
    <n v="0"/>
    <n v="0"/>
    <n v="0"/>
    <n v="0"/>
    <n v="1000"/>
    <n v="516115"/>
    <n v="1000"/>
    <s v="CW"/>
    <n v="2021"/>
    <s v="Transit Capital"/>
    <n v="909459"/>
    <s v="PDT 2019 − réseau du transport en commun prioritaire"/>
    <s v="909459 PDT 2019 − réseau du transport en commun prioritaire"/>
    <s v="Comité des transports"/>
    <s v="Services de transport en commun"/>
    <s v="Croissance"/>
    <s v="Fonds de réserve financé par les deniers publics"/>
  </r>
  <r>
    <n v="909459"/>
    <x v="435"/>
    <x v="1"/>
    <x v="1"/>
    <x v="63"/>
    <x v="1"/>
    <s v="DC"/>
    <s v="Tax"/>
    <s v="Tax"/>
    <s v="Authority"/>
    <s v="Individual"/>
    <x v="1"/>
    <x v="6"/>
    <s v="Transportation Services Department"/>
    <s v="Transportation Planning"/>
    <x v="20"/>
    <s v="909459  2019 TMP Transit Priority Network"/>
    <s v="516271  Transitway Services (Urban Area)"/>
    <n v="3843"/>
    <n v="5063"/>
    <n v="3050"/>
    <n v="3050"/>
    <n v="0"/>
    <n v="0"/>
    <n v="0"/>
    <n v="0"/>
    <n v="0"/>
    <n v="0"/>
    <n v="15006"/>
    <n v="516271"/>
    <n v="15006"/>
    <s v="CW"/>
    <n v="2021"/>
    <s v="Public Transit"/>
    <n v="909459"/>
    <s v="PDT 2019 − réseau du transport en commun prioritaire"/>
    <s v="909459 PDT 2019 − réseau du transport en commun prioritaire"/>
    <s v="Comité des transports"/>
    <s v="Services de transport en commun"/>
    <s v="Croissance"/>
    <s v="Redevances d’aménagement"/>
  </r>
  <r>
    <n v="909459"/>
    <x v="435"/>
    <x v="2"/>
    <x v="2"/>
    <x v="32"/>
    <x v="2"/>
    <s v="Tax"/>
    <s v="Tax"/>
    <s v="Tax"/>
    <s v="Authority"/>
    <s v="Individual"/>
    <x v="1"/>
    <x v="6"/>
    <s v="Transportation Services Department"/>
    <s v="Transportation Planning"/>
    <x v="20"/>
    <s v="909459  2019 TMP Transit Priority Network"/>
    <s v="518013  Transit Debt"/>
    <n v="2457"/>
    <n v="3237"/>
    <n v="1950"/>
    <n v="950"/>
    <n v="0"/>
    <n v="0"/>
    <n v="0"/>
    <n v="0"/>
    <n v="0"/>
    <n v="0"/>
    <n v="8594"/>
    <n v="518013"/>
    <n v="8594"/>
    <s v="CW"/>
    <n v="2021"/>
    <s v="Transit Debt"/>
    <n v="909459"/>
    <s v="PDT 2019 − réseau du transport en commun prioritaire"/>
    <s v="909459 PDT 2019 − réseau du transport en commun prioritaire"/>
    <s v="Comité des transports"/>
    <s v="Services de transport en commun"/>
    <s v="Croissance"/>
    <s v="Dette financée par les deniers publics"/>
  </r>
  <r>
    <n v="909460"/>
    <x v="436"/>
    <x v="0"/>
    <x v="0"/>
    <x v="49"/>
    <x v="0"/>
    <s v="Tax"/>
    <s v="Tax"/>
    <s v="Tax"/>
    <s v="Authority"/>
    <s v="Individual"/>
    <x v="0"/>
    <x v="6"/>
    <s v="Transportation Services Department"/>
    <s v="Transportation Planning"/>
    <x v="20"/>
    <s v="909460  2019 Transportation Master Plan"/>
    <s v="516115  Transit Capital"/>
    <n v="713"/>
    <n v="725"/>
    <n v="739"/>
    <n v="752"/>
    <n v="0"/>
    <n v="0"/>
    <n v="0"/>
    <n v="0"/>
    <n v="0"/>
    <n v="0"/>
    <n v="2929"/>
    <n v="516115"/>
    <n v="2929"/>
    <s v="CW"/>
    <n v="2021"/>
    <s v="Transit Capital"/>
    <n v="909460"/>
    <s v="Plan directeur des transports 2019"/>
    <s v="909460 Plan directeur des transports 2019"/>
    <s v="Comité des transports"/>
    <s v="Services de transport en commun"/>
    <s v="Renouvellement des immobilisations"/>
    <s v="Fonds de réserve financé par les deniers publics"/>
  </r>
  <r>
    <n v="909462"/>
    <x v="437"/>
    <x v="0"/>
    <x v="0"/>
    <x v="49"/>
    <x v="0"/>
    <s v="Tax"/>
    <s v="Tax"/>
    <s v="Tax"/>
    <s v="Authority"/>
    <s v="Individual"/>
    <x v="1"/>
    <x v="6"/>
    <s v="Transportation Services Department"/>
    <s v="Transportation Planning"/>
    <x v="20"/>
    <s v="909462  2019 Transit Corridor Protection"/>
    <s v="516115  Transit Capital"/>
    <n v="0"/>
    <n v="0"/>
    <n v="400"/>
    <n v="412"/>
    <n v="0"/>
    <n v="0"/>
    <n v="0"/>
    <n v="0"/>
    <n v="0"/>
    <n v="0"/>
    <n v="812"/>
    <n v="516115"/>
    <n v="812"/>
    <s v="CW"/>
    <n v="2021"/>
    <s v="Transit Capital"/>
    <n v="909462"/>
    <s v="Protection des couloirs du transport en commun 2019"/>
    <s v="909462 Protection des couloirs du transport en commun 2019"/>
    <s v="Comité des transports"/>
    <s v="Services de transport en commun"/>
    <s v="Croissance"/>
    <s v="Fonds de réserve financé par les deniers publics"/>
  </r>
  <r>
    <n v="909462"/>
    <x v="437"/>
    <x v="1"/>
    <x v="1"/>
    <x v="63"/>
    <x v="1"/>
    <s v="DC"/>
    <s v="Tax"/>
    <s v="Tax"/>
    <s v="Authority"/>
    <s v="Individual"/>
    <x v="1"/>
    <x v="6"/>
    <s v="Transportation Services Department"/>
    <s v="Transportation Planning"/>
    <x v="20"/>
    <s v="909462  2019 Transit Corridor Protection"/>
    <s v="516271  Transitway Services (Urban Area)"/>
    <n v="1056"/>
    <n v="1074"/>
    <n v="1094"/>
    <n v="1114"/>
    <n v="0"/>
    <n v="0"/>
    <n v="0"/>
    <n v="0"/>
    <n v="0"/>
    <n v="0"/>
    <n v="4338"/>
    <n v="516271"/>
    <n v="4338"/>
    <s v="CW"/>
    <n v="2021"/>
    <s v="Public Transit"/>
    <n v="909462"/>
    <s v="Protection des couloirs du transport en commun 2019"/>
    <s v="909462 Protection des couloirs du transport en commun 2019"/>
    <s v="Comité des transports"/>
    <s v="Services de transport en commun"/>
    <s v="Croissance"/>
    <s v="Redevances d’aménagement"/>
  </r>
  <r>
    <n v="909462"/>
    <x v="437"/>
    <x v="2"/>
    <x v="2"/>
    <x v="32"/>
    <x v="2"/>
    <s v="Tax"/>
    <s v="Tax"/>
    <s v="Tax"/>
    <s v="Authority"/>
    <s v="Individual"/>
    <x v="1"/>
    <x v="6"/>
    <s v="Transportation Services Department"/>
    <s v="Transportation Planning"/>
    <x v="20"/>
    <s v="909462  2019 Transit Corridor Protection"/>
    <s v="518013  Transit Debt"/>
    <n v="675"/>
    <n v="687"/>
    <n v="300"/>
    <n v="300"/>
    <n v="0"/>
    <n v="0"/>
    <n v="0"/>
    <n v="0"/>
    <n v="0"/>
    <n v="0"/>
    <n v="1962"/>
    <n v="518013"/>
    <n v="1962"/>
    <s v="CW"/>
    <n v="2021"/>
    <s v="Transit Debt"/>
    <n v="909462"/>
    <s v="Protection des couloirs du transport en commun 2019"/>
    <s v="909462 Protection des couloirs du transport en commun 2019"/>
    <s v="Comité des transports"/>
    <s v="Services de transport en commun"/>
    <s v="Croissance"/>
    <s v="Dette financée par les deniers publics"/>
  </r>
  <r>
    <n v="909067"/>
    <x v="438"/>
    <x v="0"/>
    <x v="0"/>
    <x v="49"/>
    <x v="0"/>
    <s v="Tax"/>
    <s v="Tax"/>
    <s v="Tax"/>
    <s v="Authority"/>
    <s v="Individual"/>
    <x v="1"/>
    <x v="6"/>
    <s v="Transportation Services Department"/>
    <s v="Transportation Planning"/>
    <x v="20"/>
    <s v="909067  2018 Rapid Transit EA Studies"/>
    <s v="516115  Transit Capital"/>
    <n v="0"/>
    <n v="0"/>
    <n v="0"/>
    <n v="0"/>
    <n v="428"/>
    <n v="436"/>
    <n v="443"/>
    <n v="451"/>
    <n v="460"/>
    <n v="0"/>
    <n v="2218"/>
    <n v="516115"/>
    <n v="0"/>
    <s v="CW"/>
    <n v="2021"/>
    <s v="Transit Capital"/>
    <n v="909067"/>
    <s v="Études d’ÉE de 2018 sur le transport en commun rapide"/>
    <s v="909067 Études d’ÉE de 2018 sur le transport en commun rapide"/>
    <s v="Comité des transports"/>
    <s v="Services de transport en commun"/>
    <s v="Croissance"/>
    <s v="Fonds de réserve financé par les deniers publics"/>
  </r>
  <r>
    <n v="909067"/>
    <x v="438"/>
    <x v="1"/>
    <x v="1"/>
    <x v="63"/>
    <x v="1"/>
    <s v="DC"/>
    <s v="Tax"/>
    <s v="Tax"/>
    <s v="Authority"/>
    <s v="Individual"/>
    <x v="1"/>
    <x v="6"/>
    <s v="Transportation Services Department"/>
    <s v="Transportation Planning"/>
    <x v="20"/>
    <s v="909067  2018 Rapid Transit EA Studies"/>
    <s v="516271  Transitway Services (Urban Area)"/>
    <n v="0"/>
    <n v="0"/>
    <n v="0"/>
    <n v="0"/>
    <n v="665"/>
    <n v="677"/>
    <n v="690"/>
    <n v="702"/>
    <n v="0"/>
    <n v="0"/>
    <n v="2734"/>
    <n v="516271"/>
    <n v="0"/>
    <s v="CW"/>
    <n v="2021"/>
    <s v="Public Transit"/>
    <n v="909067"/>
    <s v="Études d’ÉE de 2018 sur le transport en commun rapide"/>
    <s v="909067 Études d’ÉE de 2018 sur le transport en commun rapide"/>
    <s v="Comité des transports"/>
    <s v="Services de transport en commun"/>
    <s v="Croissance"/>
    <s v="Redevances d’aménagement"/>
  </r>
  <r>
    <n v="909067"/>
    <x v="438"/>
    <x v="1"/>
    <x v="1"/>
    <x v="4"/>
    <x v="1"/>
    <s v="DC"/>
    <s v="Tax"/>
    <s v="Tax"/>
    <s v="Authority"/>
    <s v="Individual"/>
    <x v="1"/>
    <x v="6"/>
    <s v="Transportation Services Department"/>
    <s v="Transportation Planning"/>
    <x v="20"/>
    <s v="909067  2018 Rapid Transit EA Studies"/>
    <s v="516298  Future DC Funding"/>
    <n v="0"/>
    <n v="0"/>
    <n v="0"/>
    <n v="0"/>
    <n v="0"/>
    <n v="0"/>
    <n v="0"/>
    <n v="0"/>
    <n v="714"/>
    <n v="0"/>
    <n v="714"/>
    <n v="516298"/>
    <n v="0"/>
    <s v="CW"/>
    <n v="2021"/>
    <s v="Check "/>
    <n v="909067"/>
    <s v="Études d’ÉE de 2018 sur le transport en commun rapide"/>
    <s v="909067 Études d’ÉE de 2018 sur le transport en commun rapide"/>
    <s v="Comité des transports"/>
    <s v="Services de transport en commun"/>
    <s v="Croissance"/>
    <s v="Redevances d’aménagement"/>
  </r>
  <r>
    <n v="909463"/>
    <x v="439"/>
    <x v="0"/>
    <x v="0"/>
    <x v="49"/>
    <x v="0"/>
    <s v="Tax"/>
    <s v="Tax"/>
    <s v="Tax"/>
    <s v="Authority"/>
    <s v="Individual"/>
    <x v="1"/>
    <x v="6"/>
    <s v="Transportation Services Department"/>
    <s v="Transportation Planning"/>
    <x v="20"/>
    <s v="909463  2019 Rapid Transit EA Studies"/>
    <s v="516115  Transit Capital"/>
    <n v="397"/>
    <n v="404"/>
    <n v="411"/>
    <n v="419"/>
    <n v="0"/>
    <n v="0"/>
    <n v="0"/>
    <n v="0"/>
    <n v="0"/>
    <n v="0"/>
    <n v="1631"/>
    <n v="516115"/>
    <n v="1631"/>
    <s v="CW"/>
    <n v="2021"/>
    <s v="Transit Capital"/>
    <n v="909463"/>
    <s v="Études d’ÉE de 2019 sur le transport en commun rapide"/>
    <s v="909463 Études d’ÉE de 2019 sur le transport en commun rapide"/>
    <s v="Comité des transports"/>
    <s v="Services de transport en commun"/>
    <s v="Croissance"/>
    <s v="Fonds de réserve financé par les deniers publics"/>
  </r>
  <r>
    <n v="909463"/>
    <x v="439"/>
    <x v="1"/>
    <x v="1"/>
    <x v="63"/>
    <x v="1"/>
    <s v="DC"/>
    <s v="Tax"/>
    <s v="Tax"/>
    <s v="Authority"/>
    <s v="Individual"/>
    <x v="1"/>
    <x v="6"/>
    <s v="Transportation Services Department"/>
    <s v="Transportation Planning"/>
    <x v="20"/>
    <s v="909463  2019 Rapid Transit EA Studies"/>
    <s v="516271  Transitway Services (Urban Area)"/>
    <n v="621"/>
    <n v="632"/>
    <n v="644"/>
    <n v="655"/>
    <n v="0"/>
    <n v="0"/>
    <n v="0"/>
    <n v="0"/>
    <n v="0"/>
    <n v="0"/>
    <n v="2552"/>
    <n v="516271"/>
    <n v="2552"/>
    <s v="CW"/>
    <n v="2021"/>
    <s v="Public Transit"/>
    <n v="909463"/>
    <s v="Études d’ÉE de 2019 sur le transport en commun rapide"/>
    <s v="909463 Études d’ÉE de 2019 sur le transport en commun rapide"/>
    <s v="Comité des transports"/>
    <s v="Services de transport en commun"/>
    <s v="Croissance"/>
    <s v="Redevances d’aménagement"/>
  </r>
  <r>
    <n v="909378"/>
    <x v="440"/>
    <x v="0"/>
    <x v="0"/>
    <x v="0"/>
    <x v="0"/>
    <s v="Tax"/>
    <s v="Tax"/>
    <s v="Tax"/>
    <s v="Authority"/>
    <s v="Road Reconstruction/Upgrades"/>
    <x v="0"/>
    <x v="7"/>
    <s v="Planning, Infrastructure &amp; Economic Development Department"/>
    <s v="Infrastructure Services"/>
    <x v="21"/>
    <s v="909378  2019 Guiderail Renewal"/>
    <s v="516104  City Wide Capital"/>
    <n v="1696"/>
    <n v="2000"/>
    <n v="2750"/>
    <n v="3000"/>
    <n v="3250"/>
    <n v="3500"/>
    <n v="0"/>
    <n v="4000"/>
    <n v="4250"/>
    <n v="4500"/>
    <n v="28946"/>
    <n v="516104"/>
    <n v="9446"/>
    <s v="CW"/>
    <n v="2021"/>
    <s v="City Wide Capital"/>
    <n v="909378"/>
    <s v="Remplacement des glissières 2019"/>
    <s v="909378 Remplacement des glissières 2019"/>
    <s v="Comité de l’agriculture et des affaires rurales"/>
    <s v="Services des transports"/>
    <s v="Renouvellement des immobilisations"/>
    <s v="Fonds de réserve financé par les deniers publics"/>
  </r>
  <r>
    <n v="909379"/>
    <x v="441"/>
    <x v="0"/>
    <x v="0"/>
    <x v="0"/>
    <x v="0"/>
    <s v="Tax"/>
    <s v="Tax"/>
    <s v="Tax"/>
    <s v="Authority"/>
    <s v="Road Reconstruction/Upgrades"/>
    <x v="0"/>
    <x v="7"/>
    <s v="Planning, Infrastructure &amp; Economic Development Department"/>
    <s v="Infrastructure Services"/>
    <x v="21"/>
    <s v="909379  2019 Rural Road Upgrades"/>
    <s v="516104  City Wide Capital"/>
    <n v="1100"/>
    <n v="1300"/>
    <n v="1750"/>
    <n v="2000"/>
    <n v="2250"/>
    <n v="2500"/>
    <n v="2750"/>
    <n v="3000"/>
    <n v="3250"/>
    <n v="3500"/>
    <n v="23400"/>
    <n v="516104"/>
    <n v="6150"/>
    <s v="CW"/>
    <n v="2021"/>
    <s v="City Wide Capital"/>
    <n v="909379"/>
    <s v="Réfection des routes rurales 2019"/>
    <s v="909379 Réfection des routes rurales 2019"/>
    <s v="Comité de l’agriculture et des affaires rurales"/>
    <s v="Services des transports"/>
    <s v="Renouvellement des immobilisations"/>
    <s v="Fonds de réserve financé par les deniers publics"/>
  </r>
  <r>
    <n v="909515"/>
    <x v="442"/>
    <x v="0"/>
    <x v="0"/>
    <x v="0"/>
    <x v="0"/>
    <s v="Tax"/>
    <s v="Tax"/>
    <s v="Tax"/>
    <s v="Authority"/>
    <s v="Structures-Rural"/>
    <x v="0"/>
    <x v="7"/>
    <s v="Planning, Infrastructure &amp; Economic Development Department"/>
    <s v="Infrastructure Services"/>
    <x v="21"/>
    <s v="909515  Piperville RD Bearbrook Bridge (223150)"/>
    <s v="516104  City Wide Capital"/>
    <n v="150"/>
    <n v="1000"/>
    <n v="0"/>
    <n v="0"/>
    <n v="0"/>
    <n v="0"/>
    <n v="0"/>
    <n v="0"/>
    <n v="0"/>
    <n v="0"/>
    <n v="1150"/>
    <n v="516104"/>
    <n v="1150"/>
    <n v="19"/>
    <n v="2022"/>
    <s v="City Wide Capital"/>
    <n v="909515"/>
    <s v="Pont Bearbrook ch. Piperville (223150)"/>
    <s v="909515 Pont Bearbrook ch. Piperville (223150)"/>
    <s v="Comité de l’agriculture et des affaires rurales"/>
    <s v="Services des transports"/>
    <s v="Renouvellement des immobilisations"/>
    <s v="Fonds de réserve financé par les deniers publics"/>
  </r>
  <r>
    <n v="909515"/>
    <x v="442"/>
    <x v="2"/>
    <x v="2"/>
    <x v="2"/>
    <x v="2"/>
    <s v="Tax"/>
    <s v="Tax"/>
    <s v="Tax"/>
    <s v="Authority"/>
    <s v="Structures-Rural"/>
    <x v="0"/>
    <x v="7"/>
    <s v="Planning, Infrastructure &amp; Economic Development Department"/>
    <s v="Infrastructure Services"/>
    <x v="21"/>
    <s v="909515  Piperville RD Bearbrook Bridge (223150)"/>
    <s v="518004  Tax Supported Debt"/>
    <n v="100"/>
    <n v="200"/>
    <n v="0"/>
    <n v="0"/>
    <n v="0"/>
    <n v="0"/>
    <n v="0"/>
    <n v="0"/>
    <n v="0"/>
    <n v="0"/>
    <n v="300"/>
    <n v="518004"/>
    <n v="300"/>
    <n v="19"/>
    <n v="2022"/>
    <s v="Tax Supported Debt"/>
    <n v="909515"/>
    <s v="Pont Bearbrook ch. Piperville (223150)"/>
    <s v="909515 Pont Bearbrook ch. Piperville (223150)"/>
    <s v="Comité de l’agriculture et des affaires rurales"/>
    <s v="Services des transports"/>
    <s v="Renouvellement des immobilisations"/>
    <s v="Dette financée par les deniers publics"/>
  </r>
  <r>
    <n v="907016"/>
    <x v="443"/>
    <x v="0"/>
    <x v="0"/>
    <x v="0"/>
    <x v="0"/>
    <s v="Tax"/>
    <s v="Tax"/>
    <s v="Tax"/>
    <s v="Authority"/>
    <s v="Structures-Rural"/>
    <x v="0"/>
    <x v="7"/>
    <s v="Planning, Infrastructure &amp; Economic Development Department"/>
    <s v="Infrastructure Services"/>
    <x v="21"/>
    <s v="907016  Fitzroy Harbour Brdge [433010]"/>
    <s v="516104  City Wide Capital"/>
    <n v="660"/>
    <n v="0"/>
    <n v="0"/>
    <n v="0"/>
    <n v="0"/>
    <n v="0"/>
    <n v="0"/>
    <n v="0"/>
    <n v="0"/>
    <n v="0"/>
    <n v="660"/>
    <n v="516104"/>
    <n v="660"/>
    <n v="5"/>
    <n v="2023"/>
    <s v="City Wide Capital"/>
    <n v="907016"/>
    <s v="Pont Fitzroy Harbour [433010]"/>
    <s v="907016 Pont Fitzroy Harbour [433010]"/>
    <s v="Comité de l’agriculture et des affaires rurales"/>
    <s v="Services des transports"/>
    <s v="Renouvellement des immobilisations"/>
    <s v="Fonds de réserve financé par les deniers publics"/>
  </r>
  <r>
    <n v="907016"/>
    <x v="443"/>
    <x v="2"/>
    <x v="2"/>
    <x v="2"/>
    <x v="2"/>
    <s v="Tax"/>
    <s v="Tax"/>
    <s v="Tax"/>
    <s v="Authority"/>
    <s v="Structures-Rural"/>
    <x v="0"/>
    <x v="7"/>
    <s v="Planning, Infrastructure &amp; Economic Development Department"/>
    <s v="Infrastructure Services"/>
    <x v="21"/>
    <s v="907016  Fitzroy Harbour Brdge [433010]"/>
    <s v="518004  Tax Supported Debt"/>
    <n v="1000"/>
    <n v="0"/>
    <n v="0"/>
    <n v="0"/>
    <n v="0"/>
    <n v="0"/>
    <n v="0"/>
    <n v="0"/>
    <n v="0"/>
    <n v="0"/>
    <n v="1000"/>
    <n v="518004"/>
    <n v="1000"/>
    <n v="5"/>
    <n v="2023"/>
    <s v="Tax Supported Debt"/>
    <n v="907016"/>
    <s v="Pont Fitzroy Harbour [433010]"/>
    <s v="907016 Pont Fitzroy Harbour [433010]"/>
    <s v="Comité de l’agriculture et des affaires rurales"/>
    <s v="Services des transports"/>
    <s v="Renouvellement des immobilisations"/>
    <s v="Dette financée par les deniers publics"/>
  </r>
  <r>
    <n v="908162"/>
    <x v="444"/>
    <x v="0"/>
    <x v="0"/>
    <x v="0"/>
    <x v="0"/>
    <s v="Tax"/>
    <s v="Tax"/>
    <s v="Tax"/>
    <s v="Authority"/>
    <s v="Structures-Rural"/>
    <x v="0"/>
    <x v="7"/>
    <s v="Planning, Infrastructure &amp; Economic Development Department"/>
    <s v="Infrastructure Services"/>
    <x v="21"/>
    <s v="908162  Rideau Rd Bridge [227670]"/>
    <s v="516104  City Wide Capital"/>
    <n v="250"/>
    <n v="0"/>
    <n v="0"/>
    <n v="0"/>
    <n v="0"/>
    <n v="0"/>
    <n v="0"/>
    <n v="0"/>
    <n v="0"/>
    <n v="0"/>
    <n v="250"/>
    <n v="516104"/>
    <n v="250"/>
    <n v="20"/>
    <s v="2021"/>
    <s v="City Wide Capital"/>
    <n v="908162"/>
    <s v="Pont du chemin Rideau [227670]"/>
    <s v="908162 Pont du chemin Rideau [227670]"/>
    <s v="Comité de l’agriculture et des affaires rurales"/>
    <s v="Services des transports"/>
    <s v="Renouvellement des immobilisations"/>
    <s v="Fonds de réserve financé par les deniers publics"/>
  </r>
  <r>
    <n v="908162"/>
    <x v="444"/>
    <x v="2"/>
    <x v="2"/>
    <x v="2"/>
    <x v="2"/>
    <s v="Tax"/>
    <s v="Tax"/>
    <s v="Tax"/>
    <s v="Authority"/>
    <s v="Structures-Rural"/>
    <x v="0"/>
    <x v="7"/>
    <s v="Planning, Infrastructure &amp; Economic Development Department"/>
    <s v="Infrastructure Services"/>
    <x v="21"/>
    <s v="908162  Rideau Rd Bridge [227670]"/>
    <s v="518004  Tax Supported Debt"/>
    <n v="300"/>
    <n v="0"/>
    <n v="0"/>
    <n v="0"/>
    <n v="0"/>
    <n v="0"/>
    <n v="0"/>
    <n v="0"/>
    <n v="0"/>
    <n v="0"/>
    <n v="300"/>
    <n v="518004"/>
    <n v="300"/>
    <n v="20"/>
    <s v="2021"/>
    <s v="Tax Supported Debt"/>
    <n v="908162"/>
    <s v="Pont du chemin Rideau [227670]"/>
    <s v="908162 Pont du chemin Rideau [227670]"/>
    <s v="Comité de l’agriculture et des affaires rurales"/>
    <s v="Services des transports"/>
    <s v="Renouvellement des immobilisations"/>
    <s v="Dette financée par les deniers publics"/>
  </r>
  <r>
    <n v="908163"/>
    <x v="445"/>
    <x v="0"/>
    <x v="0"/>
    <x v="0"/>
    <x v="0"/>
    <s v="Tax"/>
    <s v="Tax"/>
    <s v="Tax"/>
    <s v="Authority"/>
    <s v="Structures-Rural"/>
    <x v="0"/>
    <x v="7"/>
    <s v="Planning, Infrastructure &amp; Economic Development Department"/>
    <s v="Infrastructure Services"/>
    <x v="21"/>
    <s v="908163  Mitch Owens Rd [227580]"/>
    <s v="516104  City Wide Capital"/>
    <n v="260"/>
    <n v="0"/>
    <n v="0"/>
    <n v="0"/>
    <n v="0"/>
    <n v="0"/>
    <n v="0"/>
    <n v="0"/>
    <n v="0"/>
    <n v="0"/>
    <n v="260"/>
    <n v="516104"/>
    <n v="260"/>
    <s v="20"/>
    <s v="2020"/>
    <s v="City Wide Capital"/>
    <n v="908163"/>
    <s v="Pont du chemin Mitch Owens [227580]"/>
    <s v="908163 Pont du chemin Mitch Owens [227580]"/>
    <s v="Comité de l’agriculture et des affaires rurales"/>
    <s v="Services des transports"/>
    <s v="Renouvellement des immobilisations"/>
    <s v="Fonds de réserve financé par les deniers publics"/>
  </r>
  <r>
    <n v="908595"/>
    <x v="446"/>
    <x v="0"/>
    <x v="0"/>
    <x v="0"/>
    <x v="0"/>
    <s v="Tax"/>
    <s v="Tax"/>
    <s v="Tax"/>
    <s v="Authority"/>
    <s v="Structures-Rural"/>
    <x v="0"/>
    <x v="7"/>
    <s v="Planning, Infrastructure &amp; Economic Development Department"/>
    <s v="Infrastructure Services"/>
    <x v="21"/>
    <s v="908595  Kilmaurs Road Bridge SN 337080"/>
    <s v="516104  City Wide Capital"/>
    <n v="80"/>
    <n v="0"/>
    <n v="0"/>
    <n v="0"/>
    <n v="0"/>
    <n v="0"/>
    <n v="0"/>
    <n v="0"/>
    <n v="0"/>
    <n v="0"/>
    <n v="80"/>
    <n v="516104"/>
    <n v="80"/>
    <n v="5"/>
    <s v="2021"/>
    <s v="City Wide Capital"/>
    <n v="908595"/>
    <s v="Pont du chemin Kilmaurs SN 337080"/>
    <s v="908595 Pont du chemin Kilmaurs SN 337080"/>
    <s v="Comité de l’agriculture et des affaires rurales"/>
    <s v="Services des transports"/>
    <s v="Renouvellement des immobilisations"/>
    <s v="Fonds de réserve financé par les deniers publics"/>
  </r>
  <r>
    <n v="908595"/>
    <x v="446"/>
    <x v="2"/>
    <x v="2"/>
    <x v="2"/>
    <x v="2"/>
    <s v="Tax"/>
    <s v="Tax"/>
    <s v="Tax"/>
    <s v="Authority"/>
    <s v="Structures-Rural"/>
    <x v="0"/>
    <x v="7"/>
    <s v="Planning, Infrastructure &amp; Economic Development Department"/>
    <s v="Infrastructure Services"/>
    <x v="21"/>
    <s v="908595  Kilmaurs Road Bridge SN 337080"/>
    <s v="518004  Tax Supported Debt"/>
    <n v="100"/>
    <n v="0"/>
    <n v="0"/>
    <n v="0"/>
    <n v="0"/>
    <n v="0"/>
    <n v="0"/>
    <n v="0"/>
    <n v="0"/>
    <n v="0"/>
    <n v="100"/>
    <n v="518004"/>
    <n v="100"/>
    <n v="5"/>
    <s v="2021"/>
    <s v="Tax Supported Debt"/>
    <n v="908595"/>
    <s v="Pont du chemin Kilmaurs SN 337080"/>
    <s v="908595 Pont du chemin Kilmaurs SN 337080"/>
    <s v="Comité de l’agriculture et des affaires rurales"/>
    <s v="Services des transports"/>
    <s v="Renouvellement des immobilisations"/>
    <s v="Dette financée par les deniers publics"/>
  </r>
  <r>
    <n v="908604"/>
    <x v="447"/>
    <x v="0"/>
    <x v="0"/>
    <x v="0"/>
    <x v="0"/>
    <s v="Tax"/>
    <s v="Tax"/>
    <s v="Tax"/>
    <s v="Authority"/>
    <s v="Structures-Rural"/>
    <x v="0"/>
    <x v="7"/>
    <s v="Planning, Infrastructure &amp; Economic Development Department"/>
    <s v="Infrastructure Services"/>
    <x v="21"/>
    <s v="908604  Ritchie Side Rd [437620]"/>
    <s v="516104  City Wide Capital"/>
    <n v="120"/>
    <n v="0"/>
    <n v="0"/>
    <n v="0"/>
    <n v="0"/>
    <n v="0"/>
    <n v="0"/>
    <n v="0"/>
    <n v="0"/>
    <n v="0"/>
    <n v="120"/>
    <n v="516104"/>
    <n v="120"/>
    <n v="5"/>
    <s v="2022"/>
    <s v="City Wide Capital"/>
    <n v="908604"/>
    <s v="Chemin Ritchie Side [437620]"/>
    <s v="908604 Chemin Ritchie Side [437620]"/>
    <s v="Comité de l’agriculture et des affaires rurales"/>
    <s v="Services des transports"/>
    <s v="Renouvellement des immobilisations"/>
    <s v="Fonds de réserve financé par les deniers publics"/>
  </r>
  <r>
    <n v="908604"/>
    <x v="447"/>
    <x v="2"/>
    <x v="2"/>
    <x v="2"/>
    <x v="2"/>
    <s v="Tax"/>
    <s v="Tax"/>
    <s v="Tax"/>
    <s v="Authority"/>
    <s v="Structures-Rural"/>
    <x v="0"/>
    <x v="7"/>
    <s v="Planning, Infrastructure &amp; Economic Development Department"/>
    <s v="Infrastructure Services"/>
    <x v="21"/>
    <s v="908604  Ritchie Side Rd [437620]"/>
    <s v="518004  Tax Supported Debt"/>
    <n v="500"/>
    <n v="0"/>
    <n v="0"/>
    <n v="0"/>
    <n v="0"/>
    <n v="0"/>
    <n v="0"/>
    <n v="0"/>
    <n v="0"/>
    <n v="0"/>
    <n v="500"/>
    <n v="518004"/>
    <n v="500"/>
    <n v="5"/>
    <s v="2022"/>
    <s v="Tax Supported Debt"/>
    <n v="908604"/>
    <s v="Chemin Ritchie Side [437620]"/>
    <s v="908604 Chemin Ritchie Side [437620]"/>
    <s v="Comité de l’agriculture et des affaires rurales"/>
    <s v="Services des transports"/>
    <s v="Renouvellement des immobilisations"/>
    <s v="Dette financée par les deniers publics"/>
  </r>
  <r>
    <n v="908958"/>
    <x v="448"/>
    <x v="0"/>
    <x v="0"/>
    <x v="0"/>
    <x v="0"/>
    <s v="Tax"/>
    <s v="Tax"/>
    <s v="Tax"/>
    <s v="Authority"/>
    <s v="Structures-Rural"/>
    <x v="0"/>
    <x v="7"/>
    <s v="Planning, Infrastructure &amp; Economic Development Department"/>
    <s v="Infrastructure Services"/>
    <x v="21"/>
    <s v="908958  Byron St Bridge [887390]"/>
    <s v="516104  City Wide Capital"/>
    <n v="190"/>
    <n v="0"/>
    <n v="0"/>
    <n v="0"/>
    <n v="0"/>
    <n v="0"/>
    <n v="0"/>
    <n v="0"/>
    <n v="0"/>
    <n v="0"/>
    <n v="190"/>
    <n v="516104"/>
    <n v="190"/>
    <s v="20"/>
    <n v="2020"/>
    <s v="City Wide Capital"/>
    <n v="908958"/>
    <s v="Pont de la rue Byron [887390]"/>
    <s v="908958 Pont de la rue Byron [887390]"/>
    <s v="Comité de l’agriculture et des affaires rurales"/>
    <s v="Services des transports"/>
    <s v="Renouvellement des immobilisations"/>
    <s v="Fonds de réserve financé par les deniers publics"/>
  </r>
  <r>
    <n v="908960"/>
    <x v="449"/>
    <x v="0"/>
    <x v="0"/>
    <x v="0"/>
    <x v="0"/>
    <s v="Tax"/>
    <s v="Tax"/>
    <s v="Tax"/>
    <s v="Authority"/>
    <s v="Structures-Rural"/>
    <x v="0"/>
    <x v="7"/>
    <s v="Planning, Infrastructure &amp; Economic Development Department"/>
    <s v="Infrastructure Services"/>
    <x v="21"/>
    <s v="908960  Anderson Rd Bridge [227920]"/>
    <s v="516104  City Wide Capital"/>
    <n v="210"/>
    <n v="0"/>
    <n v="0"/>
    <n v="0"/>
    <n v="0"/>
    <n v="0"/>
    <n v="0"/>
    <n v="0"/>
    <n v="0"/>
    <n v="0"/>
    <n v="210"/>
    <n v="516104"/>
    <n v="210"/>
    <n v="19"/>
    <n v="2021"/>
    <s v="City Wide Capital"/>
    <n v="908960"/>
    <s v="Pont du chemin Anderson [227920]"/>
    <s v="908960 Pont du chemin Anderson [227920]"/>
    <s v="Comité de l’agriculture et des affaires rurales"/>
    <s v="Services des transports"/>
    <s v="Renouvellement des immobilisations"/>
    <s v="Fonds de réserve financé par les deniers publics"/>
  </r>
  <r>
    <n v="908960"/>
    <x v="449"/>
    <x v="2"/>
    <x v="2"/>
    <x v="2"/>
    <x v="2"/>
    <s v="Tax"/>
    <s v="Tax"/>
    <s v="Tax"/>
    <s v="Authority"/>
    <s v="Structures-Rural"/>
    <x v="0"/>
    <x v="7"/>
    <s v="Planning, Infrastructure &amp; Economic Development Department"/>
    <s v="Infrastructure Services"/>
    <x v="21"/>
    <s v="908960  Anderson Rd Bridge [227920]"/>
    <s v="518004  Tax Supported Debt"/>
    <n v="500"/>
    <n v="0"/>
    <n v="0"/>
    <n v="0"/>
    <n v="0"/>
    <n v="0"/>
    <n v="0"/>
    <n v="0"/>
    <n v="0"/>
    <n v="0"/>
    <n v="500"/>
    <n v="518004"/>
    <n v="500"/>
    <n v="19"/>
    <n v="2021"/>
    <s v="Tax Supported Debt"/>
    <n v="908960"/>
    <s v="Pont du chemin Anderson [227920]"/>
    <s v="908960 Pont du chemin Anderson [227920]"/>
    <s v="Comité de l’agriculture et des affaires rurales"/>
    <s v="Services des transports"/>
    <s v="Renouvellement des immobilisations"/>
    <s v="Dette financée par les deniers publics"/>
  </r>
  <r>
    <n v="902173"/>
    <x v="450"/>
    <x v="0"/>
    <x v="0"/>
    <x v="0"/>
    <x v="0"/>
    <s v="Tax"/>
    <s v="Tax"/>
    <s v="Tax"/>
    <s v="Authority"/>
    <s v="Individual"/>
    <x v="1"/>
    <x v="7"/>
    <s v="Recreation, Cultural and Facility Operations Department"/>
    <s v="Parks &amp; Facilities Planning"/>
    <x v="7"/>
    <s v="902173  Community Bldg Rural East"/>
    <s v="516104  City Wide Capital"/>
    <n v="0"/>
    <n v="0"/>
    <n v="0"/>
    <n v="72"/>
    <n v="139"/>
    <n v="0"/>
    <n v="0"/>
    <n v="0"/>
    <n v="0"/>
    <n v="0"/>
    <n v="211"/>
    <n v="516104"/>
    <n v="72"/>
    <s v="CW"/>
    <n v="2020"/>
    <s v="City Wide Capital"/>
    <n v="902173"/>
    <s v="Bâtiment communautaire - secteur rural est"/>
    <s v="902173 Bâtiment communautaire - secteur rural est"/>
    <s v="Comité de l’agriculture et des affaires rurales"/>
    <s v="Service des parcs, des loisirs et de la culture"/>
    <s v="Croissance"/>
    <s v="Fonds de réserve financé par les deniers publics"/>
  </r>
  <r>
    <n v="902173"/>
    <x v="450"/>
    <x v="1"/>
    <x v="1"/>
    <x v="15"/>
    <x v="1"/>
    <s v="DC"/>
    <s v="Tax"/>
    <s v="Tax"/>
    <s v="Authority"/>
    <s v="Individual"/>
    <x v="1"/>
    <x v="7"/>
    <s v="Recreation, Cultural and Facility Operations Department"/>
    <s v="Parks &amp; Facilities Planning"/>
    <x v="7"/>
    <s v="902173  Community Bldg Rural East"/>
    <s v="516277  Recreation -OSGB"/>
    <n v="0"/>
    <n v="0"/>
    <n v="0"/>
    <n v="424"/>
    <n v="819"/>
    <n v="0"/>
    <n v="0"/>
    <n v="0"/>
    <n v="0"/>
    <n v="0"/>
    <n v="1243"/>
    <n v="516277"/>
    <n v="424"/>
    <s v="CW"/>
    <n v="2020"/>
    <s v="Recreation"/>
    <n v="902173"/>
    <s v="Bâtiment communautaire - secteur rural est"/>
    <s v="902173 Bâtiment communautaire - secteur rural est"/>
    <s v="Comité de l’agriculture et des affaires rurales"/>
    <s v="Service des parcs, des loisirs et de la culture"/>
    <s v="Croissance"/>
    <s v="Redevances d’aménagement"/>
  </r>
  <r>
    <n v="903916"/>
    <x v="451"/>
    <x v="0"/>
    <x v="0"/>
    <x v="0"/>
    <x v="0"/>
    <s v="Tax"/>
    <s v="Tax"/>
    <s v="Tax"/>
    <s v="Authority"/>
    <s v="Individual"/>
    <x v="1"/>
    <x v="7"/>
    <s v="Recreation, Cultural and Facility Operations Department"/>
    <s v="Parks &amp; Facilities Planning"/>
    <x v="7"/>
    <s v="903916  Community Bldg Rural West"/>
    <s v="516104  City Wide Capital"/>
    <n v="78"/>
    <n v="157"/>
    <n v="0"/>
    <n v="0"/>
    <n v="0"/>
    <n v="0"/>
    <n v="0"/>
    <n v="0"/>
    <n v="0"/>
    <n v="0"/>
    <n v="235"/>
    <n v="516104"/>
    <n v="235"/>
    <s v="CW"/>
    <n v="2024"/>
    <s v="City Wide Capital"/>
    <n v="903916"/>
    <s v="Bâtiment communautaire - secteur rural ouest"/>
    <s v="903916 Bâtiment communautaire - secteur rural ouest"/>
    <s v="Comité de l’agriculture et des affaires rurales"/>
    <s v="Service des parcs, des loisirs et de la culture"/>
    <s v="Croissance"/>
    <s v="Fonds de réserve financé par les deniers publics"/>
  </r>
  <r>
    <n v="903916"/>
    <x v="451"/>
    <x v="1"/>
    <x v="1"/>
    <x v="66"/>
    <x v="1"/>
    <s v="DC"/>
    <s v="Tax"/>
    <s v="Tax"/>
    <s v="Authority"/>
    <s v="Individual"/>
    <x v="1"/>
    <x v="7"/>
    <s v="Recreation, Cultural and Facility Operations Department"/>
    <s v="Parks &amp; Facilities Planning"/>
    <x v="7"/>
    <s v="903916  Community Bldg Rural West"/>
    <s v="516278  Recreation -Rural"/>
    <n v="272"/>
    <n v="447"/>
    <n v="0"/>
    <n v="0"/>
    <n v="0"/>
    <n v="0"/>
    <n v="0"/>
    <n v="0"/>
    <n v="0"/>
    <n v="0"/>
    <n v="719"/>
    <n v="516278"/>
    <n v="719"/>
    <s v="CW"/>
    <n v="2024"/>
    <s v="Recreation"/>
    <n v="903916"/>
    <s v="Bâtiment communautaire - secteur rural ouest"/>
    <s v="903916 Bâtiment communautaire - secteur rural ouest"/>
    <s v="Comité de l’agriculture et des affaires rurales"/>
    <s v="Service des parcs, des loisirs et de la culture"/>
    <s v="Croissance"/>
    <s v="Redevances d’aménagement"/>
  </r>
  <r>
    <n v="903916"/>
    <x v="451"/>
    <x v="2"/>
    <x v="2"/>
    <x v="2"/>
    <x v="2"/>
    <s v="Tax"/>
    <s v="Tax"/>
    <s v="Tax"/>
    <s v="Authority"/>
    <s v="Individual"/>
    <x v="1"/>
    <x v="7"/>
    <s v="Recreation, Cultural and Facility Operations Department"/>
    <s v="Parks &amp; Facilities Planning"/>
    <x v="7"/>
    <s v="903916  Community Bldg Rural West"/>
    <s v="518004  Tax Supported Debt"/>
    <n v="200"/>
    <n v="300"/>
    <n v="0"/>
    <n v="0"/>
    <n v="0"/>
    <n v="0"/>
    <n v="0"/>
    <n v="0"/>
    <n v="0"/>
    <n v="0"/>
    <n v="500"/>
    <n v="518004"/>
    <n v="500"/>
    <s v="CW"/>
    <n v="2024"/>
    <s v="Tax Supported Debt"/>
    <n v="903916"/>
    <s v="Bâtiment communautaire - secteur rural ouest"/>
    <s v="903916 Bâtiment communautaire - secteur rural ouest"/>
    <s v="Comité de l’agriculture et des affaires rurales"/>
    <s v="Service des parcs, des loisirs et de la culture"/>
    <s v="Croissance"/>
    <s v="Dette financée par les deniers publics"/>
  </r>
  <r>
    <n v="905780"/>
    <x v="452"/>
    <x v="0"/>
    <x v="0"/>
    <x v="67"/>
    <x v="0"/>
    <s v="Tax"/>
    <s v="Library"/>
    <s v="Library"/>
    <s v="Authority"/>
    <s v="Individual"/>
    <x v="0"/>
    <x v="8"/>
    <s v="Ottawa Public Library"/>
    <s v="Ottawa Public Library"/>
    <x v="24"/>
    <s v="905780  Technology Infrastructure Lifecycle"/>
    <s v="516131  Ottawa PublicLibrary Capital"/>
    <n v="0"/>
    <n v="0"/>
    <n v="0"/>
    <n v="1190"/>
    <n v="25"/>
    <n v="120"/>
    <n v="40"/>
    <n v="0"/>
    <n v="0"/>
    <n v="0"/>
    <n v="1375"/>
    <n v="516131"/>
    <n v="1190"/>
    <s v="CW"/>
    <n v="2018"/>
    <s v="Ottawa PublicLibrary Capital"/>
    <n v="905780"/>
    <s v="Renouvellement du cycle de vie de l’infrastructure technologique"/>
    <s v="905780 Renouvellement du cycle de vie de l’infrastructure technologique"/>
    <s v="C.A. de la Bibliothèque publique d’Ottawa"/>
    <s v="Bibliothèque"/>
    <s v="Renouvellement des immobilisations"/>
    <s v="Fonds de réserve financé par les deniers publics"/>
  </r>
  <r>
    <n v="908253"/>
    <x v="453"/>
    <x v="0"/>
    <x v="0"/>
    <x v="67"/>
    <x v="0"/>
    <s v="Tax"/>
    <s v="Library"/>
    <s v="Library"/>
    <s v="Authority"/>
    <s v="Individual"/>
    <x v="0"/>
    <x v="8"/>
    <s v="Ottawa Public Library"/>
    <s v="Ottawa Public Library"/>
    <x v="24"/>
    <s v="908253  Technology Lifecycle"/>
    <s v="516131  Ottawa PublicLibrary Capital"/>
    <n v="0"/>
    <n v="0"/>
    <n v="0"/>
    <n v="0"/>
    <n v="90"/>
    <n v="125"/>
    <n v="0"/>
    <n v="110"/>
    <n v="0"/>
    <n v="0"/>
    <n v="325"/>
    <n v="516131"/>
    <n v="0"/>
    <s v="CW"/>
    <n v="2019"/>
    <s v="Ottawa PublicLibrary Capital"/>
    <n v="908253"/>
    <s v="cycle de la vie accessibilité technologie"/>
    <s v="908253 cycle de la vie accessibilité technologie"/>
    <s v="C.A. de la Bibliothèque publique d’Ottawa"/>
    <s v="Bibliothèque"/>
    <s v="Renouvellement des immobilisations"/>
    <s v="Fonds de réserve financé par les deniers publics"/>
  </r>
  <r>
    <n v="909006"/>
    <x v="454"/>
    <x v="0"/>
    <x v="0"/>
    <x v="67"/>
    <x v="0"/>
    <s v="Tax"/>
    <s v="Library"/>
    <s v="Library"/>
    <s v="Authority"/>
    <s v="Individual"/>
    <x v="0"/>
    <x v="8"/>
    <s v="Ottawa Public Library"/>
    <s v="Ottawa Public Library"/>
    <x v="24"/>
    <s v="909006  Alternative Services Vehicle Replacement"/>
    <s v="516131  Ottawa PublicLibrary Capital"/>
    <n v="0"/>
    <n v="0"/>
    <n v="0"/>
    <n v="250"/>
    <n v="0"/>
    <n v="0"/>
    <n v="300"/>
    <n v="0"/>
    <n v="0"/>
    <n v="0"/>
    <n v="550"/>
    <n v="516131"/>
    <n v="250"/>
    <s v="CW"/>
    <n v="2018"/>
    <s v="Ottawa PublicLibrary Capital"/>
    <n v="909006"/>
    <s v="Remplacement de véhicule, Services parallèles"/>
    <s v="909006 Remplacement de véhicule, Services parallèles"/>
    <s v="C.A. de la Bibliothèque publique d’Ottawa"/>
    <s v="Bibliothèque"/>
    <s v="Renouvellement des immobilisations"/>
    <s v="Fonds de réserve financé par les deniers publics"/>
  </r>
  <r>
    <n v="909069"/>
    <x v="455"/>
    <x v="0"/>
    <x v="0"/>
    <x v="67"/>
    <x v="0"/>
    <s v="Tax"/>
    <s v="Library"/>
    <s v="Library"/>
    <s v="Authority"/>
    <s v="Individual"/>
    <x v="0"/>
    <x v="8"/>
    <s v="Ottawa Public Library"/>
    <s v="Ottawa Public Library"/>
    <x v="24"/>
    <s v="909069  RFID Self Checkouts - Lifecycle"/>
    <s v="516131  Ottawa PublicLibrary Capital"/>
    <n v="0"/>
    <n v="180"/>
    <n v="0"/>
    <n v="0"/>
    <n v="0"/>
    <n v="0"/>
    <n v="0"/>
    <n v="0"/>
    <n v="0"/>
    <n v="0"/>
    <n v="180"/>
    <n v="516131"/>
    <n v="180"/>
    <s v="CW"/>
    <n v="2022"/>
    <s v="Ottawa PublicLibrary Capital"/>
    <n v="909069"/>
    <s v="RFID Self Checkout - renouvellement"/>
    <s v="909069 RFID Self Checkout - renouvellement"/>
    <s v="C.A. de la Bibliothèque publique d’Ottawa"/>
    <s v="Bibliothèque"/>
    <s v="Renouvellement des immobilisations"/>
    <s v="Fonds de réserve financé par les deniers publics"/>
  </r>
  <r>
    <n v="909365"/>
    <x v="456"/>
    <x v="0"/>
    <x v="0"/>
    <x v="0"/>
    <x v="0"/>
    <s v="Tax"/>
    <s v="Library"/>
    <s v="Library"/>
    <s v="Authority"/>
    <s v="Buildings-Library"/>
    <x v="0"/>
    <x v="8"/>
    <s v="Planning, Infrastructure &amp; Economic Development Department"/>
    <s v="Infrastructure Services"/>
    <x v="24"/>
    <s v="909365  2019 Buildings-Library"/>
    <s v="516104  City Wide Capital"/>
    <n v="810"/>
    <n v="900"/>
    <n v="900"/>
    <n v="900"/>
    <n v="900"/>
    <n v="900"/>
    <n v="900"/>
    <n v="900"/>
    <n v="900"/>
    <n v="900"/>
    <n v="8910"/>
    <n v="516104"/>
    <n v="3510"/>
    <s v="CW"/>
    <n v="2021"/>
    <s v="City Wide Capital"/>
    <n v="909365"/>
    <s v="Bâtiments 2019 - Bibliothèque"/>
    <s v="909365 Bâtiments 2019 - Bibliothèque"/>
    <s v="C.A. de la Bibliothèque publique d’Ottawa"/>
    <s v="Bibliothèque"/>
    <s v="Renouvellement des immobilisations"/>
    <s v="Fonds de réserve financé par les deniers publics"/>
  </r>
  <r>
    <n v="909487"/>
    <x v="457"/>
    <x v="0"/>
    <x v="0"/>
    <x v="67"/>
    <x v="0"/>
    <s v="Tax"/>
    <s v="Library"/>
    <s v="Library"/>
    <s v="Authority"/>
    <s v="Individual"/>
    <x v="0"/>
    <x v="8"/>
    <s v="Ottawa Public Library"/>
    <s v="Ottawa Public Library"/>
    <x v="24"/>
    <s v="909487  Centennial Planning"/>
    <s v="516131  Ottawa PublicLibrary Capital"/>
    <n v="75"/>
    <n v="0"/>
    <n v="200"/>
    <n v="1800"/>
    <n v="0"/>
    <n v="0"/>
    <n v="0"/>
    <n v="0"/>
    <n v="0"/>
    <n v="0"/>
    <n v="2075"/>
    <n v="516131"/>
    <n v="2075"/>
    <n v="8"/>
    <n v="2020"/>
    <s v="Ottawa PublicLibrary Capital"/>
    <n v="909487"/>
    <s v="Plannification de la succursale Centennial"/>
    <s v="909487 Plannification de la succursale Centennial"/>
    <s v="C.A. de la Bibliothèque publique d’Ottawa"/>
    <s v="Bibliothèque"/>
    <s v="Renouvellement des immobilisations"/>
    <s v="Fonds de réserve financé par les deniers publics"/>
  </r>
  <r>
    <n v="909488"/>
    <x v="458"/>
    <x v="0"/>
    <x v="0"/>
    <x v="67"/>
    <x v="0"/>
    <s v="Tax"/>
    <s v="Library"/>
    <s v="Library"/>
    <s v="Authority"/>
    <s v="Individual"/>
    <x v="0"/>
    <x v="8"/>
    <s v="Ottawa Public Library"/>
    <s v="Ottawa Public Library"/>
    <x v="24"/>
    <s v="909488  Facilities &amp; Branch Improvements - 2019"/>
    <s v="516131  Ottawa PublicLibrary Capital"/>
    <n v="425"/>
    <n v="0"/>
    <n v="425"/>
    <n v="250"/>
    <n v="0"/>
    <n v="0"/>
    <n v="0"/>
    <n v="0"/>
    <n v="0"/>
    <n v="0"/>
    <n v="1100"/>
    <n v="516131"/>
    <n v="1100"/>
    <s v="CW"/>
    <n v="2020"/>
    <s v="Ottawa PublicLibrary Capital"/>
    <n v="909488"/>
    <s v="Améliorations des installations et des succursales - 2019"/>
    <s v="909488 Améliorations des installations et des succursales - 2019"/>
    <s v="C.A. de la Bibliothèque publique d’Ottawa"/>
    <s v="Bibliothèque"/>
    <s v="Renouvellement des immobilisations"/>
    <s v="Fonds de réserve financé par les deniers publics"/>
  </r>
  <r>
    <n v="909489"/>
    <x v="459"/>
    <x v="0"/>
    <x v="0"/>
    <x v="67"/>
    <x v="0"/>
    <s v="Tax"/>
    <s v="Library"/>
    <s v="Library"/>
    <s v="Authority"/>
    <s v="Individual"/>
    <x v="0"/>
    <x v="8"/>
    <s v="Ottawa Public Library"/>
    <s v="Ottawa Public Library"/>
    <x v="24"/>
    <s v="909489  Lifecycle Vehicle Purchase - 2019"/>
    <s v="516131  Ottawa PublicLibrary Capital"/>
    <n v="110"/>
    <n v="0"/>
    <n v="0"/>
    <n v="300"/>
    <n v="0"/>
    <n v="0"/>
    <n v="0"/>
    <n v="0"/>
    <n v="0"/>
    <n v="0"/>
    <n v="410"/>
    <n v="516131"/>
    <n v="410"/>
    <s v="CW"/>
    <n v="2020"/>
    <s v="Ottawa PublicLibrary Capital"/>
    <n v="909489"/>
    <s v="Achat - véhicule de remplacement -  2019"/>
    <s v="909489 Achat - véhicule de remplacement -  2019"/>
    <s v="C.A. de la Bibliothèque publique d’Ottawa"/>
    <s v="Bibliothèque"/>
    <s v="Renouvellement des immobilisations"/>
    <s v="Fonds de réserve financé par les deniers publics"/>
  </r>
  <r>
    <n v="909495"/>
    <x v="460"/>
    <x v="0"/>
    <x v="0"/>
    <x v="67"/>
    <x v="0"/>
    <s v="Tax"/>
    <s v="Library"/>
    <s v="Library"/>
    <s v="Authority"/>
    <s v="Individual"/>
    <x v="0"/>
    <x v="8"/>
    <s v="Ottawa Public Library"/>
    <s v="Ottawa Public Library"/>
    <x v="24"/>
    <s v="909495  Rosemount Revitalization"/>
    <s v="516131  Ottawa PublicLibrary Capital"/>
    <n v="400"/>
    <n v="0"/>
    <n v="0"/>
    <n v="0"/>
    <n v="0"/>
    <n v="0"/>
    <n v="0"/>
    <n v="0"/>
    <n v="0"/>
    <n v="0"/>
    <n v="400"/>
    <n v="516131"/>
    <n v="400"/>
    <n v="15"/>
    <n v="2020"/>
    <s v="Ottawa PublicLibrary Capital"/>
    <n v="909495"/>
    <s v="Revitalisation de la succursale Rosemount"/>
    <s v="909495 Revitalisation de la succursale Rosemount"/>
    <s v="C.A. de la Bibliothèque publique d’Ottawa"/>
    <s v="Bibliothèque"/>
    <s v="Renouvellement des immobilisations"/>
    <s v="Fonds de réserve financé par les deniers publics"/>
  </r>
  <r>
    <n v="909496"/>
    <x v="461"/>
    <x v="0"/>
    <x v="0"/>
    <x v="67"/>
    <x v="0"/>
    <s v="Tax"/>
    <s v="Library"/>
    <s v="Library"/>
    <s v="Authority"/>
    <s v="Individual"/>
    <x v="0"/>
    <x v="8"/>
    <s v="Ottawa Public Library"/>
    <s v="Ottawa Public Library"/>
    <x v="24"/>
    <s v="909496  Technology Replacements 2019"/>
    <s v="516131  Ottawa PublicLibrary Capital"/>
    <n v="110"/>
    <n v="0"/>
    <n v="0"/>
    <n v="265"/>
    <n v="0"/>
    <n v="0"/>
    <n v="0"/>
    <n v="0"/>
    <n v="0"/>
    <n v="0"/>
    <n v="375"/>
    <n v="516131"/>
    <n v="375"/>
    <s v="CW"/>
    <n v="2019"/>
    <s v="Ottawa PublicLibrary Capital"/>
    <n v="909496"/>
    <s v="Remplacements de technologies - 2019"/>
    <s v="909496 Remplacements de technologies - 2019"/>
    <s v="C.A. de la Bibliothèque publique d’Ottawa"/>
    <s v="Bibliothèque"/>
    <s v="Renouvellement des immobilisations"/>
    <s v="Fonds de réserve financé par les deniers publics"/>
  </r>
  <r>
    <n v="907059"/>
    <x v="462"/>
    <x v="0"/>
    <x v="0"/>
    <x v="67"/>
    <x v="0"/>
    <s v="Tax"/>
    <s v="Library"/>
    <s v="Library"/>
    <s v="Authority"/>
    <s v="Individual"/>
    <x v="1"/>
    <x v="8"/>
    <s v="Ottawa Public Library"/>
    <s v="Ottawa Public Library"/>
    <x v="24"/>
    <s v="907059  Barrhaven - New Branch Construction"/>
    <s v="516131  Ottawa PublicLibrary Capital"/>
    <n v="0"/>
    <n v="0"/>
    <n v="0"/>
    <n v="0"/>
    <n v="0"/>
    <n v="0"/>
    <n v="16"/>
    <n v="270"/>
    <n v="0"/>
    <n v="0"/>
    <n v="286"/>
    <n v="516131"/>
    <n v="0"/>
    <n v="3"/>
    <n v="2028"/>
    <s v="Ottawa PublicLibrary Capital"/>
    <n v="907059"/>
    <s v="Barrhaven - Nouvelle construction"/>
    <s v="907059 Barrhaven - Nouvelle construction"/>
    <s v="C.A. de la Bibliothèque publique d’Ottawa"/>
    <s v="Bibliothèque"/>
    <s v="Croissance"/>
    <s v="Fonds de réserve financé par les deniers publics"/>
  </r>
  <r>
    <n v="907059"/>
    <x v="462"/>
    <x v="1"/>
    <x v="1"/>
    <x v="68"/>
    <x v="1"/>
    <s v="DC"/>
    <s v="Library"/>
    <s v="Library"/>
    <s v="Authority"/>
    <s v="Individual"/>
    <x v="1"/>
    <x v="8"/>
    <s v="Ottawa Public Library"/>
    <s v="Ottawa Public Library"/>
    <x v="24"/>
    <s v="907059  Barrhaven - New Branch Construction"/>
    <s v="516260  Library (Outside Greenbelt)"/>
    <n v="0"/>
    <n v="0"/>
    <n v="0"/>
    <n v="0"/>
    <n v="0"/>
    <n v="0"/>
    <n v="207"/>
    <n v="916"/>
    <n v="0"/>
    <n v="0"/>
    <n v="1123"/>
    <n v="516260"/>
    <n v="0"/>
    <n v="3"/>
    <n v="2028"/>
    <s v="Library"/>
    <n v="907059"/>
    <s v="Barrhaven - Nouvelle construction"/>
    <s v="907059 Barrhaven - Nouvelle construction"/>
    <s v="C.A. de la Bibliothèque publique d’Ottawa"/>
    <s v="Bibliothèque"/>
    <s v="Croissance"/>
    <s v="Redevances d’aménagement"/>
  </r>
  <r>
    <n v="907059"/>
    <x v="462"/>
    <x v="1"/>
    <x v="1"/>
    <x v="69"/>
    <x v="1"/>
    <s v="DC"/>
    <s v="Library"/>
    <s v="Library"/>
    <s v="Authority"/>
    <s v="Individual"/>
    <x v="1"/>
    <x v="8"/>
    <s v="Ottawa Public Library"/>
    <s v="Ottawa Public Library"/>
    <x v="24"/>
    <s v="907059  Barrhaven - New Branch Construction"/>
    <s v="516327  D/C - Library (Rural)"/>
    <n v="0"/>
    <n v="0"/>
    <n v="0"/>
    <n v="0"/>
    <n v="0"/>
    <n v="0"/>
    <n v="77"/>
    <n v="339"/>
    <n v="0"/>
    <n v="0"/>
    <n v="416"/>
    <n v="516327"/>
    <n v="0"/>
    <n v="3"/>
    <n v="2028"/>
    <s v="Library"/>
    <n v="907059"/>
    <s v="Barrhaven - Nouvelle construction"/>
    <s v="907059 Barrhaven - Nouvelle construction"/>
    <s v="C.A. de la Bibliothèque publique d’Ottawa"/>
    <s v="Bibliothèque"/>
    <s v="Croissance"/>
    <s v="Redevances d’aménagement"/>
  </r>
  <r>
    <n v="907059"/>
    <x v="462"/>
    <x v="2"/>
    <x v="2"/>
    <x v="2"/>
    <x v="2"/>
    <s v="Tax"/>
    <s v="Library"/>
    <s v="Library"/>
    <s v="Authority"/>
    <s v="Individual"/>
    <x v="1"/>
    <x v="8"/>
    <s v="Ottawa Public Library"/>
    <s v="Ottawa Public Library"/>
    <x v="24"/>
    <s v="907059  Barrhaven - New Branch Construction"/>
    <s v="518004  Tax Supported Debt"/>
    <n v="0"/>
    <n v="0"/>
    <n v="0"/>
    <n v="0"/>
    <n v="0"/>
    <n v="0"/>
    <n v="50"/>
    <n v="3000"/>
    <n v="0"/>
    <n v="0"/>
    <n v="3050"/>
    <n v="518004"/>
    <n v="0"/>
    <n v="3"/>
    <n v="2028"/>
    <s v="Tax Supported Debt"/>
    <n v="907059"/>
    <s v="Barrhaven - Nouvelle construction"/>
    <s v="907059 Barrhaven - Nouvelle construction"/>
    <s v="C.A. de la Bibliothèque publique d’Ottawa"/>
    <s v="Bibliothèque"/>
    <s v="Croissance"/>
    <s v="Dette financée par les deniers publics"/>
  </r>
  <r>
    <n v="907059"/>
    <x v="462"/>
    <x v="5"/>
    <x v="2"/>
    <x v="70"/>
    <x v="5"/>
    <s v="DC"/>
    <s v="Library"/>
    <s v="Library"/>
    <s v="Authority"/>
    <s v="Individual"/>
    <x v="1"/>
    <x v="8"/>
    <s v="Ottawa Public Library"/>
    <s v="Ottawa Public Library"/>
    <x v="24"/>
    <s v="907059  Barrhaven - New Branch Construction"/>
    <s v="518042  Library DC Debt  TBA"/>
    <n v="0"/>
    <n v="0"/>
    <n v="0"/>
    <n v="0"/>
    <n v="0"/>
    <n v="0"/>
    <n v="0"/>
    <n v="3475"/>
    <n v="0"/>
    <n v="0"/>
    <n v="3475"/>
    <n v="518042"/>
    <n v="0"/>
    <n v="3"/>
    <n v="2028"/>
    <s v="Library DC Debt"/>
    <n v="907059"/>
    <s v="Barrhaven - Nouvelle construction"/>
    <s v="907059 Barrhaven - Nouvelle construction"/>
    <s v="C.A. de la Bibliothèque publique d’Ottawa"/>
    <s v="Bibliothèque"/>
    <s v="Croissance"/>
    <s v="Dette financée par les deniers publics"/>
  </r>
  <r>
    <n v="908692"/>
    <x v="463"/>
    <x v="0"/>
    <x v="0"/>
    <x v="67"/>
    <x v="0"/>
    <s v="Tax"/>
    <s v="Library"/>
    <s v="Library"/>
    <s v="Authority"/>
    <s v="Individual"/>
    <x v="1"/>
    <x v="8"/>
    <s v="Ottawa Public Library"/>
    <s v="Ottawa Public Library"/>
    <x v="24"/>
    <s v="908692  North Gower Library Expansion"/>
    <s v="516131  Ottawa PublicLibrary Capital"/>
    <n v="0"/>
    <n v="0"/>
    <n v="0"/>
    <n v="0"/>
    <n v="2000"/>
    <n v="0"/>
    <n v="0"/>
    <n v="0"/>
    <n v="0"/>
    <n v="0"/>
    <n v="2000"/>
    <n v="516131"/>
    <n v="0"/>
    <s v="CW"/>
    <n v="2026"/>
    <s v="Ottawa PublicLibrary Capital"/>
    <n v="908692"/>
    <s v="North  Gower - Agrandissement"/>
    <s v="908692 North  Gower - Agrandissement"/>
    <s v="C.A. de la Bibliothèque publique d’Ottawa"/>
    <s v="Bibliothèque"/>
    <s v="Croissance"/>
    <s v="Fonds de réserve financé par les deniers publics"/>
  </r>
  <r>
    <n v="909497"/>
    <x v="464"/>
    <x v="0"/>
    <x v="0"/>
    <x v="67"/>
    <x v="0"/>
    <s v="Tax"/>
    <s v="Library"/>
    <s v="Library"/>
    <s v="Authority"/>
    <s v="Individual"/>
    <x v="1"/>
    <x v="8"/>
    <s v="Ottawa Public Library"/>
    <s v="Ottawa Public Library"/>
    <x v="24"/>
    <s v="909497  East Urban Planning - DC"/>
    <s v="516131  Ottawa PublicLibrary Capital"/>
    <n v="40"/>
    <n v="0"/>
    <n v="0"/>
    <n v="0"/>
    <n v="0"/>
    <n v="0"/>
    <n v="0"/>
    <n v="0"/>
    <n v="0"/>
    <n v="0"/>
    <n v="40"/>
    <n v="516131"/>
    <n v="40"/>
    <n v="19"/>
    <n v="2021"/>
    <s v="Ottawa PublicLibrary Capital"/>
    <n v="909497"/>
    <s v="Planification urbain-est - Redevances d’aménagement"/>
    <s v="909497 Planification urbain-est - Redevances d’aménagement"/>
    <s v="C.A. de la Bibliothèque publique d’Ottawa"/>
    <s v="Bibliothèque"/>
    <s v="Croissance"/>
    <s v="Fonds de réserve financé par les deniers publics"/>
  </r>
  <r>
    <n v="909497"/>
    <x v="464"/>
    <x v="1"/>
    <x v="1"/>
    <x v="68"/>
    <x v="1"/>
    <s v="DC"/>
    <s v="Library"/>
    <s v="Library"/>
    <s v="Authority"/>
    <s v="Individual"/>
    <x v="1"/>
    <x v="8"/>
    <s v="Ottawa Public Library"/>
    <s v="Ottawa Public Library"/>
    <x v="24"/>
    <s v="909497  East Urban Planning - DC"/>
    <s v="516260  Library (Outside Greenbelt)"/>
    <n v="360"/>
    <n v="0"/>
    <n v="0"/>
    <n v="0"/>
    <n v="0"/>
    <n v="0"/>
    <n v="0"/>
    <n v="0"/>
    <n v="0"/>
    <n v="0"/>
    <n v="360"/>
    <n v="516260"/>
    <n v="360"/>
    <n v="19"/>
    <n v="2021"/>
    <s v="Library"/>
    <n v="909497"/>
    <s v="Planification urbain-est - Redevances d’aménagement"/>
    <s v="909497 Planification urbain-est - Redevances d’aménagement"/>
    <s v="C.A. de la Bibliothèque publique d’Ottawa"/>
    <s v="Bibliothèque"/>
    <s v="Croissance"/>
    <s v="Redevances d’aménagement"/>
  </r>
  <r>
    <n v="909498"/>
    <x v="465"/>
    <x v="0"/>
    <x v="0"/>
    <x v="67"/>
    <x v="0"/>
    <s v="Tax"/>
    <s v="Library"/>
    <s v="Library"/>
    <s v="Authority"/>
    <s v="Individual"/>
    <x v="1"/>
    <x v="8"/>
    <s v="Ottawa Public Library"/>
    <s v="Ottawa Public Library"/>
    <x v="24"/>
    <s v="909498  Library Materials - DC - 2019"/>
    <s v="516131  Ottawa PublicLibrary Capital"/>
    <n v="262"/>
    <n v="0"/>
    <n v="0"/>
    <n v="307"/>
    <n v="0"/>
    <n v="0"/>
    <n v="0"/>
    <n v="0"/>
    <n v="0"/>
    <n v="0"/>
    <n v="569"/>
    <n v="516131"/>
    <n v="569"/>
    <s v="CW"/>
    <n v="2021"/>
    <s v="Ottawa PublicLibrary Capital"/>
    <n v="909498"/>
    <s v="Matériels de Bibliothèque - Redevances d’aménagement - 2019"/>
    <s v="909498 Matériels de Bibliothèque - Redevances d’aménagement - 2019"/>
    <s v="C.A. de la Bibliothèque publique d’Ottawa"/>
    <s v="Bibliothèque"/>
    <s v="Croissance"/>
    <s v="Fonds de réserve financé par les deniers publics"/>
  </r>
  <r>
    <n v="909498"/>
    <x v="465"/>
    <x v="1"/>
    <x v="1"/>
    <x v="71"/>
    <x v="1"/>
    <s v="DC"/>
    <s v="Library"/>
    <s v="Library"/>
    <s v="Authority"/>
    <s v="Individual"/>
    <x v="1"/>
    <x v="8"/>
    <s v="Ottawa Public Library"/>
    <s v="Ottawa Public Library"/>
    <x v="24"/>
    <s v="909498  Library Materials - DC - 2019"/>
    <s v="516259  Library (City Wide)"/>
    <n v="1488"/>
    <n v="0"/>
    <n v="0"/>
    <n v="0"/>
    <n v="0"/>
    <n v="0"/>
    <n v="0"/>
    <n v="0"/>
    <n v="0"/>
    <n v="0"/>
    <n v="1488"/>
    <n v="516259"/>
    <n v="1488"/>
    <s v="CW"/>
    <n v="2021"/>
    <s v="Library"/>
    <n v="909498"/>
    <s v="Matériels de Bibliothèque - Redevances d’aménagement - 2019"/>
    <s v="909498 Matériels de Bibliothèque - Redevances d’aménagement - 2019"/>
    <s v="C.A. de la Bibliothèque publique d’Ottawa"/>
    <s v="Bibliothèque"/>
    <s v="Croissance"/>
    <s v="Redevances d’aménagement"/>
  </r>
  <r>
    <n v="909498"/>
    <x v="465"/>
    <x v="1"/>
    <x v="1"/>
    <x v="4"/>
    <x v="1"/>
    <s v="DC"/>
    <s v="Library"/>
    <s v="Library"/>
    <s v="Authority"/>
    <s v="Individual"/>
    <x v="1"/>
    <x v="8"/>
    <s v="Ottawa Public Library"/>
    <s v="Ottawa Public Library"/>
    <x v="24"/>
    <s v="909498  Library Materials - DC - 2019"/>
    <s v="516298  Future DC Funding"/>
    <n v="0"/>
    <n v="0"/>
    <n v="0"/>
    <n v="1737"/>
    <n v="0"/>
    <n v="0"/>
    <n v="0"/>
    <n v="0"/>
    <n v="0"/>
    <n v="0"/>
    <n v="1737"/>
    <n v="516298"/>
    <n v="1737"/>
    <s v="CW"/>
    <n v="2021"/>
    <s v="Check "/>
    <n v="909498"/>
    <s v="Matériels de Bibliothèque - Redevances d’aménagement - 2019"/>
    <s v="909498 Matériels de Bibliothèque - Redevances d’aménagement - 2019"/>
    <s v="C.A. de la Bibliothèque publique d’Ottawa"/>
    <s v="Bibliothèque"/>
    <s v="Croissance"/>
    <s v="Redevances d’aménagement"/>
  </r>
  <r>
    <n v="909499"/>
    <x v="466"/>
    <x v="0"/>
    <x v="0"/>
    <x v="67"/>
    <x v="0"/>
    <s v="Tax"/>
    <s v="Library"/>
    <s v="Library"/>
    <s v="Authority"/>
    <s v="Individual"/>
    <x v="1"/>
    <x v="8"/>
    <s v="Ottawa Public Library"/>
    <s v="Ottawa Public Library"/>
    <x v="24"/>
    <s v="909499  Riverside South Design - DC"/>
    <s v="516131  Ottawa PublicLibrary Capital"/>
    <n v="76"/>
    <n v="0"/>
    <n v="1820"/>
    <n v="0"/>
    <n v="0"/>
    <n v="0"/>
    <n v="0"/>
    <n v="0"/>
    <n v="0"/>
    <n v="0"/>
    <n v="1896"/>
    <n v="516131"/>
    <n v="1896"/>
    <n v="22"/>
    <n v="2021"/>
    <s v="Ottawa PublicLibrary Capital"/>
    <n v="909499"/>
    <s v="Riverside-sud – Conception  – Redevances d’aménagement "/>
    <s v="909499 Riverside-sud – Conception  – Redevances d’aménagement "/>
    <s v="C.A. de la Bibliothèque publique d’Ottawa"/>
    <s v="Bibliothèque"/>
    <s v="Croissance"/>
    <s v="Fonds de réserve financé par les deniers publics"/>
  </r>
  <r>
    <n v="909499"/>
    <x v="466"/>
    <x v="1"/>
    <x v="1"/>
    <x v="68"/>
    <x v="1"/>
    <s v="DC"/>
    <s v="Library"/>
    <s v="Library"/>
    <s v="Authority"/>
    <s v="Individual"/>
    <x v="1"/>
    <x v="8"/>
    <s v="Ottawa Public Library"/>
    <s v="Ottawa Public Library"/>
    <x v="24"/>
    <s v="909499  Riverside South Design - DC"/>
    <s v="516260  Library (Outside Greenbelt)"/>
    <n v="237"/>
    <n v="0"/>
    <n v="5943"/>
    <n v="0"/>
    <n v="0"/>
    <n v="0"/>
    <n v="0"/>
    <n v="0"/>
    <n v="0"/>
    <n v="0"/>
    <n v="6180"/>
    <n v="516260"/>
    <n v="6180"/>
    <n v="22"/>
    <n v="2021"/>
    <s v="Library"/>
    <n v="909499"/>
    <s v="Riverside-sud – Conception  – Redevances d’aménagement "/>
    <s v="909499 Riverside-sud – Conception  – Redevances d’aménagement "/>
    <s v="C.A. de la Bibliothèque publique d’Ottawa"/>
    <s v="Bibliothèque"/>
    <s v="Croissance"/>
    <s v="Redevances d’aménagement"/>
  </r>
  <r>
    <n v="909499"/>
    <x v="466"/>
    <x v="1"/>
    <x v="1"/>
    <x v="69"/>
    <x v="1"/>
    <s v="DC"/>
    <s v="Library"/>
    <s v="Library"/>
    <s v="Authority"/>
    <s v="Individual"/>
    <x v="1"/>
    <x v="8"/>
    <s v="Ottawa Public Library"/>
    <s v="Ottawa Public Library"/>
    <x v="24"/>
    <s v="909499  Riverside South Design - DC"/>
    <s v="516327  D/C - Library (Rural)"/>
    <n v="87"/>
    <n v="0"/>
    <n v="2199"/>
    <n v="0"/>
    <n v="0"/>
    <n v="0"/>
    <n v="0"/>
    <n v="0"/>
    <n v="0"/>
    <n v="0"/>
    <n v="2286"/>
    <n v="516327"/>
    <n v="2286"/>
    <n v="22"/>
    <n v="2021"/>
    <s v="Library"/>
    <n v="909499"/>
    <s v="Riverside-sud – Conception  – Redevances d’aménagement "/>
    <s v="909499 Riverside-sud – Conception  – Redevances d’aménagement "/>
    <s v="C.A. de la Bibliothèque publique d’Ottawa"/>
    <s v="Bibliothèque"/>
    <s v="Croissance"/>
    <s v="Redevances d’aménagement"/>
  </r>
  <r>
    <n v="908221"/>
    <x v="467"/>
    <x v="0"/>
    <x v="0"/>
    <x v="67"/>
    <x v="0"/>
    <s v="Tax"/>
    <s v="Library"/>
    <s v="Library"/>
    <s v="Authority"/>
    <s v="Individual"/>
    <x v="2"/>
    <x v="8"/>
    <s v="Ottawa Public Library"/>
    <s v="Ottawa Public Library"/>
    <x v="24"/>
    <s v="908221  RFID (Const &amp; Equip)"/>
    <s v="516131  Ottawa PublicLibrary Capital"/>
    <n v="0"/>
    <n v="0"/>
    <n v="0"/>
    <n v="0"/>
    <n v="94"/>
    <n v="145"/>
    <n v="145"/>
    <n v="0"/>
    <n v="0"/>
    <n v="0"/>
    <n v="384"/>
    <n v="516131"/>
    <n v="0"/>
    <s v="CW"/>
    <n v="2019"/>
    <s v="Ottawa PublicLibrary Capital"/>
    <n v="908221"/>
    <s v="RFID (Const e Equip.)"/>
    <s v="908221 RFID (Const e Equip.)"/>
    <s v="C.A. de la Bibliothèque publique d’Ottawa"/>
    <s v="Bibliothèque"/>
    <s v="Initiatives stratégiques"/>
    <s v="Fonds de réserve financé par les deniers publics"/>
  </r>
  <r>
    <n v="908221"/>
    <x v="467"/>
    <x v="1"/>
    <x v="1"/>
    <x v="71"/>
    <x v="1"/>
    <s v="DC"/>
    <s v="Library"/>
    <s v="Library"/>
    <s v="Authority"/>
    <s v="Individual"/>
    <x v="2"/>
    <x v="8"/>
    <s v="Ottawa Public Library"/>
    <s v="Ottawa Public Library"/>
    <x v="24"/>
    <s v="908221  RFID (Const &amp; Equip)"/>
    <s v="516259  Library (City Wide)"/>
    <n v="0"/>
    <n v="0"/>
    <n v="0"/>
    <n v="0"/>
    <n v="556"/>
    <n v="855"/>
    <n v="855"/>
    <n v="0"/>
    <n v="0"/>
    <n v="0"/>
    <n v="2266"/>
    <n v="516259"/>
    <n v="0"/>
    <s v="CW"/>
    <n v="2019"/>
    <s v="Library"/>
    <n v="908221"/>
    <s v="RFID (Const e Equip.)"/>
    <s v="908221 RFID (Const e Equip.)"/>
    <s v="C.A. de la Bibliothèque publique d’Ottawa"/>
    <s v="Bibliothèque"/>
    <s v="Initiatives stratégiques"/>
    <s v="Redevances d’aménagement"/>
  </r>
  <r>
    <n v="908265"/>
    <x v="468"/>
    <x v="0"/>
    <x v="0"/>
    <x v="67"/>
    <x v="0"/>
    <s v="Tax"/>
    <s v="Library"/>
    <s v="Library"/>
    <s v="Authority"/>
    <s v="Individual"/>
    <x v="2"/>
    <x v="8"/>
    <s v="Ottawa Public Library"/>
    <s v="Ottawa Public Library"/>
    <x v="24"/>
    <s v="908265  Accessiblity Technology"/>
    <s v="516131  Ottawa PublicLibrary Capital"/>
    <n v="0"/>
    <n v="125"/>
    <n v="0"/>
    <n v="85"/>
    <n v="0"/>
    <n v="0"/>
    <n v="0"/>
    <n v="0"/>
    <n v="0"/>
    <n v="0"/>
    <n v="210"/>
    <n v="516131"/>
    <n v="210"/>
    <s v="CW"/>
    <n v="2019"/>
    <s v="Ottawa PublicLibrary Capital"/>
    <n v="908265"/>
    <s v="Technologies accessibles"/>
    <s v="908265 Technologies accessibles"/>
    <s v="C.A. de la Bibliothèque publique d’Ottawa"/>
    <s v="Bibliothèque"/>
    <s v="Initiatives stratégiques"/>
    <s v="Fonds de réserve financé par les deniers publics"/>
  </r>
  <r>
    <n v="909137"/>
    <x v="469"/>
    <x v="0"/>
    <x v="0"/>
    <x v="67"/>
    <x v="0"/>
    <s v="Tax"/>
    <s v="Library"/>
    <s v="Library"/>
    <s v="Authority"/>
    <s v="Individual"/>
    <x v="2"/>
    <x v="8"/>
    <s v="Ottawa Public Library"/>
    <s v="Ottawa Public Library"/>
    <x v="24"/>
    <s v="909137  Accessiblity Technology 2018"/>
    <s v="516131  Ottawa PublicLibrary Capital"/>
    <n v="0"/>
    <n v="0"/>
    <n v="0"/>
    <n v="85"/>
    <n v="85"/>
    <n v="85"/>
    <n v="0"/>
    <n v="0"/>
    <n v="0"/>
    <n v="0"/>
    <n v="255"/>
    <n v="516131"/>
    <n v="85"/>
    <s v="CW"/>
    <n v="2019"/>
    <s v="Ottawa PublicLibrary Capital"/>
    <n v="909137"/>
    <s v="Technologie reliée à l'accessibilité"/>
    <s v="909137 Technologie reliée à l'accessibilité"/>
    <s v="C.A. de la Bibliothèque publique d’Ottawa"/>
    <s v="Bibliothèque"/>
    <s v="Initiatives stratégiques"/>
    <s v="Fonds de réserve financé par les deniers publics"/>
  </r>
  <r>
    <n v="909500"/>
    <x v="470"/>
    <x v="0"/>
    <x v="0"/>
    <x v="67"/>
    <x v="0"/>
    <s v="Tax"/>
    <s v="Library"/>
    <s v="Library"/>
    <s v="Authority"/>
    <s v="Individual"/>
    <x v="2"/>
    <x v="8"/>
    <s v="Ottawa Public Library"/>
    <s v="Ottawa Public Library"/>
    <x v="24"/>
    <s v="909500  Creation and Innovation Fund - 2019"/>
    <s v="516131  Ottawa PublicLibrary Capital"/>
    <n v="500"/>
    <n v="500"/>
    <n v="500"/>
    <n v="500"/>
    <n v="0"/>
    <n v="0"/>
    <n v="0"/>
    <n v="0"/>
    <n v="0"/>
    <n v="0"/>
    <n v="2000"/>
    <n v="516131"/>
    <n v="2000"/>
    <s v="CW"/>
    <n v="2021"/>
    <s v="Ottawa PublicLibrary Capital"/>
    <n v="909500"/>
    <s v="Fonds de création et d’innovation - 2019"/>
    <s v="909500 Fonds de création et d’innovation - 2019"/>
    <s v="C.A. de la Bibliothèque publique d’Ottawa"/>
    <s v="Bibliothèque"/>
    <s v="Initiatives stratégiques"/>
    <s v="Fonds de réserve financé par les deniers publics"/>
  </r>
  <r>
    <n v="909476"/>
    <x v="471"/>
    <x v="0"/>
    <x v="0"/>
    <x v="0"/>
    <x v="0"/>
    <s v="Tax"/>
    <s v="Library"/>
    <s v="Library"/>
    <s v="Authority"/>
    <s v="Accessibility - Library"/>
    <x v="2"/>
    <x v="8"/>
    <s v="Planning, Infrastructure &amp; Economic Development Department"/>
    <s v="Infrastructure Services"/>
    <x v="24"/>
    <s v="909476  2019 Accessibility - Library"/>
    <s v="516104  City Wide Capital"/>
    <n v="140"/>
    <n v="140"/>
    <n v="140"/>
    <n v="140"/>
    <n v="0"/>
    <n v="0"/>
    <n v="0"/>
    <n v="0"/>
    <n v="0"/>
    <n v="0"/>
    <n v="560"/>
    <n v="516104"/>
    <n v="560"/>
    <s v="CW"/>
    <n v="2021"/>
    <s v="City Wide Capital"/>
    <n v="909476"/>
    <s v="Accessibilité 2019 - Bibliothèque"/>
    <s v="909476 Accessibilité 2019 - Bibliothèque"/>
    <s v="C.A. de la Bibliothèque publique d’Ottawa"/>
    <s v="Bibliothèque"/>
    <s v="Amélioration du service"/>
    <s v="Fonds de réserve financé par les deniers publics"/>
  </r>
  <r>
    <n v="909143"/>
    <x v="472"/>
    <x v="0"/>
    <x v="0"/>
    <x v="72"/>
    <x v="0"/>
    <s v="Tax"/>
    <s v="Police"/>
    <s v="Police"/>
    <s v="Authority"/>
    <s v="Individual"/>
    <x v="0"/>
    <x v="9"/>
    <s v="Ottawa Police Services"/>
    <s v="Ottawa Police Services"/>
    <x v="25"/>
    <s v="909143  Telecommunications  2019"/>
    <s v="516117  Police Capital"/>
    <n v="424"/>
    <n v="1195"/>
    <n v="721.8"/>
    <n v="760.2"/>
    <n v="0"/>
    <n v="0"/>
    <n v="0"/>
    <n v="0"/>
    <n v="0"/>
    <n v="0"/>
    <n v="3101"/>
    <n v="516117"/>
    <n v="3101"/>
    <s v="CW"/>
    <n v="2020"/>
    <s v="Police Capital"/>
    <n v="909143"/>
    <s v="Télécommunications 2019"/>
    <s v="909143 Télécommunications 2019"/>
    <s v="Commission de services policiers d’Ottawa"/>
    <s v="Services de Police"/>
    <s v="Renouvellement des immobilisations"/>
    <s v="Fonds de réserve financé par les deniers publics"/>
  </r>
  <r>
    <n v="909306"/>
    <x v="473"/>
    <x v="0"/>
    <x v="0"/>
    <x v="72"/>
    <x v="0"/>
    <s v="Tax"/>
    <s v="Police"/>
    <s v="Police"/>
    <s v="Authority"/>
    <s v="Individual"/>
    <x v="0"/>
    <x v="9"/>
    <s v="Ottawa Police Services"/>
    <s v="Ottawa Police Services"/>
    <x v="25"/>
    <s v="909306  Facility Life Cycle 2019"/>
    <s v="516117  Police Capital"/>
    <n v="1815"/>
    <n v="2310"/>
    <n v="2371"/>
    <n v="2434"/>
    <n v="0"/>
    <n v="0"/>
    <n v="0"/>
    <n v="0"/>
    <n v="0"/>
    <n v="0"/>
    <n v="8930"/>
    <n v="516117"/>
    <n v="8930"/>
    <s v="CW"/>
    <n v="2021"/>
    <s v="Police Capital"/>
    <n v="909306"/>
    <s v="Cycle de vie des installations 2019"/>
    <s v="909306 Cycle de vie des installations 2019"/>
    <s v="Commission de services policiers d’Ottawa"/>
    <s v="Services de Police"/>
    <s v="Renouvellement des immobilisations"/>
    <s v="Fonds de réserve financé par les deniers publics"/>
  </r>
  <r>
    <n v="909550"/>
    <x v="474"/>
    <x v="3"/>
    <x v="3"/>
    <x v="12"/>
    <x v="3"/>
    <s v="Revenues"/>
    <s v="Police"/>
    <s v="Police"/>
    <s v="Authority"/>
    <s v="Fleet - Renewal"/>
    <x v="0"/>
    <x v="9"/>
    <s v="Ottawa Police Services"/>
    <s v="Ottawa Police Services"/>
    <x v="25"/>
    <s v="909550  Fleet Replacement Program 2019"/>
    <s v="517005  General Revenue"/>
    <n v="286"/>
    <n v="286"/>
    <n v="286"/>
    <n v="286"/>
    <n v="286"/>
    <n v="0"/>
    <n v="0"/>
    <n v="0"/>
    <n v="0"/>
    <n v="0"/>
    <n v="1430"/>
    <n v="517005"/>
    <n v="1144"/>
    <s v="CW"/>
    <n v="2020"/>
    <s v="General"/>
    <n v="909550"/>
    <s v="Programme de remplacement du parc de véhicules 2019"/>
    <s v="909550 Programme de remplacement du parc de véhicules 2019"/>
    <s v="Commission de services policiers d’Ottawa"/>
    <s v="Services de Police"/>
    <s v="Renouvellement des immobilisations"/>
    <s v="Recettes"/>
  </r>
  <r>
    <n v="909550"/>
    <x v="474"/>
    <x v="0"/>
    <x v="0"/>
    <x v="73"/>
    <x v="0"/>
    <s v="Tax"/>
    <s v="Police"/>
    <s v="Police"/>
    <s v="Authority"/>
    <s v="Fleet - Renewal"/>
    <x v="0"/>
    <x v="9"/>
    <s v="Ottawa Police Services"/>
    <s v="Ottawa Police Services"/>
    <x v="25"/>
    <s v="909550  Fleet Replacement Program 2019"/>
    <s v="516121  Fleet Police"/>
    <n v="3963"/>
    <n v="4505.3"/>
    <n v="4426.8999999999996"/>
    <n v="5421.2"/>
    <n v="0"/>
    <n v="0"/>
    <n v="0"/>
    <n v="0"/>
    <n v="0"/>
    <n v="0"/>
    <n v="18316.399999999998"/>
    <n v="516121"/>
    <n v="18316.399999999998"/>
    <s v="CW"/>
    <n v="2020"/>
    <s v="Fleet Police"/>
    <n v="909550"/>
    <s v="Programme de remplacement du parc de véhicules 2019"/>
    <s v="909550 Programme de remplacement du parc de véhicules 2019"/>
    <s v="Commission de services policiers d’Ottawa"/>
    <s v="Services de Police"/>
    <s v="Renouvellement des immobilisations"/>
    <s v="Fonds de réserve financé par les deniers publics"/>
  </r>
  <r>
    <n v="909551"/>
    <x v="475"/>
    <x v="0"/>
    <x v="0"/>
    <x v="72"/>
    <x v="0"/>
    <s v="Tax"/>
    <s v="Police"/>
    <s v="Police"/>
    <s v="Authority"/>
    <s v="Individual"/>
    <x v="0"/>
    <x v="9"/>
    <s v="Ottawa Police Services"/>
    <s v="Ottawa Police Services"/>
    <x v="25"/>
    <s v="909551  Infrastructure Support 2019"/>
    <s v="516117  Police Capital"/>
    <n v="1853"/>
    <n v="2955"/>
    <n v="0"/>
    <n v="2149"/>
    <n v="0"/>
    <n v="0"/>
    <n v="0"/>
    <n v="0"/>
    <n v="0"/>
    <n v="0"/>
    <n v="6957"/>
    <n v="516117"/>
    <n v="6957"/>
    <s v="CW"/>
    <n v="2020"/>
    <s v="Police Capital"/>
    <n v="909551"/>
    <s v="Soutien à l’infrastructure 2019"/>
    <s v="909551 Soutien à l’infrastructure 2019"/>
    <s v="Commission de services policiers d’Ottawa"/>
    <s v="Services de Police"/>
    <s v="Renouvellement des immobilisations"/>
    <s v="Fonds de réserve financé par les deniers publics"/>
  </r>
  <r>
    <n v="909551"/>
    <x v="475"/>
    <x v="0"/>
    <x v="0"/>
    <x v="73"/>
    <x v="0"/>
    <s v="Tax"/>
    <s v="Police"/>
    <s v="Police"/>
    <s v="Authority"/>
    <s v="Individual"/>
    <x v="0"/>
    <x v="9"/>
    <s v="Ottawa Police Services"/>
    <s v="Ottawa Police Services"/>
    <x v="25"/>
    <s v="909551  Infrastructure Support 2019"/>
    <s v="516121  Fleet Police"/>
    <n v="0"/>
    <n v="0"/>
    <n v="2031"/>
    <n v="0"/>
    <n v="0"/>
    <n v="0"/>
    <n v="0"/>
    <n v="0"/>
    <n v="0"/>
    <n v="0"/>
    <n v="2031"/>
    <n v="516121"/>
    <n v="2031"/>
    <s v="CW"/>
    <n v="2020"/>
    <s v="Fleet Police"/>
    <n v="909551"/>
    <s v="Soutien à l’infrastructure 2019"/>
    <s v="909551 Soutien à l’infrastructure 2019"/>
    <s v="Commission de services policiers d’Ottawa"/>
    <s v="Services de Police"/>
    <s v="Renouvellement des immobilisations"/>
    <s v="Fonds de réserve financé par les deniers publics"/>
  </r>
  <r>
    <n v="909552"/>
    <x v="476"/>
    <x v="0"/>
    <x v="0"/>
    <x v="72"/>
    <x v="0"/>
    <s v="Tax"/>
    <s v="Police"/>
    <s v="Police"/>
    <s v="Authority"/>
    <s v="Individual"/>
    <x v="0"/>
    <x v="9"/>
    <s v="Ottawa Police Services"/>
    <s v="Ottawa Police Services"/>
    <x v="25"/>
    <s v="909552  Evergreening of Assets 2019"/>
    <s v="516117  Police Capital"/>
    <n v="45"/>
    <n v="90"/>
    <n v="635"/>
    <n v="1180"/>
    <n v="0"/>
    <n v="0"/>
    <n v="0"/>
    <n v="0"/>
    <n v="0"/>
    <n v="0"/>
    <n v="1950"/>
    <n v="516117"/>
    <n v="1950"/>
    <s v="CW"/>
    <n v="2020"/>
    <s v="Police Capital"/>
    <n v="909552"/>
    <s v="Modifications progressive des atouts 2019"/>
    <s v="909552 Modifications progressive des atouts 2019"/>
    <s v="Commission de services policiers d’Ottawa"/>
    <s v="Services de Police"/>
    <s v="Renouvellement des immobilisations"/>
    <s v="Fonds de réserve financé par les deniers publics"/>
  </r>
  <r>
    <n v="903447"/>
    <x v="477"/>
    <x v="2"/>
    <x v="2"/>
    <x v="74"/>
    <x v="2"/>
    <s v="Tax"/>
    <s v="Police"/>
    <s v="Police"/>
    <s v="Authority"/>
    <s v="Individual"/>
    <x v="1"/>
    <x v="9"/>
    <s v="Ottawa Police Services"/>
    <n v="0"/>
    <x v="25"/>
    <s v="903447  South Facility"/>
    <s v="518017  Police Debt"/>
    <n v="1400"/>
    <n v="0"/>
    <n v="0"/>
    <n v="0"/>
    <n v="0"/>
    <n v="0"/>
    <n v="0"/>
    <n v="0"/>
    <n v="0"/>
    <n v="0"/>
    <n v="1400"/>
    <n v="518017"/>
    <n v="1400"/>
    <s v="CW"/>
    <n v="2020"/>
    <s v="Police Debt"/>
    <n v="903447"/>
    <s v="Installation sud"/>
    <s v="903447 Installation sud"/>
    <s v="Commission de services policiers d’Ottawa"/>
    <s v="Services de Police"/>
    <s v="Croissance"/>
    <s v="Dette financée par les deniers publics"/>
  </r>
  <r>
    <n v="909309"/>
    <x v="478"/>
    <x v="2"/>
    <x v="2"/>
    <x v="74"/>
    <x v="2"/>
    <s v="Tax"/>
    <s v="Police"/>
    <s v="Police"/>
    <s v="Authority"/>
    <s v="Individual"/>
    <x v="1"/>
    <x v="9"/>
    <s v="Ottawa Police Services"/>
    <s v="Ottawa Police Services"/>
    <x v="25"/>
    <s v="909309  South Facility Phase 2"/>
    <s v="518017  Police Debt"/>
    <n v="16792"/>
    <n v="16000"/>
    <n v="0"/>
    <n v="0"/>
    <n v="0"/>
    <n v="0"/>
    <n v="0"/>
    <n v="0"/>
    <n v="0"/>
    <n v="0"/>
    <n v="32792"/>
    <n v="518017"/>
    <n v="32792"/>
    <s v="CW"/>
    <n v="2021"/>
    <s v="Police Debt"/>
    <n v="909309"/>
    <s v="Nouvelles Installations - Sud la Phase 2"/>
    <s v="909309 Nouvelles Installations - Sud la Phase 2"/>
    <s v="Commission de services policiers d’Ottawa"/>
    <s v="Services de Police"/>
    <s v="Croissance"/>
    <s v="Dette financée par les deniers publics"/>
  </r>
  <r>
    <n v="907491"/>
    <x v="479"/>
    <x v="0"/>
    <x v="0"/>
    <x v="72"/>
    <x v="0"/>
    <s v="Tax"/>
    <s v="Police"/>
    <s v="Police"/>
    <s v="Authority"/>
    <s v="Individual"/>
    <x v="2"/>
    <x v="9"/>
    <s v="Ottawa Police Services"/>
    <n v="0"/>
    <x v="25"/>
    <s v="907491  Elgin Refit - 2014"/>
    <s v="516117  Police Capital"/>
    <n v="0"/>
    <n v="0"/>
    <n v="0"/>
    <n v="3603"/>
    <n v="0"/>
    <n v="0"/>
    <n v="0"/>
    <n v="0"/>
    <n v="0"/>
    <n v="0"/>
    <n v="3603"/>
    <n v="516117"/>
    <n v="3603"/>
    <n v="14"/>
    <n v="2019"/>
    <s v="Police Capital"/>
    <n v="907491"/>
    <s v="Elgin radoub - 2014"/>
    <s v="907491 Elgin radoub - 2014"/>
    <s v="Commission de services policiers d’Ottawa"/>
    <s v="Services de Police"/>
    <s v="Initiatives stratégiques"/>
    <s v="Fonds de réserve financé par les deniers publics"/>
  </r>
  <r>
    <n v="907491"/>
    <x v="479"/>
    <x v="0"/>
    <x v="0"/>
    <x v="75"/>
    <x v="0"/>
    <s v="Tax"/>
    <s v="Police"/>
    <s v="Police"/>
    <s v="Authority"/>
    <s v="Individual"/>
    <x v="2"/>
    <x v="9"/>
    <s v="Ottawa Police Services"/>
    <n v="0"/>
    <x v="25"/>
    <s v="907491  Elgin Refit - 2014"/>
    <s v="516172  OPS Facilities Strategic Reserve"/>
    <n v="330"/>
    <n v="0"/>
    <n v="0"/>
    <n v="0"/>
    <n v="0"/>
    <n v="0"/>
    <n v="0"/>
    <n v="0"/>
    <n v="0"/>
    <n v="0"/>
    <n v="330"/>
    <n v="516172"/>
    <n v="330"/>
    <n v="14"/>
    <n v="2019"/>
    <s v="OPS Facilities Strategic"/>
    <n v="907491"/>
    <s v="Elgin radoub - 2014"/>
    <s v="907491 Elgin radoub - 2014"/>
    <s v="Commission de services policiers d’Ottawa"/>
    <s v="Services de Police"/>
    <s v="Initiatives stratégiques"/>
    <s v="Fonds de réserve financé par les deniers publics"/>
  </r>
  <r>
    <n v="907492"/>
    <x v="480"/>
    <x v="0"/>
    <x v="0"/>
    <x v="72"/>
    <x v="0"/>
    <s v="Tax"/>
    <s v="Police"/>
    <s v="Police"/>
    <s v="Authority"/>
    <s v="Individual"/>
    <x v="2"/>
    <x v="9"/>
    <s v="Ottawa Police Services"/>
    <n v="0"/>
    <x v="25"/>
    <s v="907492  Swansea Refit"/>
    <s v="516117  Police Capital"/>
    <n v="0"/>
    <n v="330"/>
    <n v="2000"/>
    <n v="0"/>
    <n v="0"/>
    <n v="0"/>
    <n v="0"/>
    <n v="0"/>
    <n v="0"/>
    <n v="0"/>
    <n v="2330"/>
    <n v="516117"/>
    <n v="2330"/>
    <s v="CW"/>
    <n v="2019"/>
    <s v="Police Capital"/>
    <n v="907492"/>
    <s v="Réaménagement – Swansea"/>
    <s v="907492 Réaménagement – Swansea"/>
    <s v="Commission de services policiers d’Ottawa"/>
    <s v="Services de Police"/>
    <s v="Initiatives stratégiques"/>
    <s v="Fonds de réserve financé par les deniers publics"/>
  </r>
  <r>
    <n v="908707"/>
    <x v="481"/>
    <x v="0"/>
    <x v="0"/>
    <x v="75"/>
    <x v="0"/>
    <s v="Tax"/>
    <s v="Police"/>
    <s v="Police"/>
    <s v="Authority"/>
    <s v="Individual"/>
    <x v="2"/>
    <x v="9"/>
    <s v="Ottawa Police Services"/>
    <n v="0"/>
    <x v="25"/>
    <s v="908707  Queensview 2"/>
    <s v="516172  OPS Facilities Strategic Reserve"/>
    <n v="0"/>
    <n v="0"/>
    <n v="552"/>
    <n v="0"/>
    <n v="0"/>
    <n v="0"/>
    <n v="0"/>
    <n v="0"/>
    <n v="0"/>
    <n v="0"/>
    <n v="552"/>
    <n v="516172"/>
    <n v="552"/>
    <s v="CW"/>
    <n v="2018"/>
    <s v="OPS Facilities Strategic"/>
    <n v="908707"/>
    <s v="Queensview 2"/>
    <s v="908707 Queensview 2"/>
    <s v="Commission de services policiers d’Ottawa"/>
    <s v="Services de Police"/>
    <s v="Initiatives stratégiques"/>
    <s v="Fonds de réserve financé par les deniers publics"/>
  </r>
  <r>
    <n v="909307"/>
    <x v="482"/>
    <x v="0"/>
    <x v="0"/>
    <x v="72"/>
    <x v="0"/>
    <s v="Tax"/>
    <s v="Police"/>
    <s v="Police"/>
    <s v="Authority"/>
    <s v="Individual"/>
    <x v="2"/>
    <x v="9"/>
    <s v="Ottawa Police Services"/>
    <s v="Ottawa Police Services"/>
    <x v="25"/>
    <s v="909307  Facility Intitatives 2019"/>
    <s v="516117  Police Capital"/>
    <n v="400"/>
    <n v="450"/>
    <n v="500"/>
    <n v="550"/>
    <n v="0"/>
    <n v="0"/>
    <n v="0"/>
    <n v="0"/>
    <n v="0"/>
    <n v="0"/>
    <n v="1900"/>
    <n v="516117"/>
    <n v="1900"/>
    <s v="CW"/>
    <n v="2021"/>
    <s v="Police Capital"/>
    <n v="909307"/>
    <s v="Initiatives relatives aux installations 2019"/>
    <s v="909307 Initiatives relatives aux installations 2019"/>
    <s v="Commission de services policiers d’Ottawa"/>
    <s v="Services de Police"/>
    <s v="Initiatives stratégiques"/>
    <s v="Fonds de réserve financé par les deniers publics"/>
  </r>
  <r>
    <n v="909308"/>
    <x v="483"/>
    <x v="0"/>
    <x v="0"/>
    <x v="72"/>
    <x v="0"/>
    <s v="Tax"/>
    <s v="Police"/>
    <s v="Police"/>
    <s v="Authority"/>
    <s v="Individual"/>
    <x v="2"/>
    <x v="9"/>
    <s v="Ottawa Police Services"/>
    <s v="Ottawa Police Services"/>
    <x v="25"/>
    <s v="909308  Facility Security Intiatives 2019"/>
    <s v="516117  Police Capital"/>
    <n v="200"/>
    <n v="200"/>
    <n v="200"/>
    <n v="200"/>
    <n v="0"/>
    <n v="0"/>
    <n v="0"/>
    <n v="0"/>
    <n v="0"/>
    <n v="0"/>
    <n v="800"/>
    <n v="516117"/>
    <n v="800"/>
    <s v="CW"/>
    <n v="2021"/>
    <s v="Police Capital"/>
    <n v="909308"/>
    <s v="Initiatives de surete de l'installation 2019"/>
    <s v="909308 Initiatives de surete de l'installation 2019"/>
    <s v="Commission de services policiers d’Ottawa"/>
    <s v="Services de Police"/>
    <s v="Initiatives stratégiques"/>
    <s v="Fonds de réserve financé par les deniers publics"/>
  </r>
  <r>
    <n v="909315"/>
    <x v="484"/>
    <x v="0"/>
    <x v="0"/>
    <x v="72"/>
    <x v="0"/>
    <s v="Tax"/>
    <s v="Police"/>
    <s v="Police"/>
    <s v="Authority"/>
    <s v="Individual"/>
    <x v="2"/>
    <x v="9"/>
    <s v="Ottawa Police Services"/>
    <s v="Ottawa Police Services"/>
    <x v="25"/>
    <s v="909315  IT/Comm 2"/>
    <s v="516117  Police Capital"/>
    <n v="0"/>
    <n v="0"/>
    <n v="0"/>
    <n v="15000"/>
    <n v="0"/>
    <n v="0"/>
    <n v="0"/>
    <n v="0"/>
    <n v="0"/>
    <n v="0"/>
    <n v="15000"/>
    <n v="516117"/>
    <n v="15000"/>
    <s v="CW"/>
    <n v="2022"/>
    <s v="Police Capital"/>
    <n v="909315"/>
    <s v="SIA et Communications 2"/>
    <s v="909315 SIA et Communications 2"/>
    <s v="Commission de services policiers d’Ottawa"/>
    <s v="Services de Police"/>
    <s v="Initiatives stratégiques"/>
    <s v="Fonds de réserve financé par les deniers publics"/>
  </r>
  <r>
    <n v="909553"/>
    <x v="485"/>
    <x v="0"/>
    <x v="0"/>
    <x v="72"/>
    <x v="0"/>
    <s v="Tax"/>
    <s v="Police"/>
    <s v="Police"/>
    <s v="Authority"/>
    <s v="Individual"/>
    <x v="2"/>
    <x v="9"/>
    <s v="Ottawa Police Services"/>
    <s v="Ottawa Police Services"/>
    <x v="25"/>
    <s v="909553  Modernization Roadmap 2019"/>
    <s v="516117  Police Capital"/>
    <n v="8000"/>
    <n v="3865"/>
    <n v="0"/>
    <n v="0"/>
    <n v="0"/>
    <n v="0"/>
    <n v="0"/>
    <n v="0"/>
    <n v="0"/>
    <n v="0"/>
    <n v="11865"/>
    <n v="516117"/>
    <n v="11865"/>
    <s v="CW"/>
    <n v="2021"/>
    <s v="Police Capital"/>
    <n v="909553"/>
    <s v="Feuille de route en matière de modernisation 2019"/>
    <s v="909553 Feuille de route en matière de modernisation 2019"/>
    <s v="Commission de services policiers d’Ottawa"/>
    <s v="Services de Police"/>
    <s v="Initiatives stratégiques"/>
    <s v="Fonds de réserve financé par les deniers publics"/>
  </r>
  <r>
    <n v="909554"/>
    <x v="486"/>
    <x v="0"/>
    <x v="0"/>
    <x v="72"/>
    <x v="0"/>
    <s v="Tax"/>
    <s v="Police"/>
    <s v="Police"/>
    <s v="Authority"/>
    <s v="Individual"/>
    <x v="2"/>
    <x v="9"/>
    <s v="Ottawa Police Services"/>
    <s v="Ottawa Police Services"/>
    <x v="25"/>
    <s v="909554  Radio Project"/>
    <s v="516117  Police Capital"/>
    <n v="600"/>
    <n v="0"/>
    <n v="0"/>
    <n v="0"/>
    <n v="0"/>
    <n v="0"/>
    <n v="0"/>
    <n v="0"/>
    <n v="0"/>
    <n v="0"/>
    <n v="600"/>
    <n v="516117"/>
    <n v="600"/>
    <s v="CW"/>
    <n v="2020"/>
    <s v="Police Capital"/>
    <n v="909554"/>
    <s v="Projet radio"/>
    <s v="909554 Projet radio"/>
    <s v="Commission de services policiers d’Ottawa"/>
    <s v="Services de Police"/>
    <s v="Initiatives stratégiques"/>
    <s v="Fonds de réserve financé par les deniers publics"/>
  </r>
  <r>
    <n v="909555"/>
    <x v="487"/>
    <x v="0"/>
    <x v="0"/>
    <x v="72"/>
    <x v="0"/>
    <s v="Tax"/>
    <s v="Police"/>
    <s v="Police"/>
    <s v="Authority"/>
    <s v="Individual"/>
    <x v="2"/>
    <x v="9"/>
    <s v="Ottawa Police Services"/>
    <s v="Ottawa Police Services"/>
    <x v="25"/>
    <s v="909555  Growth Costs 2019"/>
    <s v="516117  Police Capital"/>
    <n v="1048"/>
    <n v="1350"/>
    <n v="1253"/>
    <n v="1253"/>
    <n v="0"/>
    <n v="0"/>
    <n v="0"/>
    <n v="0"/>
    <n v="0"/>
    <n v="0"/>
    <n v="4904"/>
    <n v="516117"/>
    <n v="4904"/>
    <s v="CW"/>
    <n v="2020"/>
    <s v="Police Capital"/>
    <n v="909555"/>
    <s v="Coûts de croissance 2019"/>
    <s v="909555 Coûts de croissance 2019"/>
    <s v="Commission de services policiers d’Ottawa"/>
    <s v="Services de Police"/>
    <s v="Croissance"/>
    <s v="Fonds de réserve financé par les deniers publics"/>
  </r>
  <r>
    <n v="903608"/>
    <x v="488"/>
    <x v="2"/>
    <x v="2"/>
    <x v="2"/>
    <x v="2"/>
    <s v="Tax"/>
    <s v="Library"/>
    <s v="Library"/>
    <s v="Authority"/>
    <s v="Individual"/>
    <x v="0"/>
    <x v="8"/>
    <s v="Ottawa Public Library"/>
    <s v="Ottawa Public Library"/>
    <x v="24"/>
    <s v="903608 East Urban Facility"/>
    <s v="518004  Tax Supported Debt"/>
    <n v="0"/>
    <n v="0"/>
    <n v="0"/>
    <n v="0"/>
    <n v="0"/>
    <n v="0"/>
    <n v="0"/>
    <n v="0"/>
    <n v="0"/>
    <n v="0"/>
    <n v="0"/>
    <n v="518004"/>
    <n v="0"/>
    <n v="2"/>
    <n v="2023"/>
    <s v="Tax Supported Debt"/>
    <n v="903608"/>
    <s v="Aménagement de la succursale d'Orléans"/>
    <s v="903608 Aménagement de la succursale d'Orléans"/>
    <s v="C.A. de la Bibliothèque publique d’Ottawa"/>
    <s v="Bibliothèque"/>
    <s v="Renouvellement des immobilisations"/>
    <s v="Dette financée par les deniers publics"/>
  </r>
  <r>
    <n v="903608"/>
    <x v="488"/>
    <x v="3"/>
    <x v="3"/>
    <x v="6"/>
    <x v="3"/>
    <s v="Revenues"/>
    <s v="Library"/>
    <s v="Library"/>
    <s v="Authority"/>
    <s v="Individual"/>
    <x v="0"/>
    <x v="8"/>
    <s v="Ottawa Public Library"/>
    <s v="Ottawa Public Library"/>
    <x v="24"/>
    <s v="903608 East Urban Facility"/>
    <s v="512005  Provincial Revenue"/>
    <n v="0"/>
    <n v="0"/>
    <n v="0"/>
    <n v="0"/>
    <n v="0"/>
    <n v="0"/>
    <n v="0"/>
    <n v="0"/>
    <n v="0"/>
    <n v="0"/>
    <n v="0"/>
    <n v="512005"/>
    <n v="0"/>
    <n v="2"/>
    <n v="2023"/>
    <s v="Provincial"/>
    <n v="903608"/>
    <s v="Aménagement de la succursale d'Orléans"/>
    <s v="903608 Aménagement de la succursale d'Orléans"/>
    <s v="C.A. de la Bibliothèque publique d’Ottawa"/>
    <s v="Bibliothèque"/>
    <s v="Renouvellement des immobilisations"/>
    <s v="Recettes"/>
  </r>
  <r>
    <n v="903608"/>
    <x v="488"/>
    <x v="0"/>
    <x v="5"/>
    <x v="50"/>
    <x v="8"/>
    <s v="Gas Tax "/>
    <s v="Library"/>
    <s v="Library"/>
    <s v="Authority"/>
    <s v="Individual"/>
    <x v="0"/>
    <x v="8"/>
    <s v="Ottawa Public Library"/>
    <s v="Ottawa Public Library"/>
    <x v="24"/>
    <s v="903608 East Urban Facility"/>
    <s v="516174  Federal Gas Tax"/>
    <n v="0"/>
    <n v="0"/>
    <n v="0"/>
    <n v="0"/>
    <n v="0"/>
    <n v="0"/>
    <n v="0"/>
    <n v="0"/>
    <n v="0"/>
    <n v="0"/>
    <n v="0"/>
    <n v="516174"/>
    <n v="0"/>
    <n v="2"/>
    <n v="2023"/>
    <s v="Federal Gas Tax"/>
    <n v="903608"/>
    <s v="Aménagement de la succursale d'Orléans"/>
    <s v="903608 Aménagement de la succursale d'Orléans"/>
    <s v="C.A. de la Bibliothèque publique d’Ottawa"/>
    <s v="Bibliothèque"/>
    <s v="Renouvellement des immobilisations"/>
    <s v="Taxe sur l’essence"/>
  </r>
  <r>
    <n v="903608"/>
    <x v="488"/>
    <x v="1"/>
    <x v="1"/>
    <x v="27"/>
    <x v="1"/>
    <s v="DC"/>
    <s v="Library"/>
    <s v="Library"/>
    <s v="Authority"/>
    <s v="Individual"/>
    <x v="0"/>
    <x v="8"/>
    <s v="Ottawa Public Library"/>
    <s v="Ottawa Public Library"/>
    <x v="24"/>
    <s v="903608 East Urban Facility"/>
    <s v="516279  D/C Studies-2021-CW"/>
    <n v="0"/>
    <n v="0"/>
    <n v="0"/>
    <n v="0"/>
    <n v="0"/>
    <n v="0"/>
    <n v="0"/>
    <n v="0"/>
    <n v="0"/>
    <n v="0"/>
    <n v="0"/>
    <n v="516279"/>
    <n v="0"/>
    <n v="2"/>
    <n v="2023"/>
    <s v="Studies"/>
    <n v="903608"/>
    <s v="Aménagement de la succursale d'Orléans"/>
    <s v="903608 Aménagement de la succursale d'Orléans"/>
    <s v="C.A. de la Bibliothèque publique d’Ottawa"/>
    <s v="Bibliothèque"/>
    <s v="Renouvellement des immobilisations"/>
    <s v="Redevances d’aménagement"/>
  </r>
  <r>
    <n v="908717"/>
    <x v="489"/>
    <x v="2"/>
    <x v="2"/>
    <x v="2"/>
    <x v="2"/>
    <s v="Tax"/>
    <s v="Police"/>
    <s v="Police"/>
    <s v="Authority"/>
    <s v="Individual"/>
    <x v="2"/>
    <x v="9"/>
    <s v="Ottawa Police Services"/>
    <n v="0"/>
    <x v="25"/>
    <s v="908717  Corporate Services - South"/>
    <s v="518004  Tax Supported Debt"/>
    <n v="0"/>
    <n v="0"/>
    <n v="0"/>
    <n v="0"/>
    <n v="0"/>
    <n v="0"/>
    <n v="0"/>
    <n v="0"/>
    <n v="0"/>
    <n v="0"/>
    <n v="0"/>
    <n v="518004"/>
    <n v="0"/>
    <s v="CW"/>
    <n v="2024"/>
    <s v="Tax Supported Debt"/>
    <n v="908717"/>
    <s v="Services généraux - Sud"/>
    <s v="908717 Services généraux - Sud"/>
    <s v="Commission de services policiers d’Ottawa"/>
    <s v="Services de Police"/>
    <s v="Initiatives stratégiques"/>
    <s v="Dette financée par les deniers publics"/>
  </r>
  <r>
    <n v="908717"/>
    <x v="489"/>
    <x v="3"/>
    <x v="3"/>
    <x v="6"/>
    <x v="3"/>
    <s v="Revenues"/>
    <s v="Police"/>
    <s v="Police"/>
    <s v="Authority"/>
    <s v="Individual"/>
    <x v="2"/>
    <x v="9"/>
    <s v="Ottawa Police Services"/>
    <n v="0"/>
    <x v="25"/>
    <s v="908717  Corporate Services - South"/>
    <s v="512005  Provincial Revenue"/>
    <n v="0"/>
    <n v="0"/>
    <n v="0"/>
    <n v="0"/>
    <n v="0"/>
    <n v="0"/>
    <n v="0"/>
    <n v="0"/>
    <n v="0"/>
    <n v="0"/>
    <n v="0"/>
    <n v="512005"/>
    <n v="0"/>
    <s v="CW"/>
    <n v="2024"/>
    <s v="Provincial"/>
    <n v="908717"/>
    <s v="Services généraux - Sud"/>
    <s v="908717 Services généraux - Sud"/>
    <s v="Commission de services policiers d’Ottawa"/>
    <s v="Services de Police"/>
    <s v="Initiatives stratégiques"/>
    <s v="Recettes"/>
  </r>
  <r>
    <n v="908717"/>
    <x v="489"/>
    <x v="0"/>
    <x v="5"/>
    <x v="50"/>
    <x v="8"/>
    <s v="Gas Tax "/>
    <s v="Police"/>
    <s v="Police"/>
    <s v="Authority"/>
    <s v="Individual"/>
    <x v="2"/>
    <x v="9"/>
    <s v="Ottawa Police Services"/>
    <n v="0"/>
    <x v="25"/>
    <s v="908717  Corporate Services - South"/>
    <s v="516174  Federal Gas Tax"/>
    <n v="0"/>
    <n v="0"/>
    <n v="0"/>
    <n v="0"/>
    <n v="0"/>
    <n v="0"/>
    <n v="0"/>
    <n v="0"/>
    <n v="0"/>
    <n v="0"/>
    <n v="0"/>
    <n v="516174"/>
    <n v="0"/>
    <s v="CW"/>
    <n v="2024"/>
    <s v="Federal Gas Tax"/>
    <n v="908717"/>
    <s v="Services généraux - Sud"/>
    <s v="908717 Services généraux - Sud"/>
    <s v="Commission de services policiers d’Ottawa"/>
    <s v="Services de Police"/>
    <s v="Initiatives stratégiques"/>
    <s v="Taxe sur l’essence"/>
  </r>
  <r>
    <n v="908717"/>
    <x v="489"/>
    <x v="1"/>
    <x v="1"/>
    <x v="27"/>
    <x v="1"/>
    <s v="DC"/>
    <s v="Police"/>
    <s v="Police"/>
    <s v="Authority"/>
    <s v="Individual"/>
    <x v="2"/>
    <x v="9"/>
    <s v="Ottawa Police Services"/>
    <n v="0"/>
    <x v="25"/>
    <s v="908717  Corporate Services - South"/>
    <s v="516279  D/C Studies-2021-CW"/>
    <n v="0"/>
    <n v="0"/>
    <n v="0"/>
    <n v="0"/>
    <n v="0"/>
    <n v="0"/>
    <n v="0"/>
    <n v="0"/>
    <n v="0"/>
    <n v="0"/>
    <n v="0"/>
    <n v="516279"/>
    <n v="0"/>
    <s v="CW"/>
    <n v="2024"/>
    <s v="Studies"/>
    <n v="908717"/>
    <s v="Services généraux - Sud"/>
    <s v="908717 Services généraux - Sud"/>
    <s v="Commission de services policiers d’Ottawa"/>
    <s v="Services de Police"/>
    <s v="Initiatives stratégiques"/>
    <s v="Redevances d’aménagement"/>
  </r>
  <r>
    <n v="908605"/>
    <x v="490"/>
    <x v="2"/>
    <x v="2"/>
    <x v="2"/>
    <x v="2"/>
    <s v="Tax"/>
    <s v="Tax"/>
    <s v="Tax"/>
    <s v="Authority"/>
    <s v="Individual"/>
    <x v="0"/>
    <x v="7"/>
    <s v="Planning, Infrastructure &amp; Economic Development Department"/>
    <s v="Infrastructure Services"/>
    <x v="21"/>
    <s v="908605 South Mississippi Bridge Mohrs Rd 432030"/>
    <s v="518004  Tax Supported Debt"/>
    <n v="0"/>
    <n v="0"/>
    <n v="0"/>
    <n v="0"/>
    <n v="0"/>
    <n v="0"/>
    <n v="0"/>
    <n v="0"/>
    <n v="0"/>
    <n v="0"/>
    <n v="0"/>
    <n v="518004"/>
    <n v="0"/>
    <n v="5"/>
    <s v="2021"/>
    <s v="Tax Supported Debt"/>
    <n v="908605"/>
    <s v="Pont Mississippi Sud rue Mohrs 432030"/>
    <s v="908605 Pont Mississippi Sud rue Mohrs 432030"/>
    <s v="Comité de l’agriculture et des affaires rurales"/>
    <s v="Services des transports"/>
    <s v="Renouvellement des immobilisations"/>
    <s v="Dette financée par les deniers publics"/>
  </r>
  <r>
    <n v="908605"/>
    <x v="491"/>
    <x v="3"/>
    <x v="3"/>
    <x v="6"/>
    <x v="3"/>
    <s v="Revenues"/>
    <s v="Tax"/>
    <s v="Tax"/>
    <s v="Authority"/>
    <s v="Individual"/>
    <x v="0"/>
    <x v="7"/>
    <s v="Planning, Infrastructure &amp; Economic Development Department"/>
    <s v="Infrastructure Services"/>
    <x v="21"/>
    <s v="908605 South Mississippi Bridge Mohrs Rd 432031"/>
    <s v="512005  Provincial Revenue"/>
    <n v="0"/>
    <n v="0"/>
    <n v="0"/>
    <n v="0"/>
    <n v="0"/>
    <n v="0"/>
    <n v="0"/>
    <n v="0"/>
    <n v="0"/>
    <n v="0"/>
    <n v="0"/>
    <n v="512005"/>
    <n v="0"/>
    <n v="5"/>
    <s v="2021"/>
    <s v="Provincial"/>
    <n v="908605"/>
    <s v="Pont Mississippi Sud rue Mohrs 432030"/>
    <s v="908605 Pont Mississippi Sud rue Mohrs 432030"/>
    <s v="Comité de l’agriculture et des affaires rurales"/>
    <s v="Services des transports"/>
    <s v="Renouvellement des immobilisations"/>
    <s v="Recettes"/>
  </r>
  <r>
    <n v="908605"/>
    <x v="492"/>
    <x v="0"/>
    <x v="5"/>
    <x v="50"/>
    <x v="8"/>
    <s v="Gas Tax "/>
    <s v="Tax"/>
    <s v="Tax"/>
    <s v="Authority"/>
    <s v="Individual"/>
    <x v="0"/>
    <x v="7"/>
    <s v="Planning, Infrastructure &amp; Economic Development Department"/>
    <s v="Infrastructure Services"/>
    <x v="21"/>
    <s v="908605 South Mississippi Bridge Mohrs Rd 432032"/>
    <s v="516174  Federal Gas Tax"/>
    <n v="0"/>
    <n v="0"/>
    <n v="0"/>
    <n v="0"/>
    <n v="0"/>
    <n v="0"/>
    <n v="0"/>
    <n v="0"/>
    <n v="0"/>
    <n v="0"/>
    <n v="0"/>
    <n v="516174"/>
    <n v="0"/>
    <n v="5"/>
    <s v="2021"/>
    <s v="Federal Gas Tax"/>
    <n v="908605"/>
    <s v="Pont Mississippi Sud rue Mohrs 432030"/>
    <s v="908605 Pont Mississippi Sud rue Mohrs 432030"/>
    <s v="Comité de l’agriculture et des affaires rurales"/>
    <s v="Services des transports"/>
    <s v="Renouvellement des immobilisations"/>
    <s v="Taxe sur l’essence"/>
  </r>
  <r>
    <n v="908605"/>
    <x v="493"/>
    <x v="1"/>
    <x v="1"/>
    <x v="27"/>
    <x v="1"/>
    <s v="DC"/>
    <s v="Tax"/>
    <s v="Tax"/>
    <s v="Authority"/>
    <s v="Individual"/>
    <x v="0"/>
    <x v="7"/>
    <s v="Planning, Infrastructure &amp; Economic Development Department"/>
    <s v="Infrastructure Services"/>
    <x v="21"/>
    <s v="908605 South Mississippi Bridge Mohrs Rd 432033"/>
    <s v="516279  D/C Studies-2021-CW"/>
    <n v="0"/>
    <n v="0"/>
    <n v="0"/>
    <n v="0"/>
    <n v="0"/>
    <n v="0"/>
    <n v="0"/>
    <n v="0"/>
    <n v="0"/>
    <n v="0"/>
    <n v="0"/>
    <n v="516279"/>
    <n v="0"/>
    <n v="5"/>
    <s v="2021"/>
    <s v="Studies"/>
    <n v="908605"/>
    <s v="Pont Mississippi Sud rue Mohrs 432030"/>
    <s v="908605 Pont Mississippi Sud rue Mohrs 432030"/>
    <s v="Comité de l’agriculture et des affaires rurales"/>
    <s v="Services des transports"/>
    <s v="Renouvellement des immobilisations"/>
    <s v="Redevances d’aménagement"/>
  </r>
  <r>
    <n v="906642"/>
    <x v="494"/>
    <x v="2"/>
    <x v="2"/>
    <x v="2"/>
    <x v="2"/>
    <s v="Tax"/>
    <s v="Rate"/>
    <s v="Rate"/>
    <s v="Authority"/>
    <s v="Individual"/>
    <x v="0"/>
    <x v="1"/>
    <s v="Public Works &amp; Environmental Services Department"/>
    <s v="Water Services"/>
    <x v="9"/>
    <s v="906642  Munster Well System Rehab"/>
    <s v="518004  Tax Supported Debt"/>
    <n v="0"/>
    <n v="0"/>
    <n v="0"/>
    <n v="0"/>
    <n v="0"/>
    <n v="0"/>
    <n v="0"/>
    <n v="0"/>
    <n v="0"/>
    <n v="0"/>
    <n v="0"/>
    <n v="518004"/>
    <n v="0"/>
    <s v="CW"/>
    <n v="2019"/>
    <s v="Tax Supported Debt"/>
    <n v="906642"/>
    <s v="Réfection du système de puits de Munster Hamlet"/>
    <s v="906642 Réfection du système de puits de Munster Hamlet"/>
    <s v="Comité Permanent de la Protection de L'environnement, de l'eau et de la Gestion des Déchets - services financés par les redevances"/>
    <s v="Services de gestion de l’eau potable"/>
    <s v="Renouvellement des immobilisations"/>
    <s v="Dette financée par les deniers publics"/>
  </r>
  <r>
    <n v="906642"/>
    <x v="494"/>
    <x v="3"/>
    <x v="3"/>
    <x v="6"/>
    <x v="3"/>
    <s v="Revenues"/>
    <s v="Rate"/>
    <s v="Rate"/>
    <s v="Authority"/>
    <s v="Individual"/>
    <x v="0"/>
    <x v="1"/>
    <s v="Public Works &amp; Environmental Services Department"/>
    <s v="Water Services"/>
    <x v="9"/>
    <s v="906642  Munster Well System Rehab"/>
    <s v="512005  Provincial Revenue"/>
    <n v="0"/>
    <n v="0"/>
    <n v="0"/>
    <n v="0"/>
    <n v="0"/>
    <n v="0"/>
    <n v="0"/>
    <n v="0"/>
    <n v="0"/>
    <n v="0"/>
    <n v="0"/>
    <n v="512005"/>
    <n v="0"/>
    <s v="CW"/>
    <n v="2019"/>
    <s v="Provincial"/>
    <n v="906642"/>
    <s v="Réfection du système de puits de Munster Hamlet"/>
    <s v="906642 Réfection du système de puits de Munster Hamlet"/>
    <s v="Comité Permanent de la Protection de L'environnement, de l'eau et de la Gestion des Déchets - services financés par les redevances"/>
    <s v="Services de gestion de l’eau potable"/>
    <s v="Renouvellement des immobilisations"/>
    <s v="Recettes"/>
  </r>
  <r>
    <n v="906642"/>
    <x v="494"/>
    <x v="0"/>
    <x v="5"/>
    <x v="50"/>
    <x v="8"/>
    <s v="Gas Tax "/>
    <s v="Rate"/>
    <s v="Rate"/>
    <s v="Authority"/>
    <s v="Individual"/>
    <x v="0"/>
    <x v="1"/>
    <s v="Public Works &amp; Environmental Services Department"/>
    <s v="Water Services"/>
    <x v="9"/>
    <s v="906642  Munster Well System Rehab"/>
    <s v="516174  Federal Gas Tax"/>
    <n v="0"/>
    <n v="0"/>
    <n v="0"/>
    <n v="0"/>
    <n v="0"/>
    <n v="0"/>
    <n v="0"/>
    <n v="0"/>
    <n v="0"/>
    <n v="0"/>
    <n v="0"/>
    <n v="516174"/>
    <n v="0"/>
    <s v="CW"/>
    <n v="2019"/>
    <s v="Federal Gas Tax"/>
    <n v="906642"/>
    <s v="Réfection du système de puits de Munster Hamlet"/>
    <s v="906642 Réfection du système de puits de Munster Hamlet"/>
    <s v="Comité Permanent de la Protection de L'environnement, de l'eau et de la Gestion des Déchets - services financés par les redevances"/>
    <s v="Services de gestion de l’eau potable"/>
    <s v="Renouvellement des immobilisations"/>
    <s v="Taxe sur l’essence"/>
  </r>
  <r>
    <n v="906642"/>
    <x v="494"/>
    <x v="1"/>
    <x v="1"/>
    <x v="27"/>
    <x v="1"/>
    <s v="DC"/>
    <s v="Rate"/>
    <s v="Rate"/>
    <s v="Authority"/>
    <s v="Individual"/>
    <x v="0"/>
    <x v="1"/>
    <s v="Public Works &amp; Environmental Services Department"/>
    <s v="Water Services"/>
    <x v="9"/>
    <s v="906642  Munster Well System Rehab"/>
    <s v="516279  D/C Studies-2021-CW"/>
    <n v="0"/>
    <n v="0"/>
    <n v="0"/>
    <n v="0"/>
    <n v="0"/>
    <n v="0"/>
    <n v="0"/>
    <n v="0"/>
    <n v="0"/>
    <n v="0"/>
    <n v="0"/>
    <n v="516279"/>
    <n v="0"/>
    <s v="CW"/>
    <n v="2019"/>
    <s v="Studies"/>
    <n v="906642"/>
    <s v="Réfection du système de puits de Munster Hamlet"/>
    <s v="906642 Réfection du système de puits de Munster Hamlet"/>
    <s v="Comité Permanent de la Protection de L'environnement, de l'eau et de la Gestion des Déchets - services financés par les redevances"/>
    <s v="Services de gestion de l’eau potable"/>
    <s v="Renouvellement des immobilisations"/>
    <s v="Redevances d’aménagement"/>
  </r>
  <r>
    <n v="907816"/>
    <x v="222"/>
    <x v="2"/>
    <x v="2"/>
    <x v="2"/>
    <x v="2"/>
    <s v="Tax"/>
    <s v="Tax"/>
    <s v="Tax"/>
    <s v="Authority"/>
    <s v="Solid Waste Landfill Management"/>
    <x v="3"/>
    <x v="2"/>
    <s v="Public Works &amp; Environmental Services Department"/>
    <s v="Solid Waste Services"/>
    <x v="13"/>
    <s v="907816  Groundwater Management"/>
    <s v="518004  Tax Supported Debt"/>
    <n v="0"/>
    <n v="0"/>
    <n v="0"/>
    <n v="0"/>
    <n v="0"/>
    <n v="0"/>
    <n v="0"/>
    <n v="0"/>
    <n v="0"/>
    <n v="0"/>
    <n v="0"/>
    <n v="518004"/>
    <n v="0"/>
    <s v="CW"/>
    <n v="2019"/>
    <s v="Tax Supported Debt"/>
    <n v="907816"/>
    <s v="Gestion des eaux souterraines  "/>
    <s v="907816 Gestion des eaux souterraines  "/>
    <s v="Comité Permanent de la Protection de L'environnement, de l'eau et de la Gestion des Déchets - services financés par les taxes"/>
    <s v="Déchets solides "/>
    <s v="Réglementé"/>
    <s v="Dette financée par les deniers publics"/>
  </r>
  <r>
    <n v="907816"/>
    <x v="222"/>
    <x v="3"/>
    <x v="3"/>
    <x v="6"/>
    <x v="3"/>
    <s v="Revenues"/>
    <s v="Tax"/>
    <s v="Tax"/>
    <s v="Authority"/>
    <s v="Solid Waste Landfill Management"/>
    <x v="3"/>
    <x v="2"/>
    <s v="Public Works &amp; Environmental Services Department"/>
    <s v="Solid Waste Services"/>
    <x v="13"/>
    <s v="907816  Groundwater Management"/>
    <s v="512005  Provincial Revenue"/>
    <n v="0"/>
    <n v="0"/>
    <n v="0"/>
    <n v="0"/>
    <n v="0"/>
    <n v="0"/>
    <n v="0"/>
    <n v="0"/>
    <n v="0"/>
    <n v="0"/>
    <n v="0"/>
    <n v="512005"/>
    <n v="0"/>
    <s v="CW"/>
    <n v="2019"/>
    <s v="Provincial"/>
    <n v="907816"/>
    <s v="Gestion des eaux souterraines  "/>
    <s v="907816 Gestion des eaux souterraines  "/>
    <s v="Comité Permanent de la Protection de L'environnement, de l'eau et de la Gestion des Déchets - services financés par les taxes"/>
    <s v="Déchets solides "/>
    <s v="Réglementé"/>
    <s v="Recettes"/>
  </r>
  <r>
    <n v="907816"/>
    <x v="222"/>
    <x v="0"/>
    <x v="5"/>
    <x v="50"/>
    <x v="8"/>
    <s v="Gas Tax "/>
    <s v="Tax"/>
    <s v="Tax"/>
    <s v="Authority"/>
    <s v="Solid Waste Landfill Management"/>
    <x v="3"/>
    <x v="2"/>
    <s v="Public Works &amp; Environmental Services Department"/>
    <s v="Solid Waste Services"/>
    <x v="13"/>
    <s v="907816  Groundwater Management"/>
    <s v="516174  Federal Gas Tax"/>
    <n v="0"/>
    <n v="0"/>
    <n v="0"/>
    <n v="0"/>
    <n v="0"/>
    <n v="0"/>
    <n v="0"/>
    <n v="0"/>
    <n v="0"/>
    <n v="0"/>
    <n v="0"/>
    <n v="516174"/>
    <n v="0"/>
    <s v="CW"/>
    <n v="2019"/>
    <s v="Federal Gas Tax"/>
    <n v="907816"/>
    <s v="Gestion des eaux souterraines  "/>
    <s v="907816 Gestion des eaux souterraines  "/>
    <s v="Comité Permanent de la Protection de L'environnement, de l'eau et de la Gestion des Déchets - services financés par les taxes"/>
    <s v="Déchets solides "/>
    <s v="Réglementé"/>
    <s v="Taxe sur l’essence"/>
  </r>
  <r>
    <n v="907816"/>
    <x v="222"/>
    <x v="1"/>
    <x v="1"/>
    <x v="27"/>
    <x v="1"/>
    <s v="DC"/>
    <s v="Tax"/>
    <s v="Tax"/>
    <s v="Authority"/>
    <s v="Solid Waste Landfill Management"/>
    <x v="3"/>
    <x v="2"/>
    <s v="Public Works &amp; Environmental Services Department"/>
    <s v="Solid Waste Services"/>
    <x v="13"/>
    <s v="907816  Groundwater Management"/>
    <s v="516279  D/C Studies-2021-CW"/>
    <n v="0"/>
    <n v="0"/>
    <n v="0"/>
    <n v="0"/>
    <n v="0"/>
    <n v="0"/>
    <n v="0"/>
    <n v="0"/>
    <n v="0"/>
    <n v="0"/>
    <n v="0"/>
    <n v="516279"/>
    <n v="0"/>
    <s v="CW"/>
    <n v="2019"/>
    <s v="Studies"/>
    <n v="907816"/>
    <s v="Gestion des eaux souterraines  "/>
    <s v="907816 Gestion des eaux souterraines  "/>
    <s v="Comité Permanent de la Protection de L'environnement, de l'eau et de la Gestion des Déchets - services financés par les taxes"/>
    <s v="Déchets solides "/>
    <s v="Réglementé"/>
    <s v="Redevances d’aménagement"/>
  </r>
  <r>
    <n v="908875"/>
    <x v="495"/>
    <x v="2"/>
    <x v="2"/>
    <x v="2"/>
    <x v="2"/>
    <s v="Tax"/>
    <s v="Tax"/>
    <s v="Tax"/>
    <s v="Authority"/>
    <s v="Individual"/>
    <x v="0"/>
    <x v="3"/>
    <s v="Corporate Services Department"/>
    <s v="Information Technology Services"/>
    <x v="16"/>
    <s v="908875  Technology Infrastructure - 2018"/>
    <s v="518004  Tax Supported Debt"/>
    <n v="0"/>
    <n v="0"/>
    <n v="0"/>
    <n v="0"/>
    <n v="0"/>
    <n v="0"/>
    <n v="0"/>
    <n v="0"/>
    <n v="0"/>
    <n v="0"/>
    <n v="0"/>
    <n v="518004"/>
    <n v="0"/>
    <s v="CW"/>
    <n v="2021"/>
    <s v="Tax Supported Debt"/>
    <n v="908875"/>
    <s v="Infrastructure technologique des TI 2018"/>
    <s v="908875 Infrastructure technologique des TI 2018"/>
    <s v="Comité des finances et du développement économique"/>
    <s v="Technologie de l’information"/>
    <s v="Renouvellement des immobilisations"/>
    <s v="Dette financée par les deniers publics"/>
  </r>
  <r>
    <n v="908875"/>
    <x v="495"/>
    <x v="3"/>
    <x v="3"/>
    <x v="6"/>
    <x v="3"/>
    <s v="Revenues"/>
    <s v="Tax"/>
    <s v="Tax"/>
    <s v="Authority"/>
    <s v="Individual"/>
    <x v="0"/>
    <x v="3"/>
    <s v="Corporate Services Department"/>
    <s v="Information Technology Services"/>
    <x v="16"/>
    <s v="908875  Technology Infrastructure - 2018"/>
    <s v="512005  Provincial Revenue"/>
    <n v="0"/>
    <n v="0"/>
    <n v="0"/>
    <n v="0"/>
    <n v="0"/>
    <n v="0"/>
    <n v="0"/>
    <n v="0"/>
    <n v="0"/>
    <n v="0"/>
    <n v="0"/>
    <n v="512005"/>
    <n v="0"/>
    <s v="CW"/>
    <n v="2021"/>
    <s v="Provincial"/>
    <n v="908875"/>
    <s v="Infrastructure technologique des TI 2018"/>
    <s v="908875 Infrastructure technologique des TI 2018"/>
    <s v="Comité des finances et du développement économique"/>
    <s v="Technologie de l’information"/>
    <s v="Renouvellement des immobilisations"/>
    <s v="Recettes"/>
  </r>
  <r>
    <n v="908875"/>
    <x v="495"/>
    <x v="0"/>
    <x v="5"/>
    <x v="50"/>
    <x v="8"/>
    <s v="Gas Tax "/>
    <s v="Tax"/>
    <s v="Tax"/>
    <s v="Authority"/>
    <s v="Individual"/>
    <x v="0"/>
    <x v="3"/>
    <s v="Corporate Services Department"/>
    <s v="Information Technology Services"/>
    <x v="16"/>
    <s v="908875  Technology Infrastructure - 2018"/>
    <s v="516174  Federal Gas Tax"/>
    <n v="0"/>
    <n v="0"/>
    <n v="0"/>
    <n v="0"/>
    <n v="0"/>
    <n v="0"/>
    <n v="0"/>
    <n v="0"/>
    <n v="0"/>
    <n v="0"/>
    <n v="0"/>
    <n v="516174"/>
    <n v="0"/>
    <s v="CW"/>
    <n v="2021"/>
    <s v="Federal Gas Tax"/>
    <n v="908875"/>
    <s v="Infrastructure technologique des TI 2018"/>
    <s v="908875 Infrastructure technologique des TI 2018"/>
    <s v="Comité des finances et du développement économique"/>
    <s v="Technologie de l’information"/>
    <s v="Renouvellement des immobilisations"/>
    <s v="Taxe sur l’essence"/>
  </r>
  <r>
    <n v="908875"/>
    <x v="495"/>
    <x v="1"/>
    <x v="1"/>
    <x v="27"/>
    <x v="1"/>
    <s v="DC"/>
    <s v="Tax"/>
    <s v="Tax"/>
    <s v="Authority"/>
    <s v="Individual"/>
    <x v="0"/>
    <x v="3"/>
    <s v="Corporate Services Department"/>
    <s v="Information Technology Services"/>
    <x v="16"/>
    <s v="908875  Technology Infrastructure - 2018"/>
    <s v="516279  D/C Studies-2021-CW"/>
    <n v="0"/>
    <n v="0"/>
    <n v="0"/>
    <n v="0"/>
    <n v="0"/>
    <n v="0"/>
    <n v="0"/>
    <n v="0"/>
    <n v="0"/>
    <n v="0"/>
    <n v="0"/>
    <n v="516279"/>
    <n v="0"/>
    <s v="CW"/>
    <n v="2021"/>
    <s v="Studies"/>
    <n v="908875"/>
    <s v="Infrastructure technologique des TI 2018"/>
    <s v="908875 Infrastructure technologique des TI 2018"/>
    <s v="Comité des finances et du développement économique"/>
    <s v="Technologie de l’information"/>
    <s v="Renouvellement des immobilisations"/>
    <s v="Redevances d’aménagement"/>
  </r>
  <r>
    <n v="907804"/>
    <x v="496"/>
    <x v="2"/>
    <x v="2"/>
    <x v="2"/>
    <x v="2"/>
    <s v="Tax"/>
    <s v="Tax"/>
    <s v="Tax"/>
    <s v="Authority"/>
    <s v="Individual"/>
    <x v="0"/>
    <x v="0"/>
    <s v="Recreation, Cultural and Facility Operations Department"/>
    <s v="Community Recreation &amp; Cultural Program"/>
    <x v="7"/>
    <s v="907804  Minor Park Improvement 2015"/>
    <s v="518004  Tax Supported Debt"/>
    <n v="0"/>
    <n v="0"/>
    <n v="0"/>
    <n v="0"/>
    <n v="0"/>
    <n v="0"/>
    <n v="0"/>
    <n v="0"/>
    <n v="0"/>
    <n v="0"/>
    <n v="0"/>
    <n v="518004"/>
    <n v="0"/>
    <s v="CW"/>
    <n v="2020"/>
    <s v="Tax Supported Debt"/>
    <n v="907804"/>
    <s v="Améliorations mineures aux parcs 2015"/>
    <s v="907804 Améliorations mineures aux parcs 2015"/>
    <s v="Comité des services communautaires et de protection"/>
    <s v="Service des parcs, des loisirs et de la culture"/>
    <s v="Renouvellement des immobilisations"/>
    <s v="Dette financée par les deniers publics"/>
  </r>
  <r>
    <n v="907804"/>
    <x v="496"/>
    <x v="3"/>
    <x v="3"/>
    <x v="6"/>
    <x v="3"/>
    <s v="Revenues"/>
    <s v="Tax"/>
    <s v="Tax"/>
    <s v="Authority"/>
    <s v="Individual"/>
    <x v="0"/>
    <x v="0"/>
    <s v="Recreation, Cultural and Facility Operations Department"/>
    <s v="Community Recreation &amp; Cultural Program"/>
    <x v="7"/>
    <s v="907804  Minor Park Improvement 2015"/>
    <s v="512005  Provincial Revenue"/>
    <n v="0"/>
    <n v="0"/>
    <n v="0"/>
    <n v="0"/>
    <n v="0"/>
    <n v="0"/>
    <n v="0"/>
    <n v="0"/>
    <n v="0"/>
    <n v="0"/>
    <n v="0"/>
    <n v="512005"/>
    <n v="0"/>
    <s v="CW"/>
    <n v="2020"/>
    <s v="Provincial"/>
    <n v="907804"/>
    <s v="Améliorations mineures aux parcs 2015"/>
    <s v="907804 Améliorations mineures aux parcs 2015"/>
    <s v="Comité des services communautaires et de protection"/>
    <s v="Service des parcs, des loisirs et de la culture"/>
    <s v="Renouvellement des immobilisations"/>
    <s v="Recettes"/>
  </r>
  <r>
    <n v="907804"/>
    <x v="496"/>
    <x v="0"/>
    <x v="5"/>
    <x v="50"/>
    <x v="8"/>
    <s v="Gas Tax "/>
    <s v="Tax"/>
    <s v="Tax"/>
    <s v="Authority"/>
    <s v="Individual"/>
    <x v="0"/>
    <x v="0"/>
    <s v="Recreation, Cultural and Facility Operations Department"/>
    <s v="Community Recreation &amp; Cultural Program"/>
    <x v="7"/>
    <s v="907804  Minor Park Improvement 2015"/>
    <s v="516174  Federal Gas Tax"/>
    <n v="0"/>
    <n v="0"/>
    <n v="0"/>
    <n v="0"/>
    <n v="0"/>
    <n v="0"/>
    <n v="0"/>
    <n v="0"/>
    <n v="0"/>
    <n v="0"/>
    <n v="0"/>
    <n v="516174"/>
    <n v="0"/>
    <s v="CW"/>
    <n v="2020"/>
    <s v="Federal Gas Tax"/>
    <n v="907804"/>
    <s v="Améliorations mineures aux parcs 2015"/>
    <s v="907804 Améliorations mineures aux parcs 2015"/>
    <s v="Comité des services communautaires et de protection"/>
    <s v="Service des parcs, des loisirs et de la culture"/>
    <s v="Renouvellement des immobilisations"/>
    <s v="Taxe sur l’essence"/>
  </r>
  <r>
    <n v="907804"/>
    <x v="496"/>
    <x v="1"/>
    <x v="1"/>
    <x v="27"/>
    <x v="1"/>
    <s v="DC"/>
    <s v="Tax"/>
    <s v="Tax"/>
    <s v="Authority"/>
    <s v="Individual"/>
    <x v="0"/>
    <x v="0"/>
    <s v="Recreation, Cultural and Facility Operations Department"/>
    <s v="Community Recreation &amp; Cultural Program"/>
    <x v="7"/>
    <s v="907804  Minor Park Improvement 2015"/>
    <s v="516279  D/C Studies-2021-CW"/>
    <n v="0"/>
    <n v="0"/>
    <n v="0"/>
    <n v="0"/>
    <n v="0"/>
    <n v="0"/>
    <n v="0"/>
    <n v="0"/>
    <n v="0"/>
    <n v="0"/>
    <n v="0"/>
    <n v="516279"/>
    <n v="0"/>
    <s v="CW"/>
    <n v="2020"/>
    <s v="Studies"/>
    <n v="907804"/>
    <s v="Améliorations mineures aux parcs 2015"/>
    <s v="907804 Améliorations mineures aux parcs 2015"/>
    <s v="Comité des services communautaires et de protection"/>
    <s v="Service des parcs, des loisirs et de la culture"/>
    <s v="Renouvellement des immobilisations"/>
    <s v="Redevances d’aménagement"/>
  </r>
  <r>
    <n v="906930"/>
    <x v="497"/>
    <x v="2"/>
    <x v="2"/>
    <x v="2"/>
    <x v="2"/>
    <s v="Tax"/>
    <s v="Tax"/>
    <s v="Tax"/>
    <s v="Authority"/>
    <s v="Individual"/>
    <x v="2"/>
    <x v="4"/>
    <s v="Planning, Infrastructure &amp; Economic Development Department"/>
    <s v="Planning Services"/>
    <x v="18"/>
    <s v="906930  Legacy System Replacement - LMS"/>
    <s v="518004  Tax Supported Debt"/>
    <n v="0"/>
    <n v="0"/>
    <n v="0"/>
    <n v="0"/>
    <n v="0"/>
    <n v="0"/>
    <n v="0"/>
    <n v="0"/>
    <n v="0"/>
    <n v="0"/>
    <n v="0"/>
    <n v="518004"/>
    <n v="0"/>
    <s v="CW"/>
    <n v="2020"/>
    <s v="Tax Supported Debt"/>
    <n v="906930"/>
    <s v="Remplacement des anciens systèmes- SGA"/>
    <s v="906930 Remplacement des anciens systèmes- SGA"/>
    <s v="Comité de l’urbanisme"/>
    <s v="Planification et élaboration"/>
    <s v="Initiatives stratégiques"/>
    <s v="Dette financée par les deniers publics"/>
  </r>
  <r>
    <n v="906930"/>
    <x v="497"/>
    <x v="3"/>
    <x v="3"/>
    <x v="6"/>
    <x v="3"/>
    <s v="Revenues"/>
    <s v="Tax"/>
    <s v="Tax"/>
    <s v="Authority"/>
    <s v="Individual"/>
    <x v="2"/>
    <x v="4"/>
    <s v="Planning, Infrastructure &amp; Economic Development Department"/>
    <s v="Planning Services"/>
    <x v="18"/>
    <s v="906930  Legacy System Replacement - LMS"/>
    <s v="512005  Provincial Revenue"/>
    <n v="0"/>
    <n v="0"/>
    <n v="0"/>
    <n v="0"/>
    <n v="0"/>
    <n v="0"/>
    <n v="0"/>
    <n v="0"/>
    <n v="0"/>
    <n v="0"/>
    <n v="0"/>
    <n v="512005"/>
    <n v="0"/>
    <s v="CW"/>
    <n v="2020"/>
    <s v="Provincial"/>
    <n v="906930"/>
    <s v="Remplacement des anciens systèmes- SGA"/>
    <s v="906930 Remplacement des anciens systèmes- SGA"/>
    <s v="Comité de l’urbanisme"/>
    <s v="Planification et élaboration"/>
    <s v="Initiatives stratégiques"/>
    <s v="Recettes"/>
  </r>
  <r>
    <n v="906930"/>
    <x v="497"/>
    <x v="0"/>
    <x v="5"/>
    <x v="50"/>
    <x v="8"/>
    <s v="Gas Tax "/>
    <s v="Tax"/>
    <s v="Tax"/>
    <s v="Authority"/>
    <s v="Individual"/>
    <x v="2"/>
    <x v="4"/>
    <s v="Planning, Infrastructure &amp; Economic Development Department"/>
    <s v="Planning Services"/>
    <x v="18"/>
    <s v="906930  Legacy System Replacement - LMS"/>
    <s v="516174  Federal Gas Tax"/>
    <n v="0"/>
    <n v="0"/>
    <n v="0"/>
    <n v="0"/>
    <n v="0"/>
    <n v="0"/>
    <n v="0"/>
    <n v="0"/>
    <n v="0"/>
    <n v="0"/>
    <n v="0"/>
    <n v="516174"/>
    <n v="0"/>
    <s v="CW"/>
    <n v="2020"/>
    <s v="Federal Gas Tax"/>
    <n v="906930"/>
    <s v="Remplacement des anciens systèmes- SGA"/>
    <s v="906930 Remplacement des anciens systèmes- SGA"/>
    <s v="Comité de l’urbanisme"/>
    <s v="Planification et élaboration"/>
    <s v="Initiatives stratégiques"/>
    <s v="Taxe sur l’essence"/>
  </r>
  <r>
    <n v="906930"/>
    <x v="497"/>
    <x v="1"/>
    <x v="1"/>
    <x v="27"/>
    <x v="1"/>
    <s v="DC"/>
    <s v="Tax"/>
    <s v="Tax"/>
    <s v="Authority"/>
    <s v="Individual"/>
    <x v="2"/>
    <x v="4"/>
    <s v="Planning, Infrastructure &amp; Economic Development Department"/>
    <s v="Planning Services"/>
    <x v="18"/>
    <s v="906930  Legacy System Replacement - LMS"/>
    <s v="516279  D/C Studies-2021-CW"/>
    <n v="0"/>
    <n v="0"/>
    <n v="0"/>
    <n v="0"/>
    <n v="0"/>
    <n v="0"/>
    <n v="0"/>
    <n v="0"/>
    <n v="0"/>
    <n v="0"/>
    <n v="0"/>
    <n v="516279"/>
    <n v="0"/>
    <s v="CW"/>
    <n v="2020"/>
    <s v="Studies"/>
    <n v="906930"/>
    <s v="Remplacement des anciens systèmes- SGA"/>
    <s v="906930 Remplacement des anciens systèmes- SGA"/>
    <s v="Comité de l’urbanisme"/>
    <s v="Planification et élaboration"/>
    <s v="Initiatives stratégiques"/>
    <s v="Redevances d’aménagement"/>
  </r>
  <r>
    <n v="909099"/>
    <x v="498"/>
    <x v="2"/>
    <x v="2"/>
    <x v="2"/>
    <x v="2"/>
    <s v="Tax"/>
    <s v="Transit"/>
    <s v="Transit"/>
    <s v="Authority"/>
    <s v="Individual"/>
    <x v="0"/>
    <x v="5"/>
    <s v="Transportation Services Department"/>
    <s v="Transit Commission"/>
    <x v="20"/>
    <s v="909099  Bus Replacement"/>
    <s v="518004  Tax Supported Debt"/>
    <n v="0"/>
    <n v="0"/>
    <n v="0"/>
    <n v="0"/>
    <n v="0"/>
    <n v="0"/>
    <n v="0"/>
    <n v="0"/>
    <n v="0"/>
    <n v="0"/>
    <n v="0"/>
    <n v="518004"/>
    <n v="0"/>
    <s v="CW"/>
    <n v="2021"/>
    <s v="Tax Supported Debt"/>
    <n v="909099"/>
    <s v="Remplacement d’autobus"/>
    <s v="909099 Remplacement d’autobus"/>
    <s v="Commission du transport en commun"/>
    <s v="Services de transport en commun"/>
    <s v="Renouvellement des immobilisations"/>
    <s v="Dette financée par les deniers publics"/>
  </r>
  <r>
    <n v="909099"/>
    <x v="498"/>
    <x v="3"/>
    <x v="3"/>
    <x v="6"/>
    <x v="3"/>
    <s v="Revenues"/>
    <s v="Transit"/>
    <s v="Transit"/>
    <s v="Authority"/>
    <s v="Individual"/>
    <x v="0"/>
    <x v="5"/>
    <s v="Transportation Services Department"/>
    <s v="Transit Commission"/>
    <x v="20"/>
    <s v="909099  Bus Replacement"/>
    <s v="512005  Provincial Revenue"/>
    <n v="0"/>
    <n v="0"/>
    <n v="0"/>
    <n v="0"/>
    <n v="0"/>
    <n v="0"/>
    <n v="0"/>
    <n v="0"/>
    <n v="0"/>
    <n v="0"/>
    <n v="0"/>
    <n v="512005"/>
    <n v="0"/>
    <s v="CW"/>
    <n v="2021"/>
    <s v="Provincial"/>
    <n v="909099"/>
    <s v="Remplacement d’autobus"/>
    <s v="909099 Remplacement d’autobus"/>
    <s v="Commission du transport en commun"/>
    <s v="Services de transport en commun"/>
    <s v="Renouvellement des immobilisations"/>
    <s v="Recettes"/>
  </r>
  <r>
    <n v="909099"/>
    <x v="498"/>
    <x v="0"/>
    <x v="5"/>
    <x v="50"/>
    <x v="8"/>
    <s v="Gas Tax "/>
    <s v="Transit"/>
    <s v="Transit"/>
    <s v="Authority"/>
    <s v="Individual"/>
    <x v="0"/>
    <x v="5"/>
    <s v="Transportation Services Department"/>
    <s v="Transit Commission"/>
    <x v="20"/>
    <s v="909099  Bus Replacement"/>
    <s v="516174  Federal Gas Tax"/>
    <n v="0"/>
    <n v="0"/>
    <n v="0"/>
    <n v="0"/>
    <n v="0"/>
    <n v="0"/>
    <n v="0"/>
    <n v="0"/>
    <n v="0"/>
    <n v="0"/>
    <n v="0"/>
    <n v="516174"/>
    <n v="0"/>
    <s v="CW"/>
    <n v="2021"/>
    <s v="Federal Gas Tax"/>
    <n v="909099"/>
    <s v="Remplacement d’autobus"/>
    <s v="909099 Remplacement d’autobus"/>
    <s v="Commission du transport en commun"/>
    <s v="Services de transport en commun"/>
    <s v="Renouvellement des immobilisations"/>
    <s v="Taxe sur l’essence"/>
  </r>
  <r>
    <n v="909099"/>
    <x v="498"/>
    <x v="1"/>
    <x v="1"/>
    <x v="27"/>
    <x v="1"/>
    <s v="DC"/>
    <s v="Transit"/>
    <s v="Transit"/>
    <s v="Authority"/>
    <s v="Individual"/>
    <x v="0"/>
    <x v="5"/>
    <s v="Transportation Services Department"/>
    <s v="Transit Commission"/>
    <x v="20"/>
    <s v="909099  Bus Replacement"/>
    <s v="516279  D/C Studies-2021-CW"/>
    <n v="0"/>
    <n v="0"/>
    <n v="0"/>
    <n v="0"/>
    <n v="0"/>
    <n v="0"/>
    <n v="0"/>
    <n v="0"/>
    <n v="0"/>
    <n v="0"/>
    <n v="0"/>
    <n v="516279"/>
    <n v="0"/>
    <s v="CW"/>
    <n v="2021"/>
    <s v="Studies"/>
    <n v="909099"/>
    <s v="Remplacement d’autobus"/>
    <s v="909099 Remplacement d’autobus"/>
    <s v="Commission du transport en commun"/>
    <s v="Services de transport en commun"/>
    <s v="Renouvellement des immobilisations"/>
    <s v="Redevances d’aménagement"/>
  </r>
  <r>
    <n v="908140"/>
    <x v="499"/>
    <x v="2"/>
    <x v="2"/>
    <x v="2"/>
    <x v="2"/>
    <s v="Tax"/>
    <s v="Rate"/>
    <s v="Rate"/>
    <s v="Authority"/>
    <s v="Individual"/>
    <x v="0"/>
    <x v="6"/>
    <s v="Planning, Infrastructure &amp; Economic Development Department"/>
    <s v="Infrastructure Services"/>
    <x v="11"/>
    <s v="908140  Carling (Bronson - Trillium Li"/>
    <s v="518004  Tax Supported Debt"/>
    <n v="0"/>
    <n v="0"/>
    <n v="0"/>
    <n v="0"/>
    <n v="0"/>
    <n v="0"/>
    <n v="0"/>
    <n v="0"/>
    <n v="0"/>
    <n v="0"/>
    <n v="0"/>
    <n v="518004"/>
    <n v="0"/>
    <s v="14"/>
    <n v="2025"/>
    <s v="Tax Support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0"/>
    <x v="499"/>
    <x v="3"/>
    <x v="3"/>
    <x v="6"/>
    <x v="3"/>
    <s v="Revenues"/>
    <s v="Rate"/>
    <s v="Rate"/>
    <s v="Authority"/>
    <s v="Individual"/>
    <x v="0"/>
    <x v="6"/>
    <s v="Planning, Infrastructure &amp; Economic Development Department"/>
    <s v="Infrastructure Services"/>
    <x v="11"/>
    <s v="908140  Carling (Bronson - Trillium Li"/>
    <s v="512005  Provincial Revenue"/>
    <n v="0"/>
    <n v="0"/>
    <n v="0"/>
    <n v="0"/>
    <n v="0"/>
    <n v="0"/>
    <n v="0"/>
    <n v="0"/>
    <n v="0"/>
    <n v="0"/>
    <n v="0"/>
    <n v="512005"/>
    <n v="0"/>
    <s v="14"/>
    <n v="2025"/>
    <s v="Provincial"/>
    <n v="908140"/>
    <s v="Carling (Bronson - Ligne Trillium)"/>
    <s v="908140 Carling (Bronson - Ligne Trillium)"/>
    <s v="Comité des transports"/>
    <s v="Réfection intégrée des routes, des réseaux d’aqueduc et d’égouts "/>
    <s v="Renouvellement des immobilisations"/>
    <s v="Recettes"/>
  </r>
  <r>
    <n v="908140"/>
    <x v="499"/>
    <x v="0"/>
    <x v="5"/>
    <x v="50"/>
    <x v="8"/>
    <s v="Gas Tax "/>
    <s v="Rate"/>
    <s v="Rate"/>
    <s v="Authority"/>
    <s v="Individual"/>
    <x v="0"/>
    <x v="6"/>
    <s v="Planning, Infrastructure &amp; Economic Development Department"/>
    <s v="Infrastructure Services"/>
    <x v="11"/>
    <s v="908140  Carling (Bronson - Trillium Li"/>
    <s v="516174  Federal Gas Tax"/>
    <n v="0"/>
    <n v="0"/>
    <n v="0"/>
    <n v="0"/>
    <n v="0"/>
    <n v="0"/>
    <n v="0"/>
    <n v="0"/>
    <n v="0"/>
    <n v="0"/>
    <n v="0"/>
    <n v="516174"/>
    <n v="0"/>
    <s v="14"/>
    <n v="2025"/>
    <s v="Federal Gas Tax"/>
    <n v="908140"/>
    <s v="Carling (Bronson - Ligne Trillium)"/>
    <s v="908140 Carling (Bronson - Ligne Trillium)"/>
    <s v="Comité des transports"/>
    <s v="Réfection intégrée des routes, des réseaux d’aqueduc et d’égouts "/>
    <s v="Renouvellement des immobilisations"/>
    <s v="Taxe sur l’essence"/>
  </r>
  <r>
    <n v="908140"/>
    <x v="499"/>
    <x v="1"/>
    <x v="1"/>
    <x v="27"/>
    <x v="1"/>
    <s v="DC"/>
    <s v="Rate"/>
    <s v="Rate"/>
    <s v="Authority"/>
    <s v="Individual"/>
    <x v="0"/>
    <x v="6"/>
    <s v="Planning, Infrastructure &amp; Economic Development Department"/>
    <s v="Infrastructure Services"/>
    <x v="11"/>
    <s v="908140  Carling (Bronson - Trillium Li"/>
    <s v="516279  D/C Studies-2021-CW"/>
    <n v="0"/>
    <n v="0"/>
    <n v="0"/>
    <n v="0"/>
    <n v="0"/>
    <n v="0"/>
    <n v="0"/>
    <n v="0"/>
    <n v="0"/>
    <n v="0"/>
    <n v="0"/>
    <n v="516279"/>
    <n v="0"/>
    <s v="14"/>
    <n v="2025"/>
    <s v="Studies"/>
    <n v="908140"/>
    <s v="Carling (Bronson - Ligne Trillium)"/>
    <s v="908140 Carling (Bronson - Ligne Trillium)"/>
    <s v="Comité des transports"/>
    <s v="Réfection intégrée des routes, des réseaux d’aqueduc et d’égouts "/>
    <s v="Renouvellement des immobilisations"/>
    <s v="Redevances d’aménagement"/>
  </r>
  <r>
    <n v="908544"/>
    <x v="82"/>
    <x v="2"/>
    <x v="2"/>
    <x v="2"/>
    <x v="2"/>
    <s v="Tax"/>
    <s v="Tax"/>
    <s v="Tax"/>
    <s v="Authority"/>
    <s v="Parks Growth"/>
    <x v="1"/>
    <x v="0"/>
    <s v="Recreation, Cultural and Facility Operations Department"/>
    <s v="Parks &amp; Facilities Planning"/>
    <x v="7"/>
    <s v="908544  Place des Gouverneurs Park"/>
    <s v="518004  Tax Supported Debt"/>
    <n v="0"/>
    <n v="0"/>
    <n v="0"/>
    <n v="0"/>
    <n v="0"/>
    <n v="0"/>
    <n v="0"/>
    <n v="0"/>
    <n v="0"/>
    <n v="0"/>
    <n v="0"/>
    <n v="518004"/>
    <n v="0"/>
    <s v="11"/>
    <n v="2026"/>
    <s v="Tax Supported Debt"/>
    <n v="908544"/>
    <s v="Parc de la Place des Gouverneurs "/>
    <s v="908544 Parc de la Place des Gouverneurs "/>
    <s v="Comité des services communautaires et de protection"/>
    <s v="Service des parcs, des loisirs et de la culture"/>
    <s v="Croissance"/>
    <s v="Dette financée par les deniers publics"/>
  </r>
  <r>
    <n v="908544"/>
    <x v="82"/>
    <x v="3"/>
    <x v="3"/>
    <x v="6"/>
    <x v="3"/>
    <s v="Revenues"/>
    <s v="Tax"/>
    <s v="Tax"/>
    <s v="Authority"/>
    <s v="Parks Growth"/>
    <x v="1"/>
    <x v="0"/>
    <s v="Recreation, Cultural and Facility Operations Department"/>
    <s v="Parks &amp; Facilities Planning"/>
    <x v="7"/>
    <s v="908544  Place des Gouverneurs Park"/>
    <s v="512005  Provincial Revenue"/>
    <n v="0"/>
    <n v="0"/>
    <n v="0"/>
    <n v="0"/>
    <n v="0"/>
    <n v="0"/>
    <n v="0"/>
    <n v="0"/>
    <n v="0"/>
    <n v="0"/>
    <n v="0"/>
    <n v="512005"/>
    <n v="0"/>
    <s v="11"/>
    <n v="2026"/>
    <s v="Provincial"/>
    <n v="908544"/>
    <s v="Parc de la Place des Gouverneurs "/>
    <s v="908544 Parc de la Place des Gouverneurs "/>
    <s v="Comité des services communautaires et de protection"/>
    <s v="Service des parcs, des loisirs et de la culture"/>
    <s v="Croissance"/>
    <s v="Recettes"/>
  </r>
  <r>
    <n v="908544"/>
    <x v="82"/>
    <x v="0"/>
    <x v="5"/>
    <x v="50"/>
    <x v="8"/>
    <s v="Gas Tax "/>
    <s v="Tax"/>
    <s v="Tax"/>
    <s v="Authority"/>
    <s v="Parks Growth"/>
    <x v="1"/>
    <x v="0"/>
    <s v="Recreation, Cultural and Facility Operations Department"/>
    <s v="Parks &amp; Facilities Planning"/>
    <x v="7"/>
    <s v="908544  Place des Gouverneurs Park"/>
    <s v="516174  Federal Gas Tax"/>
    <n v="0"/>
    <n v="0"/>
    <n v="0"/>
    <n v="0"/>
    <n v="0"/>
    <n v="0"/>
    <n v="0"/>
    <n v="0"/>
    <n v="0"/>
    <n v="0"/>
    <n v="0"/>
    <n v="516174"/>
    <n v="0"/>
    <s v="11"/>
    <n v="2026"/>
    <s v="Federal Gas Tax"/>
    <n v="908544"/>
    <s v="Parc de la Place des Gouverneurs "/>
    <s v="908544 Parc de la Place des Gouverneurs "/>
    <s v="Comité des services communautaires et de protection"/>
    <s v="Service des parcs, des loisirs et de la culture"/>
    <s v="Croissance"/>
    <s v="Taxe sur l’essence"/>
  </r>
  <r>
    <n v="908544"/>
    <x v="82"/>
    <x v="1"/>
    <x v="1"/>
    <x v="27"/>
    <x v="1"/>
    <s v="DC"/>
    <s v="Tax"/>
    <s v="Tax"/>
    <s v="Authority"/>
    <s v="Parks Growth"/>
    <x v="1"/>
    <x v="0"/>
    <s v="Recreation, Cultural and Facility Operations Department"/>
    <s v="Parks &amp; Facilities Planning"/>
    <x v="7"/>
    <s v="908544  Place des Gouverneurs Park"/>
    <s v="516279  D/C Studies-2021-CW"/>
    <n v="0"/>
    <n v="0"/>
    <n v="0"/>
    <n v="0"/>
    <n v="0"/>
    <n v="0"/>
    <n v="0"/>
    <n v="0"/>
    <n v="0"/>
    <n v="0"/>
    <n v="0"/>
    <n v="516279"/>
    <n v="0"/>
    <s v="11"/>
    <n v="2026"/>
    <s v="Studies"/>
    <n v="908544"/>
    <s v="Parc de la Place des Gouverneurs "/>
    <s v="908544 Parc de la Place des Gouverneurs "/>
    <s v="Comité des services communautaires et de protection"/>
    <s v="Service des parcs, des loisirs et de la culture"/>
    <s v="Croissance"/>
    <s v="Redevances d’aménagement"/>
  </r>
  <r>
    <n v="909364"/>
    <x v="235"/>
    <x v="2"/>
    <x v="2"/>
    <x v="2"/>
    <x v="2"/>
    <s v="Tax"/>
    <s v="Tax"/>
    <s v="Tax"/>
    <s v="Authority"/>
    <s v="Buildings-General Government"/>
    <x v="0"/>
    <x v="3"/>
    <s v="Planning, Infrastructure &amp; Economic Development Department"/>
    <s v="Infrastructure Services"/>
    <x v="17"/>
    <s v="909364  2019 Buildings-General Government"/>
    <s v="518004  Tax Supported Debt"/>
    <n v="0"/>
    <n v="0"/>
    <n v="0"/>
    <n v="0"/>
    <n v="0"/>
    <n v="0"/>
    <n v="0"/>
    <n v="0"/>
    <n v="0"/>
    <n v="0"/>
    <n v="0"/>
    <n v="518004"/>
    <n v="0"/>
    <s v="CW"/>
    <n v="2021"/>
    <s v="Tax Supported Debt"/>
    <n v="909364"/>
    <s v="Bâtiments 2019 - Administration générale"/>
    <s v="909364 Bâtiments 2019 - Administration générale"/>
    <s v="Comité des finances et du développement économique"/>
    <s v="Administration générale"/>
    <s v="Renouvellement des immobilisations"/>
    <s v="Dette financée par les deniers publics"/>
  </r>
  <r>
    <n v="909364"/>
    <x v="235"/>
    <x v="3"/>
    <x v="3"/>
    <x v="6"/>
    <x v="3"/>
    <s v="Revenues"/>
    <s v="Tax"/>
    <s v="Tax"/>
    <s v="Authority"/>
    <s v="Buildings-General Government"/>
    <x v="0"/>
    <x v="3"/>
    <s v="Planning, Infrastructure &amp; Economic Development Department"/>
    <s v="Infrastructure Services"/>
    <x v="17"/>
    <s v="909364  2019 Buildings-General Government"/>
    <s v="512005  Provincial Revenue"/>
    <n v="0"/>
    <n v="0"/>
    <n v="0"/>
    <n v="0"/>
    <n v="0"/>
    <n v="0"/>
    <n v="0"/>
    <n v="0"/>
    <n v="0"/>
    <n v="0"/>
    <n v="0"/>
    <n v="512005"/>
    <n v="0"/>
    <s v="CW"/>
    <n v="2021"/>
    <s v="Provincial"/>
    <n v="909364"/>
    <s v="Bâtiments 2019 - Administration générale"/>
    <s v="909364 Bâtiments 2019 - Administration générale"/>
    <s v="Comité des finances et du développement économique"/>
    <s v="Administration générale"/>
    <s v="Renouvellement des immobilisations"/>
    <s v="Recettes"/>
  </r>
  <r>
    <n v="909364"/>
    <x v="235"/>
    <x v="0"/>
    <x v="5"/>
    <x v="50"/>
    <x v="8"/>
    <s v="Gas Tax "/>
    <s v="Tax"/>
    <s v="Tax"/>
    <s v="Authority"/>
    <s v="Buildings-General Government"/>
    <x v="0"/>
    <x v="3"/>
    <s v="Planning, Infrastructure &amp; Economic Development Department"/>
    <s v="Infrastructure Services"/>
    <x v="17"/>
    <s v="909364  2019 Buildings-General Government"/>
    <s v="516174  Federal Gas Tax"/>
    <n v="0"/>
    <n v="0"/>
    <n v="0"/>
    <n v="0"/>
    <n v="0"/>
    <n v="0"/>
    <n v="0"/>
    <n v="0"/>
    <n v="0"/>
    <n v="0"/>
    <n v="0"/>
    <n v="516174"/>
    <n v="0"/>
    <s v="CW"/>
    <n v="2021"/>
    <s v="Federal Gas Tax"/>
    <n v="909364"/>
    <s v="Bâtiments 2019 - Administration générale"/>
    <s v="909364 Bâtiments 2019 - Administration générale"/>
    <s v="Comité des finances et du développement économique"/>
    <s v="Administration générale"/>
    <s v="Renouvellement des immobilisations"/>
    <s v="Taxe sur l’essence"/>
  </r>
  <r>
    <n v="909364"/>
    <x v="235"/>
    <x v="1"/>
    <x v="1"/>
    <x v="27"/>
    <x v="1"/>
    <s v="DC"/>
    <s v="Tax"/>
    <s v="Tax"/>
    <s v="Authority"/>
    <s v="Buildings-General Government"/>
    <x v="0"/>
    <x v="3"/>
    <s v="Planning, Infrastructure &amp; Economic Development Department"/>
    <s v="Infrastructure Services"/>
    <x v="17"/>
    <s v="909364  2019 Buildings-General Government"/>
    <s v="516279  D/C Studies-2021-CW"/>
    <n v="0"/>
    <n v="0"/>
    <n v="0"/>
    <n v="0"/>
    <n v="0"/>
    <n v="0"/>
    <n v="0"/>
    <n v="0"/>
    <n v="0"/>
    <n v="0"/>
    <n v="0"/>
    <n v="516279"/>
    <n v="0"/>
    <s v="CW"/>
    <n v="2021"/>
    <s v="Studies"/>
    <n v="909364"/>
    <s v="Bâtiments 2019 - Administration générale"/>
    <s v="909364 Bâtiments 2019 - Administration générale"/>
    <s v="Comité des finances et du développement économique"/>
    <s v="Administration générale"/>
    <s v="Renouvellement des immobilisations"/>
    <s v="Redevances d’aménagement"/>
  </r>
</pivotCacheRecords>
</file>

<file path=xl/pivotCache/pivotCacheRecords3.xml><?xml version="1.0" encoding="utf-8"?>
<pivotCacheRecords xmlns="http://schemas.openxmlformats.org/spreadsheetml/2006/main" xmlns:r="http://schemas.openxmlformats.org/officeDocument/2006/relationships" count="1121">
  <r>
    <n v="908684"/>
    <x v="0"/>
    <x v="0"/>
    <x v="0"/>
    <s v="City Wide Capital"/>
    <x v="0"/>
    <x v="0"/>
    <x v="0"/>
    <x v="0"/>
    <x v="0"/>
    <s v="Life Cycle Renewal - SEM"/>
    <x v="0"/>
    <x v="0"/>
    <x v="0"/>
    <x v="0"/>
    <x v="0"/>
    <s v="908684  Emergency Operations Equipment Replacemt"/>
    <s v="516104  City Wide Capital"/>
    <n v="100"/>
    <n v="100"/>
    <n v="104"/>
    <n v="106"/>
    <n v="108"/>
    <n v="111"/>
    <n v="113"/>
    <n v="113"/>
    <n v="115"/>
    <n v="117"/>
    <n v="1087"/>
    <n v="516104"/>
    <n v="410"/>
    <s v="CW"/>
    <x v="0"/>
    <s v="City Wide Capital"/>
    <n v="908684"/>
    <s v="Remplacement du matériel adapté aux opérations d'urgence"/>
    <s v="908684 Remplacement du matériel adapté aux opérations d'urgence"/>
    <x v="0"/>
    <x v="0"/>
    <x v="0"/>
    <x v="0"/>
  </r>
  <r>
    <n v="909105"/>
    <x v="1"/>
    <x v="0"/>
    <x v="0"/>
    <s v="City Wide Capital"/>
    <x v="0"/>
    <x v="0"/>
    <x v="0"/>
    <x v="0"/>
    <x v="0"/>
    <s v="Life Cycle Renewal - SEM"/>
    <x v="0"/>
    <x v="0"/>
    <x v="0"/>
    <x v="0"/>
    <x v="0"/>
    <s v="909105  CBRNE/USAR Equipment and Training"/>
    <s v="516104  City Wide Capital"/>
    <n v="50"/>
    <n v="50"/>
    <n v="50"/>
    <n v="250"/>
    <n v="255"/>
    <n v="260"/>
    <n v="265"/>
    <n v="264"/>
    <n v="269"/>
    <n v="274"/>
    <n v="1987"/>
    <n v="516104"/>
    <n v="400"/>
    <s v="CW"/>
    <x v="0"/>
    <s v="City Wide Capital"/>
    <n v="909105"/>
    <s v="Matériel et formation CBRNE/RSMU"/>
    <s v="909105 Matériel et formation CBRNE/RSMU"/>
    <x v="0"/>
    <x v="0"/>
    <x v="0"/>
    <x v="0"/>
  </r>
  <r>
    <n v="909106"/>
    <x v="2"/>
    <x v="0"/>
    <x v="0"/>
    <s v="City Wide Capital"/>
    <x v="0"/>
    <x v="0"/>
    <x v="0"/>
    <x v="0"/>
    <x v="0"/>
    <s v="Life Cycle Renewal - SEM"/>
    <x v="0"/>
    <x v="0"/>
    <x v="0"/>
    <x v="0"/>
    <x v="0"/>
    <s v="909106  Security Operations Equipment Replacemnt"/>
    <s v="516104  City Wide Capital"/>
    <n v="200"/>
    <n v="300"/>
    <n v="302"/>
    <n v="355"/>
    <n v="361"/>
    <n v="367"/>
    <n v="374"/>
    <n v="374"/>
    <n v="381"/>
    <n v="388"/>
    <n v="3402"/>
    <n v="516104"/>
    <n v="1157"/>
    <s v="CW"/>
    <x v="0"/>
    <s v="City Wide Capital"/>
    <n v="909106"/>
    <s v="Remplacement du matériel adapté aux opérations de sécurité"/>
    <s v="909106 Remplacement du matériel adapté aux opérations de sécurité"/>
    <x v="0"/>
    <x v="0"/>
    <x v="0"/>
    <x v="0"/>
  </r>
  <r>
    <n v="909434"/>
    <x v="3"/>
    <x v="0"/>
    <x v="0"/>
    <s v="City Wide Capital"/>
    <x v="0"/>
    <x v="0"/>
    <x v="0"/>
    <x v="0"/>
    <x v="0"/>
    <s v="Life Cycle Renewal - SEM"/>
    <x v="0"/>
    <x v="0"/>
    <x v="0"/>
    <x v="1"/>
    <x v="0"/>
    <s v="909434  IMCMS Equipment"/>
    <s v="516104  City Wide Capital"/>
    <n v="50"/>
    <n v="50"/>
    <n v="50"/>
    <n v="50"/>
    <n v="51"/>
    <n v="52"/>
    <n v="53"/>
    <n v="54"/>
    <n v="55"/>
    <n v="56"/>
    <n v="521"/>
    <n v="516104"/>
    <n v="200"/>
    <s v="CW"/>
    <x v="0"/>
    <s v="City Wide Capital"/>
    <n v="909434"/>
    <n v="0"/>
    <s v="909434 0"/>
    <x v="0"/>
    <x v="0"/>
    <x v="0"/>
    <x v="0"/>
  </r>
  <r>
    <n v="908031"/>
    <x v="4"/>
    <x v="0"/>
    <x v="0"/>
    <s v="City Wide Capital"/>
    <x v="0"/>
    <x v="0"/>
    <x v="0"/>
    <x v="0"/>
    <x v="0"/>
    <s v="Individual"/>
    <x v="1"/>
    <x v="0"/>
    <x v="0"/>
    <x v="2"/>
    <x v="1"/>
    <s v="908031  Kanata North Fire Station"/>
    <s v="516104  City Wide Capital"/>
    <n v="0"/>
    <n v="25"/>
    <n v="35"/>
    <n v="0"/>
    <n v="200"/>
    <n v="0"/>
    <n v="0"/>
    <n v="0"/>
    <n v="0"/>
    <n v="0"/>
    <n v="260"/>
    <n v="516104"/>
    <n v="60"/>
    <n v="4"/>
    <x v="1"/>
    <s v="City Wide Capital"/>
    <n v="908031"/>
    <s v="Caserne des pompiers Kanata-Nord"/>
    <s v="908031 Caserne des pompiers Kanata-Nord"/>
    <x v="0"/>
    <x v="1"/>
    <x v="1"/>
    <x v="0"/>
  </r>
  <r>
    <n v="908031"/>
    <x v="4"/>
    <x v="1"/>
    <x v="1"/>
    <s v="Emergency Svcs Fire (Outside Greenb)"/>
    <x v="1"/>
    <x v="1"/>
    <x v="0"/>
    <x v="0"/>
    <x v="0"/>
    <s v="Individual"/>
    <x v="1"/>
    <x v="0"/>
    <x v="0"/>
    <x v="2"/>
    <x v="1"/>
    <s v="908031  Kanata North Fire Station"/>
    <s v="516264  Emergency Svcs Fire (Outside Greenb)"/>
    <n v="0"/>
    <n v="675"/>
    <n v="2475"/>
    <n v="0"/>
    <n v="5400"/>
    <n v="0"/>
    <n v="0"/>
    <n v="0"/>
    <n v="0"/>
    <n v="0"/>
    <n v="8550"/>
    <n v="516264"/>
    <n v="3150"/>
    <n v="4"/>
    <x v="1"/>
    <s v="Protection Services"/>
    <n v="908031"/>
    <s v="Caserne des pompiers Kanata-Nord"/>
    <s v="908031 Caserne des pompiers Kanata-Nord"/>
    <x v="0"/>
    <x v="1"/>
    <x v="1"/>
    <x v="1"/>
  </r>
  <r>
    <n v="908031"/>
    <x v="4"/>
    <x v="2"/>
    <x v="2"/>
    <s v="Tax Supported Debt"/>
    <x v="2"/>
    <x v="0"/>
    <x v="0"/>
    <x v="0"/>
    <x v="0"/>
    <s v="Individual"/>
    <x v="1"/>
    <x v="0"/>
    <x v="0"/>
    <x v="2"/>
    <x v="1"/>
    <s v="908031  Kanata North Fire Station"/>
    <s v="518004  Tax Supported Debt"/>
    <n v="0"/>
    <n v="50"/>
    <n v="240"/>
    <n v="0"/>
    <n v="400"/>
    <n v="0"/>
    <n v="0"/>
    <n v="0"/>
    <n v="0"/>
    <n v="0"/>
    <n v="690"/>
    <n v="518004"/>
    <n v="290"/>
    <n v="4"/>
    <x v="1"/>
    <s v="Tax Supported Debt"/>
    <n v="908031"/>
    <s v="Caserne des pompiers Kanata-Nord"/>
    <s v="908031 Caserne des pompiers Kanata-Nord"/>
    <x v="0"/>
    <x v="1"/>
    <x v="1"/>
    <x v="2"/>
  </r>
  <r>
    <n v="908656"/>
    <x v="5"/>
    <x v="0"/>
    <x v="0"/>
    <s v="City Wide Capital"/>
    <x v="0"/>
    <x v="0"/>
    <x v="0"/>
    <x v="0"/>
    <x v="0"/>
    <s v="Individual"/>
    <x v="0"/>
    <x v="0"/>
    <x v="0"/>
    <x v="2"/>
    <x v="1"/>
    <s v="908656  Fire SCBA Replacement"/>
    <s v="516104  City Wide Capital"/>
    <n v="0"/>
    <n v="0"/>
    <n v="0"/>
    <n v="0"/>
    <n v="0"/>
    <n v="1500"/>
    <n v="2100"/>
    <n v="1900"/>
    <n v="0"/>
    <n v="0"/>
    <n v="5500"/>
    <n v="516104"/>
    <n v="0"/>
    <s v="CW"/>
    <x v="0"/>
    <s v="City Wide Capital"/>
    <n v="908656"/>
    <s v="Remplacement d'appareils respiratoires autonomes"/>
    <s v="908656 Remplacement d'appareils respiratoires autonomes"/>
    <x v="0"/>
    <x v="1"/>
    <x v="0"/>
    <x v="0"/>
  </r>
  <r>
    <n v="908895"/>
    <x v="6"/>
    <x v="0"/>
    <x v="0"/>
    <s v="City Wide Capital"/>
    <x v="0"/>
    <x v="0"/>
    <x v="0"/>
    <x v="0"/>
    <x v="0"/>
    <s v="Lifecycle Renewal - Fire"/>
    <x v="0"/>
    <x v="0"/>
    <x v="0"/>
    <x v="2"/>
    <x v="1"/>
    <s v="908895  Fire Station Alerting &amp; Paging System Up"/>
    <s v="516104  City Wide Capital"/>
    <n v="632"/>
    <n v="1161"/>
    <n v="0"/>
    <n v="0"/>
    <n v="0"/>
    <n v="0"/>
    <n v="0"/>
    <n v="0"/>
    <n v="0"/>
    <n v="0"/>
    <n v="1793"/>
    <n v="516104"/>
    <n v="1793"/>
    <s v="CW"/>
    <x v="2"/>
    <s v="City Wide Capital"/>
    <n v="908895"/>
    <s v="Mise à jour du système d'alerte et de radio-messagerie dans une caserne de pompiers"/>
    <s v="908895 Mise à jour du système d'alerte et de radio-messagerie dans une caserne de pompiers"/>
    <x v="0"/>
    <x v="1"/>
    <x v="0"/>
    <x v="0"/>
  </r>
  <r>
    <n v="909324"/>
    <x v="7"/>
    <x v="0"/>
    <x v="0"/>
    <s v="City Wide Capital"/>
    <x v="0"/>
    <x v="0"/>
    <x v="0"/>
    <x v="0"/>
    <x v="0"/>
    <s v="Lifecycle Renewal - Fire"/>
    <x v="0"/>
    <x v="0"/>
    <x v="0"/>
    <x v="2"/>
    <x v="1"/>
    <s v="909324  Fire Tech. Development &amp; Equipment-2019"/>
    <s v="516104  City Wide Capital"/>
    <n v="300"/>
    <n v="475"/>
    <n v="500"/>
    <n v="437"/>
    <n v="509"/>
    <n v="421"/>
    <n v="429"/>
    <n v="400"/>
    <n v="524.4"/>
    <n v="500"/>
    <n v="4495.3999999999996"/>
    <n v="516104"/>
    <n v="1712"/>
    <s v="CW"/>
    <x v="3"/>
    <s v="City Wide Capital"/>
    <n v="909324"/>
    <s v="Conception technologique et matériel de lutte contre les incendies 2019"/>
    <s v="909324 Conception technologique et matériel de lutte contre les incendies 2019"/>
    <x v="0"/>
    <x v="1"/>
    <x v="0"/>
    <x v="0"/>
  </r>
  <r>
    <n v="909325"/>
    <x v="8"/>
    <x v="0"/>
    <x v="0"/>
    <s v="City Wide Capital"/>
    <x v="0"/>
    <x v="0"/>
    <x v="0"/>
    <x v="0"/>
    <x v="0"/>
    <s v="Lifecycle Renewal - Fire"/>
    <x v="0"/>
    <x v="0"/>
    <x v="0"/>
    <x v="2"/>
    <x v="1"/>
    <s v="909325  Specialty Fire Equip. Replacement-2019"/>
    <s v="516104  City Wide Capital"/>
    <n v="300"/>
    <n v="500"/>
    <n v="500"/>
    <n v="500"/>
    <n v="509"/>
    <n v="513.5"/>
    <n v="470"/>
    <n v="380"/>
    <n v="387"/>
    <n v="461.9"/>
    <n v="4521.3999999999996"/>
    <n v="516104"/>
    <n v="1800"/>
    <s v="CW"/>
    <x v="3"/>
    <s v="City Wide Capital"/>
    <n v="909325"/>
    <s v="Remplacement de l’équipement spécialisé de lutte contre les incendies 2019"/>
    <s v="909325 Remplacement de l’équipement spécialisé de lutte contre les incendies 2019"/>
    <x v="0"/>
    <x v="1"/>
    <x v="0"/>
    <x v="0"/>
  </r>
  <r>
    <n v="909326"/>
    <x v="9"/>
    <x v="0"/>
    <x v="0"/>
    <s v="City Wide Capital"/>
    <x v="0"/>
    <x v="0"/>
    <x v="0"/>
    <x v="0"/>
    <x v="0"/>
    <s v="Lifecycle Renewal - Fire"/>
    <x v="0"/>
    <x v="0"/>
    <x v="0"/>
    <x v="2"/>
    <x v="1"/>
    <s v="909326  Fire Equipment Replacement Prog.-2019"/>
    <s v="516104  City Wide Capital"/>
    <n v="400"/>
    <n v="540"/>
    <n v="500"/>
    <n v="432.6"/>
    <n v="509"/>
    <n v="421"/>
    <n v="429"/>
    <n v="400"/>
    <n v="407"/>
    <n v="479"/>
    <n v="4517.6000000000004"/>
    <n v="516104"/>
    <n v="1872.6"/>
    <s v="CW"/>
    <x v="3"/>
    <s v="City Wide Capital"/>
    <n v="909326"/>
    <s v="Programme de remplacement de l’équipement de lutte contre les incendies 2019"/>
    <s v="909326 Programme de remplacement de l’équipement de lutte contre les incendies 2019"/>
    <x v="0"/>
    <x v="1"/>
    <x v="0"/>
    <x v="0"/>
  </r>
  <r>
    <n v="909327"/>
    <x v="10"/>
    <x v="0"/>
    <x v="0"/>
    <s v="City Wide Capital"/>
    <x v="0"/>
    <x v="0"/>
    <x v="0"/>
    <x v="0"/>
    <x v="0"/>
    <s v="Lifecycle Renewal - Fire"/>
    <x v="0"/>
    <x v="0"/>
    <x v="0"/>
    <x v="2"/>
    <x v="1"/>
    <s v="909327  Fire Safety Equipment Replacement-2019"/>
    <s v="516104  City Wide Capital"/>
    <n v="400"/>
    <n v="400"/>
    <n v="500"/>
    <n v="440"/>
    <n v="520"/>
    <n v="483"/>
    <n v="492"/>
    <n v="400"/>
    <n v="407"/>
    <n v="466"/>
    <n v="4508"/>
    <n v="516104"/>
    <n v="1740"/>
    <s v="CW"/>
    <x v="3"/>
    <s v="City Wide Capital"/>
    <n v="909327"/>
    <s v="Remplacement de l’équipement de sécurité-incendie 2019"/>
    <s v="909327 Remplacement de l’équipement de sécurité-incendie 2019"/>
    <x v="0"/>
    <x v="1"/>
    <x v="0"/>
    <x v="0"/>
  </r>
  <r>
    <n v="909328"/>
    <x v="11"/>
    <x v="0"/>
    <x v="0"/>
    <s v="City Wide Capital"/>
    <x v="0"/>
    <x v="0"/>
    <x v="0"/>
    <x v="0"/>
    <x v="0"/>
    <s v="Lifecycle Renewal - Fire"/>
    <x v="0"/>
    <x v="0"/>
    <x v="0"/>
    <x v="2"/>
    <x v="1"/>
    <s v="909328  Fire Facility Equipment Replacement-2019"/>
    <s v="516104  City Wide Capital"/>
    <n v="250"/>
    <n v="375"/>
    <n v="353"/>
    <n v="359"/>
    <n v="365"/>
    <n v="372"/>
    <n v="371.3"/>
    <n v="350"/>
    <n v="356"/>
    <n v="375"/>
    <n v="3526.3"/>
    <n v="516104"/>
    <n v="1337"/>
    <s v="CW"/>
    <x v="3"/>
    <s v="City Wide Capital"/>
    <n v="909328"/>
    <s v="Remplacement de l’équipement des casernes de pompiers 2019"/>
    <s v="909328 Remplacement de l’équipement des casernes de pompiers 2019"/>
    <x v="0"/>
    <x v="1"/>
    <x v="0"/>
    <x v="0"/>
  </r>
  <r>
    <n v="909363"/>
    <x v="12"/>
    <x v="0"/>
    <x v="0"/>
    <s v="City Wide Capital"/>
    <x v="0"/>
    <x v="0"/>
    <x v="0"/>
    <x v="0"/>
    <x v="0"/>
    <s v="Buildings-Fire Services"/>
    <x v="0"/>
    <x v="0"/>
    <x v="1"/>
    <x v="3"/>
    <x v="1"/>
    <s v="909363  2019 Buildings-Fire Services"/>
    <s v="516104  City Wide Capital"/>
    <n v="2000"/>
    <n v="500"/>
    <n v="500"/>
    <n v="500"/>
    <n v="500"/>
    <n v="500"/>
    <n v="500"/>
    <n v="500"/>
    <n v="500"/>
    <n v="500"/>
    <n v="6500"/>
    <n v="516104"/>
    <n v="3500"/>
    <s v="CW"/>
    <x v="3"/>
    <s v="City Wide Capital"/>
    <n v="909363"/>
    <s v="Bâtiments 2019 - Service des incendies"/>
    <s v="909363 Bâtiments 2019 - Service des incendies"/>
    <x v="0"/>
    <x v="1"/>
    <x v="0"/>
    <x v="0"/>
  </r>
  <r>
    <n v="904333"/>
    <x v="13"/>
    <x v="0"/>
    <x v="0"/>
    <s v="City Wide Capital"/>
    <x v="0"/>
    <x v="0"/>
    <x v="0"/>
    <x v="0"/>
    <x v="0"/>
    <s v="Individual"/>
    <x v="1"/>
    <x v="0"/>
    <x v="0"/>
    <x v="2"/>
    <x v="1"/>
    <s v="904333  Ottawa West Fire Station Expansion"/>
    <s v="516104  City Wide Capital"/>
    <n v="0"/>
    <n v="0"/>
    <n v="0"/>
    <n v="0"/>
    <n v="1000"/>
    <n v="0"/>
    <n v="0"/>
    <n v="0"/>
    <n v="0"/>
    <n v="0"/>
    <n v="1000"/>
    <n v="516104"/>
    <n v="0"/>
    <n v="21"/>
    <x v="4"/>
    <s v="City Wide Capital"/>
    <n v="904333"/>
    <s v="Agrandissement de la caserne de pompiers d’Ottawa-Ouest"/>
    <s v="904333 Agrandissement de la caserne de pompiers d’Ottawa-Ouest"/>
    <x v="0"/>
    <x v="1"/>
    <x v="1"/>
    <x v="0"/>
  </r>
  <r>
    <n v="904333"/>
    <x v="13"/>
    <x v="2"/>
    <x v="2"/>
    <s v="Tax Supported Debt"/>
    <x v="2"/>
    <x v="0"/>
    <x v="0"/>
    <x v="0"/>
    <x v="0"/>
    <s v="Individual"/>
    <x v="1"/>
    <x v="0"/>
    <x v="0"/>
    <x v="2"/>
    <x v="1"/>
    <s v="904333  Ottawa West Fire Station Expansion"/>
    <s v="518004  Tax Supported Debt"/>
    <n v="0"/>
    <n v="0"/>
    <n v="0"/>
    <n v="0"/>
    <n v="2000"/>
    <n v="0"/>
    <n v="0"/>
    <n v="0"/>
    <n v="0"/>
    <n v="0"/>
    <n v="2000"/>
    <n v="518004"/>
    <n v="0"/>
    <n v="21"/>
    <x v="4"/>
    <s v="Tax Supported Debt"/>
    <n v="904333"/>
    <s v="Agrandissement de la caserne de pompiers d’Ottawa-Ouest"/>
    <s v="904333 Agrandissement de la caserne de pompiers d’Ottawa-Ouest"/>
    <x v="0"/>
    <x v="1"/>
    <x v="1"/>
    <x v="2"/>
  </r>
  <r>
    <n v="904334"/>
    <x v="14"/>
    <x v="0"/>
    <x v="0"/>
    <s v="City Wide Capital"/>
    <x v="0"/>
    <x v="0"/>
    <x v="0"/>
    <x v="0"/>
    <x v="0"/>
    <s v="Individual"/>
    <x v="1"/>
    <x v="0"/>
    <x v="0"/>
    <x v="2"/>
    <x v="1"/>
    <s v="904334  Ottawa South Fire Station Expansion"/>
    <s v="516104  City Wide Capital"/>
    <n v="0"/>
    <n v="0"/>
    <n v="0"/>
    <n v="0"/>
    <n v="0"/>
    <n v="1000"/>
    <n v="0"/>
    <n v="0"/>
    <n v="0"/>
    <n v="0"/>
    <n v="1000"/>
    <n v="516104"/>
    <n v="0"/>
    <n v="20"/>
    <x v="5"/>
    <s v="City Wide Capital"/>
    <n v="904334"/>
    <s v="Agrandissement de la caserne de pompiers d’Ottawa-Sud"/>
    <s v="904334 Agrandissement de la caserne de pompiers d’Ottawa-Sud"/>
    <x v="0"/>
    <x v="1"/>
    <x v="1"/>
    <x v="0"/>
  </r>
  <r>
    <n v="904334"/>
    <x v="14"/>
    <x v="2"/>
    <x v="2"/>
    <s v="Tax Supported Debt"/>
    <x v="2"/>
    <x v="0"/>
    <x v="0"/>
    <x v="0"/>
    <x v="0"/>
    <s v="Individual"/>
    <x v="1"/>
    <x v="0"/>
    <x v="0"/>
    <x v="2"/>
    <x v="1"/>
    <s v="904334  Ottawa South Fire Station Expansion"/>
    <s v="518004  Tax Supported Debt"/>
    <n v="0"/>
    <n v="0"/>
    <n v="0"/>
    <n v="0"/>
    <n v="0"/>
    <n v="2000"/>
    <n v="0"/>
    <n v="0"/>
    <n v="0"/>
    <n v="0"/>
    <n v="2000"/>
    <n v="518004"/>
    <n v="0"/>
    <n v="20"/>
    <x v="5"/>
    <s v="Tax Supported Debt"/>
    <n v="904334"/>
    <s v="Agrandissement de la caserne de pompiers d’Ottawa-Sud"/>
    <s v="904334 Agrandissement de la caserne de pompiers d’Ottawa-Sud"/>
    <x v="0"/>
    <x v="1"/>
    <x v="1"/>
    <x v="2"/>
  </r>
  <r>
    <n v="904335"/>
    <x v="15"/>
    <x v="0"/>
    <x v="0"/>
    <s v="City Wide Capital"/>
    <x v="0"/>
    <x v="0"/>
    <x v="0"/>
    <x v="0"/>
    <x v="0"/>
    <s v="Individual"/>
    <x v="1"/>
    <x v="0"/>
    <x v="0"/>
    <x v="2"/>
    <x v="1"/>
    <s v="904335  Ottawa East Fire Station Expansion"/>
    <s v="516104  City Wide Capital"/>
    <n v="0"/>
    <n v="0"/>
    <n v="0"/>
    <n v="0"/>
    <n v="0"/>
    <n v="0"/>
    <n v="0"/>
    <n v="100"/>
    <n v="0"/>
    <n v="0"/>
    <n v="100"/>
    <n v="516104"/>
    <n v="0"/>
    <n v="19"/>
    <x v="0"/>
    <s v="City Wide Capital"/>
    <n v="904335"/>
    <s v="Agrandissement de la caserne de pompiers d’Ottawa-Est "/>
    <s v="904335 Agrandissement de la caserne de pompiers d’Ottawa-Est "/>
    <x v="0"/>
    <x v="1"/>
    <x v="1"/>
    <x v="0"/>
  </r>
  <r>
    <n v="904335"/>
    <x v="15"/>
    <x v="1"/>
    <x v="1"/>
    <s v="Protection Outside Greenbelt 2014"/>
    <x v="1"/>
    <x v="1"/>
    <x v="0"/>
    <x v="0"/>
    <x v="0"/>
    <s v="Individual"/>
    <x v="1"/>
    <x v="0"/>
    <x v="0"/>
    <x v="2"/>
    <x v="1"/>
    <s v="904335  Ottawa East Fire Station Expansion"/>
    <s v="516329  D/C - Protection Outside Greenbelt 2014"/>
    <n v="0"/>
    <n v="0"/>
    <n v="0"/>
    <n v="0"/>
    <n v="0"/>
    <n v="0"/>
    <n v="0"/>
    <n v="2700"/>
    <n v="0"/>
    <n v="0"/>
    <n v="2700"/>
    <n v="516329"/>
    <n v="0"/>
    <n v="19"/>
    <x v="0"/>
    <s v="Protection Services"/>
    <n v="904335"/>
    <s v="Agrandissement de la caserne de pompiers d’Ottawa-Est "/>
    <s v="904335 Agrandissement de la caserne de pompiers d’Ottawa-Est "/>
    <x v="0"/>
    <x v="1"/>
    <x v="1"/>
    <x v="1"/>
  </r>
  <r>
    <n v="904335"/>
    <x v="15"/>
    <x v="2"/>
    <x v="2"/>
    <s v="Tax Supported Debt"/>
    <x v="2"/>
    <x v="0"/>
    <x v="0"/>
    <x v="0"/>
    <x v="0"/>
    <s v="Individual"/>
    <x v="1"/>
    <x v="0"/>
    <x v="0"/>
    <x v="2"/>
    <x v="1"/>
    <s v="904335  Ottawa East Fire Station Expansion"/>
    <s v="518004  Tax Supported Debt"/>
    <n v="0"/>
    <n v="0"/>
    <n v="0"/>
    <n v="0"/>
    <n v="0"/>
    <n v="0"/>
    <n v="0"/>
    <n v="200"/>
    <n v="0"/>
    <n v="0"/>
    <n v="200"/>
    <n v="518004"/>
    <n v="0"/>
    <n v="19"/>
    <x v="0"/>
    <s v="Tax Supported Debt"/>
    <n v="904335"/>
    <s v="Agrandissement de la caserne de pompiers d’Ottawa-Est "/>
    <s v="904335 Agrandissement de la caserne de pompiers d’Ottawa-Est "/>
    <x v="0"/>
    <x v="1"/>
    <x v="1"/>
    <x v="2"/>
  </r>
  <r>
    <n v="906832"/>
    <x v="16"/>
    <x v="0"/>
    <x v="0"/>
    <s v="City Wide Capital"/>
    <x v="0"/>
    <x v="0"/>
    <x v="0"/>
    <x v="0"/>
    <x v="0"/>
    <s v="Individual"/>
    <x v="1"/>
    <x v="0"/>
    <x v="0"/>
    <x v="2"/>
    <x v="1"/>
    <s v="906832  Fire Vehicles &amp; Equipment"/>
    <s v="516104  City Wide Capital"/>
    <n v="0"/>
    <n v="0"/>
    <n v="0"/>
    <n v="500"/>
    <n v="500"/>
    <n v="500"/>
    <n v="500"/>
    <n v="500"/>
    <n v="500"/>
    <n v="500"/>
    <n v="3500"/>
    <n v="516104"/>
    <n v="500"/>
    <s v="CW"/>
    <x v="1"/>
    <s v="City Wide Capital"/>
    <n v="906832"/>
    <s v="Véhicules et équipement de lutte contre les incendies"/>
    <s v="906832 Véhicules et équipement de lutte contre les incendies"/>
    <x v="0"/>
    <x v="1"/>
    <x v="1"/>
    <x v="0"/>
  </r>
  <r>
    <n v="909130"/>
    <x v="17"/>
    <x v="0"/>
    <x v="0"/>
    <s v="City Wide Capital"/>
    <x v="0"/>
    <x v="0"/>
    <x v="0"/>
    <x v="0"/>
    <x v="0"/>
    <s v="Individual"/>
    <x v="1"/>
    <x v="0"/>
    <x v="0"/>
    <x v="2"/>
    <x v="1"/>
    <s v="909130  Fire Rural Water Supply"/>
    <s v="516104  City Wide Capital"/>
    <n v="0"/>
    <n v="60"/>
    <n v="0"/>
    <n v="0"/>
    <n v="0"/>
    <n v="0"/>
    <n v="60"/>
    <n v="0"/>
    <n v="0"/>
    <n v="0"/>
    <n v="120"/>
    <n v="516104"/>
    <n v="60"/>
    <s v="5,6,19,20,21"/>
    <x v="2"/>
    <s v="City Wide Capital"/>
    <n v="909130"/>
    <s v="Approvisionnement en eau pour les incendies dans les secteurs ruraux"/>
    <s v="909130 Approvisionnement en eau pour les incendies dans les secteurs ruraux"/>
    <x v="0"/>
    <x v="1"/>
    <x v="1"/>
    <x v="0"/>
  </r>
  <r>
    <n v="909130"/>
    <x v="17"/>
    <x v="1"/>
    <x v="1"/>
    <s v="Future DC Funding"/>
    <x v="1"/>
    <x v="1"/>
    <x v="0"/>
    <x v="0"/>
    <x v="0"/>
    <s v="Individual"/>
    <x v="1"/>
    <x v="0"/>
    <x v="0"/>
    <x v="2"/>
    <x v="1"/>
    <s v="909130  Fire Rural Water Supply"/>
    <s v="516298  Future DC Funding"/>
    <n v="0"/>
    <n v="0"/>
    <n v="0"/>
    <n v="0"/>
    <n v="0"/>
    <n v="0"/>
    <n v="105"/>
    <n v="0"/>
    <n v="0"/>
    <n v="0"/>
    <n v="105"/>
    <n v="516298"/>
    <n v="0"/>
    <s v="5,6,19,20,21"/>
    <x v="2"/>
    <s v="Check "/>
    <n v="909130"/>
    <s v="Approvisionnement en eau pour les incendies dans les secteurs ruraux"/>
    <s v="909130 Approvisionnement en eau pour les incendies dans les secteurs ruraux"/>
    <x v="0"/>
    <x v="1"/>
    <x v="1"/>
    <x v="1"/>
  </r>
  <r>
    <n v="909130"/>
    <x v="17"/>
    <x v="1"/>
    <x v="1"/>
    <s v="Protection Rural 2014"/>
    <x v="1"/>
    <x v="1"/>
    <x v="0"/>
    <x v="0"/>
    <x v="0"/>
    <s v="Individual"/>
    <x v="1"/>
    <x v="0"/>
    <x v="0"/>
    <x v="2"/>
    <x v="1"/>
    <s v="909130  Fire Rural Water Supply"/>
    <s v="516330  D/C - Protection Rural 2014"/>
    <n v="0"/>
    <n v="140"/>
    <n v="0"/>
    <n v="0"/>
    <n v="0"/>
    <n v="0"/>
    <n v="35"/>
    <n v="0"/>
    <n v="0"/>
    <n v="0"/>
    <n v="175"/>
    <n v="516330"/>
    <n v="140"/>
    <s v="5,6,19,20,21"/>
    <x v="2"/>
    <s v="Protection Services"/>
    <n v="909130"/>
    <s v="Approvisionnement en eau pour les incendies dans les secteurs ruraux"/>
    <s v="909130 Approvisionnement en eau pour les incendies dans les secteurs ruraux"/>
    <x v="0"/>
    <x v="1"/>
    <x v="1"/>
    <x v="1"/>
  </r>
  <r>
    <n v="909433"/>
    <x v="18"/>
    <x v="0"/>
    <x v="0"/>
    <s v="City Wide Capital"/>
    <x v="0"/>
    <x v="0"/>
    <x v="0"/>
    <x v="0"/>
    <x v="0"/>
    <s v="Individual"/>
    <x v="1"/>
    <x v="0"/>
    <x v="0"/>
    <x v="2"/>
    <x v="1"/>
    <s v="909433  Ottawa South Fire Station"/>
    <s v="516104  City Wide Capital"/>
    <n v="0"/>
    <n v="0"/>
    <n v="0"/>
    <n v="0"/>
    <n v="0"/>
    <n v="0"/>
    <n v="0"/>
    <n v="0"/>
    <n v="500"/>
    <n v="4000"/>
    <n v="4500"/>
    <n v="516104"/>
    <n v="0"/>
    <n v="20"/>
    <x v="6"/>
    <s v="City Wide Capital"/>
    <n v="909433"/>
    <s v="Caserne de pompiers d’Ottawa-Sud"/>
    <s v="909433 Caserne de pompiers d’Ottawa-Sud"/>
    <x v="0"/>
    <x v="1"/>
    <x v="1"/>
    <x v="0"/>
  </r>
  <r>
    <n v="909433"/>
    <x v="18"/>
    <x v="2"/>
    <x v="2"/>
    <s v="Tax Supported Debt"/>
    <x v="2"/>
    <x v="0"/>
    <x v="0"/>
    <x v="0"/>
    <x v="0"/>
    <s v="Individual"/>
    <x v="1"/>
    <x v="0"/>
    <x v="0"/>
    <x v="2"/>
    <x v="1"/>
    <s v="909433  Ottawa South Fire Station"/>
    <s v="518004  Tax Supported Debt"/>
    <n v="0"/>
    <n v="0"/>
    <n v="0"/>
    <n v="0"/>
    <n v="0"/>
    <n v="0"/>
    <n v="0"/>
    <n v="0"/>
    <n v="1000"/>
    <n v="5000"/>
    <n v="6000"/>
    <n v="518004"/>
    <n v="0"/>
    <n v="20"/>
    <x v="6"/>
    <s v="Tax Supported Debt"/>
    <n v="909433"/>
    <s v="Caserne de pompiers d’Ottawa-Sud"/>
    <s v="909433 Caserne de pompiers d’Ottawa-Sud"/>
    <x v="0"/>
    <x v="1"/>
    <x v="1"/>
    <x v="2"/>
  </r>
  <r>
    <n v="908883"/>
    <x v="19"/>
    <x v="0"/>
    <x v="0"/>
    <s v="City Wide Capital"/>
    <x v="0"/>
    <x v="0"/>
    <x v="0"/>
    <x v="0"/>
    <x v="0"/>
    <s v="Individual"/>
    <x v="0"/>
    <x v="0"/>
    <x v="0"/>
    <x v="2"/>
    <x v="1"/>
    <s v="908883  Fire Back-Up Generators"/>
    <s v="516104  City Wide Capital"/>
    <n v="0"/>
    <n v="200"/>
    <n v="200"/>
    <n v="0"/>
    <n v="0"/>
    <n v="0"/>
    <n v="0"/>
    <n v="0"/>
    <n v="0"/>
    <n v="0"/>
    <n v="400"/>
    <n v="516104"/>
    <n v="400"/>
    <s v="CW"/>
    <x v="7"/>
    <s v="City Wide Capital"/>
    <n v="908883"/>
    <s v="Génératrices auxiliaires – Incendies"/>
    <s v="908883 Génératrices auxiliaires – Incendies"/>
    <x v="0"/>
    <x v="1"/>
    <x v="0"/>
    <x v="0"/>
  </r>
  <r>
    <n v="909329"/>
    <x v="20"/>
    <x v="3"/>
    <x v="3"/>
    <s v="Provincial Revenue"/>
    <x v="3"/>
    <x v="2"/>
    <x v="0"/>
    <x v="0"/>
    <x v="0"/>
    <s v="Individual"/>
    <x v="2"/>
    <x v="0"/>
    <x v="0"/>
    <x v="2"/>
    <x v="1"/>
    <s v="909329  CBRN Grant-2019"/>
    <s v="512005  Provincial Revenue"/>
    <n v="150"/>
    <n v="150"/>
    <n v="150"/>
    <n v="150"/>
    <n v="150"/>
    <n v="150"/>
    <n v="150"/>
    <n v="150"/>
    <n v="150"/>
    <n v="150"/>
    <n v="1500"/>
    <n v="512005"/>
    <n v="600"/>
    <s v="CW"/>
    <x v="8"/>
    <s v="Provincial"/>
    <n v="909329"/>
    <s v="Subvention pour les interventions CBRN 2019"/>
    <s v="909329 Subvention pour les interventions CBRN 2019"/>
    <x v="0"/>
    <x v="1"/>
    <x v="2"/>
    <x v="3"/>
  </r>
  <r>
    <n v="909073"/>
    <x v="21"/>
    <x v="0"/>
    <x v="0"/>
    <s v="City Wide Capital"/>
    <x v="0"/>
    <x v="0"/>
    <x v="0"/>
    <x v="0"/>
    <x v="0"/>
    <s v="Life Cycle Renewal - Paramedic"/>
    <x v="0"/>
    <x v="0"/>
    <x v="0"/>
    <x v="4"/>
    <x v="2"/>
    <s v="909073  Paramedic Facilities/Post Equipment Repl"/>
    <s v="516104  City Wide Capital"/>
    <n v="300"/>
    <n v="100"/>
    <n v="102"/>
    <n v="110.1"/>
    <n v="110.3"/>
    <n v="127.4"/>
    <n v="124.3"/>
    <n v="426.5"/>
    <n v="128.80000000000001"/>
    <n v="131.19999999999999"/>
    <n v="1660.6"/>
    <n v="516104"/>
    <n v="612.1"/>
    <s v="CW"/>
    <x v="3"/>
    <s v="City Wide Capital"/>
    <n v="909073"/>
    <s v="Remplacement de l’équipement des installations et des postes du Service paramédic (2019)"/>
    <s v="909073 Remplacement de l’équipement des installations et des postes du Service paramédic (2019)"/>
    <x v="0"/>
    <x v="2"/>
    <x v="0"/>
    <x v="0"/>
  </r>
  <r>
    <n v="909074"/>
    <x v="22"/>
    <x v="0"/>
    <x v="0"/>
    <s v="City Wide Capital"/>
    <x v="0"/>
    <x v="0"/>
    <x v="0"/>
    <x v="0"/>
    <x v="0"/>
    <s v="Life Cycle Renewal - Paramedic"/>
    <x v="0"/>
    <x v="0"/>
    <x v="0"/>
    <x v="4"/>
    <x v="2"/>
    <s v="909074  Paramedic Defibrillator Replace (2020)"/>
    <s v="516104  City Wide Capital"/>
    <n v="0"/>
    <n v="550"/>
    <n v="650"/>
    <n v="2300"/>
    <n v="1300"/>
    <n v="0"/>
    <n v="0"/>
    <n v="0"/>
    <n v="550"/>
    <n v="650"/>
    <n v="6000"/>
    <n v="516104"/>
    <n v="3500"/>
    <s v="CW"/>
    <x v="4"/>
    <s v="City Wide Capital"/>
    <n v="909074"/>
    <s v="Remplacement des défibrillateurs pour le Service paramédic (2020)"/>
    <s v="909074 Remplacement des défibrillateurs pour le Service paramédic (2020)"/>
    <x v="0"/>
    <x v="2"/>
    <x v="0"/>
    <x v="0"/>
  </r>
  <r>
    <n v="909075"/>
    <x v="23"/>
    <x v="0"/>
    <x v="0"/>
    <s v="City Wide Capital"/>
    <x v="0"/>
    <x v="0"/>
    <x v="0"/>
    <x v="0"/>
    <x v="0"/>
    <s v="Life Cycle Renewal - Paramedic"/>
    <x v="0"/>
    <x v="0"/>
    <x v="0"/>
    <x v="4"/>
    <x v="2"/>
    <s v="909075  Paramedic Mobile Data Equipment (2021)"/>
    <s v="516104  City Wide Capital"/>
    <n v="0"/>
    <n v="0"/>
    <n v="300"/>
    <n v="0"/>
    <n v="0"/>
    <n v="0"/>
    <n v="0"/>
    <n v="300"/>
    <n v="0"/>
    <n v="0"/>
    <n v="600"/>
    <n v="516104"/>
    <n v="300"/>
    <s v="CW"/>
    <x v="7"/>
    <s v="City Wide Capital"/>
    <n v="909075"/>
    <s v="Équipement mobile de données du Service paramédic (2021)"/>
    <s v="909075 Équipement mobile de données du Service paramédic (2021)"/>
    <x v="0"/>
    <x v="2"/>
    <x v="0"/>
    <x v="0"/>
  </r>
  <r>
    <n v="909420"/>
    <x v="24"/>
    <x v="0"/>
    <x v="0"/>
    <s v="City Wide Capital"/>
    <x v="0"/>
    <x v="0"/>
    <x v="0"/>
    <x v="0"/>
    <x v="0"/>
    <s v="Life Cycle Renewal - Paramedic"/>
    <x v="0"/>
    <x v="0"/>
    <x v="0"/>
    <x v="4"/>
    <x v="2"/>
    <s v="909420  Paramedic Equipment Replacement (2019)"/>
    <s v="516104  City Wide Capital"/>
    <n v="350"/>
    <n v="360"/>
    <n v="250"/>
    <n v="439"/>
    <n v="440"/>
    <n v="491"/>
    <n v="403"/>
    <n v="443"/>
    <n v="451"/>
    <n v="458"/>
    <n v="4085"/>
    <n v="516104"/>
    <n v="1399"/>
    <s v="CW"/>
    <x v="3"/>
    <s v="City Wide Capital"/>
    <n v="909420"/>
    <s v="Remplacement de l’équipement des paramédics 2019"/>
    <s v="909420 Remplacement de l’équipement des paramédics 2019"/>
    <x v="0"/>
    <x v="2"/>
    <x v="0"/>
    <x v="0"/>
  </r>
  <r>
    <n v="909421"/>
    <x v="25"/>
    <x v="0"/>
    <x v="0"/>
    <s v="City Wide Capital"/>
    <x v="0"/>
    <x v="0"/>
    <x v="0"/>
    <x v="0"/>
    <x v="0"/>
    <s v="Life Cycle Renewal - Paramedic"/>
    <x v="0"/>
    <x v="0"/>
    <x v="0"/>
    <x v="4"/>
    <x v="2"/>
    <s v="909421  Paramedic Technology &amp; Equipment (2019)"/>
    <s v="516104  City Wide Capital"/>
    <n v="432"/>
    <n v="548"/>
    <n v="301"/>
    <n v="650"/>
    <n v="500"/>
    <n v="450"/>
    <n v="326.89999999999998"/>
    <n v="373.6"/>
    <n v="510.4"/>
    <n v="500"/>
    <n v="4591.8999999999996"/>
    <n v="516104"/>
    <n v="1931"/>
    <s v="CW"/>
    <x v="3"/>
    <s v="City Wide Capital"/>
    <n v="909421"/>
    <s v="Technologie et équipement des paramédics 2019"/>
    <s v="909421 Technologie et équipement des paramédics 2019"/>
    <x v="0"/>
    <x v="2"/>
    <x v="0"/>
    <x v="0"/>
  </r>
  <r>
    <n v="909505"/>
    <x v="26"/>
    <x v="0"/>
    <x v="0"/>
    <s v="City Wide Capital"/>
    <x v="0"/>
    <x v="0"/>
    <x v="0"/>
    <x v="0"/>
    <x v="0"/>
    <s v="Life Cycle Renewal - Paramedic"/>
    <x v="0"/>
    <x v="0"/>
    <x v="0"/>
    <x v="4"/>
    <x v="2"/>
    <s v="909505  Paramedic Power Stretcher Replacement"/>
    <s v="516104  City Wide Capital"/>
    <n v="0"/>
    <n v="0"/>
    <n v="0"/>
    <n v="0"/>
    <n v="0"/>
    <n v="0"/>
    <n v="0"/>
    <n v="0"/>
    <n v="1875"/>
    <n v="1166"/>
    <n v="3041"/>
    <n v="516104"/>
    <n v="0"/>
    <s v="CW"/>
    <x v="0"/>
    <s v="City Wide Capital"/>
    <n v="909505"/>
    <s v="Remplacement de la civière électrique paramédicale"/>
    <s v="909505 Remplacement de la civière électrique paramédicale"/>
    <x v="0"/>
    <x v="2"/>
    <x v="0"/>
    <x v="0"/>
  </r>
  <r>
    <n v="909076"/>
    <x v="27"/>
    <x v="0"/>
    <x v="0"/>
    <s v="City Wide Capital"/>
    <x v="0"/>
    <x v="0"/>
    <x v="0"/>
    <x v="0"/>
    <x v="0"/>
    <s v="Individual"/>
    <x v="1"/>
    <x v="0"/>
    <x v="0"/>
    <x v="4"/>
    <x v="2"/>
    <s v="909076  Paramedic West End Deployment Facility"/>
    <s v="516104  City Wide Capital"/>
    <n v="95"/>
    <n v="190"/>
    <n v="380"/>
    <n v="0"/>
    <n v="0"/>
    <n v="0"/>
    <n v="0"/>
    <n v="0"/>
    <n v="0"/>
    <n v="0"/>
    <n v="665"/>
    <n v="516104"/>
    <n v="665"/>
    <s v="CW"/>
    <x v="2"/>
    <s v="City Wide Capital"/>
    <n v="909076"/>
    <s v="Station de changement de quart de travail du Service paramédic – Ouest"/>
    <s v="909076 Station de changement de quart de travail du Service paramédic – Ouest"/>
    <x v="0"/>
    <x v="2"/>
    <x v="1"/>
    <x v="0"/>
  </r>
  <r>
    <n v="909076"/>
    <x v="27"/>
    <x v="1"/>
    <x v="1"/>
    <s v="Protection City Wide 2014"/>
    <x v="1"/>
    <x v="1"/>
    <x v="0"/>
    <x v="0"/>
    <x v="0"/>
    <s v="Individual"/>
    <x v="1"/>
    <x v="0"/>
    <x v="0"/>
    <x v="4"/>
    <x v="2"/>
    <s v="909076  Paramedic West End Deployment Facility"/>
    <s v="516328  D/C - Protection City Wide 2014"/>
    <n v="405"/>
    <n v="810"/>
    <n v="1620"/>
    <n v="0"/>
    <n v="0"/>
    <n v="0"/>
    <n v="0"/>
    <n v="0"/>
    <n v="0"/>
    <n v="0"/>
    <n v="2835"/>
    <n v="516328"/>
    <n v="2835"/>
    <s v="CW"/>
    <x v="2"/>
    <s v="Protection Services"/>
    <n v="909076"/>
    <s v="Station de changement de quart de travail du Service paramédic – Ouest"/>
    <s v="909076 Station de changement de quart de travail du Service paramédic – Ouest"/>
    <x v="0"/>
    <x v="2"/>
    <x v="1"/>
    <x v="1"/>
  </r>
  <r>
    <n v="909419"/>
    <x v="28"/>
    <x v="0"/>
    <x v="0"/>
    <s v="City Wide Capital"/>
    <x v="0"/>
    <x v="0"/>
    <x v="0"/>
    <x v="0"/>
    <x v="0"/>
    <s v="Individual"/>
    <x v="1"/>
    <x v="0"/>
    <x v="0"/>
    <x v="4"/>
    <x v="2"/>
    <s v="909419  Paramedic Vehicles &amp; Equipment (2019)"/>
    <s v="516104  City Wide Capital"/>
    <n v="71"/>
    <n v="71"/>
    <n v="72.400000000000006"/>
    <n v="74"/>
    <n v="75.2"/>
    <n v="76"/>
    <n v="77.900000000000006"/>
    <n v="79"/>
    <n v="80.8"/>
    <n v="82.2"/>
    <n v="759.5"/>
    <n v="516104"/>
    <n v="288.39999999999998"/>
    <s v="CW"/>
    <x v="3"/>
    <s v="City Wide Capital"/>
    <n v="909419"/>
    <s v="Véhicules et d'équipements paramédicaux 2019"/>
    <s v="909419 Véhicules et d'équipements paramédicaux 2019"/>
    <x v="0"/>
    <x v="2"/>
    <x v="1"/>
    <x v="0"/>
  </r>
  <r>
    <n v="909419"/>
    <x v="28"/>
    <x v="1"/>
    <x v="1"/>
    <s v="Future DC Funding"/>
    <x v="1"/>
    <x v="1"/>
    <x v="0"/>
    <x v="0"/>
    <x v="0"/>
    <s v="Individual"/>
    <x v="1"/>
    <x v="0"/>
    <x v="0"/>
    <x v="4"/>
    <x v="2"/>
    <s v="909419  Paramedic Vehicles &amp; Equipment (2019)"/>
    <s v="516298  Future DC Funding"/>
    <n v="0"/>
    <n v="0"/>
    <n v="0"/>
    <n v="0"/>
    <n v="74"/>
    <n v="452"/>
    <n v="460.1"/>
    <n v="469"/>
    <n v="477.2"/>
    <n v="485.8"/>
    <n v="2418.1"/>
    <n v="516298"/>
    <n v="0"/>
    <s v="CW"/>
    <x v="3"/>
    <s v="Check "/>
    <n v="909419"/>
    <s v="Véhicules et d'équipements paramédicaux 2019"/>
    <s v="909419 Véhicules et d'équipements paramédicaux 2019"/>
    <x v="0"/>
    <x v="2"/>
    <x v="1"/>
    <x v="1"/>
  </r>
  <r>
    <n v="909419"/>
    <x v="28"/>
    <x v="1"/>
    <x v="1"/>
    <s v="Protection City Wide 2014"/>
    <x v="1"/>
    <x v="1"/>
    <x v="0"/>
    <x v="0"/>
    <x v="0"/>
    <s v="Individual"/>
    <x v="1"/>
    <x v="0"/>
    <x v="0"/>
    <x v="4"/>
    <x v="2"/>
    <s v="909419  Paramedic Vehicles &amp; Equipment (2019)"/>
    <s v="516328  D/C - Protection City Wide 2014"/>
    <n v="419"/>
    <n v="419"/>
    <n v="427.6"/>
    <n v="436"/>
    <n v="369.8"/>
    <n v="0"/>
    <n v="0"/>
    <n v="0"/>
    <n v="0"/>
    <n v="0"/>
    <n v="2071.4"/>
    <n v="516328"/>
    <n v="1701.6"/>
    <s v="CW"/>
    <x v="3"/>
    <s v="Protection Services"/>
    <n v="909419"/>
    <s v="Véhicules et d'équipements paramédicaux 2019"/>
    <s v="909419 Véhicules et d'équipements paramédicaux 2019"/>
    <x v="0"/>
    <x v="2"/>
    <x v="1"/>
    <x v="1"/>
  </r>
  <r>
    <n v="909118"/>
    <x v="29"/>
    <x v="0"/>
    <x v="0"/>
    <s v="City Wide Capital"/>
    <x v="0"/>
    <x v="0"/>
    <x v="0"/>
    <x v="0"/>
    <x v="0"/>
    <s v="Individual"/>
    <x v="0"/>
    <x v="0"/>
    <x v="0"/>
    <x v="5"/>
    <x v="3"/>
    <s v="909118  By-law Ballistic Vest Replacement"/>
    <s v="516104  City Wide Capital"/>
    <n v="0"/>
    <n v="75"/>
    <n v="0"/>
    <n v="0"/>
    <n v="0"/>
    <n v="81"/>
    <n v="0"/>
    <n v="0"/>
    <n v="0"/>
    <n v="87"/>
    <n v="243"/>
    <n v="516104"/>
    <n v="75"/>
    <s v="CW"/>
    <x v="0"/>
    <s v="City Wide Capital"/>
    <n v="909118"/>
    <s v="Remplacement de gilets pare-balles pour les Services des règlements municipaux"/>
    <s v="909118 Remplacement de gilets pare-balles pour les Services des règlements municipaux"/>
    <x v="0"/>
    <x v="3"/>
    <x v="0"/>
    <x v="0"/>
  </r>
  <r>
    <n v="909119"/>
    <x v="30"/>
    <x v="0"/>
    <x v="0"/>
    <s v="City Wide Capital"/>
    <x v="0"/>
    <x v="0"/>
    <x v="0"/>
    <x v="0"/>
    <x v="0"/>
    <s v="Individual"/>
    <x v="0"/>
    <x v="0"/>
    <x v="0"/>
    <x v="5"/>
    <x v="3"/>
    <s v="909119  By-law Field Technology Systems"/>
    <s v="516104  City Wide Capital"/>
    <n v="0"/>
    <n v="0"/>
    <n v="300"/>
    <n v="0"/>
    <n v="0"/>
    <n v="0"/>
    <n v="322"/>
    <n v="0"/>
    <n v="0"/>
    <n v="0"/>
    <n v="622"/>
    <n v="516104"/>
    <n v="300"/>
    <s v="CW"/>
    <x v="0"/>
    <s v="City Wide Capital"/>
    <n v="909119"/>
    <s v="Systèmes de technologie de terrain pour les Services des règlements municipaux"/>
    <s v="909119 Systèmes de technologie de terrain pour les Services des règlements municipaux"/>
    <x v="0"/>
    <x v="3"/>
    <x v="0"/>
    <x v="0"/>
  </r>
  <r>
    <n v="909360"/>
    <x v="31"/>
    <x v="0"/>
    <x v="0"/>
    <s v="City Wide Capital"/>
    <x v="0"/>
    <x v="0"/>
    <x v="0"/>
    <x v="0"/>
    <x v="0"/>
    <s v="Buildings-By-Law Services"/>
    <x v="0"/>
    <x v="0"/>
    <x v="1"/>
    <x v="3"/>
    <x v="3"/>
    <s v="909360  2019 Buildings-By-Law Services"/>
    <s v="516104  City Wide Capital"/>
    <n v="155"/>
    <n v="500"/>
    <n v="500"/>
    <n v="500"/>
    <n v="500"/>
    <n v="500"/>
    <n v="500"/>
    <n v="500"/>
    <n v="500"/>
    <n v="500"/>
    <n v="4655"/>
    <n v="516104"/>
    <n v="1655"/>
    <s v="CW"/>
    <x v="3"/>
    <s v="City Wide Capital"/>
    <n v="909360"/>
    <s v="Bâtiments 2019 - Services des règlements municipaux"/>
    <s v="909360 Bâtiments 2019 - Services des règlements municipaux"/>
    <x v="0"/>
    <x v="3"/>
    <x v="0"/>
    <x v="0"/>
  </r>
  <r>
    <n v="909436"/>
    <x v="32"/>
    <x v="0"/>
    <x v="0"/>
    <s v="City Wide Capital"/>
    <x v="0"/>
    <x v="0"/>
    <x v="0"/>
    <x v="0"/>
    <x v="0"/>
    <s v="Life Cycle Renewal - By-law"/>
    <x v="0"/>
    <x v="0"/>
    <x v="0"/>
    <x v="5"/>
    <x v="3"/>
    <s v="909436  2019 By-law Equipment Replacement"/>
    <s v="516104  City Wide Capital"/>
    <n v="70"/>
    <n v="60"/>
    <n v="61"/>
    <n v="62"/>
    <n v="63"/>
    <n v="64"/>
    <n v="65"/>
    <n v="66"/>
    <n v="67"/>
    <n v="68"/>
    <n v="646"/>
    <n v="516104"/>
    <n v="253"/>
    <s v="CW"/>
    <x v="2"/>
    <s v="City Wide Capital"/>
    <n v="909436"/>
    <s v="Remplacement d’équipement pour les Services des règlements municipaux 2019"/>
    <s v="909436 Remplacement d’équipement pour les Services des règlements municipaux 2019"/>
    <x v="0"/>
    <x v="3"/>
    <x v="0"/>
    <x v="0"/>
  </r>
  <r>
    <n v="909369"/>
    <x v="33"/>
    <x v="0"/>
    <x v="0"/>
    <s v="City Wide Capital"/>
    <x v="0"/>
    <x v="0"/>
    <x v="0"/>
    <x v="0"/>
    <x v="0"/>
    <s v="Buildings-Social Services"/>
    <x v="0"/>
    <x v="0"/>
    <x v="1"/>
    <x v="3"/>
    <x v="4"/>
    <s v="909369  2019 Buildings-Social Services"/>
    <s v="516104  City Wide Capital"/>
    <n v="1230"/>
    <n v="250"/>
    <n v="250"/>
    <n v="250"/>
    <n v="250"/>
    <n v="250"/>
    <n v="250"/>
    <n v="250"/>
    <n v="250"/>
    <n v="250"/>
    <n v="3480"/>
    <n v="516104"/>
    <n v="1980"/>
    <s v="CW"/>
    <x v="3"/>
    <s v="City Wide Capital"/>
    <n v="909369"/>
    <s v="Bâtiments 2019 - Services sociaux"/>
    <s v="909369 Bâtiments 2019 - Services sociaux"/>
    <x v="0"/>
    <x v="4"/>
    <x v="0"/>
    <x v="0"/>
  </r>
  <r>
    <n v="909479"/>
    <x v="34"/>
    <x v="0"/>
    <x v="0"/>
    <s v="City Wide Capital"/>
    <x v="0"/>
    <x v="0"/>
    <x v="0"/>
    <x v="0"/>
    <x v="0"/>
    <s v="Accessibility - Social Services"/>
    <x v="2"/>
    <x v="0"/>
    <x v="1"/>
    <x v="3"/>
    <x v="4"/>
    <s v="909479  2019 Accessibility - Social Services"/>
    <s v="516104  City Wide Capital"/>
    <n v="60"/>
    <n v="60"/>
    <n v="60"/>
    <n v="60"/>
    <n v="0"/>
    <n v="0"/>
    <n v="0"/>
    <n v="0"/>
    <n v="0"/>
    <n v="0"/>
    <n v="240"/>
    <n v="516104"/>
    <n v="240"/>
    <s v="CW"/>
    <x v="3"/>
    <s v="City Wide Capital"/>
    <n v="909479"/>
    <s v="Accessibilité 2019 - Services sociaux"/>
    <s v="909479 Accessibilité 2019 - Services sociaux"/>
    <x v="0"/>
    <x v="4"/>
    <x v="3"/>
    <x v="0"/>
  </r>
  <r>
    <n v="909361"/>
    <x v="35"/>
    <x v="0"/>
    <x v="0"/>
    <s v="City Wide Capital"/>
    <x v="0"/>
    <x v="0"/>
    <x v="0"/>
    <x v="0"/>
    <x v="0"/>
    <s v="Buildings-Child Care Services"/>
    <x v="0"/>
    <x v="0"/>
    <x v="1"/>
    <x v="3"/>
    <x v="5"/>
    <s v="909361  2019 Buildings-Child Care Services"/>
    <s v="516104  City Wide Capital"/>
    <n v="370"/>
    <n v="150"/>
    <n v="150"/>
    <n v="150"/>
    <n v="150"/>
    <n v="150"/>
    <n v="150"/>
    <n v="150"/>
    <n v="150"/>
    <n v="150"/>
    <n v="1720"/>
    <n v="516104"/>
    <n v="820"/>
    <s v="CW"/>
    <x v="3"/>
    <s v="City Wide Capital"/>
    <n v="909361"/>
    <s v="Bâtiments 2019 - Services de garde"/>
    <s v="909361 Bâtiments 2019 - Services de garde"/>
    <x v="0"/>
    <x v="5"/>
    <x v="0"/>
    <x v="2"/>
  </r>
  <r>
    <n v="909236"/>
    <x v="36"/>
    <x v="0"/>
    <x v="0"/>
    <s v="City Wide Capital"/>
    <x v="0"/>
    <x v="0"/>
    <x v="0"/>
    <x v="0"/>
    <x v="0"/>
    <s v="Accessibility - Child Care Services"/>
    <x v="2"/>
    <x v="0"/>
    <x v="1"/>
    <x v="3"/>
    <x v="5"/>
    <s v="909236  2019 Accessibility - Child Care Services"/>
    <s v="516104  City Wide Capital"/>
    <n v="60"/>
    <n v="60"/>
    <n v="60"/>
    <n v="60"/>
    <n v="0"/>
    <n v="0"/>
    <n v="0"/>
    <n v="0"/>
    <n v="0"/>
    <n v="0"/>
    <n v="240"/>
    <n v="516104"/>
    <n v="240"/>
    <s v="CW"/>
    <x v="3"/>
    <s v="City Wide Capital"/>
    <n v="909236"/>
    <s v="Accessibilité 2019 - Services de garde"/>
    <s v="909236 Accessibilité 2019 - Services de garde"/>
    <x v="0"/>
    <x v="5"/>
    <x v="3"/>
    <x v="0"/>
  </r>
  <r>
    <n v="909048"/>
    <x v="37"/>
    <x v="3"/>
    <x v="3"/>
    <s v="Provincial Revenue"/>
    <x v="3"/>
    <x v="2"/>
    <x v="0"/>
    <x v="0"/>
    <x v="0"/>
    <s v="Individual"/>
    <x v="0"/>
    <x v="0"/>
    <x v="2"/>
    <x v="6"/>
    <x v="6"/>
    <s v="909048  2018 Furniture &amp; Equip. - Long Term Care"/>
    <s v="512005  Provincial Revenue"/>
    <n v="0"/>
    <n v="0"/>
    <n v="0"/>
    <n v="0"/>
    <n v="350.4"/>
    <n v="350.4"/>
    <n v="350.4"/>
    <n v="350.4"/>
    <n v="350.4"/>
    <n v="0"/>
    <n v="1752"/>
    <n v="512005"/>
    <n v="0"/>
    <s v="8,12,22"/>
    <x v="3"/>
    <s v="Provincial"/>
    <n v="909048"/>
    <s v="Mobilier et équipement 2018 – Soins de longue durée"/>
    <s v="909048 Mobilier et équipement 2018 – Soins de longue durée"/>
    <x v="0"/>
    <x v="6"/>
    <x v="0"/>
    <x v="3"/>
  </r>
  <r>
    <n v="909366"/>
    <x v="38"/>
    <x v="0"/>
    <x v="0"/>
    <s v="City Wide Capital"/>
    <x v="0"/>
    <x v="0"/>
    <x v="0"/>
    <x v="0"/>
    <x v="0"/>
    <s v="Buildings-Long Term Care"/>
    <x v="0"/>
    <x v="0"/>
    <x v="1"/>
    <x v="3"/>
    <x v="6"/>
    <s v="909366  2019 Buildings-Long Term Care"/>
    <s v="516104  City Wide Capital"/>
    <n v="645"/>
    <n v="1000"/>
    <n v="1000"/>
    <n v="1000"/>
    <n v="1000"/>
    <n v="1000"/>
    <n v="1000"/>
    <n v="1000"/>
    <n v="1000"/>
    <n v="1000"/>
    <n v="9645"/>
    <n v="516104"/>
    <n v="3645"/>
    <s v="CW"/>
    <x v="3"/>
    <s v="City Wide Capital"/>
    <n v="909366"/>
    <s v="Bâtiments 2019 - Soins de longue durée"/>
    <s v="909366 Bâtiments 2019 - Soins de longue durée"/>
    <x v="0"/>
    <x v="6"/>
    <x v="0"/>
    <x v="0"/>
  </r>
  <r>
    <n v="909545"/>
    <x v="39"/>
    <x v="3"/>
    <x v="3"/>
    <s v="Provincial Revenue"/>
    <x v="3"/>
    <x v="2"/>
    <x v="0"/>
    <x v="0"/>
    <x v="0"/>
    <s v="Individual"/>
    <x v="0"/>
    <x v="0"/>
    <x v="2"/>
    <x v="6"/>
    <x v="6"/>
    <s v="909545  2019 Furniture &amp; Equip. - Long Term Care"/>
    <s v="512005  Provincial Revenue"/>
    <n v="350"/>
    <n v="350"/>
    <n v="350"/>
    <n v="350"/>
    <n v="350"/>
    <n v="350"/>
    <n v="350"/>
    <n v="350"/>
    <n v="350"/>
    <n v="350"/>
    <n v="3500"/>
    <n v="512005"/>
    <n v="1400"/>
    <s v="12, 8, 22"/>
    <x v="8"/>
    <s v="Provincial"/>
    <n v="909545"/>
    <s v="Mobilier et équipement 2019 – Soins de longue durée_x000a_"/>
    <s v="909545 Mobilier et équipement 2019 – Soins de longue durée_x000a_"/>
    <x v="0"/>
    <x v="6"/>
    <x v="0"/>
    <x v="3"/>
  </r>
  <r>
    <n v="909545"/>
    <x v="39"/>
    <x v="0"/>
    <x v="0"/>
    <s v="City Wide Capital"/>
    <x v="0"/>
    <x v="0"/>
    <x v="0"/>
    <x v="0"/>
    <x v="0"/>
    <s v="Individual"/>
    <x v="0"/>
    <x v="0"/>
    <x v="2"/>
    <x v="6"/>
    <x v="6"/>
    <s v="909545  2019 Furniture &amp; Equip. - Long Term Care"/>
    <s v="516104  City Wide Capital"/>
    <n v="300"/>
    <n v="0"/>
    <n v="0"/>
    <n v="0"/>
    <n v="0"/>
    <n v="0"/>
    <n v="0"/>
    <n v="0"/>
    <n v="0"/>
    <n v="0"/>
    <n v="300"/>
    <n v="516104"/>
    <n v="300"/>
    <s v="12, 8, 22"/>
    <x v="8"/>
    <s v="City Wide Capital"/>
    <n v="909545"/>
    <s v="Mobilier et équipement 2019 – Soins de longue durée_x000a_"/>
    <s v="909545 Mobilier et équipement 2019 – Soins de longue durée_x000a_"/>
    <x v="0"/>
    <x v="6"/>
    <x v="0"/>
    <x v="0"/>
  </r>
  <r>
    <n v="909477"/>
    <x v="40"/>
    <x v="0"/>
    <x v="0"/>
    <s v="City Wide Capital"/>
    <x v="0"/>
    <x v="0"/>
    <x v="0"/>
    <x v="0"/>
    <x v="0"/>
    <s v="Accessibility - Long Term Care"/>
    <x v="2"/>
    <x v="0"/>
    <x v="1"/>
    <x v="3"/>
    <x v="6"/>
    <s v="909477  2019 Accessibility - Long Term Care"/>
    <s v="516104  City Wide Capital"/>
    <n v="60"/>
    <n v="60"/>
    <n v="60"/>
    <n v="60"/>
    <n v="0"/>
    <n v="0"/>
    <n v="0"/>
    <n v="0"/>
    <n v="0"/>
    <n v="0"/>
    <n v="240"/>
    <n v="516104"/>
    <n v="240"/>
    <s v="CW"/>
    <x v="3"/>
    <s v="City Wide Capital"/>
    <n v="909477"/>
    <s v="Accessibilité 2019 - Soins de longue durée"/>
    <s v="909477 Accessibilité 2019 - Soins de longue durée"/>
    <x v="0"/>
    <x v="6"/>
    <x v="3"/>
    <x v="0"/>
  </r>
  <r>
    <n v="904699"/>
    <x v="41"/>
    <x v="0"/>
    <x v="0"/>
    <s v="Cash In Lieu Parkland - City Wide"/>
    <x v="0"/>
    <x v="0"/>
    <x v="0"/>
    <x v="0"/>
    <x v="0"/>
    <s v="Individual"/>
    <x v="0"/>
    <x v="0"/>
    <x v="3"/>
    <x v="7"/>
    <x v="7"/>
    <s v="904699  Brewer Park"/>
    <s v="516129  D/R - Cash In Lieu Parkland - City Wide"/>
    <n v="0"/>
    <n v="0"/>
    <n v="0"/>
    <n v="0"/>
    <n v="0"/>
    <n v="0"/>
    <n v="0"/>
    <n v="0"/>
    <n v="3000"/>
    <n v="0"/>
    <n v="3000"/>
    <n v="516129"/>
    <n v="0"/>
    <n v="17"/>
    <x v="3"/>
    <s v="Lieu Parkland - City Wide"/>
    <n v="904699"/>
    <s v="Parc Brewer"/>
    <s v="904699 Parc Brewer"/>
    <x v="0"/>
    <x v="7"/>
    <x v="0"/>
    <x v="0"/>
  </r>
  <r>
    <n v="906852"/>
    <x v="42"/>
    <x v="0"/>
    <x v="0"/>
    <s v="City Wide Capital"/>
    <x v="0"/>
    <x v="0"/>
    <x v="0"/>
    <x v="0"/>
    <x v="0"/>
    <s v="Individual"/>
    <x v="0"/>
    <x v="0"/>
    <x v="3"/>
    <x v="7"/>
    <x v="7"/>
    <s v="906852  Cultural Facility West Renewal (NCAC)"/>
    <s v="516104  City Wide Capital"/>
    <n v="0"/>
    <n v="0"/>
    <n v="0"/>
    <n v="0"/>
    <n v="0"/>
    <n v="0"/>
    <n v="2322"/>
    <n v="2085"/>
    <n v="0"/>
    <n v="0"/>
    <n v="4407"/>
    <n v="516104"/>
    <n v="0"/>
    <s v="CW"/>
    <x v="8"/>
    <s v="City Wide Capital"/>
    <n v="906852"/>
    <s v="Renouvellement de l'installation culturelle ouest (CACN)"/>
    <s v="906852 Renouvellement de l'installation culturelle ouest (CACN)"/>
    <x v="0"/>
    <x v="7"/>
    <x v="0"/>
    <x v="0"/>
  </r>
  <r>
    <n v="907844"/>
    <x v="43"/>
    <x v="0"/>
    <x v="0"/>
    <s v="City Wide Capital"/>
    <x v="0"/>
    <x v="0"/>
    <x v="0"/>
    <x v="0"/>
    <x v="0"/>
    <s v="Individual"/>
    <x v="0"/>
    <x v="0"/>
    <x v="3"/>
    <x v="7"/>
    <x v="7"/>
    <s v="907844  Park Pathway Lighting 2018"/>
    <s v="516104  City Wide Capital"/>
    <n v="0"/>
    <n v="250"/>
    <n v="0"/>
    <n v="250"/>
    <n v="0"/>
    <n v="300"/>
    <n v="0"/>
    <n v="200"/>
    <n v="0"/>
    <n v="200"/>
    <n v="1200"/>
    <n v="516104"/>
    <n v="500"/>
    <s v="CW"/>
    <x v="8"/>
    <s v="City Wide Capital"/>
    <n v="907844"/>
    <s v="Eclairage des sentiers de parc 2018"/>
    <s v="907844 Eclairage des sentiers de parc 2018"/>
    <x v="0"/>
    <x v="7"/>
    <x v="0"/>
    <x v="0"/>
  </r>
  <r>
    <n v="908423"/>
    <x v="44"/>
    <x v="0"/>
    <x v="0"/>
    <s v="City Wide Capital"/>
    <x v="0"/>
    <x v="0"/>
    <x v="0"/>
    <x v="0"/>
    <x v="0"/>
    <s v="Individual"/>
    <x v="0"/>
    <x v="0"/>
    <x v="3"/>
    <x v="7"/>
    <x v="7"/>
    <s v="908423  Backflow Prevention Project"/>
    <s v="516104  City Wide Capital"/>
    <n v="750"/>
    <n v="0"/>
    <n v="0"/>
    <n v="0"/>
    <n v="0"/>
    <n v="0"/>
    <n v="0"/>
    <n v="0"/>
    <n v="0"/>
    <n v="0"/>
    <n v="750"/>
    <n v="516104"/>
    <n v="750"/>
    <s v="CW"/>
    <x v="8"/>
    <s v="City Wide Capital"/>
    <n v="908423"/>
    <s v="Projet de prévention des refoulements"/>
    <s v="908423 Projet de prévention des refoulements"/>
    <x v="0"/>
    <x v="7"/>
    <x v="0"/>
    <x v="0"/>
  </r>
  <r>
    <n v="909104"/>
    <x v="45"/>
    <x v="0"/>
    <x v="0"/>
    <s v="City Wide Capital"/>
    <x v="0"/>
    <x v="0"/>
    <x v="0"/>
    <x v="0"/>
    <x v="0"/>
    <s v="Individual"/>
    <x v="0"/>
    <x v="0"/>
    <x v="3"/>
    <x v="7"/>
    <x v="7"/>
    <s v="909104  Beach Pavillion Upgrade/Renewal"/>
    <s v="516104  City Wide Capital"/>
    <n v="0"/>
    <n v="0"/>
    <n v="933"/>
    <n v="921"/>
    <n v="1615"/>
    <n v="1315"/>
    <n v="0"/>
    <n v="0"/>
    <n v="0"/>
    <n v="0"/>
    <n v="4784"/>
    <n v="516104"/>
    <n v="1854"/>
    <n v="16"/>
    <x v="3"/>
    <s v="City Wide Capital"/>
    <n v="909104"/>
    <s v="Amélioration/renouvellement de pavillon de plage"/>
    <s v="909104 Amélioration/renouvellement de pavillon de plage"/>
    <x v="0"/>
    <x v="7"/>
    <x v="0"/>
    <x v="0"/>
  </r>
  <r>
    <n v="909107"/>
    <x v="46"/>
    <x v="0"/>
    <x v="0"/>
    <s v="City Wide Capital"/>
    <x v="0"/>
    <x v="0"/>
    <x v="0"/>
    <x v="0"/>
    <x v="0"/>
    <s v="Individual"/>
    <x v="0"/>
    <x v="0"/>
    <x v="3"/>
    <x v="7"/>
    <x v="7"/>
    <s v="909107  Facility Minor Cap Front of House Repair"/>
    <s v="516104  City Wide Capital"/>
    <n v="300"/>
    <n v="300"/>
    <n v="300"/>
    <n v="300"/>
    <n v="300"/>
    <n v="300"/>
    <n v="300"/>
    <n v="300"/>
    <n v="300"/>
    <n v="300"/>
    <n v="3000"/>
    <n v="516104"/>
    <n v="1200"/>
    <s v="CW"/>
    <x v="3"/>
    <s v="City Wide Capital"/>
    <n v="909107"/>
    <s v="Réparations mineures devant la maison"/>
    <s v="909107 Réparations mineures devant la maison"/>
    <x v="0"/>
    <x v="7"/>
    <x v="0"/>
    <x v="0"/>
  </r>
  <r>
    <n v="909127"/>
    <x v="47"/>
    <x v="0"/>
    <x v="0"/>
    <s v="Shenkman Art Theatre Capital"/>
    <x v="0"/>
    <x v="0"/>
    <x v="0"/>
    <x v="0"/>
    <x v="0"/>
    <s v="Individual"/>
    <x v="0"/>
    <x v="0"/>
    <x v="3"/>
    <x v="7"/>
    <x v="7"/>
    <s v="909127  Shenkman Theatre Cap Renewal Fund 2019"/>
    <s v="516179  R/F Shenkman Art Centre"/>
    <n v="40"/>
    <n v="40"/>
    <n v="40"/>
    <n v="40"/>
    <n v="40"/>
    <n v="40"/>
    <n v="40"/>
    <n v="40"/>
    <n v="40"/>
    <n v="40"/>
    <n v="400"/>
    <n v="516179"/>
    <n v="160"/>
    <n v="1"/>
    <x v="3"/>
    <s v="Shenkman Art Theatre Capital"/>
    <n v="909127"/>
    <s v="Fonds d'immobilisations pour la réfection du Théâtre Shenkman 2019"/>
    <s v="909127 Fonds d'immobilisations pour la réfection du Théâtre Shenkman 2019"/>
    <x v="0"/>
    <x v="7"/>
    <x v="0"/>
    <x v="0"/>
  </r>
  <r>
    <n v="909362"/>
    <x v="48"/>
    <x v="0"/>
    <x v="0"/>
    <s v="City Wide Capital"/>
    <x v="0"/>
    <x v="0"/>
    <x v="0"/>
    <x v="0"/>
    <x v="0"/>
    <s v="Buildings-Cultural Services"/>
    <x v="0"/>
    <x v="0"/>
    <x v="1"/>
    <x v="3"/>
    <x v="7"/>
    <s v="909362  2019 Buildings-Cultural Services"/>
    <s v="516104  City Wide Capital"/>
    <n v="905"/>
    <n v="800"/>
    <n v="800"/>
    <n v="800"/>
    <n v="800"/>
    <n v="800"/>
    <n v="800"/>
    <n v="800"/>
    <n v="800"/>
    <n v="800"/>
    <n v="8105"/>
    <n v="516104"/>
    <n v="3305"/>
    <s v="CW"/>
    <x v="3"/>
    <s v="City Wide Capital"/>
    <n v="909362"/>
    <s v="Bâtiments 2019 - Service culturels"/>
    <s v="909362 Bâtiments 2019 - Service culturels"/>
    <x v="0"/>
    <x v="7"/>
    <x v="0"/>
    <x v="0"/>
  </r>
  <r>
    <n v="909367"/>
    <x v="49"/>
    <x v="0"/>
    <x v="0"/>
    <s v="City Wide Capital"/>
    <x v="0"/>
    <x v="0"/>
    <x v="0"/>
    <x v="0"/>
    <x v="0"/>
    <s v="Buildings-Parks &amp; Recreation"/>
    <x v="0"/>
    <x v="0"/>
    <x v="1"/>
    <x v="3"/>
    <x v="7"/>
    <s v="909367  2019 Buildings-Parks &amp; Rec"/>
    <s v="516104  City Wide Capital"/>
    <n v="14659"/>
    <n v="25196"/>
    <n v="30806"/>
    <n v="32300"/>
    <n v="35417"/>
    <n v="38301"/>
    <n v="40906"/>
    <n v="43082"/>
    <n v="45733"/>
    <n v="48792"/>
    <n v="355192"/>
    <n v="516104"/>
    <n v="102961"/>
    <s v="CW"/>
    <x v="3"/>
    <s v="City Wide Capital"/>
    <n v="909367"/>
    <s v="Bâtiments 2019 - Parcs et loisirs"/>
    <s v="909367 Bâtiments 2019 - Parcs et loisirs"/>
    <x v="0"/>
    <x v="7"/>
    <x v="0"/>
    <x v="0"/>
  </r>
  <r>
    <n v="909372"/>
    <x v="50"/>
    <x v="0"/>
    <x v="0"/>
    <s v="City Wide Capital"/>
    <x v="0"/>
    <x v="0"/>
    <x v="0"/>
    <x v="0"/>
    <x v="0"/>
    <s v="Parks - Parks &amp; Recreation"/>
    <x v="0"/>
    <x v="0"/>
    <x v="1"/>
    <x v="3"/>
    <x v="7"/>
    <s v="909372  2019 Parks - Parks &amp; Rec"/>
    <s v="516104  City Wide Capital"/>
    <n v="5000"/>
    <n v="5500"/>
    <n v="6000"/>
    <n v="7000"/>
    <n v="8000"/>
    <n v="9000"/>
    <n v="10000"/>
    <n v="11000"/>
    <n v="12000"/>
    <n v="12000"/>
    <n v="85500"/>
    <n v="516104"/>
    <n v="23500"/>
    <s v="CW"/>
    <x v="3"/>
    <s v="City Wide Capital"/>
    <n v="909372"/>
    <s v="Parcs 2019 - Parcs et Loisirs"/>
    <s v="909372 Parcs 2019 - Parcs et Loisirs"/>
    <x v="0"/>
    <x v="7"/>
    <x v="0"/>
    <x v="0"/>
  </r>
  <r>
    <n v="909428"/>
    <x v="51"/>
    <x v="0"/>
    <x v="0"/>
    <s v="City Wide Capital"/>
    <x v="0"/>
    <x v="0"/>
    <x v="0"/>
    <x v="0"/>
    <x v="0"/>
    <s v="Individual"/>
    <x v="0"/>
    <x v="0"/>
    <x v="3"/>
    <x v="7"/>
    <x v="7"/>
    <s v="909428  Infrastruct Support - Outdoor Rinks 2019"/>
    <s v="516104  City Wide Capital"/>
    <n v="0"/>
    <n v="400"/>
    <n v="0"/>
    <n v="400"/>
    <n v="0"/>
    <n v="400"/>
    <n v="0"/>
    <n v="400"/>
    <n v="0"/>
    <n v="400"/>
    <n v="2000"/>
    <n v="516104"/>
    <n v="800"/>
    <s v="CW"/>
    <x v="8"/>
    <s v="City Wide Capital"/>
    <n v="909428"/>
    <s v="Soutien pour les infrastructures - patinoires extérieures 2019"/>
    <s v="909428 Soutien pour les infrastructures - patinoires extérieures 2019"/>
    <x v="0"/>
    <x v="7"/>
    <x v="0"/>
    <x v="0"/>
  </r>
  <r>
    <n v="909429"/>
    <x v="52"/>
    <x v="0"/>
    <x v="0"/>
    <s v="City Wide Capital"/>
    <x v="0"/>
    <x v="0"/>
    <x v="0"/>
    <x v="0"/>
    <x v="0"/>
    <s v="Individual"/>
    <x v="0"/>
    <x v="0"/>
    <x v="3"/>
    <x v="7"/>
    <x v="7"/>
    <s v="909429  New Community Buildings 2019"/>
    <s v="516104  City Wide Capital"/>
    <n v="0"/>
    <n v="0"/>
    <n v="0"/>
    <n v="0"/>
    <n v="0"/>
    <n v="0"/>
    <n v="0"/>
    <n v="0"/>
    <n v="0"/>
    <n v="3500"/>
    <n v="3500"/>
    <n v="516104"/>
    <n v="0"/>
    <s v="CW"/>
    <x v="3"/>
    <s v="City Wide Capital"/>
    <n v="909429"/>
    <s v="Nouvelles installations communautaires 2019"/>
    <s v="909429 Nouvelles installations communautaires 2019"/>
    <x v="0"/>
    <x v="7"/>
    <x v="0"/>
    <x v="0"/>
  </r>
  <r>
    <n v="909440"/>
    <x v="53"/>
    <x v="0"/>
    <x v="0"/>
    <s v="City Wide Capital"/>
    <x v="0"/>
    <x v="0"/>
    <x v="0"/>
    <x v="0"/>
    <x v="0"/>
    <s v="Individual"/>
    <x v="0"/>
    <x v="0"/>
    <x v="3"/>
    <x v="7"/>
    <x v="7"/>
    <s v="909440  Outdoor Pool Security Upgrades 2019"/>
    <s v="516104  City Wide Capital"/>
    <n v="100"/>
    <n v="100"/>
    <n v="100"/>
    <n v="0"/>
    <n v="0"/>
    <n v="0"/>
    <n v="0"/>
    <n v="0"/>
    <n v="0"/>
    <n v="0"/>
    <n v="300"/>
    <n v="516104"/>
    <n v="300"/>
    <s v="CW"/>
    <x v="3"/>
    <s v="City Wide Capital"/>
    <n v="909440"/>
    <s v="Amélioration de la sécurité pour les piscines extérieures 2019"/>
    <s v="909440 Amélioration de la sécurité pour les piscines extérieures 2019"/>
    <x v="0"/>
    <x v="7"/>
    <x v="0"/>
    <x v="0"/>
  </r>
  <r>
    <n v="909441"/>
    <x v="54"/>
    <x v="0"/>
    <x v="0"/>
    <s v="City Wide Capital"/>
    <x v="0"/>
    <x v="0"/>
    <x v="0"/>
    <x v="0"/>
    <x v="0"/>
    <s v="Individual"/>
    <x v="0"/>
    <x v="0"/>
    <x v="3"/>
    <x v="7"/>
    <x v="7"/>
    <s v="909441  Outdoor Sports Court Redevelopment 2019"/>
    <s v="516104  City Wide Capital"/>
    <n v="179"/>
    <n v="200"/>
    <n v="0"/>
    <n v="200"/>
    <n v="0"/>
    <n v="200"/>
    <n v="0"/>
    <n v="200"/>
    <n v="0"/>
    <n v="200"/>
    <n v="1179"/>
    <n v="516104"/>
    <n v="579"/>
    <s v="CW"/>
    <x v="3"/>
    <s v="City Wide Capital"/>
    <n v="909441"/>
    <s v="Réaménagement des terrains de sports en plein air"/>
    <s v="909441 Réaménagement des terrains de sports en plein air"/>
    <x v="0"/>
    <x v="7"/>
    <x v="0"/>
    <x v="0"/>
  </r>
  <r>
    <n v="909442"/>
    <x v="55"/>
    <x v="0"/>
    <x v="0"/>
    <s v="City Wide Capital"/>
    <x v="0"/>
    <x v="0"/>
    <x v="0"/>
    <x v="0"/>
    <x v="0"/>
    <s v="Individual"/>
    <x v="0"/>
    <x v="0"/>
    <x v="3"/>
    <x v="7"/>
    <x v="7"/>
    <s v="909442  Minor Park Improvement 2019"/>
    <s v="516104  City Wide Capital"/>
    <n v="150"/>
    <n v="250"/>
    <n v="250"/>
    <n v="250"/>
    <n v="250"/>
    <n v="250"/>
    <n v="250"/>
    <n v="300"/>
    <n v="300"/>
    <n v="325"/>
    <n v="2575"/>
    <n v="516104"/>
    <n v="900"/>
    <s v="CW"/>
    <x v="8"/>
    <s v="City Wide Capital"/>
    <n v="909442"/>
    <s v="Améliorations mineures aux parcs 2019"/>
    <s v="909442 Améliorations mineures aux parcs 2019"/>
    <x v="0"/>
    <x v="7"/>
    <x v="0"/>
    <x v="0"/>
  </r>
  <r>
    <n v="909443"/>
    <x v="56"/>
    <x v="0"/>
    <x v="0"/>
    <s v="Cash In Lieu Parkland - City Wide"/>
    <x v="0"/>
    <x v="0"/>
    <x v="0"/>
    <x v="0"/>
    <x v="0"/>
    <s v="Individual"/>
    <x v="0"/>
    <x v="0"/>
    <x v="3"/>
    <x v="7"/>
    <x v="7"/>
    <s v="909443  Park Redevelopment 2019"/>
    <s v="516129  D/R - Cash In Lieu Parkland - City Wide"/>
    <n v="300"/>
    <n v="0"/>
    <n v="500"/>
    <n v="0"/>
    <n v="500"/>
    <n v="0"/>
    <n v="500"/>
    <n v="0"/>
    <n v="500"/>
    <n v="0"/>
    <n v="2300"/>
    <n v="516129"/>
    <n v="800"/>
    <s v="CW"/>
    <x v="8"/>
    <s v="Lieu Parkland - City Wide"/>
    <n v="909443"/>
    <s v="Réaménagement de parc 2019"/>
    <s v="909443 Réaménagement de parc 2019"/>
    <x v="0"/>
    <x v="7"/>
    <x v="0"/>
    <x v="0"/>
  </r>
  <r>
    <n v="909444"/>
    <x v="57"/>
    <x v="0"/>
    <x v="0"/>
    <s v="City Wide Capital"/>
    <x v="0"/>
    <x v="0"/>
    <x v="0"/>
    <x v="0"/>
    <x v="0"/>
    <s v="Individual"/>
    <x v="0"/>
    <x v="0"/>
    <x v="3"/>
    <x v="7"/>
    <x v="7"/>
    <s v="909444  Fitness &amp; Recreation Equip. Replace 2019"/>
    <s v="516104  City Wide Capital"/>
    <n v="100"/>
    <n v="0"/>
    <n v="250"/>
    <n v="0"/>
    <n v="250"/>
    <n v="0"/>
    <n v="250"/>
    <n v="0"/>
    <n v="254"/>
    <n v="0"/>
    <n v="1104"/>
    <n v="516104"/>
    <n v="350"/>
    <s v="CW"/>
    <x v="8"/>
    <s v="City Wide Capital"/>
    <n v="909444"/>
    <s v="Remplacement du matériel de conditionnement physique et de loisirs 2019"/>
    <s v="909444 Remplacement du matériel de conditionnement physique et de loisirs 2019"/>
    <x v="0"/>
    <x v="7"/>
    <x v="0"/>
    <x v="0"/>
  </r>
  <r>
    <n v="909445"/>
    <x v="58"/>
    <x v="0"/>
    <x v="0"/>
    <s v="City Wide Capital"/>
    <x v="0"/>
    <x v="0"/>
    <x v="0"/>
    <x v="0"/>
    <x v="0"/>
    <s v="Individual"/>
    <x v="0"/>
    <x v="0"/>
    <x v="3"/>
    <x v="7"/>
    <x v="7"/>
    <s v="909445  Infrastructure Upgrades 2019"/>
    <s v="516104  City Wide Capital"/>
    <n v="578"/>
    <n v="777"/>
    <n v="798"/>
    <n v="671"/>
    <n v="944"/>
    <n v="969"/>
    <n v="994"/>
    <n v="1021"/>
    <n v="1049"/>
    <n v="384"/>
    <n v="8185"/>
    <n v="516104"/>
    <n v="2824"/>
    <s v="CW"/>
    <x v="3"/>
    <s v="City Wide Capital"/>
    <n v="909445"/>
    <s v="Modernisation des infrastructures  2019"/>
    <s v="909445 Modernisation des infrastructures  2019"/>
    <x v="0"/>
    <x v="7"/>
    <x v="0"/>
    <x v="0"/>
  </r>
  <r>
    <n v="909448"/>
    <x v="59"/>
    <x v="0"/>
    <x v="0"/>
    <s v="City Wide Capital"/>
    <x v="0"/>
    <x v="0"/>
    <x v="0"/>
    <x v="0"/>
    <x v="0"/>
    <s v="Individual"/>
    <x v="0"/>
    <x v="0"/>
    <x v="3"/>
    <x v="7"/>
    <x v="7"/>
    <s v="909448  Artifact &amp; Art Collection Restore &amp;Maint"/>
    <s v="516104  City Wide Capital"/>
    <n v="50"/>
    <n v="50"/>
    <n v="50"/>
    <n v="50"/>
    <n v="50"/>
    <n v="50"/>
    <n v="50"/>
    <n v="50"/>
    <n v="50"/>
    <n v="50"/>
    <n v="500"/>
    <n v="516104"/>
    <n v="200"/>
    <s v="CW"/>
    <x v="3"/>
    <s v="City Wide Capital"/>
    <n v="909448"/>
    <s v="Restauration et entretien de la collection d'artefacts et d'objets d'art 2019"/>
    <s v="909448 Restauration et entretien de la collection d'artefacts et d'objets d'art 2019"/>
    <x v="0"/>
    <x v="7"/>
    <x v="0"/>
    <x v="0"/>
  </r>
  <r>
    <n v="909449"/>
    <x v="60"/>
    <x v="0"/>
    <x v="0"/>
    <s v="Centrepointe Theatre Capital"/>
    <x v="0"/>
    <x v="0"/>
    <x v="0"/>
    <x v="0"/>
    <x v="0"/>
    <s v="Individual"/>
    <x v="0"/>
    <x v="0"/>
    <x v="3"/>
    <x v="7"/>
    <x v="7"/>
    <s v="909449  Centrepointe Theatre Cap Renew Fund 2019"/>
    <s v="516106  R/F -Centrepointe Theatre Capital"/>
    <n v="192"/>
    <n v="100"/>
    <n v="100"/>
    <n v="100"/>
    <n v="100"/>
    <n v="100"/>
    <n v="100"/>
    <n v="100"/>
    <n v="100"/>
    <n v="100"/>
    <n v="1092"/>
    <n v="516106"/>
    <n v="492"/>
    <n v="8"/>
    <x v="3"/>
    <s v="Centrepointe Theatre Capital"/>
    <n v="909449"/>
    <s v="Fonds d'immobilisations pour la réfection du Théâtre Centrepointe 2019"/>
    <s v="909449 Fonds d'immobilisations pour la réfection du Théâtre Centrepointe 2019"/>
    <x v="0"/>
    <x v="7"/>
    <x v="0"/>
    <x v="0"/>
  </r>
  <r>
    <n v="909450"/>
    <x v="61"/>
    <x v="0"/>
    <x v="0"/>
    <s v="City Wide Capital"/>
    <x v="0"/>
    <x v="0"/>
    <x v="0"/>
    <x v="0"/>
    <x v="0"/>
    <s v="Individual"/>
    <x v="0"/>
    <x v="0"/>
    <x v="3"/>
    <x v="7"/>
    <x v="7"/>
    <s v="909450  Cultural Building &amp; Equip 2019"/>
    <s v="516104  City Wide Capital"/>
    <n v="100"/>
    <n v="126"/>
    <n v="125"/>
    <n v="125"/>
    <n v="125"/>
    <n v="125"/>
    <n v="125"/>
    <n v="125"/>
    <n v="125"/>
    <n v="125"/>
    <n v="1226"/>
    <n v="516104"/>
    <n v="476"/>
    <s v="CW"/>
    <x v="8"/>
    <s v="City Wide Capital"/>
    <n v="909450"/>
    <s v="Édifices et équipement culturels 2019"/>
    <s v="909450 Édifices et équipement culturels 2019"/>
    <x v="0"/>
    <x v="7"/>
    <x v="0"/>
    <x v="0"/>
  </r>
  <r>
    <n v="909451"/>
    <x v="62"/>
    <x v="0"/>
    <x v="0"/>
    <s v="City Wide Capital"/>
    <x v="0"/>
    <x v="0"/>
    <x v="0"/>
    <x v="0"/>
    <x v="0"/>
    <s v="Individual"/>
    <x v="0"/>
    <x v="0"/>
    <x v="3"/>
    <x v="7"/>
    <x v="7"/>
    <s v="909451  Museum Sustainability Plan 2019"/>
    <s v="516104  City Wide Capital"/>
    <n v="0"/>
    <n v="200"/>
    <n v="200"/>
    <n v="200"/>
    <n v="200"/>
    <n v="200"/>
    <n v="200"/>
    <n v="200"/>
    <n v="200"/>
    <n v="200"/>
    <n v="1800"/>
    <n v="516104"/>
    <n v="600"/>
    <s v="CW"/>
    <x v="8"/>
    <s v="City Wide Capital"/>
    <n v="909451"/>
    <s v="Plan de durabilité des musés  2019"/>
    <s v="909451 Plan de durabilité des musés  2019"/>
    <x v="0"/>
    <x v="7"/>
    <x v="0"/>
    <x v="0"/>
  </r>
  <r>
    <n v="909546"/>
    <x v="63"/>
    <x v="3"/>
    <x v="3"/>
    <s v="General Revenue"/>
    <x v="3"/>
    <x v="2"/>
    <x v="0"/>
    <x v="0"/>
    <x v="0"/>
    <s v="Individual"/>
    <x v="0"/>
    <x v="0"/>
    <x v="3"/>
    <x v="7"/>
    <x v="7"/>
    <s v="909546  Meridian Naming Rights Enhancements"/>
    <s v="517005  General Revenue"/>
    <n v="191.1"/>
    <n v="0"/>
    <n v="0"/>
    <n v="0"/>
    <n v="0"/>
    <n v="0"/>
    <n v="0"/>
    <n v="0"/>
    <n v="0"/>
    <n v="0"/>
    <n v="191.1"/>
    <n v="517005"/>
    <n v="191.1"/>
    <n v="8"/>
    <x v="2"/>
    <s v="General"/>
    <n v="909546"/>
    <s v="Améliorations des droits de nommage Meridian"/>
    <s v="909546 Améliorations des droits de nommage Meridian"/>
    <x v="0"/>
    <x v="7"/>
    <x v="0"/>
    <x v="3"/>
  </r>
  <r>
    <n v="907417"/>
    <x v="64"/>
    <x v="0"/>
    <x v="0"/>
    <s v="Cash In Lieu Parkland - City Wide"/>
    <x v="0"/>
    <x v="0"/>
    <x v="0"/>
    <x v="0"/>
    <x v="0"/>
    <s v="Individual"/>
    <x v="1"/>
    <x v="0"/>
    <x v="3"/>
    <x v="8"/>
    <x v="7"/>
    <s v="907417  Dr. Taite Linear Park"/>
    <s v="516129  D/R - Cash In Lieu Parkland - City Wide"/>
    <n v="6"/>
    <n v="0"/>
    <n v="0"/>
    <n v="0"/>
    <n v="0"/>
    <n v="0"/>
    <n v="0"/>
    <n v="0"/>
    <n v="0"/>
    <n v="0"/>
    <n v="6"/>
    <n v="516129"/>
    <n v="6"/>
    <n v="19"/>
    <x v="9"/>
    <s v="Lieu Parkland - City Wide"/>
    <n v="907417"/>
    <s v="Parc linéaire Dr-Taite"/>
    <s v="907417 Parc linéaire Dr-Taite"/>
    <x v="0"/>
    <x v="7"/>
    <x v="1"/>
    <x v="0"/>
  </r>
  <r>
    <n v="907417"/>
    <x v="64"/>
    <x v="1"/>
    <x v="1"/>
    <s v="Parks Development(Rural)"/>
    <x v="1"/>
    <x v="1"/>
    <x v="0"/>
    <x v="0"/>
    <x v="0"/>
    <s v="Individual"/>
    <x v="1"/>
    <x v="0"/>
    <x v="3"/>
    <x v="8"/>
    <x v="7"/>
    <s v="907417  Dr. Taite Linear Park"/>
    <s v="516326  D/C - Parks Development(Rural)"/>
    <n v="58"/>
    <n v="0"/>
    <n v="0"/>
    <n v="0"/>
    <n v="0"/>
    <n v="0"/>
    <n v="0"/>
    <n v="0"/>
    <n v="0"/>
    <n v="0"/>
    <n v="58"/>
    <n v="516326"/>
    <n v="58"/>
    <n v="19"/>
    <x v="9"/>
    <s v="Parks Development"/>
    <n v="907417"/>
    <s v="Parc linéaire Dr-Taite"/>
    <s v="907417 Parc linéaire Dr-Taite"/>
    <x v="0"/>
    <x v="7"/>
    <x v="1"/>
    <x v="1"/>
  </r>
  <r>
    <n v="907842"/>
    <x v="65"/>
    <x v="3"/>
    <x v="3"/>
    <s v="General Revenue"/>
    <x v="3"/>
    <x v="2"/>
    <x v="0"/>
    <x v="0"/>
    <x v="0"/>
    <s v="Individual"/>
    <x v="1"/>
    <x v="0"/>
    <x v="3"/>
    <x v="7"/>
    <x v="7"/>
    <s v="907842  Community Centre South"/>
    <s v="517005  General Revenue"/>
    <n v="2610"/>
    <n v="0"/>
    <n v="0"/>
    <n v="0"/>
    <n v="0"/>
    <n v="0"/>
    <n v="0"/>
    <n v="0"/>
    <n v="0"/>
    <n v="0"/>
    <n v="2610"/>
    <n v="517005"/>
    <n v="2610"/>
    <n v="20"/>
    <x v="8"/>
    <s v="General"/>
    <n v="907842"/>
    <s v="Centre communautaire Sud"/>
    <s v="907842 Centre communautaire Sud"/>
    <x v="0"/>
    <x v="7"/>
    <x v="1"/>
    <x v="3"/>
  </r>
  <r>
    <n v="907842"/>
    <x v="65"/>
    <x v="1"/>
    <x v="1"/>
    <s v="Recreation -OSGB"/>
    <x v="1"/>
    <x v="1"/>
    <x v="0"/>
    <x v="0"/>
    <x v="0"/>
    <s v="Individual"/>
    <x v="1"/>
    <x v="0"/>
    <x v="3"/>
    <x v="7"/>
    <x v="7"/>
    <s v="907842  Community Centre South"/>
    <s v="516277  Recreation -OSGB"/>
    <n v="6621"/>
    <n v="0"/>
    <n v="0"/>
    <n v="0"/>
    <n v="0"/>
    <n v="0"/>
    <n v="0"/>
    <n v="0"/>
    <n v="0"/>
    <n v="0"/>
    <n v="6621"/>
    <n v="516277"/>
    <n v="6621"/>
    <n v="20"/>
    <x v="8"/>
    <s v="Recreation"/>
    <n v="907842"/>
    <s v="Centre communautaire Sud"/>
    <s v="907842 Centre communautaire Sud"/>
    <x v="0"/>
    <x v="7"/>
    <x v="1"/>
    <x v="1"/>
  </r>
  <r>
    <n v="907842"/>
    <x v="65"/>
    <x v="4"/>
    <x v="2"/>
    <s v="Recreation DC Debt TBA"/>
    <x v="4"/>
    <x v="1"/>
    <x v="0"/>
    <x v="0"/>
    <x v="0"/>
    <s v="Individual"/>
    <x v="1"/>
    <x v="0"/>
    <x v="3"/>
    <x v="7"/>
    <x v="7"/>
    <s v="907842  Community Centre South"/>
    <s v="518041  Recreation DC Debt TBA"/>
    <n v="8169"/>
    <n v="0"/>
    <n v="0"/>
    <n v="0"/>
    <n v="0"/>
    <n v="0"/>
    <n v="0"/>
    <n v="0"/>
    <n v="0"/>
    <n v="0"/>
    <n v="8169"/>
    <n v="518041"/>
    <n v="8169"/>
    <n v="20"/>
    <x v="8"/>
    <s v="Recreation DC Debt"/>
    <n v="907842"/>
    <s v="Centre communautaire Sud"/>
    <s v="907842 Centre communautaire Sud"/>
    <x v="0"/>
    <x v="7"/>
    <x v="1"/>
    <x v="2"/>
  </r>
  <r>
    <n v="908530"/>
    <x v="66"/>
    <x v="0"/>
    <x v="0"/>
    <s v="Cash In Lieu Parkland - City Wide"/>
    <x v="0"/>
    <x v="0"/>
    <x v="0"/>
    <x v="0"/>
    <x v="0"/>
    <s v="Parks Growth"/>
    <x v="1"/>
    <x v="0"/>
    <x v="3"/>
    <x v="7"/>
    <x v="7"/>
    <s v="908530  Bayswater / Lebreton Street Park"/>
    <s v="516129  D/R - Cash In Lieu Parkland - City Wide"/>
    <n v="0"/>
    <n v="0"/>
    <n v="0"/>
    <n v="0"/>
    <n v="0"/>
    <n v="89"/>
    <n v="0"/>
    <n v="0"/>
    <n v="0"/>
    <n v="0"/>
    <n v="89"/>
    <n v="516129"/>
    <n v="0"/>
    <s v="14"/>
    <x v="5"/>
    <s v="Lieu Parkland - City Wide"/>
    <n v="908530"/>
    <s v="parc des rues Bayswater et Lebreton"/>
    <s v="908530 parc des rues Bayswater et Lebreton"/>
    <x v="0"/>
    <x v="7"/>
    <x v="1"/>
    <x v="0"/>
  </r>
  <r>
    <n v="908530"/>
    <x v="66"/>
    <x v="1"/>
    <x v="1"/>
    <s v="Parks Development(InsideGreenbelt)"/>
    <x v="1"/>
    <x v="1"/>
    <x v="0"/>
    <x v="0"/>
    <x v="0"/>
    <s v="Parks Growth"/>
    <x v="1"/>
    <x v="0"/>
    <x v="3"/>
    <x v="7"/>
    <x v="7"/>
    <s v="908530  Bayswater / Lebreton Street Park"/>
    <s v="516320  D/C - Parks Development(InsideGreenbelt)"/>
    <n v="0"/>
    <n v="0"/>
    <n v="0"/>
    <n v="0"/>
    <n v="0"/>
    <n v="410"/>
    <n v="0"/>
    <n v="0"/>
    <n v="0"/>
    <n v="0"/>
    <n v="410"/>
    <n v="516320"/>
    <n v="0"/>
    <s v="14"/>
    <x v="5"/>
    <s v="Parks Development"/>
    <n v="908530"/>
    <s v="parc des rues Bayswater et Lebreton"/>
    <s v="908530 parc des rues Bayswater et Lebreton"/>
    <x v="0"/>
    <x v="7"/>
    <x v="1"/>
    <x v="1"/>
  </r>
  <r>
    <n v="908530"/>
    <x v="66"/>
    <x v="1"/>
    <x v="1"/>
    <s v="D/C - Parks Development Legacy"/>
    <x v="1"/>
    <x v="1"/>
    <x v="0"/>
    <x v="0"/>
    <x v="0"/>
    <s v="Parks Growth"/>
    <x v="1"/>
    <x v="0"/>
    <x v="3"/>
    <x v="7"/>
    <x v="7"/>
    <s v="908530  Bayswater / Lebreton Street Park"/>
    <s v="516335  D/C - Parks Development Legacy"/>
    <n v="0"/>
    <n v="0"/>
    <n v="0"/>
    <n v="0"/>
    <n v="0"/>
    <n v="110"/>
    <n v="0"/>
    <n v="0"/>
    <n v="0"/>
    <n v="0"/>
    <n v="110"/>
    <n v="516335"/>
    <n v="0"/>
    <s v="14"/>
    <x v="5"/>
    <s v="Parks Development"/>
    <n v="908530"/>
    <s v="parc des rues Bayswater et Lebreton"/>
    <s v="908530 parc des rues Bayswater et Lebreton"/>
    <x v="0"/>
    <x v="7"/>
    <x v="1"/>
    <x v="1"/>
  </r>
  <r>
    <n v="908531"/>
    <x v="67"/>
    <x v="0"/>
    <x v="0"/>
    <s v="Cash In Lieu Parkland - City Wide"/>
    <x v="0"/>
    <x v="0"/>
    <x v="0"/>
    <x v="0"/>
    <x v="0"/>
    <s v="Parks Growth"/>
    <x v="1"/>
    <x v="0"/>
    <x v="3"/>
    <x v="7"/>
    <x v="7"/>
    <s v="908531  Buckles St. Neighbourhood Park"/>
    <s v="516129  D/R - Cash In Lieu Parkland - City Wide"/>
    <n v="0"/>
    <n v="121"/>
    <n v="0"/>
    <n v="0"/>
    <n v="0"/>
    <n v="0"/>
    <n v="0"/>
    <n v="0"/>
    <n v="0"/>
    <n v="0"/>
    <n v="121"/>
    <n v="516129"/>
    <n v="121"/>
    <s v="20"/>
    <x v="7"/>
    <s v="Lieu Parkland - City Wide"/>
    <n v="908531"/>
    <s v="Parc de quartier de la rue Buckles"/>
    <s v="908531 Parc de quartier de la rue Buckles"/>
    <x v="0"/>
    <x v="7"/>
    <x v="1"/>
    <x v="0"/>
  </r>
  <r>
    <n v="908531"/>
    <x v="67"/>
    <x v="1"/>
    <x v="1"/>
    <s v="Parks Development(Rural)"/>
    <x v="1"/>
    <x v="1"/>
    <x v="0"/>
    <x v="0"/>
    <x v="0"/>
    <s v="Parks Growth"/>
    <x v="1"/>
    <x v="0"/>
    <x v="3"/>
    <x v="7"/>
    <x v="7"/>
    <s v="908531  Buckles St. Neighbourhood Park"/>
    <s v="516326  D/C - Parks Development(Rural)"/>
    <n v="0"/>
    <n v="891"/>
    <n v="0"/>
    <n v="0"/>
    <n v="0"/>
    <n v="0"/>
    <n v="0"/>
    <n v="0"/>
    <n v="0"/>
    <n v="0"/>
    <n v="891"/>
    <n v="516326"/>
    <n v="891"/>
    <s v="20"/>
    <x v="7"/>
    <s v="Parks Development"/>
    <n v="908531"/>
    <s v="Parc de quartier de la rue Buckles"/>
    <s v="908531 Parc de quartier de la rue Buckles"/>
    <x v="0"/>
    <x v="7"/>
    <x v="1"/>
    <x v="1"/>
  </r>
  <r>
    <n v="908531"/>
    <x v="67"/>
    <x v="1"/>
    <x v="1"/>
    <s v="D/C - Parks Development Legacy"/>
    <x v="1"/>
    <x v="1"/>
    <x v="0"/>
    <x v="0"/>
    <x v="0"/>
    <s v="Parks Growth"/>
    <x v="1"/>
    <x v="0"/>
    <x v="3"/>
    <x v="7"/>
    <x v="7"/>
    <s v="908531  Buckles St. Neighbourhood Park"/>
    <s v="516335  D/C - Parks Development Legacy"/>
    <n v="0"/>
    <n v="202"/>
    <n v="0"/>
    <n v="0"/>
    <n v="0"/>
    <n v="0"/>
    <n v="0"/>
    <n v="0"/>
    <n v="0"/>
    <n v="0"/>
    <n v="202"/>
    <n v="516335"/>
    <n v="202"/>
    <s v="20"/>
    <x v="7"/>
    <s v="Parks Development"/>
    <n v="908531"/>
    <s v="Parc de quartier de la rue Buckles"/>
    <s v="908531 Parc de quartier de la rue Buckles"/>
    <x v="0"/>
    <x v="7"/>
    <x v="1"/>
    <x v="1"/>
  </r>
  <r>
    <n v="908532"/>
    <x v="68"/>
    <x v="0"/>
    <x v="0"/>
    <s v="Cash In Lieu Parkland - City Wide"/>
    <x v="0"/>
    <x v="0"/>
    <x v="0"/>
    <x v="0"/>
    <x v="0"/>
    <s v="Parks Growth"/>
    <x v="1"/>
    <x v="0"/>
    <x v="3"/>
    <x v="7"/>
    <x v="7"/>
    <s v="908532  Carp Airport Community Park"/>
    <s v="516129  D/R - Cash In Lieu Parkland - City Wide"/>
    <n v="0"/>
    <n v="200"/>
    <n v="0"/>
    <n v="0"/>
    <n v="0"/>
    <n v="0"/>
    <n v="0"/>
    <n v="0"/>
    <n v="0"/>
    <n v="0"/>
    <n v="200"/>
    <n v="516129"/>
    <n v="200"/>
    <n v="5"/>
    <x v="1"/>
    <s v="Lieu Parkland - City Wide"/>
    <n v="908532"/>
    <s v="Parc communautaire de l’aéroport de Carp"/>
    <s v="908532 Parc communautaire de l’aéroport de Carp"/>
    <x v="0"/>
    <x v="7"/>
    <x v="1"/>
    <x v="0"/>
  </r>
  <r>
    <n v="908532"/>
    <x v="68"/>
    <x v="1"/>
    <x v="1"/>
    <s v="Parks Development(Rural)"/>
    <x v="1"/>
    <x v="1"/>
    <x v="0"/>
    <x v="0"/>
    <x v="0"/>
    <s v="Parks Growth"/>
    <x v="1"/>
    <x v="0"/>
    <x v="3"/>
    <x v="7"/>
    <x v="7"/>
    <s v="908532  Carp Airport Community Park"/>
    <s v="516326  D/C - Parks Development(Rural)"/>
    <n v="0"/>
    <n v="1184"/>
    <n v="0"/>
    <n v="0"/>
    <n v="0"/>
    <n v="0"/>
    <n v="0"/>
    <n v="0"/>
    <n v="0"/>
    <n v="0"/>
    <n v="1184"/>
    <n v="516326"/>
    <n v="1184"/>
    <n v="5"/>
    <x v="1"/>
    <s v="Parks Development"/>
    <n v="908532"/>
    <s v="Parc communautaire de l’aéroport de Carp"/>
    <s v="908532 Parc communautaire de l’aéroport de Carp"/>
    <x v="0"/>
    <x v="7"/>
    <x v="1"/>
    <x v="1"/>
  </r>
  <r>
    <n v="908533"/>
    <x v="69"/>
    <x v="0"/>
    <x v="0"/>
    <s v="Cash In Lieu Parkland - City Wide"/>
    <x v="0"/>
    <x v="0"/>
    <x v="0"/>
    <x v="0"/>
    <x v="0"/>
    <s v="Parks Growth"/>
    <x v="1"/>
    <x v="0"/>
    <x v="3"/>
    <x v="7"/>
    <x v="7"/>
    <s v="908533  Cedar Lakes (1566 Stagecoach Rd-Ripley)"/>
    <s v="516129  D/R - Cash In Lieu Parkland - City Wide"/>
    <n v="0"/>
    <n v="0"/>
    <n v="30"/>
    <n v="0"/>
    <n v="0"/>
    <n v="0"/>
    <n v="0"/>
    <n v="0"/>
    <n v="0"/>
    <n v="0"/>
    <n v="30"/>
    <n v="516129"/>
    <n v="30"/>
    <s v="20"/>
    <x v="7"/>
    <s v="Lieu Parkland - City Wide"/>
    <n v="908533"/>
    <s v="Parc de quartier Cedar Lakes (1566, chemin Stagecoach – terrains Ripley)"/>
    <s v="908533 Parc de quartier Cedar Lakes (1566, chemin Stagecoach – terrains Ripley)"/>
    <x v="0"/>
    <x v="7"/>
    <x v="1"/>
    <x v="0"/>
  </r>
  <r>
    <n v="908533"/>
    <x v="69"/>
    <x v="1"/>
    <x v="1"/>
    <s v="Parks Development(Rural)"/>
    <x v="1"/>
    <x v="1"/>
    <x v="0"/>
    <x v="0"/>
    <x v="0"/>
    <s v="Parks Growth"/>
    <x v="1"/>
    <x v="0"/>
    <x v="3"/>
    <x v="7"/>
    <x v="7"/>
    <s v="908533  Cedar Lakes (1566 Stagecoach Rd-Ripley)"/>
    <s v="516326  D/C - Parks Development(Rural)"/>
    <n v="0"/>
    <n v="0"/>
    <n v="275"/>
    <n v="0"/>
    <n v="0"/>
    <n v="0"/>
    <n v="0"/>
    <n v="0"/>
    <n v="0"/>
    <n v="0"/>
    <n v="275"/>
    <n v="516326"/>
    <n v="275"/>
    <s v="20"/>
    <x v="7"/>
    <s v="Parks Development"/>
    <n v="908533"/>
    <s v="Parc de quartier Cedar Lakes (1566, chemin Stagecoach – terrains Ripley)"/>
    <s v="908533 Parc de quartier Cedar Lakes (1566, chemin Stagecoach – terrains Ripley)"/>
    <x v="0"/>
    <x v="7"/>
    <x v="1"/>
    <x v="1"/>
  </r>
  <r>
    <n v="908534"/>
    <x v="70"/>
    <x v="0"/>
    <x v="0"/>
    <s v="Cash In Lieu Parkland - City Wide"/>
    <x v="0"/>
    <x v="0"/>
    <x v="0"/>
    <x v="0"/>
    <x v="0"/>
    <s v="Individual"/>
    <x v="1"/>
    <x v="0"/>
    <x v="3"/>
    <x v="7"/>
    <x v="7"/>
    <s v="908534  Cobble Hill Park Strandherd Meadows"/>
    <s v="516129  D/R - Cash In Lieu Parkland - City Wide"/>
    <n v="114"/>
    <n v="0"/>
    <n v="0"/>
    <n v="0"/>
    <n v="0"/>
    <n v="0"/>
    <n v="0"/>
    <n v="0"/>
    <n v="0"/>
    <n v="0"/>
    <n v="114"/>
    <n v="516129"/>
    <n v="114"/>
    <n v="3"/>
    <x v="2"/>
    <s v="Lieu Parkland - City Wide"/>
    <n v="908534"/>
    <s v="parc Cobble Hill, Strandherd Meadows"/>
    <s v="908534 parc Cobble Hill, Strandherd Meadows"/>
    <x v="0"/>
    <x v="7"/>
    <x v="1"/>
    <x v="0"/>
  </r>
  <r>
    <n v="908534"/>
    <x v="70"/>
    <x v="1"/>
    <x v="1"/>
    <s v="Parks Development(OutsidGreenbelt)"/>
    <x v="1"/>
    <x v="1"/>
    <x v="0"/>
    <x v="0"/>
    <x v="0"/>
    <s v="Individual"/>
    <x v="1"/>
    <x v="0"/>
    <x v="3"/>
    <x v="7"/>
    <x v="7"/>
    <s v="908534  Cobble Hill Park Strandherd Meadows"/>
    <s v="516323  D/C - Parks Development(OutsidGreenbelt)"/>
    <n v="328"/>
    <n v="0"/>
    <n v="0"/>
    <n v="0"/>
    <n v="0"/>
    <n v="0"/>
    <n v="0"/>
    <n v="0"/>
    <n v="0"/>
    <n v="0"/>
    <n v="328"/>
    <n v="516323"/>
    <n v="328"/>
    <n v="3"/>
    <x v="2"/>
    <s v="Parks Development"/>
    <n v="908534"/>
    <s v="parc Cobble Hill, Strandherd Meadows"/>
    <s v="908534 parc Cobble Hill, Strandherd Meadows"/>
    <x v="0"/>
    <x v="7"/>
    <x v="1"/>
    <x v="1"/>
  </r>
  <r>
    <n v="908534"/>
    <x v="70"/>
    <x v="1"/>
    <x v="1"/>
    <s v="D/C - Parks Development Legacy"/>
    <x v="1"/>
    <x v="1"/>
    <x v="0"/>
    <x v="0"/>
    <x v="0"/>
    <s v="Individual"/>
    <x v="1"/>
    <x v="0"/>
    <x v="3"/>
    <x v="7"/>
    <x v="7"/>
    <s v="908534  Cobble Hill Park Strandherd Meadows"/>
    <s v="516335  D/C - Parks Development Legacy"/>
    <n v="700"/>
    <n v="0"/>
    <n v="0"/>
    <n v="0"/>
    <n v="0"/>
    <n v="0"/>
    <n v="0"/>
    <n v="0"/>
    <n v="0"/>
    <n v="0"/>
    <n v="700"/>
    <n v="516335"/>
    <n v="700"/>
    <n v="3"/>
    <x v="2"/>
    <s v="Parks Development"/>
    <n v="908534"/>
    <s v="parc Cobble Hill, Strandherd Meadows"/>
    <s v="908534 parc Cobble Hill, Strandherd Meadows"/>
    <x v="0"/>
    <x v="7"/>
    <x v="1"/>
    <x v="1"/>
  </r>
  <r>
    <n v="908535"/>
    <x v="71"/>
    <x v="0"/>
    <x v="0"/>
    <s v="Cash In Lieu Parkland - City Wide"/>
    <x v="0"/>
    <x v="0"/>
    <x v="0"/>
    <x v="0"/>
    <x v="0"/>
    <s v="Parks Growth"/>
    <x v="1"/>
    <x v="0"/>
    <x v="3"/>
    <x v="7"/>
    <x v="7"/>
    <s v="908535  EUC District Park"/>
    <s v="516129  D/R - Cash In Lieu Parkland - City Wide"/>
    <n v="0"/>
    <n v="0"/>
    <n v="0"/>
    <n v="91"/>
    <n v="359"/>
    <n v="359"/>
    <n v="242"/>
    <n v="0"/>
    <n v="0"/>
    <n v="0"/>
    <n v="1051"/>
    <n v="516129"/>
    <n v="91"/>
    <s v="2"/>
    <x v="10"/>
    <s v="Lieu Parkland - City Wide"/>
    <n v="908535"/>
    <s v="parc de district de la CUE"/>
    <s v="908535 parc de district de la CUE"/>
    <x v="0"/>
    <x v="7"/>
    <x v="1"/>
    <x v="0"/>
  </r>
  <r>
    <n v="908535"/>
    <x v="71"/>
    <x v="1"/>
    <x v="1"/>
    <s v="Future DC Funding"/>
    <x v="1"/>
    <x v="1"/>
    <x v="0"/>
    <x v="0"/>
    <x v="0"/>
    <s v="Parks Growth"/>
    <x v="1"/>
    <x v="0"/>
    <x v="3"/>
    <x v="7"/>
    <x v="7"/>
    <s v="908535  EUC District Park"/>
    <s v="516298  Future DC Funding"/>
    <n v="0"/>
    <n v="0"/>
    <n v="0"/>
    <n v="0"/>
    <n v="748"/>
    <n v="1531"/>
    <n v="1033"/>
    <n v="0"/>
    <n v="0"/>
    <n v="0"/>
    <n v="3312"/>
    <n v="516298"/>
    <n v="0"/>
    <s v="2"/>
    <x v="10"/>
    <s v="Check "/>
    <n v="908535"/>
    <s v="parc de district de la CUE"/>
    <s v="908535 parc de district de la CUE"/>
    <x v="0"/>
    <x v="7"/>
    <x v="1"/>
    <x v="1"/>
  </r>
  <r>
    <n v="908535"/>
    <x v="71"/>
    <x v="1"/>
    <x v="1"/>
    <s v="Parks Development(OutsidGreenbelt)"/>
    <x v="1"/>
    <x v="1"/>
    <x v="0"/>
    <x v="0"/>
    <x v="0"/>
    <s v="Parks Growth"/>
    <x v="1"/>
    <x v="0"/>
    <x v="3"/>
    <x v="7"/>
    <x v="7"/>
    <s v="908535  EUC District Park"/>
    <s v="516323  D/C - Parks Development(OutsidGreenbelt)"/>
    <n v="0"/>
    <n v="0"/>
    <n v="0"/>
    <n v="391"/>
    <n v="784"/>
    <n v="0"/>
    <n v="0"/>
    <n v="0"/>
    <n v="0"/>
    <n v="0"/>
    <n v="1175"/>
    <n v="516323"/>
    <n v="391"/>
    <s v="2"/>
    <x v="10"/>
    <s v="Parks Development"/>
    <n v="908535"/>
    <s v="parc de district de la CUE"/>
    <s v="908535 parc de district de la CUE"/>
    <x v="0"/>
    <x v="7"/>
    <x v="1"/>
    <x v="1"/>
  </r>
  <r>
    <n v="908536"/>
    <x v="72"/>
    <x v="0"/>
    <x v="0"/>
    <s v="Cash In Lieu Parkland - City Wide"/>
    <x v="0"/>
    <x v="0"/>
    <x v="0"/>
    <x v="0"/>
    <x v="0"/>
    <s v="Parks Growth"/>
    <x v="1"/>
    <x v="0"/>
    <x v="3"/>
    <x v="7"/>
    <x v="7"/>
    <s v="908536  Fernbank District Park - Richcraft"/>
    <s v="516129  D/R - Cash In Lieu Parkland - City Wide"/>
    <n v="0"/>
    <n v="0"/>
    <n v="0"/>
    <n v="1005"/>
    <n v="0"/>
    <n v="0"/>
    <n v="0"/>
    <n v="0"/>
    <n v="0"/>
    <n v="0"/>
    <n v="1005"/>
    <n v="516129"/>
    <n v="1005"/>
    <s v="6"/>
    <x v="10"/>
    <s v="Lieu Parkland - City Wide"/>
    <n v="908536"/>
    <s v="Parc du district de Fernbank – Richcraft"/>
    <s v="908536 Parc du district de Fernbank – Richcraft"/>
    <x v="0"/>
    <x v="7"/>
    <x v="1"/>
    <x v="0"/>
  </r>
  <r>
    <n v="908536"/>
    <x v="72"/>
    <x v="1"/>
    <x v="1"/>
    <s v="Future DC Funding"/>
    <x v="1"/>
    <x v="1"/>
    <x v="0"/>
    <x v="0"/>
    <x v="0"/>
    <s v="Parks Growth"/>
    <x v="1"/>
    <x v="0"/>
    <x v="3"/>
    <x v="7"/>
    <x v="7"/>
    <s v="908536  Fernbank District Park - Richcraft"/>
    <s v="516298  Future DC Funding"/>
    <n v="0"/>
    <n v="0"/>
    <n v="0"/>
    <n v="2420"/>
    <n v="0"/>
    <n v="0"/>
    <n v="0"/>
    <n v="0"/>
    <n v="0"/>
    <n v="0"/>
    <n v="2420"/>
    <n v="516298"/>
    <n v="2420"/>
    <s v="6"/>
    <x v="10"/>
    <s v="Check "/>
    <n v="908536"/>
    <s v="Parc du district de Fernbank – Richcraft"/>
    <s v="908536 Parc du district de Fernbank – Richcraft"/>
    <x v="0"/>
    <x v="7"/>
    <x v="1"/>
    <x v="1"/>
  </r>
  <r>
    <n v="908536"/>
    <x v="72"/>
    <x v="1"/>
    <x v="1"/>
    <s v="Parks Development(OutsidGreenbelt)"/>
    <x v="1"/>
    <x v="1"/>
    <x v="0"/>
    <x v="0"/>
    <x v="0"/>
    <s v="Parks Growth"/>
    <x v="1"/>
    <x v="0"/>
    <x v="3"/>
    <x v="7"/>
    <x v="7"/>
    <s v="908536  Fernbank District Park - Richcraft"/>
    <s v="516323  D/C - Parks Development(OutsidGreenbelt)"/>
    <n v="0"/>
    <n v="0"/>
    <n v="0"/>
    <n v="1863"/>
    <n v="0"/>
    <n v="0"/>
    <n v="0"/>
    <n v="0"/>
    <n v="0"/>
    <n v="0"/>
    <n v="1863"/>
    <n v="516323"/>
    <n v="1863"/>
    <s v="6"/>
    <x v="10"/>
    <s v="Parks Development"/>
    <n v="908536"/>
    <s v="Parc du district de Fernbank – Richcraft"/>
    <s v="908536 Parc du district de Fernbank – Richcraft"/>
    <x v="0"/>
    <x v="7"/>
    <x v="1"/>
    <x v="1"/>
  </r>
  <r>
    <n v="908538"/>
    <x v="73"/>
    <x v="0"/>
    <x v="0"/>
    <s v="Cash In Lieu Parkland - City Wide"/>
    <x v="0"/>
    <x v="0"/>
    <x v="0"/>
    <x v="0"/>
    <x v="0"/>
    <s v="Parks Growth"/>
    <x v="1"/>
    <x v="0"/>
    <x v="3"/>
    <x v="7"/>
    <x v="7"/>
    <s v="908538  Humanics Linear Park"/>
    <s v="516129  D/R - Cash In Lieu Parkland - City Wide"/>
    <n v="14"/>
    <n v="0"/>
    <n v="0"/>
    <n v="0"/>
    <n v="0"/>
    <n v="0"/>
    <n v="0"/>
    <n v="0"/>
    <n v="0"/>
    <n v="0"/>
    <n v="14"/>
    <n v="516129"/>
    <n v="14"/>
    <s v="19"/>
    <x v="2"/>
    <s v="Lieu Parkland - City Wide"/>
    <n v="908538"/>
    <s v="parc linéaire Humanics"/>
    <s v="908538 parc linéaire Humanics"/>
    <x v="0"/>
    <x v="7"/>
    <x v="1"/>
    <x v="0"/>
  </r>
  <r>
    <n v="908538"/>
    <x v="73"/>
    <x v="1"/>
    <x v="1"/>
    <s v="Parks Development(Rural)"/>
    <x v="1"/>
    <x v="1"/>
    <x v="0"/>
    <x v="0"/>
    <x v="0"/>
    <s v="Parks Growth"/>
    <x v="1"/>
    <x v="0"/>
    <x v="3"/>
    <x v="7"/>
    <x v="7"/>
    <s v="908538  Humanics Linear Park"/>
    <s v="516326  D/C - Parks Development(Rural)"/>
    <n v="127"/>
    <n v="0"/>
    <n v="0"/>
    <n v="0"/>
    <n v="0"/>
    <n v="0"/>
    <n v="0"/>
    <n v="0"/>
    <n v="0"/>
    <n v="0"/>
    <n v="127"/>
    <n v="516326"/>
    <n v="127"/>
    <s v="19"/>
    <x v="2"/>
    <s v="Parks Development"/>
    <n v="908538"/>
    <s v="parc linéaire Humanics"/>
    <s v="908538 parc linéaire Humanics"/>
    <x v="0"/>
    <x v="7"/>
    <x v="1"/>
    <x v="1"/>
  </r>
  <r>
    <n v="908539"/>
    <x v="74"/>
    <x v="0"/>
    <x v="0"/>
    <s v="Cash In Lieu Parkland - City Wide"/>
    <x v="0"/>
    <x v="0"/>
    <x v="0"/>
    <x v="0"/>
    <x v="0"/>
    <s v="Parks Growth"/>
    <x v="1"/>
    <x v="0"/>
    <x v="3"/>
    <x v="7"/>
    <x v="7"/>
    <s v="908539  Kanata West District Park"/>
    <s v="516129  D/R - Cash In Lieu Parkland - City Wide"/>
    <n v="61"/>
    <n v="200"/>
    <n v="500"/>
    <n v="0"/>
    <n v="0"/>
    <n v="0"/>
    <n v="0"/>
    <n v="0"/>
    <n v="0"/>
    <n v="0"/>
    <n v="761"/>
    <n v="516129"/>
    <n v="761"/>
    <n v="6"/>
    <x v="5"/>
    <s v="Lieu Parkland - City Wide"/>
    <n v="908539"/>
    <s v="parc de district de Kanata-Ouest"/>
    <s v="908539 parc de district de Kanata-Ouest"/>
    <x v="0"/>
    <x v="7"/>
    <x v="1"/>
    <x v="0"/>
  </r>
  <r>
    <n v="908539"/>
    <x v="74"/>
    <x v="1"/>
    <x v="1"/>
    <s v="Future DC Funding"/>
    <x v="1"/>
    <x v="1"/>
    <x v="0"/>
    <x v="0"/>
    <x v="0"/>
    <s v="Parks Growth"/>
    <x v="1"/>
    <x v="0"/>
    <x v="3"/>
    <x v="7"/>
    <x v="7"/>
    <s v="908539  Kanata West District Park"/>
    <s v="516298  Future DC Funding"/>
    <n v="0"/>
    <n v="1655"/>
    <n v="4495"/>
    <n v="0"/>
    <n v="0"/>
    <n v="0"/>
    <n v="0"/>
    <n v="0"/>
    <n v="0"/>
    <n v="0"/>
    <n v="6150"/>
    <n v="516298"/>
    <n v="6150"/>
    <n v="6"/>
    <x v="5"/>
    <s v="Check "/>
    <n v="908539"/>
    <s v="parc de district de Kanata-Ouest"/>
    <s v="908539 parc de district de Kanata-Ouest"/>
    <x v="0"/>
    <x v="7"/>
    <x v="1"/>
    <x v="1"/>
  </r>
  <r>
    <n v="908539"/>
    <x v="74"/>
    <x v="1"/>
    <x v="1"/>
    <s v="Parks Development(OutsidGreenbelt)"/>
    <x v="1"/>
    <x v="1"/>
    <x v="0"/>
    <x v="0"/>
    <x v="0"/>
    <s v="Parks Growth"/>
    <x v="1"/>
    <x v="0"/>
    <x v="3"/>
    <x v="7"/>
    <x v="7"/>
    <s v="908539  Kanata West District Park"/>
    <s v="516323  D/C - Parks Development(OutsidGreenbelt)"/>
    <n v="548"/>
    <n v="145"/>
    <n v="0"/>
    <n v="0"/>
    <n v="0"/>
    <n v="0"/>
    <n v="0"/>
    <n v="0"/>
    <n v="0"/>
    <n v="0"/>
    <n v="693"/>
    <n v="516323"/>
    <n v="693"/>
    <n v="6"/>
    <x v="5"/>
    <s v="Parks Development"/>
    <n v="908539"/>
    <s v="parc de district de Kanata-Ouest"/>
    <s v="908539 parc de district de Kanata-Ouest"/>
    <x v="0"/>
    <x v="7"/>
    <x v="1"/>
    <x v="1"/>
  </r>
  <r>
    <n v="908540"/>
    <x v="75"/>
    <x v="0"/>
    <x v="0"/>
    <s v="Cash In Lieu Parkland - City Wide"/>
    <x v="0"/>
    <x v="0"/>
    <x v="0"/>
    <x v="0"/>
    <x v="0"/>
    <s v="Parks Growth"/>
    <x v="1"/>
    <x v="0"/>
    <x v="3"/>
    <x v="7"/>
    <x v="7"/>
    <s v="908540  Lebreton Park"/>
    <s v="516129  D/R - Cash In Lieu Parkland - City Wide"/>
    <n v="0"/>
    <n v="0"/>
    <n v="0"/>
    <n v="0"/>
    <n v="380"/>
    <n v="334"/>
    <n v="0"/>
    <n v="0"/>
    <n v="0"/>
    <n v="0"/>
    <n v="714"/>
    <n v="516129"/>
    <n v="0"/>
    <s v="14"/>
    <x v="0"/>
    <s v="Lieu Parkland - City Wide"/>
    <n v="908540"/>
    <s v="Parc LeBreton"/>
    <s v="908540 Parc LeBreton"/>
    <x v="0"/>
    <x v="7"/>
    <x v="1"/>
    <x v="0"/>
  </r>
  <r>
    <n v="908540"/>
    <x v="75"/>
    <x v="1"/>
    <x v="1"/>
    <s v="Parks Development(InsideGreenbelt)"/>
    <x v="1"/>
    <x v="1"/>
    <x v="0"/>
    <x v="0"/>
    <x v="0"/>
    <s v="Parks Growth"/>
    <x v="1"/>
    <x v="0"/>
    <x v="3"/>
    <x v="7"/>
    <x v="7"/>
    <s v="908540  Lebreton Park"/>
    <s v="516320  D/C - Parks Development(InsideGreenbelt)"/>
    <n v="0"/>
    <n v="0"/>
    <n v="0"/>
    <n v="0"/>
    <n v="1178"/>
    <n v="1034"/>
    <n v="0"/>
    <n v="0"/>
    <n v="0"/>
    <n v="0"/>
    <n v="2212"/>
    <n v="516320"/>
    <n v="0"/>
    <s v="14"/>
    <x v="0"/>
    <s v="Parks Development"/>
    <n v="908540"/>
    <s v="Parc LeBreton"/>
    <s v="908540 Parc LeBreton"/>
    <x v="0"/>
    <x v="7"/>
    <x v="1"/>
    <x v="1"/>
  </r>
  <r>
    <n v="908540"/>
    <x v="75"/>
    <x v="1"/>
    <x v="1"/>
    <s v="D/C - Parks Development Legacy"/>
    <x v="1"/>
    <x v="1"/>
    <x v="0"/>
    <x v="0"/>
    <x v="0"/>
    <s v="Parks Growth"/>
    <x v="1"/>
    <x v="0"/>
    <x v="3"/>
    <x v="7"/>
    <x v="7"/>
    <s v="908540  Lebreton Park"/>
    <s v="516335  D/C - Parks Development Legacy"/>
    <n v="0"/>
    <n v="0"/>
    <n v="0"/>
    <n v="0"/>
    <n v="442"/>
    <n v="388"/>
    <n v="0"/>
    <n v="0"/>
    <n v="0"/>
    <n v="0"/>
    <n v="830"/>
    <n v="516335"/>
    <n v="0"/>
    <s v="14"/>
    <x v="0"/>
    <s v="Parks Development"/>
    <n v="908540"/>
    <s v="Parc LeBreton"/>
    <s v="908540 Parc LeBreton"/>
    <x v="0"/>
    <x v="7"/>
    <x v="1"/>
    <x v="1"/>
  </r>
  <r>
    <n v="908541"/>
    <x v="76"/>
    <x v="0"/>
    <x v="0"/>
    <s v="Cash In Lieu Parkland - City Wide"/>
    <x v="0"/>
    <x v="0"/>
    <x v="0"/>
    <x v="0"/>
    <x v="0"/>
    <s v="Parks Growth"/>
    <x v="1"/>
    <x v="0"/>
    <x v="3"/>
    <x v="7"/>
    <x v="7"/>
    <s v="908541  Manotick Estates Park"/>
    <s v="516129  D/R - Cash In Lieu Parkland - City Wide"/>
    <n v="11"/>
    <n v="0"/>
    <n v="0"/>
    <n v="0"/>
    <n v="0"/>
    <n v="0"/>
    <n v="0"/>
    <n v="0"/>
    <n v="0"/>
    <n v="0"/>
    <n v="11"/>
    <n v="516129"/>
    <n v="11"/>
    <s v="21"/>
    <x v="7"/>
    <s v="Lieu Parkland - City Wide"/>
    <n v="908541"/>
    <s v="parc Manotick Estates "/>
    <s v="908541 parc Manotick Estates "/>
    <x v="0"/>
    <x v="7"/>
    <x v="1"/>
    <x v="0"/>
  </r>
  <r>
    <n v="908541"/>
    <x v="76"/>
    <x v="1"/>
    <x v="1"/>
    <s v="Parks Development(Rural)"/>
    <x v="1"/>
    <x v="1"/>
    <x v="0"/>
    <x v="0"/>
    <x v="0"/>
    <s v="Parks Growth"/>
    <x v="1"/>
    <x v="0"/>
    <x v="3"/>
    <x v="7"/>
    <x v="7"/>
    <s v="908541  Manotick Estates Park"/>
    <s v="516326  D/C - Parks Development(Rural)"/>
    <n v="95"/>
    <n v="0"/>
    <n v="0"/>
    <n v="0"/>
    <n v="0"/>
    <n v="0"/>
    <n v="0"/>
    <n v="0"/>
    <n v="0"/>
    <n v="0"/>
    <n v="95"/>
    <n v="516326"/>
    <n v="95"/>
    <s v="21"/>
    <x v="7"/>
    <s v="Parks Development"/>
    <n v="908541"/>
    <s v="parc Manotick Estates "/>
    <s v="908541 parc Manotick Estates "/>
    <x v="0"/>
    <x v="7"/>
    <x v="1"/>
    <x v="1"/>
  </r>
  <r>
    <n v="908542"/>
    <x v="77"/>
    <x v="0"/>
    <x v="0"/>
    <s v="Cash In Lieu Parkland - City Wide"/>
    <x v="0"/>
    <x v="0"/>
    <x v="0"/>
    <x v="0"/>
    <x v="0"/>
    <s v="Parks Growth"/>
    <x v="1"/>
    <x v="0"/>
    <x v="3"/>
    <x v="7"/>
    <x v="7"/>
    <s v="908542  Ogilvie Cummings Parkette"/>
    <s v="516129  D/R - Cash In Lieu Parkland - City Wide"/>
    <n v="0"/>
    <n v="0"/>
    <n v="0"/>
    <n v="46"/>
    <n v="0"/>
    <n v="0"/>
    <n v="0"/>
    <n v="0"/>
    <n v="0"/>
    <n v="0"/>
    <n v="46"/>
    <n v="516129"/>
    <n v="46"/>
    <s v="11"/>
    <x v="1"/>
    <s v="Lieu Parkland - City Wide"/>
    <n v="908542"/>
    <s v="Mini-parc Ogilvie Cummings"/>
    <s v="908542 Mini-parc Ogilvie Cummings"/>
    <x v="0"/>
    <x v="7"/>
    <x v="1"/>
    <x v="0"/>
  </r>
  <r>
    <n v="908542"/>
    <x v="77"/>
    <x v="1"/>
    <x v="1"/>
    <s v="Future DC Funding"/>
    <x v="1"/>
    <x v="1"/>
    <x v="0"/>
    <x v="0"/>
    <x v="0"/>
    <s v="Parks Growth"/>
    <x v="1"/>
    <x v="0"/>
    <x v="3"/>
    <x v="7"/>
    <x v="7"/>
    <s v="908542  Ogilvie Cummings Parkette"/>
    <s v="516298  Future DC Funding"/>
    <n v="0"/>
    <n v="0"/>
    <n v="0"/>
    <n v="45"/>
    <n v="0"/>
    <n v="0"/>
    <n v="0"/>
    <n v="0"/>
    <n v="0"/>
    <n v="0"/>
    <n v="45"/>
    <n v="516298"/>
    <n v="45"/>
    <s v="11"/>
    <x v="1"/>
    <s v="Check "/>
    <n v="908542"/>
    <s v="Mini-parc Ogilvie Cummings"/>
    <s v="908542 Mini-parc Ogilvie Cummings"/>
    <x v="0"/>
    <x v="7"/>
    <x v="1"/>
    <x v="1"/>
  </r>
  <r>
    <n v="908542"/>
    <x v="77"/>
    <x v="1"/>
    <x v="1"/>
    <s v="Parks Development(InsideGreenbelt)"/>
    <x v="1"/>
    <x v="1"/>
    <x v="0"/>
    <x v="0"/>
    <x v="0"/>
    <s v="Parks Growth"/>
    <x v="1"/>
    <x v="0"/>
    <x v="3"/>
    <x v="7"/>
    <x v="7"/>
    <s v="908542  Ogilvie Cummings Parkette"/>
    <s v="516320  D/C - Parks Development(InsideGreenbelt)"/>
    <n v="0"/>
    <n v="0"/>
    <n v="0"/>
    <n v="222"/>
    <n v="0"/>
    <n v="0"/>
    <n v="0"/>
    <n v="0"/>
    <n v="0"/>
    <n v="0"/>
    <n v="222"/>
    <n v="516320"/>
    <n v="222"/>
    <s v="11"/>
    <x v="1"/>
    <s v="Parks Development"/>
    <n v="908542"/>
    <s v="Mini-parc Ogilvie Cummings"/>
    <s v="908542 Mini-parc Ogilvie Cummings"/>
    <x v="0"/>
    <x v="7"/>
    <x v="1"/>
    <x v="1"/>
  </r>
  <r>
    <n v="908543"/>
    <x v="78"/>
    <x v="0"/>
    <x v="0"/>
    <s v="Cash In Lieu Parkland - City Wide"/>
    <x v="0"/>
    <x v="0"/>
    <x v="0"/>
    <x v="0"/>
    <x v="0"/>
    <s v="Parks Growth"/>
    <x v="1"/>
    <x v="0"/>
    <x v="3"/>
    <x v="7"/>
    <x v="7"/>
    <s v="908543  Onessa Springs Park"/>
    <s v="516129  D/R - Cash In Lieu Parkland - City Wide"/>
    <n v="0"/>
    <n v="49"/>
    <n v="0"/>
    <n v="0"/>
    <n v="0"/>
    <n v="0"/>
    <n v="0"/>
    <n v="0"/>
    <n v="0"/>
    <n v="0"/>
    <n v="49"/>
    <n v="516129"/>
    <n v="49"/>
    <n v="3"/>
    <x v="4"/>
    <s v="Lieu Parkland - City Wide"/>
    <n v="908543"/>
    <s v="parc Onessa Springs"/>
    <s v="908543 parc Onessa Springs"/>
    <x v="0"/>
    <x v="7"/>
    <x v="1"/>
    <x v="0"/>
  </r>
  <r>
    <n v="908543"/>
    <x v="78"/>
    <x v="1"/>
    <x v="1"/>
    <s v="Future DC Funding"/>
    <x v="1"/>
    <x v="1"/>
    <x v="0"/>
    <x v="0"/>
    <x v="0"/>
    <s v="Parks Growth"/>
    <x v="1"/>
    <x v="0"/>
    <x v="3"/>
    <x v="7"/>
    <x v="7"/>
    <s v="908543  Onessa Springs Park"/>
    <s v="516298  Future DC Funding"/>
    <n v="0"/>
    <n v="33"/>
    <n v="0"/>
    <n v="0"/>
    <n v="0"/>
    <n v="0"/>
    <n v="0"/>
    <n v="0"/>
    <n v="0"/>
    <n v="0"/>
    <n v="33"/>
    <n v="516298"/>
    <n v="33"/>
    <n v="3"/>
    <x v="4"/>
    <s v="Check "/>
    <n v="908543"/>
    <s v="parc Onessa Springs"/>
    <s v="908543 parc Onessa Springs"/>
    <x v="0"/>
    <x v="7"/>
    <x v="1"/>
    <x v="1"/>
  </r>
  <r>
    <n v="908543"/>
    <x v="78"/>
    <x v="1"/>
    <x v="1"/>
    <s v="D/C - Parks Development Legacy"/>
    <x v="1"/>
    <x v="1"/>
    <x v="0"/>
    <x v="0"/>
    <x v="0"/>
    <s v="Parks Growth"/>
    <x v="1"/>
    <x v="0"/>
    <x v="3"/>
    <x v="7"/>
    <x v="7"/>
    <s v="908543  Onessa Springs Park"/>
    <s v="516335  D/C - Parks Development Legacy"/>
    <n v="0"/>
    <n v="405"/>
    <n v="0"/>
    <n v="0"/>
    <n v="0"/>
    <n v="0"/>
    <n v="0"/>
    <n v="0"/>
    <n v="0"/>
    <n v="0"/>
    <n v="405"/>
    <n v="516335"/>
    <n v="405"/>
    <n v="3"/>
    <x v="4"/>
    <s v="Parks Development"/>
    <n v="908543"/>
    <s v="parc Onessa Springs"/>
    <s v="908543 parc Onessa Springs"/>
    <x v="0"/>
    <x v="7"/>
    <x v="1"/>
    <x v="1"/>
  </r>
  <r>
    <n v="908544"/>
    <x v="79"/>
    <x v="0"/>
    <x v="0"/>
    <s v="Cash In Lieu Parkland - City Wide"/>
    <x v="0"/>
    <x v="0"/>
    <x v="0"/>
    <x v="0"/>
    <x v="0"/>
    <s v="Parks Growth"/>
    <x v="1"/>
    <x v="0"/>
    <x v="3"/>
    <x v="7"/>
    <x v="7"/>
    <s v="908544  Place des Gouverneurs Park"/>
    <s v="516129  D/R - Cash In Lieu Parkland - City Wide"/>
    <n v="0"/>
    <n v="0"/>
    <n v="49"/>
    <n v="0"/>
    <n v="0"/>
    <n v="0"/>
    <n v="0"/>
    <n v="0"/>
    <n v="0"/>
    <n v="0"/>
    <n v="49"/>
    <n v="516129"/>
    <n v="49"/>
    <s v="11"/>
    <x v="5"/>
    <s v="Lieu Parkland - City Wide"/>
    <n v="908544"/>
    <s v="Parc de la Place des Gouverneurs "/>
    <s v="908544 Parc de la Place des Gouverneurs "/>
    <x v="0"/>
    <x v="7"/>
    <x v="1"/>
    <x v="0"/>
  </r>
  <r>
    <n v="908544"/>
    <x v="79"/>
    <x v="1"/>
    <x v="1"/>
    <s v="Parks Development(InsideGreenbelt)"/>
    <x v="1"/>
    <x v="1"/>
    <x v="0"/>
    <x v="0"/>
    <x v="0"/>
    <s v="Parks Growth"/>
    <x v="1"/>
    <x v="0"/>
    <x v="3"/>
    <x v="7"/>
    <x v="7"/>
    <s v="908544  Place des Gouverneurs Park"/>
    <s v="516320  D/C - Parks Development(InsideGreenbelt)"/>
    <n v="0"/>
    <n v="0"/>
    <n v="257"/>
    <n v="0"/>
    <n v="0"/>
    <n v="0"/>
    <n v="0"/>
    <n v="0"/>
    <n v="0"/>
    <n v="0"/>
    <n v="257"/>
    <n v="516320"/>
    <n v="257"/>
    <s v="11"/>
    <x v="5"/>
    <s v="Parks Development"/>
    <n v="908544"/>
    <s v="Parc de la Place des Gouverneurs "/>
    <s v="908544 Parc de la Place des Gouverneurs "/>
    <x v="0"/>
    <x v="7"/>
    <x v="1"/>
    <x v="1"/>
  </r>
  <r>
    <n v="908544"/>
    <x v="79"/>
    <x v="1"/>
    <x v="1"/>
    <s v="D/C - Parks Development Legacy"/>
    <x v="1"/>
    <x v="1"/>
    <x v="0"/>
    <x v="0"/>
    <x v="0"/>
    <s v="Parks Growth"/>
    <x v="1"/>
    <x v="0"/>
    <x v="3"/>
    <x v="7"/>
    <x v="7"/>
    <s v="908544  Place des Gouverneurs Park"/>
    <s v="516335  D/C - Parks Development Legacy"/>
    <n v="0"/>
    <n v="0"/>
    <n v="36"/>
    <n v="0"/>
    <n v="0"/>
    <n v="0"/>
    <n v="0"/>
    <n v="0"/>
    <n v="0"/>
    <n v="0"/>
    <n v="36"/>
    <n v="516335"/>
    <n v="36"/>
    <s v="11"/>
    <x v="5"/>
    <s v="Parks Development"/>
    <n v="908544"/>
    <s v="Parc de la Place des Gouverneurs "/>
    <s v="908544 Parc de la Place des Gouverneurs "/>
    <x v="0"/>
    <x v="7"/>
    <x v="1"/>
    <x v="1"/>
  </r>
  <r>
    <n v="908545"/>
    <x v="80"/>
    <x v="0"/>
    <x v="0"/>
    <s v="Cash In Lieu Parkland - City Wide"/>
    <x v="0"/>
    <x v="0"/>
    <x v="0"/>
    <x v="0"/>
    <x v="0"/>
    <s v="Parks Growth"/>
    <x v="1"/>
    <x v="0"/>
    <x v="3"/>
    <x v="7"/>
    <x v="7"/>
    <s v="908545  Quinn Farm Park: Cadieux Land &amp; Farm Sub"/>
    <s v="516129  D/R - Cash In Lieu Parkland - City Wide"/>
    <n v="0"/>
    <n v="0"/>
    <n v="0"/>
    <n v="229"/>
    <n v="0"/>
    <n v="0"/>
    <n v="0"/>
    <n v="0"/>
    <n v="0"/>
    <n v="0"/>
    <n v="229"/>
    <n v="516129"/>
    <n v="229"/>
    <s v="20"/>
    <x v="1"/>
    <s v="Lieu Parkland - City Wide"/>
    <n v="908545"/>
    <s v="Parc communautaire Quinn Farm; terrains Cadieux et lotissement Quinn Farm"/>
    <s v="908545 Parc communautaire Quinn Farm; terrains Cadieux et lotissement Quinn Farm"/>
    <x v="0"/>
    <x v="7"/>
    <x v="1"/>
    <x v="0"/>
  </r>
  <r>
    <n v="908545"/>
    <x v="80"/>
    <x v="1"/>
    <x v="1"/>
    <s v="Parks Development(Rural)"/>
    <x v="1"/>
    <x v="1"/>
    <x v="0"/>
    <x v="0"/>
    <x v="0"/>
    <s v="Parks Growth"/>
    <x v="1"/>
    <x v="0"/>
    <x v="3"/>
    <x v="7"/>
    <x v="7"/>
    <s v="908545  Quinn Farm Park: Cadieux Land &amp; Farm Sub"/>
    <s v="516326  D/C - Parks Development(Rural)"/>
    <n v="0"/>
    <n v="0"/>
    <n v="0"/>
    <n v="975"/>
    <n v="0"/>
    <n v="0"/>
    <n v="0"/>
    <n v="0"/>
    <n v="0"/>
    <n v="0"/>
    <n v="975"/>
    <n v="516326"/>
    <n v="975"/>
    <s v="20"/>
    <x v="1"/>
    <s v="Parks Development"/>
    <n v="908545"/>
    <s v="Parc communautaire Quinn Farm; terrains Cadieux et lotissement Quinn Farm"/>
    <s v="908545 Parc communautaire Quinn Farm; terrains Cadieux et lotissement Quinn Farm"/>
    <x v="0"/>
    <x v="7"/>
    <x v="1"/>
    <x v="1"/>
  </r>
  <r>
    <n v="908546"/>
    <x v="81"/>
    <x v="0"/>
    <x v="0"/>
    <s v="Cash In Lieu Parkland - City Wide"/>
    <x v="0"/>
    <x v="0"/>
    <x v="0"/>
    <x v="0"/>
    <x v="0"/>
    <s v="Parks Growth"/>
    <x v="1"/>
    <x v="0"/>
    <x v="3"/>
    <x v="7"/>
    <x v="7"/>
    <s v="908546  Riverside South District Parks"/>
    <s v="516129  D/R - Cash In Lieu Parkland - City Wide"/>
    <n v="741.5"/>
    <n v="0"/>
    <n v="0"/>
    <n v="0"/>
    <n v="0"/>
    <n v="0"/>
    <n v="0"/>
    <n v="0"/>
    <n v="0"/>
    <n v="0"/>
    <n v="741.5"/>
    <n v="516129"/>
    <n v="741.5"/>
    <s v="22"/>
    <x v="8"/>
    <s v="Lieu Parkland - City Wide"/>
    <n v="908546"/>
    <s v="Parcs du district nord de Riverside-Sud (biens-fonds destinés à l'emploi)"/>
    <s v="908546 Parcs du district nord de Riverside-Sud (biens-fonds destinés à l'emploi)"/>
    <x v="0"/>
    <x v="7"/>
    <x v="1"/>
    <x v="0"/>
  </r>
  <r>
    <n v="908546"/>
    <x v="81"/>
    <x v="1"/>
    <x v="1"/>
    <s v="Future DC Funding"/>
    <x v="1"/>
    <x v="1"/>
    <x v="0"/>
    <x v="0"/>
    <x v="0"/>
    <s v="Parks Growth"/>
    <x v="1"/>
    <x v="0"/>
    <x v="3"/>
    <x v="7"/>
    <x v="7"/>
    <s v="908546  Riverside South District Parks"/>
    <s v="516298  Future DC Funding"/>
    <n v="3163"/>
    <n v="0"/>
    <n v="0"/>
    <n v="0"/>
    <n v="0"/>
    <n v="0"/>
    <n v="0"/>
    <n v="0"/>
    <n v="0"/>
    <n v="0"/>
    <n v="3163"/>
    <n v="516298"/>
    <n v="3163"/>
    <s v="22"/>
    <x v="8"/>
    <s v="Check "/>
    <n v="908546"/>
    <s v="Parcs du district nord de Riverside-Sud (biens-fonds destinés à l'emploi)"/>
    <s v="908546 Parcs du district nord de Riverside-Sud (biens-fonds destinés à l'emploi)"/>
    <x v="0"/>
    <x v="7"/>
    <x v="1"/>
    <x v="1"/>
  </r>
  <r>
    <n v="908547"/>
    <x v="82"/>
    <x v="0"/>
    <x v="0"/>
    <s v="Cash In Lieu Parkland - City Wide"/>
    <x v="0"/>
    <x v="0"/>
    <x v="0"/>
    <x v="0"/>
    <x v="0"/>
    <s v="Parks Growth"/>
    <x v="1"/>
    <x v="0"/>
    <x v="3"/>
    <x v="7"/>
    <x v="7"/>
    <s v="908547  Riverside South North District Pk (Empl)"/>
    <s v="516129  D/R - Cash In Lieu Parkland - City Wide"/>
    <n v="0"/>
    <n v="0"/>
    <n v="0"/>
    <n v="0"/>
    <n v="0"/>
    <n v="1764"/>
    <n v="0"/>
    <n v="0"/>
    <n v="0"/>
    <n v="0"/>
    <n v="1764"/>
    <n v="516129"/>
    <n v="0"/>
    <s v="22"/>
    <x v="0"/>
    <s v="Lieu Parkland - City Wide"/>
    <n v="908547"/>
    <s v="Parc du district nord de Riverside-Sud (biens-fonds destinés à l'emploi)"/>
    <s v="908547 Parc du district nord de Riverside-Sud (biens-fonds destinés à l'emploi)"/>
    <x v="0"/>
    <x v="7"/>
    <x v="1"/>
    <x v="0"/>
  </r>
  <r>
    <n v="908547"/>
    <x v="82"/>
    <x v="1"/>
    <x v="1"/>
    <s v="Future DC Funding"/>
    <x v="1"/>
    <x v="1"/>
    <x v="0"/>
    <x v="0"/>
    <x v="0"/>
    <s v="Parks Growth"/>
    <x v="1"/>
    <x v="0"/>
    <x v="3"/>
    <x v="7"/>
    <x v="7"/>
    <s v="908547  Riverside South North District Pk (Empl)"/>
    <s v="516298  Future DC Funding"/>
    <n v="0"/>
    <n v="0"/>
    <n v="0"/>
    <n v="0"/>
    <n v="0"/>
    <n v="6409"/>
    <n v="0"/>
    <n v="0"/>
    <n v="0"/>
    <n v="0"/>
    <n v="6409"/>
    <n v="516298"/>
    <n v="0"/>
    <s v="22"/>
    <x v="0"/>
    <s v="Check "/>
    <n v="908547"/>
    <s v="Parc du district nord de Riverside-Sud (biens-fonds destinés à l'emploi)"/>
    <s v="908547 Parc du district nord de Riverside-Sud (biens-fonds destinés à l'emploi)"/>
    <x v="0"/>
    <x v="7"/>
    <x v="1"/>
    <x v="1"/>
  </r>
  <r>
    <n v="908547"/>
    <x v="82"/>
    <x v="1"/>
    <x v="1"/>
    <s v="Parks Development(OutsidGreenbelt)"/>
    <x v="1"/>
    <x v="1"/>
    <x v="0"/>
    <x v="0"/>
    <x v="0"/>
    <s v="Parks Growth"/>
    <x v="1"/>
    <x v="0"/>
    <x v="3"/>
    <x v="7"/>
    <x v="7"/>
    <s v="908547  Riverside South North District Pk (Empl)"/>
    <s v="516323  D/C - Parks Development(OutsidGreenbelt)"/>
    <n v="0"/>
    <n v="0"/>
    <n v="0"/>
    <n v="0"/>
    <n v="0"/>
    <n v="1118"/>
    <n v="0"/>
    <n v="0"/>
    <n v="0"/>
    <n v="0"/>
    <n v="1118"/>
    <n v="516323"/>
    <n v="0"/>
    <s v="22"/>
    <x v="0"/>
    <s v="Parks Development"/>
    <n v="908547"/>
    <s v="Parc du district nord de Riverside-Sud (biens-fonds destinés à l'emploi)"/>
    <s v="908547 Parc du district nord de Riverside-Sud (biens-fonds destinés à l'emploi)"/>
    <x v="0"/>
    <x v="7"/>
    <x v="1"/>
    <x v="1"/>
  </r>
  <r>
    <n v="908548"/>
    <x v="83"/>
    <x v="0"/>
    <x v="0"/>
    <s v="Cash In Lieu Parkland - City Wide"/>
    <x v="0"/>
    <x v="0"/>
    <x v="0"/>
    <x v="0"/>
    <x v="0"/>
    <s v="Parks Growth"/>
    <x v="1"/>
    <x v="0"/>
    <x v="3"/>
    <x v="7"/>
    <x v="7"/>
    <s v="908548  Train Lands TOD"/>
    <s v="516129  D/R - Cash In Lieu Parkland - City Wide"/>
    <n v="0"/>
    <n v="0"/>
    <n v="89"/>
    <n v="0"/>
    <n v="0"/>
    <n v="0"/>
    <n v="0"/>
    <n v="0"/>
    <n v="0"/>
    <n v="0"/>
    <n v="89"/>
    <n v="516129"/>
    <n v="89"/>
    <s v="18"/>
    <x v="0"/>
    <s v="Lieu Parkland - City Wide"/>
    <n v="908548"/>
    <s v="Aménagement axé sur le transport en commun sur les terrains du secteur Train"/>
    <s v="908548 Aménagement axé sur le transport en commun sur les terrains du secteur Train"/>
    <x v="0"/>
    <x v="7"/>
    <x v="1"/>
    <x v="0"/>
  </r>
  <r>
    <n v="908548"/>
    <x v="83"/>
    <x v="1"/>
    <x v="1"/>
    <s v="Parks Development(InsideGreenbelt)"/>
    <x v="1"/>
    <x v="1"/>
    <x v="0"/>
    <x v="0"/>
    <x v="0"/>
    <s v="Parks Growth"/>
    <x v="1"/>
    <x v="0"/>
    <x v="3"/>
    <x v="7"/>
    <x v="7"/>
    <s v="908548  Train Lands TOD"/>
    <s v="516320  D/C - Parks Development(InsideGreenbelt)"/>
    <n v="0"/>
    <n v="0"/>
    <n v="410"/>
    <n v="0"/>
    <n v="0"/>
    <n v="0"/>
    <n v="0"/>
    <n v="0"/>
    <n v="0"/>
    <n v="0"/>
    <n v="410"/>
    <n v="516320"/>
    <n v="410"/>
    <s v="18"/>
    <x v="0"/>
    <s v="Parks Development"/>
    <n v="908548"/>
    <s v="Aménagement axé sur le transport en commun sur les terrains du secteur Train"/>
    <s v="908548 Aménagement axé sur le transport en commun sur les terrains du secteur Train"/>
    <x v="0"/>
    <x v="7"/>
    <x v="1"/>
    <x v="1"/>
  </r>
  <r>
    <n v="908548"/>
    <x v="83"/>
    <x v="1"/>
    <x v="1"/>
    <s v="D/C - Parks Development Legacy"/>
    <x v="1"/>
    <x v="1"/>
    <x v="0"/>
    <x v="0"/>
    <x v="0"/>
    <s v="Parks Growth"/>
    <x v="1"/>
    <x v="0"/>
    <x v="3"/>
    <x v="7"/>
    <x v="7"/>
    <s v="908548  Train Lands TOD"/>
    <s v="516335  D/C - Parks Development Legacy"/>
    <n v="0"/>
    <n v="0"/>
    <n v="110"/>
    <n v="0"/>
    <n v="0"/>
    <n v="0"/>
    <n v="0"/>
    <n v="0"/>
    <n v="0"/>
    <n v="0"/>
    <n v="110"/>
    <n v="516335"/>
    <n v="110"/>
    <s v="18"/>
    <x v="0"/>
    <s v="Parks Development"/>
    <n v="908548"/>
    <s v="Aménagement axé sur le transport en commun sur les terrains du secteur Train"/>
    <s v="908548 Aménagement axé sur le transport en commun sur les terrains du secteur Train"/>
    <x v="0"/>
    <x v="7"/>
    <x v="1"/>
    <x v="1"/>
  </r>
  <r>
    <n v="909102"/>
    <x v="84"/>
    <x v="0"/>
    <x v="0"/>
    <s v="City Wide Capital"/>
    <x v="0"/>
    <x v="0"/>
    <x v="0"/>
    <x v="0"/>
    <x v="0"/>
    <s v="Individual"/>
    <x v="1"/>
    <x v="0"/>
    <x v="3"/>
    <x v="7"/>
    <x v="7"/>
    <s v="909102  Community Centre Upgrades"/>
    <s v="516104  City Wide Capital"/>
    <n v="167"/>
    <n v="0"/>
    <n v="456"/>
    <n v="220"/>
    <n v="0"/>
    <n v="0"/>
    <n v="0"/>
    <n v="0"/>
    <n v="0"/>
    <n v="0"/>
    <n v="843"/>
    <n v="516104"/>
    <n v="843"/>
    <s v="CW"/>
    <x v="1"/>
    <s v="City Wide Capital"/>
    <n v="909102"/>
    <s v="Modernisation du centre communautaire"/>
    <s v="909102 Modernisation du centre communautaire"/>
    <x v="0"/>
    <x v="7"/>
    <x v="1"/>
    <x v="0"/>
  </r>
  <r>
    <n v="909102"/>
    <x v="84"/>
    <x v="1"/>
    <x v="1"/>
    <s v="Recreation -ISGB"/>
    <x v="1"/>
    <x v="1"/>
    <x v="0"/>
    <x v="0"/>
    <x v="0"/>
    <s v="Individual"/>
    <x v="1"/>
    <x v="0"/>
    <x v="3"/>
    <x v="7"/>
    <x v="7"/>
    <s v="909102  Community Centre Upgrades"/>
    <s v="516276  Recreation -ISGB"/>
    <n v="163"/>
    <n v="0"/>
    <n v="447"/>
    <n v="215"/>
    <n v="0"/>
    <n v="0"/>
    <n v="0"/>
    <n v="0"/>
    <n v="0"/>
    <n v="0"/>
    <n v="825"/>
    <n v="516276"/>
    <n v="825"/>
    <s v="CW"/>
    <x v="1"/>
    <s v="Recreation"/>
    <n v="909102"/>
    <s v="Modernisation du centre communautaire"/>
    <s v="909102 Modernisation du centre communautaire"/>
    <x v="0"/>
    <x v="7"/>
    <x v="1"/>
    <x v="1"/>
  </r>
  <r>
    <n v="909126"/>
    <x v="85"/>
    <x v="0"/>
    <x v="0"/>
    <s v="City Wide Capital"/>
    <x v="0"/>
    <x v="0"/>
    <x v="0"/>
    <x v="0"/>
    <x v="0"/>
    <s v="Individual"/>
    <x v="1"/>
    <x v="0"/>
    <x v="3"/>
    <x v="7"/>
    <x v="7"/>
    <s v="909126  Riverside South Recreation Complex Const"/>
    <s v="516104  City Wide Capital"/>
    <n v="0"/>
    <n v="0"/>
    <n v="0"/>
    <n v="0"/>
    <n v="0"/>
    <n v="189"/>
    <n v="199"/>
    <n v="109"/>
    <n v="119"/>
    <n v="129"/>
    <n v="745"/>
    <n v="516104"/>
    <n v="0"/>
    <n v="22"/>
    <x v="0"/>
    <s v="City Wide Capital"/>
    <n v="909126"/>
    <s v="Construction du centre récréatif Riverside-Sud"/>
    <s v="909126 Construction du centre récréatif Riverside-Sud"/>
    <x v="0"/>
    <x v="7"/>
    <x v="1"/>
    <x v="0"/>
  </r>
  <r>
    <n v="909126"/>
    <x v="85"/>
    <x v="1"/>
    <x v="1"/>
    <s v="Recreation -OSGB"/>
    <x v="1"/>
    <x v="1"/>
    <x v="0"/>
    <x v="0"/>
    <x v="0"/>
    <s v="Individual"/>
    <x v="1"/>
    <x v="0"/>
    <x v="3"/>
    <x v="7"/>
    <x v="7"/>
    <s v="909126  Riverside South Recreation Complex Const"/>
    <s v="516277  Recreation -OSGB"/>
    <n v="0"/>
    <n v="0"/>
    <n v="0"/>
    <n v="0"/>
    <n v="0"/>
    <n v="2085"/>
    <n v="2127"/>
    <n v="2170"/>
    <n v="2213"/>
    <n v="2255"/>
    <n v="10850"/>
    <n v="516277"/>
    <n v="0"/>
    <n v="22"/>
    <x v="0"/>
    <s v="Recreation"/>
    <n v="909126"/>
    <s v="Construction du centre récréatif Riverside-Sud"/>
    <s v="909126 Construction du centre récréatif Riverside-Sud"/>
    <x v="0"/>
    <x v="7"/>
    <x v="1"/>
    <x v="1"/>
  </r>
  <r>
    <n v="909126"/>
    <x v="85"/>
    <x v="2"/>
    <x v="2"/>
    <s v="Tax Supported Debt"/>
    <x v="2"/>
    <x v="0"/>
    <x v="0"/>
    <x v="0"/>
    <x v="0"/>
    <s v="Individual"/>
    <x v="1"/>
    <x v="0"/>
    <x v="3"/>
    <x v="7"/>
    <x v="7"/>
    <s v="909126  Riverside South Recreation Complex Const"/>
    <s v="518004  Tax Supported Debt"/>
    <n v="0"/>
    <n v="0"/>
    <n v="0"/>
    <n v="0"/>
    <n v="0"/>
    <n v="300"/>
    <n v="300"/>
    <n v="400"/>
    <n v="400"/>
    <n v="400"/>
    <n v="1800"/>
    <n v="518004"/>
    <n v="0"/>
    <n v="22"/>
    <x v="0"/>
    <s v="Tax Supported Debt"/>
    <n v="909126"/>
    <s v="Construction du centre récréatif Riverside-Sud"/>
    <s v="909126 Construction du centre récréatif Riverside-Sud"/>
    <x v="0"/>
    <x v="7"/>
    <x v="1"/>
    <x v="2"/>
  </r>
  <r>
    <n v="909490"/>
    <x v="86"/>
    <x v="0"/>
    <x v="0"/>
    <s v="Cash In Lieu Parkland - City Wide"/>
    <x v="0"/>
    <x v="0"/>
    <x v="0"/>
    <x v="0"/>
    <x v="0"/>
    <s v="Parks Growth"/>
    <x v="1"/>
    <x v="0"/>
    <x v="3"/>
    <x v="7"/>
    <x v="7"/>
    <s v="909490  Jockvale River District Park"/>
    <s v="516129  D/R - Cash In Lieu Parkland - City Wide"/>
    <n v="0"/>
    <n v="2000"/>
    <n v="0"/>
    <n v="0"/>
    <n v="3000"/>
    <n v="0"/>
    <n v="4000"/>
    <n v="0"/>
    <n v="5474"/>
    <n v="0"/>
    <n v="14474"/>
    <n v="516129"/>
    <n v="2000"/>
    <n v="3"/>
    <x v="0"/>
    <s v="Lieu Parkland - City Wide"/>
    <n v="909490"/>
    <s v="Parc de discrict de la rivière Jockvale"/>
    <s v="909490 Parc de discrict de la rivière Jockvale"/>
    <x v="0"/>
    <x v="7"/>
    <x v="1"/>
    <x v="0"/>
  </r>
  <r>
    <n v="909503"/>
    <x v="87"/>
    <x v="0"/>
    <x v="0"/>
    <s v="Cash In Lieu Parkland - City Wide"/>
    <x v="0"/>
    <x v="0"/>
    <x v="0"/>
    <x v="0"/>
    <x v="0"/>
    <s v="Parks Growth"/>
    <x v="1"/>
    <x v="0"/>
    <x v="3"/>
    <x v="7"/>
    <x v="7"/>
    <s v="909503  Spring Valley Trails Community Park"/>
    <s v="516129  D/R - Cash In Lieu Parkland - City Wide"/>
    <n v="0"/>
    <n v="0"/>
    <n v="58"/>
    <n v="0"/>
    <n v="0"/>
    <n v="0"/>
    <n v="0"/>
    <n v="0"/>
    <n v="0"/>
    <n v="0"/>
    <n v="58"/>
    <n v="516129"/>
    <n v="58"/>
    <n v="2"/>
    <x v="1"/>
    <s v="Lieu Parkland - City Wide"/>
    <n v="909503"/>
    <s v="Parc communautaire Spring Valley Trails"/>
    <s v="909503 Parc communautaire Spring Valley Trails"/>
    <x v="0"/>
    <x v="7"/>
    <x v="1"/>
    <x v="0"/>
  </r>
  <r>
    <n v="909503"/>
    <x v="87"/>
    <x v="1"/>
    <x v="1"/>
    <s v="Parks Development(OutsidGreenbelt)"/>
    <x v="1"/>
    <x v="1"/>
    <x v="0"/>
    <x v="0"/>
    <x v="0"/>
    <s v="Parks Growth"/>
    <x v="1"/>
    <x v="0"/>
    <x v="3"/>
    <x v="7"/>
    <x v="7"/>
    <s v="909503  Spring Valley Trails Community Park"/>
    <s v="516323  D/C - Parks Development(OutsidGreenbelt)"/>
    <n v="0"/>
    <n v="0"/>
    <n v="342"/>
    <n v="0"/>
    <n v="0"/>
    <n v="0"/>
    <n v="0"/>
    <n v="0"/>
    <n v="0"/>
    <n v="0"/>
    <n v="342"/>
    <n v="516323"/>
    <n v="342"/>
    <n v="2"/>
    <x v="1"/>
    <s v="Parks Development"/>
    <n v="909503"/>
    <s v="Parc communautaire Spring Valley Trails"/>
    <s v="909503 Parc communautaire Spring Valley Trails"/>
    <x v="0"/>
    <x v="7"/>
    <x v="1"/>
    <x v="1"/>
  </r>
  <r>
    <n v="909504"/>
    <x v="88"/>
    <x v="1"/>
    <x v="1"/>
    <s v="Future DC Funding"/>
    <x v="1"/>
    <x v="1"/>
    <x v="0"/>
    <x v="0"/>
    <x v="0"/>
    <s v="Parks Growth"/>
    <x v="1"/>
    <x v="0"/>
    <x v="3"/>
    <x v="7"/>
    <x v="7"/>
    <s v="909504  Montfort Parkette"/>
    <s v="516298  Future DC Funding"/>
    <n v="0"/>
    <n v="0"/>
    <n v="0"/>
    <n v="175"/>
    <n v="0"/>
    <n v="0"/>
    <n v="0"/>
    <n v="0"/>
    <n v="0"/>
    <n v="0"/>
    <n v="175"/>
    <n v="516298"/>
    <n v="175"/>
    <n v="1"/>
    <x v="4"/>
    <s v="Check "/>
    <n v="909504"/>
    <s v="Parc Monfort "/>
    <s v="909504 Parc Monfort "/>
    <x v="0"/>
    <x v="7"/>
    <x v="1"/>
    <x v="1"/>
  </r>
  <r>
    <n v="909504"/>
    <x v="88"/>
    <x v="1"/>
    <x v="1"/>
    <s v="Parks Development(OutsidGreenbelt)"/>
    <x v="1"/>
    <x v="1"/>
    <x v="0"/>
    <x v="0"/>
    <x v="0"/>
    <s v="Parks Growth"/>
    <x v="1"/>
    <x v="0"/>
    <x v="3"/>
    <x v="7"/>
    <x v="7"/>
    <s v="909504  Montfort Parkette"/>
    <s v="516323  D/C - Parks Development(OutsidGreenbelt)"/>
    <n v="0"/>
    <n v="0"/>
    <n v="0"/>
    <n v="225"/>
    <n v="0"/>
    <n v="0"/>
    <n v="0"/>
    <n v="0"/>
    <n v="0"/>
    <n v="0"/>
    <n v="225"/>
    <n v="516323"/>
    <n v="225"/>
    <n v="1"/>
    <x v="4"/>
    <s v="Parks Development"/>
    <n v="909504"/>
    <s v="Parc Monfort "/>
    <s v="909504 Parc Monfort "/>
    <x v="0"/>
    <x v="7"/>
    <x v="1"/>
    <x v="1"/>
  </r>
  <r>
    <n v="909549"/>
    <x v="89"/>
    <x v="3"/>
    <x v="3"/>
    <s v="Federal Capital Revenue"/>
    <x v="3"/>
    <x v="2"/>
    <x v="0"/>
    <x v="0"/>
    <x v="0"/>
    <s v="Individual"/>
    <x v="0"/>
    <x v="0"/>
    <x v="3"/>
    <x v="7"/>
    <x v="7"/>
    <s v="909549  Blackburn Arena Upgrades"/>
    <s v="511005  Federal Capital Revenue"/>
    <n v="1000"/>
    <n v="0"/>
    <n v="0"/>
    <n v="0"/>
    <n v="0"/>
    <n v="0"/>
    <n v="0"/>
    <n v="0"/>
    <n v="0"/>
    <n v="0"/>
    <n v="1000"/>
    <n v="511005"/>
    <n v="1000"/>
    <s v="CW"/>
    <x v="2"/>
    <s v="Federal"/>
    <n v="909549"/>
    <s v="Améliorations de l’aréna de Blackburn "/>
    <s v="909549 Améliorations de l’aréna de Blackburn "/>
    <x v="0"/>
    <x v="7"/>
    <x v="0"/>
    <x v="3"/>
  </r>
  <r>
    <n v="909549"/>
    <x v="89"/>
    <x v="3"/>
    <x v="3"/>
    <s v="Provincial Revenue"/>
    <x v="3"/>
    <x v="2"/>
    <x v="0"/>
    <x v="0"/>
    <x v="0"/>
    <s v="Individual"/>
    <x v="0"/>
    <x v="0"/>
    <x v="3"/>
    <x v="7"/>
    <x v="7"/>
    <s v="909549  Blackburn Arena Upgrades"/>
    <s v="512005  Provincial Revenue"/>
    <n v="1000"/>
    <n v="0"/>
    <n v="0"/>
    <n v="0"/>
    <n v="0"/>
    <n v="0"/>
    <n v="0"/>
    <n v="0"/>
    <n v="0"/>
    <n v="0"/>
    <n v="1000"/>
    <n v="512005"/>
    <n v="1000"/>
    <s v="CW"/>
    <x v="2"/>
    <s v="Provincial"/>
    <n v="909549"/>
    <s v="Améliorations de l’aréna de Blackburn "/>
    <s v="909549 Améliorations de l’aréna de Blackburn "/>
    <x v="0"/>
    <x v="7"/>
    <x v="0"/>
    <x v="3"/>
  </r>
  <r>
    <n v="909549"/>
    <x v="89"/>
    <x v="0"/>
    <x v="0"/>
    <s v="City Wide Capital"/>
    <x v="0"/>
    <x v="0"/>
    <x v="0"/>
    <x v="0"/>
    <x v="0"/>
    <s v="Individual"/>
    <x v="0"/>
    <x v="0"/>
    <x v="3"/>
    <x v="7"/>
    <x v="7"/>
    <s v="909549  Blackburn Arena Upgrades"/>
    <s v="516104  City Wide Capital"/>
    <n v="2000"/>
    <n v="0"/>
    <n v="0"/>
    <n v="0"/>
    <n v="0"/>
    <n v="0"/>
    <n v="0"/>
    <n v="0"/>
    <n v="0"/>
    <n v="0"/>
    <n v="2000"/>
    <n v="516104"/>
    <n v="2000"/>
    <s v="CW"/>
    <x v="2"/>
    <s v="City Wide Capital"/>
    <n v="909549"/>
    <s v="Améliorations de l’aréna de Blackburn "/>
    <s v="909549 Améliorations de l’aréna de Blackburn "/>
    <x v="0"/>
    <x v="7"/>
    <x v="0"/>
    <x v="0"/>
  </r>
  <r>
    <n v="909240"/>
    <x v="90"/>
    <x v="0"/>
    <x v="0"/>
    <s v="City Wide Capital"/>
    <x v="0"/>
    <x v="0"/>
    <x v="0"/>
    <x v="0"/>
    <x v="0"/>
    <s v="Accessibility - Cultural Services"/>
    <x v="2"/>
    <x v="0"/>
    <x v="1"/>
    <x v="3"/>
    <x v="7"/>
    <s v="909240  2019 Accessibility - Cultural Services"/>
    <s v="516104  City Wide Capital"/>
    <n v="60"/>
    <n v="60"/>
    <n v="60"/>
    <n v="60"/>
    <n v="0"/>
    <n v="0"/>
    <n v="0"/>
    <n v="0"/>
    <n v="0"/>
    <n v="0"/>
    <n v="240"/>
    <n v="516104"/>
    <n v="240"/>
    <s v="CW"/>
    <x v="3"/>
    <s v="City Wide Capital"/>
    <n v="909240"/>
    <s v="Accessibilité 2019 - Services culturels"/>
    <s v="909240 Accessibilité 2019 - Services culturels"/>
    <x v="0"/>
    <x v="7"/>
    <x v="3"/>
    <x v="0"/>
  </r>
  <r>
    <n v="909446"/>
    <x v="91"/>
    <x v="0"/>
    <x v="0"/>
    <s v="City Wide Capital"/>
    <x v="0"/>
    <x v="0"/>
    <x v="0"/>
    <x v="0"/>
    <x v="0"/>
    <s v="Individual"/>
    <x v="2"/>
    <x v="0"/>
    <x v="3"/>
    <x v="7"/>
    <x v="7"/>
    <s v="909446  Major Capital Partnerships 2019"/>
    <s v="516104  City Wide Capital"/>
    <n v="730"/>
    <n v="730"/>
    <n v="730"/>
    <n v="730"/>
    <n v="0"/>
    <n v="0"/>
    <n v="0"/>
    <n v="0"/>
    <n v="0"/>
    <n v="0"/>
    <n v="2920"/>
    <n v="516104"/>
    <n v="2920"/>
    <s v="CW"/>
    <x v="8"/>
    <s v="City Wide Capital"/>
    <n v="909446"/>
    <s v="Partenariats communautaires pour les grands projets d'immobilisations 2019"/>
    <s v="909446 Partenariats communautaires pour les grands projets d'immobilisations 2019"/>
    <x v="0"/>
    <x v="7"/>
    <x v="3"/>
    <x v="0"/>
  </r>
  <r>
    <n v="909447"/>
    <x v="92"/>
    <x v="0"/>
    <x v="0"/>
    <s v="City Wide Capital"/>
    <x v="0"/>
    <x v="0"/>
    <x v="0"/>
    <x v="0"/>
    <x v="0"/>
    <s v="Individual"/>
    <x v="2"/>
    <x v="0"/>
    <x v="3"/>
    <x v="7"/>
    <x v="7"/>
    <s v="909447  Minor Capital Partnerships 2019"/>
    <s v="516104  City Wide Capital"/>
    <n v="300"/>
    <n v="300"/>
    <n v="300"/>
    <n v="300"/>
    <n v="0"/>
    <n v="0"/>
    <n v="0"/>
    <n v="0"/>
    <n v="0"/>
    <n v="0"/>
    <n v="1200"/>
    <n v="516104"/>
    <n v="1200"/>
    <s v="CW"/>
    <x v="8"/>
    <s v="City Wide Capital"/>
    <n v="909447"/>
    <s v="Partenariats communautaires lié aux petites immobilisations 2019"/>
    <s v="909447 Partenariats communautaires lié aux petites immobilisations 2019"/>
    <x v="0"/>
    <x v="7"/>
    <x v="3"/>
    <x v="0"/>
  </r>
  <r>
    <n v="909478"/>
    <x v="93"/>
    <x v="0"/>
    <x v="0"/>
    <s v="City Wide Capital"/>
    <x v="0"/>
    <x v="0"/>
    <x v="0"/>
    <x v="0"/>
    <x v="0"/>
    <s v="Accessibility - Parks &amp; Recreation"/>
    <x v="2"/>
    <x v="0"/>
    <x v="1"/>
    <x v="3"/>
    <x v="7"/>
    <s v="909478  2019 Accessibility - Parks &amp; Rec"/>
    <s v="516104  City Wide Capital"/>
    <n v="1395"/>
    <n v="1395"/>
    <n v="1395"/>
    <n v="1395"/>
    <n v="0"/>
    <n v="0"/>
    <n v="0"/>
    <n v="0"/>
    <n v="0"/>
    <n v="0"/>
    <n v="5580"/>
    <n v="516104"/>
    <n v="5580"/>
    <s v="CW"/>
    <x v="3"/>
    <s v="City Wide Capital"/>
    <n v="909478"/>
    <s v="Accessibilité 2019 - Parcs et Loisirs"/>
    <s v="909478 Accessibilité 2019 - Parcs et Loisirs"/>
    <x v="0"/>
    <x v="7"/>
    <x v="3"/>
    <x v="0"/>
  </r>
  <r>
    <n v="908580"/>
    <x v="94"/>
    <x v="0"/>
    <x v="0"/>
    <s v="Water Capital"/>
    <x v="5"/>
    <x v="3"/>
    <x v="1"/>
    <x v="1"/>
    <x v="0"/>
    <s v="Individual"/>
    <x v="0"/>
    <x v="1"/>
    <x v="1"/>
    <x v="3"/>
    <x v="8"/>
    <s v="908580  CWWF Queensway Terrace North Sewer"/>
    <s v="516110  Water Capital"/>
    <n v="0"/>
    <n v="0"/>
    <n v="1200"/>
    <n v="0"/>
    <n v="0"/>
    <n v="0"/>
    <n v="0"/>
    <n v="0"/>
    <n v="0"/>
    <n v="0"/>
    <n v="1200"/>
    <n v="516110"/>
    <n v="1200"/>
    <n v="7"/>
    <x v="7"/>
    <s v="Water Capital"/>
    <n v="908580"/>
    <s v="Égout du secteur Queensway Terrace Nord"/>
    <s v="908580 Égout du secteur Queensway Terrace Nord"/>
    <x v="1"/>
    <x v="8"/>
    <x v="0"/>
    <x v="0"/>
  </r>
  <r>
    <n v="908580"/>
    <x v="94"/>
    <x v="0"/>
    <x v="0"/>
    <s v="Sewer Capital"/>
    <x v="5"/>
    <x v="3"/>
    <x v="1"/>
    <x v="2"/>
    <x v="0"/>
    <s v="Individual"/>
    <x v="0"/>
    <x v="1"/>
    <x v="1"/>
    <x v="3"/>
    <x v="8"/>
    <s v="908580  CWWF Queensway Terrace North Sewer"/>
    <s v="516112  Sewer Capital"/>
    <n v="0"/>
    <n v="0"/>
    <n v="2600"/>
    <n v="0"/>
    <n v="0"/>
    <n v="0"/>
    <n v="0"/>
    <n v="0"/>
    <n v="0"/>
    <n v="0"/>
    <n v="2600"/>
    <n v="516112"/>
    <n v="2600"/>
    <n v="7"/>
    <x v="7"/>
    <s v="Sewer Capital "/>
    <n v="908580"/>
    <s v="Égout du secteur Queensway Terrace Nord"/>
    <s v="908580 Égout du secteur Queensway Terrace Nord"/>
    <x v="1"/>
    <x v="8"/>
    <x v="0"/>
    <x v="0"/>
  </r>
  <r>
    <n v="908580"/>
    <x v="94"/>
    <x v="0"/>
    <x v="0"/>
    <s v="Stormwater Reserve"/>
    <x v="5"/>
    <x v="3"/>
    <x v="1"/>
    <x v="3"/>
    <x v="0"/>
    <s v="Individual"/>
    <x v="0"/>
    <x v="1"/>
    <x v="1"/>
    <x v="3"/>
    <x v="8"/>
    <s v="908580  CWWF Queensway Terrace North Sewer"/>
    <s v="516180  Stormwater Reserve Capital"/>
    <n v="0"/>
    <n v="0"/>
    <n v="16200"/>
    <n v="0"/>
    <n v="0"/>
    <n v="0"/>
    <n v="0"/>
    <n v="0"/>
    <n v="0"/>
    <n v="0"/>
    <n v="16200"/>
    <n v="516180"/>
    <n v="16200"/>
    <n v="7"/>
    <x v="7"/>
    <s v="Stormwater"/>
    <n v="908580"/>
    <s v="Égout du secteur Queensway Terrace Nord"/>
    <s v="908580 Égout du secteur Queensway Terrace Nord"/>
    <x v="1"/>
    <x v="8"/>
    <x v="0"/>
    <x v="0"/>
  </r>
  <r>
    <n v="908997"/>
    <x v="95"/>
    <x v="0"/>
    <x v="0"/>
    <s v="Sewer Capital"/>
    <x v="5"/>
    <x v="3"/>
    <x v="1"/>
    <x v="2"/>
    <x v="0"/>
    <s v="Integrated Water &amp; Wastewater"/>
    <x v="0"/>
    <x v="1"/>
    <x v="1"/>
    <x v="3"/>
    <x v="8"/>
    <s v="908997  LRT2 SS1 Sewer Upgrades (Byron Ave)"/>
    <s v="516112  Sewer Capital"/>
    <n v="100"/>
    <n v="200"/>
    <n v="100"/>
    <n v="0"/>
    <n v="0"/>
    <n v="0"/>
    <n v="0"/>
    <n v="0"/>
    <n v="0"/>
    <n v="0"/>
    <n v="400"/>
    <n v="516112"/>
    <n v="400"/>
    <s v="CW"/>
    <x v="3"/>
    <s v="Sewer Capital "/>
    <n v="908997"/>
    <s v="TLR2 Mises à niveau des égouts zone SS1 (Avenue Byron)"/>
    <s v="908997 TLR2 Mises à niveau des égouts zone SS1 (Avenue Byron)"/>
    <x v="1"/>
    <x v="8"/>
    <x v="0"/>
    <x v="0"/>
  </r>
  <r>
    <n v="908997"/>
    <x v="95"/>
    <x v="0"/>
    <x v="0"/>
    <s v="Stormwater Reserve"/>
    <x v="5"/>
    <x v="3"/>
    <x v="1"/>
    <x v="3"/>
    <x v="0"/>
    <s v="Integrated Water &amp; Wastewater"/>
    <x v="0"/>
    <x v="1"/>
    <x v="1"/>
    <x v="3"/>
    <x v="8"/>
    <s v="908997  LRT2 SS1 Sewer Upgrades (Byron Ave)"/>
    <s v="516180  Stormwater Reserve Capital"/>
    <n v="0"/>
    <n v="0"/>
    <n v="170"/>
    <n v="0"/>
    <n v="0"/>
    <n v="0"/>
    <n v="0"/>
    <n v="0"/>
    <n v="0"/>
    <n v="0"/>
    <n v="170"/>
    <n v="516180"/>
    <n v="170"/>
    <s v="CW"/>
    <x v="3"/>
    <s v="Stormwater"/>
    <n v="908997"/>
    <s v="TLR2 Mises à niveau des égouts zone SS1 (Avenue Byron)"/>
    <s v="908997 TLR2 Mises à niveau des égouts zone SS1 (Avenue Byron)"/>
    <x v="1"/>
    <x v="8"/>
    <x v="0"/>
    <x v="0"/>
  </r>
  <r>
    <n v="908997"/>
    <x v="95"/>
    <x v="2"/>
    <x v="2"/>
    <s v="Sewer Funded Debt"/>
    <x v="6"/>
    <x v="3"/>
    <x v="1"/>
    <x v="2"/>
    <x v="0"/>
    <s v="Integrated Water &amp; Wastewater"/>
    <x v="0"/>
    <x v="1"/>
    <x v="1"/>
    <x v="3"/>
    <x v="8"/>
    <s v="908997  LRT2 SS1 Sewer Upgrades (Byron Ave)"/>
    <s v="518007  Sewer Funded Debt"/>
    <n v="70"/>
    <n v="143"/>
    <n v="70"/>
    <n v="0"/>
    <n v="0"/>
    <n v="0"/>
    <n v="0"/>
    <n v="0"/>
    <n v="0"/>
    <n v="0"/>
    <n v="283"/>
    <n v="518007"/>
    <n v="283"/>
    <s v="CW"/>
    <x v="3"/>
    <s v="Sewer Funded Debt"/>
    <n v="908997"/>
    <s v="TLR2 Mises à niveau des égouts zone SS1 (Avenue Byron)"/>
    <s v="908997 TLR2 Mises à niveau des égouts zone SS1 (Avenue Byron)"/>
    <x v="1"/>
    <x v="8"/>
    <x v="0"/>
    <x v="2"/>
  </r>
  <r>
    <n v="908997"/>
    <x v="95"/>
    <x v="2"/>
    <x v="2"/>
    <s v="Stormwater Res Debt"/>
    <x v="6"/>
    <x v="3"/>
    <x v="1"/>
    <x v="3"/>
    <x v="0"/>
    <s v="Integrated Water &amp; Wastewater"/>
    <x v="0"/>
    <x v="1"/>
    <x v="1"/>
    <x v="3"/>
    <x v="8"/>
    <s v="908997  LRT2 SS1 Sewer Upgrades (Byron Ave)"/>
    <s v="518056  Stormwater Reserve Capital Debt"/>
    <n v="170"/>
    <n v="342"/>
    <n v="0"/>
    <n v="0"/>
    <n v="0"/>
    <n v="0"/>
    <n v="0"/>
    <n v="0"/>
    <n v="0"/>
    <n v="0"/>
    <n v="512"/>
    <n v="518056"/>
    <n v="512"/>
    <s v="CW"/>
    <x v="3"/>
    <e v="#N/A"/>
    <n v="908997"/>
    <s v="TLR2 Mises à niveau des égouts zone SS1 (Avenue Byron)"/>
    <s v="908997 TLR2 Mises à niveau des égouts zone SS1 (Avenue Byron)"/>
    <x v="1"/>
    <x v="8"/>
    <x v="0"/>
    <x v="2"/>
  </r>
  <r>
    <n v="909375"/>
    <x v="96"/>
    <x v="0"/>
    <x v="0"/>
    <s v="Sewer Capital"/>
    <x v="5"/>
    <x v="3"/>
    <x v="1"/>
    <x v="2"/>
    <x v="0"/>
    <s v="Integrated Water &amp; Wastewater"/>
    <x v="0"/>
    <x v="1"/>
    <x v="1"/>
    <x v="3"/>
    <x v="8"/>
    <s v="909375  2019 Sewer Access &amp; Outfalls"/>
    <s v="516112  Sewer Capital"/>
    <n v="100"/>
    <n v="100"/>
    <n v="100"/>
    <n v="0"/>
    <n v="0"/>
    <n v="0"/>
    <n v="0"/>
    <n v="0"/>
    <n v="0"/>
    <n v="0"/>
    <n v="300"/>
    <n v="516112"/>
    <n v="300"/>
    <s v="CW"/>
    <x v="3"/>
    <s v="Sewer Capital "/>
    <n v="909375"/>
    <s v="Égouts 2019 - Points d'accès et exutoires"/>
    <s v="909375 Égouts 2019 - Points d'accès et exutoires"/>
    <x v="1"/>
    <x v="9"/>
    <x v="0"/>
    <x v="0"/>
  </r>
  <r>
    <n v="909375"/>
    <x v="96"/>
    <x v="0"/>
    <x v="0"/>
    <s v="Stormwater Reserve"/>
    <x v="5"/>
    <x v="3"/>
    <x v="1"/>
    <x v="3"/>
    <x v="0"/>
    <s v="Integrated Water &amp; Wastewater"/>
    <x v="0"/>
    <x v="1"/>
    <x v="1"/>
    <x v="3"/>
    <x v="8"/>
    <s v="909375  2019 Sewer Access &amp; Outfalls"/>
    <s v="516180  Stormwater Reserve Capital"/>
    <n v="800"/>
    <n v="0"/>
    <n v="600"/>
    <n v="600"/>
    <n v="0"/>
    <n v="0"/>
    <n v="0"/>
    <n v="0"/>
    <n v="0"/>
    <n v="0"/>
    <n v="2000"/>
    <n v="516180"/>
    <n v="2000"/>
    <s v="CW"/>
    <x v="3"/>
    <s v="Stormwater"/>
    <n v="909375"/>
    <s v="Égouts 2019 - Points d'accès et exutoires"/>
    <s v="909375 Égouts 2019 - Points d'accès et exutoires"/>
    <x v="1"/>
    <x v="9"/>
    <x v="0"/>
    <x v="0"/>
  </r>
  <r>
    <n v="909375"/>
    <x v="96"/>
    <x v="2"/>
    <x v="2"/>
    <s v="Sewer Funded Debt"/>
    <x v="6"/>
    <x v="3"/>
    <x v="1"/>
    <x v="2"/>
    <x v="0"/>
    <s v="Integrated Water &amp; Wastewater"/>
    <x v="0"/>
    <x v="1"/>
    <x v="1"/>
    <x v="3"/>
    <x v="8"/>
    <s v="909375  2019 Sewer Access &amp; Outfalls"/>
    <s v="518007  Sewer Funded Debt"/>
    <n v="100"/>
    <n v="100"/>
    <n v="100"/>
    <n v="200"/>
    <n v="0"/>
    <n v="0"/>
    <n v="0"/>
    <n v="0"/>
    <n v="0"/>
    <n v="0"/>
    <n v="500"/>
    <n v="518007"/>
    <n v="500"/>
    <s v="CW"/>
    <x v="3"/>
    <s v="Sewer Funded Debt"/>
    <n v="909375"/>
    <s v="Égouts 2019 - Points d'accès et exutoires"/>
    <s v="909375 Égouts 2019 - Points d'accès et exutoires"/>
    <x v="1"/>
    <x v="9"/>
    <x v="0"/>
    <x v="2"/>
  </r>
  <r>
    <n v="909375"/>
    <x v="96"/>
    <x v="2"/>
    <x v="2"/>
    <s v="Stormwater Res Debt"/>
    <x v="6"/>
    <x v="3"/>
    <x v="1"/>
    <x v="3"/>
    <x v="0"/>
    <s v="Integrated Water &amp; Wastewater"/>
    <x v="0"/>
    <x v="1"/>
    <x v="1"/>
    <x v="3"/>
    <x v="8"/>
    <s v="909375  2019 Sewer Access &amp; Outfalls"/>
    <s v="518056  Stormwater Reserve Capital Debt"/>
    <n v="1000"/>
    <n v="800"/>
    <n v="200"/>
    <n v="200"/>
    <n v="0"/>
    <n v="0"/>
    <n v="0"/>
    <n v="0"/>
    <n v="0"/>
    <n v="0"/>
    <n v="2200"/>
    <n v="518056"/>
    <n v="2200"/>
    <s v="CW"/>
    <x v="3"/>
    <e v="#N/A"/>
    <n v="909375"/>
    <s v="Égouts 2019 - Points d'accès et exutoires"/>
    <s v="909375 Égouts 2019 - Points d'accès et exutoires"/>
    <x v="1"/>
    <x v="9"/>
    <x v="0"/>
    <x v="2"/>
  </r>
  <r>
    <n v="909376"/>
    <x v="97"/>
    <x v="0"/>
    <x v="0"/>
    <s v="Sewer Capital"/>
    <x v="5"/>
    <x v="3"/>
    <x v="1"/>
    <x v="2"/>
    <x v="0"/>
    <s v="Integrated Water &amp; Wastewater"/>
    <x v="0"/>
    <x v="1"/>
    <x v="1"/>
    <x v="3"/>
    <x v="8"/>
    <s v="909376  2019 Sewer Repairs / Improvements"/>
    <s v="516112  Sewer Capital"/>
    <n v="1810"/>
    <n v="0"/>
    <n v="0"/>
    <n v="0"/>
    <n v="0"/>
    <n v="0"/>
    <n v="0"/>
    <n v="0"/>
    <n v="0"/>
    <n v="0"/>
    <n v="1810"/>
    <n v="516112"/>
    <n v="1810"/>
    <s v="CW"/>
    <x v="3"/>
    <s v="Sewer Capital "/>
    <n v="909376"/>
    <s v="Égouts 2019 - Réparations et améliorations"/>
    <s v="909376 Égouts 2019 - Réparations et améliorations"/>
    <x v="1"/>
    <x v="9"/>
    <x v="0"/>
    <x v="0"/>
  </r>
  <r>
    <n v="909376"/>
    <x v="97"/>
    <x v="0"/>
    <x v="0"/>
    <s v="Stormwater Reserve"/>
    <x v="5"/>
    <x v="3"/>
    <x v="1"/>
    <x v="3"/>
    <x v="0"/>
    <s v="Integrated Water &amp; Wastewater"/>
    <x v="0"/>
    <x v="1"/>
    <x v="1"/>
    <x v="3"/>
    <x v="8"/>
    <s v="909376  2019 Sewer Repairs / Improvements"/>
    <s v="516180  Stormwater Reserve Capital"/>
    <n v="5000"/>
    <n v="1000"/>
    <n v="1000"/>
    <n v="1000"/>
    <n v="0"/>
    <n v="0"/>
    <n v="0"/>
    <n v="0"/>
    <n v="0"/>
    <n v="0"/>
    <n v="8000"/>
    <n v="516180"/>
    <n v="8000"/>
    <s v="CW"/>
    <x v="3"/>
    <s v="Stormwater"/>
    <n v="909376"/>
    <s v="Égouts 2019 - Réparations et améliorations"/>
    <s v="909376 Égouts 2019 - Réparations et améliorations"/>
    <x v="1"/>
    <x v="9"/>
    <x v="0"/>
    <x v="0"/>
  </r>
  <r>
    <n v="909376"/>
    <x v="97"/>
    <x v="2"/>
    <x v="2"/>
    <s v="Sewer Funded Debt"/>
    <x v="6"/>
    <x v="3"/>
    <x v="1"/>
    <x v="2"/>
    <x v="0"/>
    <s v="Integrated Water &amp; Wastewater"/>
    <x v="0"/>
    <x v="1"/>
    <x v="1"/>
    <x v="3"/>
    <x v="8"/>
    <s v="909376  2019 Sewer Repairs / Improvements"/>
    <s v="518007  Sewer Funded Debt"/>
    <n v="135"/>
    <n v="8000"/>
    <n v="8000"/>
    <n v="8000"/>
    <n v="0"/>
    <n v="0"/>
    <n v="0"/>
    <n v="0"/>
    <n v="0"/>
    <n v="0"/>
    <n v="24135"/>
    <n v="518007"/>
    <n v="24135"/>
    <s v="CW"/>
    <x v="3"/>
    <s v="Sewer Funded Debt"/>
    <n v="909376"/>
    <s v="Égouts 2019 - Réparations et améliorations"/>
    <s v="909376 Égouts 2019 - Réparations et améliorations"/>
    <x v="1"/>
    <x v="9"/>
    <x v="0"/>
    <x v="2"/>
  </r>
  <r>
    <n v="909376"/>
    <x v="97"/>
    <x v="2"/>
    <x v="2"/>
    <s v="Stormwater Res Debt"/>
    <x v="6"/>
    <x v="3"/>
    <x v="1"/>
    <x v="3"/>
    <x v="0"/>
    <s v="Integrated Water &amp; Wastewater"/>
    <x v="0"/>
    <x v="1"/>
    <x v="1"/>
    <x v="3"/>
    <x v="8"/>
    <s v="909376  2019 Sewer Repairs / Improvements"/>
    <s v="518056  Stormwater Reserve Capital Debt"/>
    <n v="2876"/>
    <n v="1000"/>
    <n v="1000"/>
    <n v="1000"/>
    <n v="0"/>
    <n v="0"/>
    <n v="0"/>
    <n v="0"/>
    <n v="0"/>
    <n v="0"/>
    <n v="5876"/>
    <n v="518056"/>
    <n v="5876"/>
    <s v="CW"/>
    <x v="3"/>
    <e v="#N/A"/>
    <n v="909376"/>
    <s v="Égouts 2019 - Réparations et améliorations"/>
    <s v="909376 Égouts 2019 - Réparations et améliorations"/>
    <x v="1"/>
    <x v="9"/>
    <x v="0"/>
    <x v="2"/>
  </r>
  <r>
    <n v="909377"/>
    <x v="98"/>
    <x v="0"/>
    <x v="0"/>
    <s v="Sewer Capital"/>
    <x v="5"/>
    <x v="3"/>
    <x v="1"/>
    <x v="2"/>
    <x v="0"/>
    <s v="Integrated Water &amp; Wastewater"/>
    <x v="0"/>
    <x v="1"/>
    <x v="1"/>
    <x v="3"/>
    <x v="8"/>
    <s v="909377  2019 Sewer Trenchless Rehab"/>
    <s v="516112  Sewer Capital"/>
    <n v="2200"/>
    <n v="3000"/>
    <n v="3000"/>
    <n v="3000"/>
    <n v="0"/>
    <n v="0"/>
    <n v="0"/>
    <n v="0"/>
    <n v="0"/>
    <n v="0"/>
    <n v="11200"/>
    <n v="516112"/>
    <n v="11200"/>
    <s v="CW"/>
    <x v="3"/>
    <s v="Sewer Capital "/>
    <n v="909377"/>
    <s v="Égouts 2019 - Remise en état sans tranchée"/>
    <s v="909377 Égouts 2019 - Remise en état sans tranchée"/>
    <x v="1"/>
    <x v="9"/>
    <x v="0"/>
    <x v="0"/>
  </r>
  <r>
    <n v="909377"/>
    <x v="98"/>
    <x v="0"/>
    <x v="0"/>
    <s v="Stormwater Reserve"/>
    <x v="5"/>
    <x v="3"/>
    <x v="1"/>
    <x v="3"/>
    <x v="0"/>
    <s v="Integrated Water &amp; Wastewater"/>
    <x v="0"/>
    <x v="1"/>
    <x v="1"/>
    <x v="3"/>
    <x v="8"/>
    <s v="909377  2019 Sewer Trenchless Rehab"/>
    <s v="516180  Stormwater Reserve Capital"/>
    <n v="2200"/>
    <n v="2000"/>
    <n v="2000"/>
    <n v="2000"/>
    <n v="0"/>
    <n v="0"/>
    <n v="0"/>
    <n v="0"/>
    <n v="0"/>
    <n v="0"/>
    <n v="8200"/>
    <n v="516180"/>
    <n v="8200"/>
    <s v="CW"/>
    <x v="3"/>
    <s v="Stormwater"/>
    <n v="909377"/>
    <s v="Égouts 2019 - Remise en état sans tranchée"/>
    <s v="909377 Égouts 2019 - Remise en état sans tranchée"/>
    <x v="1"/>
    <x v="9"/>
    <x v="0"/>
    <x v="0"/>
  </r>
  <r>
    <n v="909403"/>
    <x v="99"/>
    <x v="0"/>
    <x v="0"/>
    <s v="Sewer Capital"/>
    <x v="5"/>
    <x v="3"/>
    <x v="1"/>
    <x v="2"/>
    <x v="0"/>
    <s v="Integrated Water &amp; Wastewater"/>
    <x v="0"/>
    <x v="1"/>
    <x v="1"/>
    <x v="3"/>
    <x v="8"/>
    <s v="909403  Chapman Blvd (Dorval-Othello)"/>
    <s v="516112  Sewer Capital"/>
    <n v="150"/>
    <n v="0"/>
    <n v="0"/>
    <n v="0"/>
    <n v="0"/>
    <n v="0"/>
    <n v="0"/>
    <n v="0"/>
    <n v="0"/>
    <n v="0"/>
    <n v="150"/>
    <n v="516112"/>
    <n v="150"/>
    <n v="18"/>
    <x v="3"/>
    <s v="Sewer Capital "/>
    <n v="909403"/>
    <s v="Boul. Chapman (Dorval-Othello)"/>
    <s v="909403 Boul. Chapman (Dorval-Othello)"/>
    <x v="1"/>
    <x v="8"/>
    <x v="0"/>
    <x v="0"/>
  </r>
  <r>
    <n v="909403"/>
    <x v="99"/>
    <x v="0"/>
    <x v="0"/>
    <s v="Stormwater Reserve"/>
    <x v="5"/>
    <x v="3"/>
    <x v="1"/>
    <x v="3"/>
    <x v="0"/>
    <s v="Integrated Water &amp; Wastewater"/>
    <x v="0"/>
    <x v="1"/>
    <x v="1"/>
    <x v="3"/>
    <x v="8"/>
    <s v="909403  Chapman Blvd (Dorval-Othello)"/>
    <s v="516180  Stormwater Reserve Capital"/>
    <n v="150"/>
    <n v="0"/>
    <n v="0"/>
    <n v="0"/>
    <n v="0"/>
    <n v="0"/>
    <n v="0"/>
    <n v="0"/>
    <n v="0"/>
    <n v="0"/>
    <n v="150"/>
    <n v="516180"/>
    <n v="150"/>
    <n v="18"/>
    <x v="3"/>
    <s v="Stormwater"/>
    <n v="909403"/>
    <s v="Boul. Chapman (Dorval-Othello)"/>
    <s v="909403 Boul. Chapman (Dorval-Othello)"/>
    <x v="1"/>
    <x v="8"/>
    <x v="0"/>
    <x v="0"/>
  </r>
  <r>
    <n v="909403"/>
    <x v="99"/>
    <x v="2"/>
    <x v="2"/>
    <s v="Sewer Funded Debt"/>
    <x v="6"/>
    <x v="3"/>
    <x v="1"/>
    <x v="2"/>
    <x v="0"/>
    <s v="Integrated Water &amp; Wastewater"/>
    <x v="0"/>
    <x v="1"/>
    <x v="1"/>
    <x v="3"/>
    <x v="8"/>
    <s v="909403  Chapman Blvd (Dorval-Othello)"/>
    <s v="518007  Sewer Funded Debt"/>
    <n v="150"/>
    <n v="0"/>
    <n v="0"/>
    <n v="0"/>
    <n v="0"/>
    <n v="0"/>
    <n v="0"/>
    <n v="0"/>
    <n v="0"/>
    <n v="0"/>
    <n v="150"/>
    <n v="518007"/>
    <n v="150"/>
    <n v="18"/>
    <x v="3"/>
    <s v="Sewer Funded Debt"/>
    <n v="909403"/>
    <s v="Boul. Chapman (Dorval-Othello)"/>
    <s v="909403 Boul. Chapman (Dorval-Othello)"/>
    <x v="1"/>
    <x v="8"/>
    <x v="0"/>
    <x v="2"/>
  </r>
  <r>
    <n v="909403"/>
    <x v="99"/>
    <x v="2"/>
    <x v="2"/>
    <s v="Stormwater Res Debt"/>
    <x v="6"/>
    <x v="3"/>
    <x v="1"/>
    <x v="3"/>
    <x v="0"/>
    <s v="Integrated Water &amp; Wastewater"/>
    <x v="0"/>
    <x v="1"/>
    <x v="1"/>
    <x v="3"/>
    <x v="8"/>
    <s v="909403  Chapman Blvd (Dorval-Othello)"/>
    <s v="518056  Stormwater Reserve Capital Debt"/>
    <n v="150"/>
    <n v="0"/>
    <n v="0"/>
    <n v="0"/>
    <n v="0"/>
    <n v="0"/>
    <n v="0"/>
    <n v="0"/>
    <n v="0"/>
    <n v="0"/>
    <n v="150"/>
    <n v="518056"/>
    <n v="150"/>
    <n v="18"/>
    <x v="3"/>
    <e v="#N/A"/>
    <n v="909403"/>
    <s v="Boul. Chapman (Dorval-Othello)"/>
    <s v="909403 Boul. Chapman (Dorval-Othello)"/>
    <x v="1"/>
    <x v="8"/>
    <x v="0"/>
    <x v="2"/>
  </r>
  <r>
    <n v="909481"/>
    <x v="100"/>
    <x v="0"/>
    <x v="0"/>
    <s v="Sewer Capital"/>
    <x v="5"/>
    <x v="3"/>
    <x v="1"/>
    <x v="2"/>
    <x v="0"/>
    <s v="Integrated Water &amp; Wastewater"/>
    <x v="0"/>
    <x v="1"/>
    <x v="1"/>
    <x v="3"/>
    <x v="8"/>
    <s v="909481  2019 Sewer CCTV Engineering"/>
    <s v="516112  Sewer Capital"/>
    <n v="500"/>
    <n v="300"/>
    <n v="300"/>
    <n v="300"/>
    <n v="0"/>
    <n v="0"/>
    <n v="0"/>
    <n v="0"/>
    <n v="0"/>
    <n v="0"/>
    <n v="1400"/>
    <n v="516112"/>
    <n v="1400"/>
    <s v="CW"/>
    <x v="3"/>
    <s v="Sewer Capital "/>
    <n v="909481"/>
    <s v="Égouts 2019  - CCTV"/>
    <s v="909481 Égouts 2019  - CCTV"/>
    <x v="1"/>
    <x v="8"/>
    <x v="0"/>
    <x v="0"/>
  </r>
  <r>
    <n v="909481"/>
    <x v="100"/>
    <x v="0"/>
    <x v="0"/>
    <s v="Stormwater Reserve"/>
    <x v="5"/>
    <x v="3"/>
    <x v="1"/>
    <x v="3"/>
    <x v="0"/>
    <s v="Integrated Water &amp; Wastewater"/>
    <x v="0"/>
    <x v="1"/>
    <x v="1"/>
    <x v="3"/>
    <x v="8"/>
    <s v="909481  2019 Sewer CCTV Engineering"/>
    <s v="516180  Stormwater Reserve Capital"/>
    <n v="500"/>
    <n v="300"/>
    <n v="300"/>
    <n v="300"/>
    <n v="0"/>
    <n v="0"/>
    <n v="0"/>
    <n v="0"/>
    <n v="0"/>
    <n v="0"/>
    <n v="1400"/>
    <n v="516180"/>
    <n v="1400"/>
    <s v="CW"/>
    <x v="3"/>
    <s v="Stormwater"/>
    <n v="909481"/>
    <s v="Égouts 2019  - CCTV"/>
    <s v="909481 Égouts 2019  - CCTV"/>
    <x v="1"/>
    <x v="8"/>
    <x v="0"/>
    <x v="0"/>
  </r>
  <r>
    <n v="909492"/>
    <x v="101"/>
    <x v="0"/>
    <x v="0"/>
    <s v="Water Capital"/>
    <x v="5"/>
    <x v="3"/>
    <x v="1"/>
    <x v="1"/>
    <x v="0"/>
    <s v="Integrated Water &amp; Wastewater"/>
    <x v="0"/>
    <x v="1"/>
    <x v="1"/>
    <x v="3"/>
    <x v="8"/>
    <s v="909492  LRT2 SS2 Richmond Compl Streets"/>
    <s v="516110  Water Capital"/>
    <n v="2000"/>
    <n v="2000"/>
    <n v="2000"/>
    <n v="0"/>
    <n v="0"/>
    <n v="0"/>
    <n v="0"/>
    <n v="0"/>
    <n v="0"/>
    <n v="0"/>
    <n v="6000"/>
    <n v="516110"/>
    <n v="6000"/>
    <n v="7"/>
    <x v="7"/>
    <s v="Water Capital"/>
    <n v="909492"/>
    <s v="Rues complètes - Richmond NA2 - TLR2"/>
    <s v="909492 Rues complètes - Richmond NA2 - TLR2"/>
    <x v="1"/>
    <x v="8"/>
    <x v="0"/>
    <x v="0"/>
  </r>
  <r>
    <n v="909492"/>
    <x v="101"/>
    <x v="0"/>
    <x v="0"/>
    <s v="Sewer Capital"/>
    <x v="5"/>
    <x v="3"/>
    <x v="1"/>
    <x v="2"/>
    <x v="0"/>
    <s v="Integrated Water &amp; Wastewater"/>
    <x v="0"/>
    <x v="1"/>
    <x v="1"/>
    <x v="3"/>
    <x v="8"/>
    <s v="909492  LRT2 SS2 Richmond Compl Streets"/>
    <s v="516112  Sewer Capital"/>
    <n v="1000"/>
    <n v="1000"/>
    <n v="1000"/>
    <n v="0"/>
    <n v="0"/>
    <n v="0"/>
    <n v="0"/>
    <n v="0"/>
    <n v="0"/>
    <n v="0"/>
    <n v="3000"/>
    <n v="516112"/>
    <n v="3000"/>
    <n v="7"/>
    <x v="7"/>
    <s v="Sewer Capital "/>
    <n v="909492"/>
    <s v="Rues complètes - Richmond NA2 - TLR2"/>
    <s v="909492 Rues complètes - Richmond NA2 - TLR2"/>
    <x v="1"/>
    <x v="8"/>
    <x v="0"/>
    <x v="0"/>
  </r>
  <r>
    <n v="907795"/>
    <x v="102"/>
    <x v="0"/>
    <x v="0"/>
    <s v="Water Capital"/>
    <x v="5"/>
    <x v="3"/>
    <x v="1"/>
    <x v="1"/>
    <x v="0"/>
    <s v="Individual"/>
    <x v="0"/>
    <x v="1"/>
    <x v="4"/>
    <x v="9"/>
    <x v="9"/>
    <s v="907795  Business Technology Opportunities"/>
    <s v="516110  Water Capital"/>
    <n v="0"/>
    <n v="1000"/>
    <n v="0"/>
    <n v="1000"/>
    <n v="1000"/>
    <n v="1000"/>
    <n v="1000"/>
    <n v="1000"/>
    <n v="1000"/>
    <n v="1000"/>
    <n v="8000"/>
    <n v="516110"/>
    <n v="2000"/>
    <s v="CW"/>
    <x v="9"/>
    <s v="Water Capital"/>
    <n v="907795"/>
    <s v="Opportunitées technologiques d’entreprise "/>
    <s v="907795 Opportunitées technologiques d’entreprise "/>
    <x v="1"/>
    <x v="10"/>
    <x v="0"/>
    <x v="0"/>
  </r>
  <r>
    <n v="908082"/>
    <x v="103"/>
    <x v="0"/>
    <x v="0"/>
    <s v="Water Capital"/>
    <x v="5"/>
    <x v="3"/>
    <x v="1"/>
    <x v="1"/>
    <x v="0"/>
    <s v="Water Communal Well System"/>
    <x v="0"/>
    <x v="1"/>
    <x v="4"/>
    <x v="10"/>
    <x v="9"/>
    <s v="908082  Communal Well System Rehab 2018"/>
    <s v="516110  Water Capital"/>
    <n v="2000"/>
    <n v="2500"/>
    <n v="2500"/>
    <n v="2590"/>
    <n v="7590"/>
    <n v="2590"/>
    <n v="2590"/>
    <n v="2590"/>
    <n v="2590"/>
    <n v="2590"/>
    <n v="30130"/>
    <n v="516110"/>
    <n v="9590"/>
    <s v="CW"/>
    <x v="7"/>
    <s v="Water Capital"/>
    <n v="908082"/>
    <s v="Remise en état du système de puits collectifs de 2019"/>
    <s v="908082 Remise en état du système de puits collectifs de 2019"/>
    <x v="1"/>
    <x v="10"/>
    <x v="0"/>
    <x v="0"/>
  </r>
  <r>
    <n v="908621"/>
    <x v="104"/>
    <x v="0"/>
    <x v="0"/>
    <s v="Water Capital"/>
    <x v="5"/>
    <x v="3"/>
    <x v="1"/>
    <x v="1"/>
    <x v="0"/>
    <s v="Individual"/>
    <x v="0"/>
    <x v="1"/>
    <x v="1"/>
    <x v="3"/>
    <x v="9"/>
    <s v="908621  2017 Infrastructure Master Plan (Water)"/>
    <s v="516110  Water Capital"/>
    <n v="0"/>
    <n v="235.85"/>
    <n v="240.3"/>
    <n v="0"/>
    <n v="0"/>
    <n v="0"/>
    <n v="0"/>
    <n v="146"/>
    <n v="149"/>
    <n v="0"/>
    <n v="771.15"/>
    <n v="516110"/>
    <n v="476.15"/>
    <s v="CW"/>
    <x v="8"/>
    <s v="Water Capital"/>
    <n v="908621"/>
    <s v="Plan directeur de l'infrastructure 2017 (eau)"/>
    <s v="908621 Plan directeur de l'infrastructure 2017 (eau)"/>
    <x v="1"/>
    <x v="10"/>
    <x v="0"/>
    <x v="0"/>
  </r>
  <r>
    <n v="908621"/>
    <x v="104"/>
    <x v="1"/>
    <x v="1"/>
    <s v="Studies-2021-CW"/>
    <x v="1"/>
    <x v="1"/>
    <x v="1"/>
    <x v="1"/>
    <x v="0"/>
    <s v="Individual"/>
    <x v="0"/>
    <x v="1"/>
    <x v="1"/>
    <x v="3"/>
    <x v="9"/>
    <s v="908621  2017 Infrastructure Master Plan (Water)"/>
    <s v="516279  D/C Studies-2021-CW"/>
    <n v="0"/>
    <n v="29.15"/>
    <n v="29.7"/>
    <n v="0"/>
    <n v="0"/>
    <n v="0"/>
    <n v="0"/>
    <n v="153"/>
    <n v="156"/>
    <n v="0"/>
    <n v="367.85"/>
    <n v="516279"/>
    <n v="58.849999999999994"/>
    <s v="CW"/>
    <x v="8"/>
    <s v="Studies"/>
    <n v="908621"/>
    <s v="Plan directeur de l'infrastructure 2017 (eau)"/>
    <s v="908621 Plan directeur de l'infrastructure 2017 (eau)"/>
    <x v="1"/>
    <x v="10"/>
    <x v="0"/>
    <x v="1"/>
  </r>
  <r>
    <n v="909371"/>
    <x v="105"/>
    <x v="0"/>
    <x v="0"/>
    <s v="Water Capital"/>
    <x v="5"/>
    <x v="3"/>
    <x v="1"/>
    <x v="1"/>
    <x v="0"/>
    <s v="Buildings-Water Services"/>
    <x v="0"/>
    <x v="1"/>
    <x v="1"/>
    <x v="3"/>
    <x v="9"/>
    <s v="909371  2019 Buildings-Water Services"/>
    <s v="516110  Water Capital"/>
    <n v="575"/>
    <n v="50"/>
    <n v="50"/>
    <n v="50"/>
    <n v="50"/>
    <n v="50"/>
    <n v="50"/>
    <n v="50"/>
    <n v="50"/>
    <n v="50"/>
    <n v="1025"/>
    <n v="516110"/>
    <n v="725"/>
    <s v="CW"/>
    <x v="3"/>
    <s v="Water Capital"/>
    <n v="909371"/>
    <s v="Bâtiments 2019 - Services d'eau"/>
    <s v="909371 Bâtiments 2019 - Services d'eau"/>
    <x v="1"/>
    <x v="10"/>
    <x v="0"/>
    <x v="0"/>
  </r>
  <r>
    <n v="909410"/>
    <x v="106"/>
    <x v="0"/>
    <x v="0"/>
    <s v="Water Capital"/>
    <x v="5"/>
    <x v="3"/>
    <x v="1"/>
    <x v="1"/>
    <x v="0"/>
    <s v="Water Storage Tanks &amp; Reservoirs"/>
    <x v="0"/>
    <x v="1"/>
    <x v="4"/>
    <x v="11"/>
    <x v="9"/>
    <s v="909410  Water Storage Tanks &amp; Reservoir 2019"/>
    <s v="516110  Water Capital"/>
    <n v="728"/>
    <n v="350"/>
    <n v="350"/>
    <n v="350"/>
    <n v="350"/>
    <n v="350"/>
    <n v="350"/>
    <n v="350"/>
    <n v="350"/>
    <n v="350"/>
    <n v="3878"/>
    <n v="516110"/>
    <n v="1778"/>
    <s v="CW"/>
    <x v="7"/>
    <s v="Water Capital"/>
    <n v="909410"/>
    <s v="Remise en état des ouvrages de retenue et des réservoirs de stockage de l’eau de 2019"/>
    <s v="909410 Remise en état des ouvrages de retenue et des réservoirs de stockage de l’eau de 2019"/>
    <x v="1"/>
    <x v="10"/>
    <x v="0"/>
    <x v="0"/>
  </r>
  <r>
    <n v="909410"/>
    <x v="106"/>
    <x v="2"/>
    <x v="2"/>
    <s v="Water Funded Debt"/>
    <x v="6"/>
    <x v="3"/>
    <x v="1"/>
    <x v="1"/>
    <x v="0"/>
    <s v="Water Storage Tanks &amp; Reservoirs"/>
    <x v="0"/>
    <x v="1"/>
    <x v="4"/>
    <x v="11"/>
    <x v="9"/>
    <s v="909410  Water Storage Tanks &amp; Reservoir 2019"/>
    <s v="518011  Water Funded Debt"/>
    <n v="1000"/>
    <n v="1000"/>
    <n v="1000"/>
    <n v="1000"/>
    <n v="1000"/>
    <n v="1000"/>
    <n v="1000"/>
    <n v="1000"/>
    <n v="1000"/>
    <n v="1000"/>
    <n v="10000"/>
    <n v="518011"/>
    <n v="4000"/>
    <s v="CW"/>
    <x v="7"/>
    <s v="Water Funded Debt"/>
    <n v="909410"/>
    <s v="Remise en état des ouvrages de retenue et des réservoirs de stockage de l’eau de 2019"/>
    <s v="909410 Remise en état des ouvrages de retenue et des réservoirs de stockage de l’eau de 2019"/>
    <x v="1"/>
    <x v="10"/>
    <x v="0"/>
    <x v="2"/>
  </r>
  <r>
    <n v="909040"/>
    <x v="107"/>
    <x v="0"/>
    <x v="0"/>
    <s v="Water Capital"/>
    <x v="5"/>
    <x v="3"/>
    <x v="1"/>
    <x v="1"/>
    <x v="0"/>
    <s v="Water Systems General-Renewal"/>
    <x v="0"/>
    <x v="1"/>
    <x v="4"/>
    <x v="11"/>
    <x v="9"/>
    <s v="909040  New Vehicles Drinking Water - 2018"/>
    <s v="516110  Water Capital"/>
    <n v="0"/>
    <n v="250"/>
    <n v="250"/>
    <n v="250"/>
    <n v="250"/>
    <n v="250"/>
    <n v="250"/>
    <n v="250"/>
    <n v="250"/>
    <n v="250"/>
    <n v="2250"/>
    <n v="516110"/>
    <n v="750"/>
    <s v="CW"/>
    <x v="8"/>
    <s v="Water Capital"/>
    <n v="909040"/>
    <s v="Véhicules neufs service de traitement d'eau potable - 2018"/>
    <s v="909040 Véhicules neufs service de traitement d'eau potable - 2018"/>
    <x v="1"/>
    <x v="10"/>
    <x v="0"/>
    <x v="0"/>
  </r>
  <r>
    <n v="909415"/>
    <x v="108"/>
    <x v="0"/>
    <x v="0"/>
    <s v="Water Capital"/>
    <x v="5"/>
    <x v="3"/>
    <x v="1"/>
    <x v="1"/>
    <x v="0"/>
    <s v="Water Systems General"/>
    <x v="0"/>
    <x v="1"/>
    <x v="4"/>
    <x v="11"/>
    <x v="9"/>
    <s v="909415  Water Facilities Roofing 2019"/>
    <s v="516110  Water Capital"/>
    <n v="293"/>
    <n v="250"/>
    <n v="240"/>
    <n v="210"/>
    <n v="200"/>
    <n v="60"/>
    <n v="50"/>
    <n v="50"/>
    <n v="50"/>
    <n v="50"/>
    <n v="1453"/>
    <n v="516110"/>
    <n v="993"/>
    <s v="CW"/>
    <x v="7"/>
    <s v="Water Capital"/>
    <n v="909415"/>
    <s v="Toiture des installations de l'eau potable – 2019"/>
    <s v="909415 Toiture des installations de l'eau potable – 2019"/>
    <x v="1"/>
    <x v="10"/>
    <x v="0"/>
    <x v="0"/>
  </r>
  <r>
    <n v="908432"/>
    <x v="109"/>
    <x v="0"/>
    <x v="0"/>
    <s v="Water Capital"/>
    <x v="5"/>
    <x v="3"/>
    <x v="1"/>
    <x v="1"/>
    <x v="0"/>
    <s v="Individual"/>
    <x v="0"/>
    <x v="1"/>
    <x v="4"/>
    <x v="11"/>
    <x v="9"/>
    <s v="908432  Water Sys SCADA &amp; Instrument Rehab 2017"/>
    <s v="516110  Water Capital"/>
    <n v="0"/>
    <n v="1113"/>
    <n v="1118"/>
    <n v="1118"/>
    <n v="1124"/>
    <n v="1124"/>
    <n v="1129"/>
    <n v="1129"/>
    <n v="1129"/>
    <n v="1129"/>
    <n v="10113"/>
    <n v="516110"/>
    <n v="3349"/>
    <s v="CW"/>
    <x v="8"/>
    <s v="Water Capital"/>
    <n v="908432"/>
    <s v="Mise à niveau des instruments et du système SCADA du service d’eau de 2017"/>
    <s v="908432 Mise à niveau des instruments et du système SCADA du service d’eau de 2017"/>
    <x v="1"/>
    <x v="10"/>
    <x v="0"/>
    <x v="0"/>
  </r>
  <r>
    <n v="908633"/>
    <x v="110"/>
    <x v="0"/>
    <x v="0"/>
    <s v="Water Capital"/>
    <x v="5"/>
    <x v="3"/>
    <x v="1"/>
    <x v="1"/>
    <x v="0"/>
    <s v="Water Treatment-Renewal"/>
    <x v="0"/>
    <x v="1"/>
    <x v="4"/>
    <x v="11"/>
    <x v="9"/>
    <s v="908633  Enhanced Corrosion Control"/>
    <s v="516110  Water Capital"/>
    <n v="500"/>
    <n v="118"/>
    <n v="0"/>
    <n v="0"/>
    <n v="0"/>
    <n v="0"/>
    <n v="0"/>
    <n v="0"/>
    <n v="0"/>
    <n v="0"/>
    <n v="618"/>
    <n v="516110"/>
    <n v="618"/>
    <s v="CW"/>
    <x v="8"/>
    <s v="Water Capital"/>
    <n v="908633"/>
    <s v="Améliorations du contrôle de la corrosion"/>
    <s v="908633 Améliorations du contrôle de la corrosion"/>
    <x v="1"/>
    <x v="10"/>
    <x v="0"/>
    <x v="0"/>
  </r>
  <r>
    <n v="908633"/>
    <x v="110"/>
    <x v="2"/>
    <x v="2"/>
    <s v="Water Funded Debt"/>
    <x v="6"/>
    <x v="3"/>
    <x v="1"/>
    <x v="1"/>
    <x v="0"/>
    <s v="Water Treatment-Renewal"/>
    <x v="0"/>
    <x v="1"/>
    <x v="4"/>
    <x v="11"/>
    <x v="9"/>
    <s v="908633  Enhanced Corrosion Control"/>
    <s v="518011  Water Funded Debt"/>
    <n v="500"/>
    <n v="5000"/>
    <n v="0"/>
    <n v="0"/>
    <n v="0"/>
    <n v="0"/>
    <n v="0"/>
    <n v="0"/>
    <n v="0"/>
    <n v="0"/>
    <n v="5500"/>
    <n v="518011"/>
    <n v="5500"/>
    <s v="CW"/>
    <x v="8"/>
    <s v="Water Funded Debt"/>
    <n v="908633"/>
    <s v="Améliorations du contrôle de la corrosion"/>
    <s v="908633 Améliorations du contrôle de la corrosion"/>
    <x v="1"/>
    <x v="10"/>
    <x v="0"/>
    <x v="2"/>
  </r>
  <r>
    <n v="909411"/>
    <x v="111"/>
    <x v="0"/>
    <x v="0"/>
    <s v="Water Capital"/>
    <x v="5"/>
    <x v="3"/>
    <x v="1"/>
    <x v="1"/>
    <x v="0"/>
    <s v="Water Treatment-Renewal"/>
    <x v="0"/>
    <x v="1"/>
    <x v="4"/>
    <x v="11"/>
    <x v="9"/>
    <s v="909411  Water Sys SCADA &amp; Instrument Rehab 2019"/>
    <s v="516110  Water Capital"/>
    <n v="1200"/>
    <n v="2400"/>
    <n v="2400"/>
    <n v="2400"/>
    <n v="2400"/>
    <n v="2400"/>
    <n v="2400"/>
    <n v="2400"/>
    <n v="2400"/>
    <n v="2400"/>
    <n v="22800"/>
    <n v="516110"/>
    <n v="8400"/>
    <s v="CW"/>
    <x v="7"/>
    <s v="Water Capital"/>
    <n v="909411"/>
    <s v="Mise à niveau des instruments et du système SCADA du service d’eau de 2019"/>
    <s v="909411 Mise à niveau des instruments et du système SCADA du service d’eau de 2019"/>
    <x v="1"/>
    <x v="10"/>
    <x v="0"/>
    <x v="0"/>
  </r>
  <r>
    <n v="909412"/>
    <x v="112"/>
    <x v="0"/>
    <x v="0"/>
    <s v="Water Capital"/>
    <x v="5"/>
    <x v="3"/>
    <x v="1"/>
    <x v="1"/>
    <x v="0"/>
    <s v="Water Treatment-Renewal"/>
    <x v="0"/>
    <x v="1"/>
    <x v="4"/>
    <x v="11"/>
    <x v="9"/>
    <s v="909412  Water Treatment Rehab 2019"/>
    <s v="516110  Water Capital"/>
    <n v="11900"/>
    <n v="5730"/>
    <n v="2430"/>
    <n v="180"/>
    <n v="2285"/>
    <n v="2285"/>
    <n v="2285"/>
    <n v="2285"/>
    <n v="2285"/>
    <n v="2285"/>
    <n v="33950"/>
    <n v="516110"/>
    <n v="20240"/>
    <s v="CW"/>
    <x v="7"/>
    <s v="Water Capital"/>
    <n v="909412"/>
    <s v="Remise en état des installations de traitement des eaux usées en 2019"/>
    <s v="909412 Remise en état des installations de traitement des eaux usées en 2019"/>
    <x v="1"/>
    <x v="10"/>
    <x v="0"/>
    <x v="0"/>
  </r>
  <r>
    <n v="909412"/>
    <x v="112"/>
    <x v="2"/>
    <x v="2"/>
    <s v="Water Funded Debt"/>
    <x v="6"/>
    <x v="3"/>
    <x v="1"/>
    <x v="1"/>
    <x v="0"/>
    <s v="Water Treatment-Renewal"/>
    <x v="0"/>
    <x v="1"/>
    <x v="4"/>
    <x v="11"/>
    <x v="9"/>
    <s v="909412  Water Treatment Rehab 2019"/>
    <s v="518011  Water Funded Debt"/>
    <n v="60"/>
    <n v="100"/>
    <n v="10000"/>
    <n v="12000"/>
    <n v="10000"/>
    <n v="10000"/>
    <n v="10000"/>
    <n v="10000"/>
    <n v="10000"/>
    <n v="10000"/>
    <n v="82160"/>
    <n v="518011"/>
    <n v="22160"/>
    <s v="CW"/>
    <x v="7"/>
    <s v="Water Funded Debt"/>
    <n v="909412"/>
    <s v="Remise en état des installations de traitement des eaux usées en 2019"/>
    <s v="909412 Remise en état des installations de traitement des eaux usées en 2019"/>
    <x v="1"/>
    <x v="10"/>
    <x v="0"/>
    <x v="2"/>
  </r>
  <r>
    <n v="909416"/>
    <x v="113"/>
    <x v="0"/>
    <x v="0"/>
    <s v="Water Capital"/>
    <x v="5"/>
    <x v="3"/>
    <x v="1"/>
    <x v="1"/>
    <x v="0"/>
    <s v="Water Pumping Stations"/>
    <x v="0"/>
    <x v="1"/>
    <x v="4"/>
    <x v="11"/>
    <x v="9"/>
    <s v="909416  Water Pumping Station Facility Rehab2019"/>
    <s v="516110  Water Capital"/>
    <n v="1261"/>
    <n v="1050"/>
    <n v="650"/>
    <n v="150"/>
    <n v="150"/>
    <n v="150"/>
    <n v="150"/>
    <n v="150"/>
    <n v="150"/>
    <n v="150"/>
    <n v="4011"/>
    <n v="516110"/>
    <n v="3111"/>
    <s v="CW"/>
    <x v="7"/>
    <s v="Water Capital"/>
    <n v="909416"/>
    <s v="Remise en état des stations de pompage d’eau en 2019"/>
    <s v="909416 Remise en état des stations de pompage d’eau en 2019"/>
    <x v="1"/>
    <x v="10"/>
    <x v="0"/>
    <x v="0"/>
  </r>
  <r>
    <n v="909416"/>
    <x v="113"/>
    <x v="2"/>
    <x v="2"/>
    <s v="Water Funded Debt"/>
    <x v="6"/>
    <x v="3"/>
    <x v="1"/>
    <x v="1"/>
    <x v="0"/>
    <s v="Water Pumping Stations"/>
    <x v="0"/>
    <x v="1"/>
    <x v="4"/>
    <x v="11"/>
    <x v="9"/>
    <s v="909416  Water Pumping Station Facility Rehab2019"/>
    <s v="518011  Water Funded Debt"/>
    <n v="1500"/>
    <n v="1100"/>
    <n v="1500"/>
    <n v="2000"/>
    <n v="2000"/>
    <n v="2000"/>
    <n v="2000"/>
    <n v="2000"/>
    <n v="2000"/>
    <n v="2000"/>
    <n v="18100"/>
    <n v="518011"/>
    <n v="6100"/>
    <s v="CW"/>
    <x v="7"/>
    <s v="Water Funded Debt"/>
    <n v="909416"/>
    <s v="Remise en état des stations de pompage d’eau en 2019"/>
    <s v="909416 Remise en état des stations de pompage d’eau en 2019"/>
    <x v="1"/>
    <x v="10"/>
    <x v="0"/>
    <x v="2"/>
  </r>
  <r>
    <n v="908613"/>
    <x v="114"/>
    <x v="0"/>
    <x v="0"/>
    <s v="Water Capital"/>
    <x v="5"/>
    <x v="3"/>
    <x v="1"/>
    <x v="1"/>
    <x v="0"/>
    <s v="Water System Rehabilitation "/>
    <x v="0"/>
    <x v="1"/>
    <x v="1"/>
    <x v="3"/>
    <x v="9"/>
    <s v="908613  Bank St (Rideau Rd-Mitch Owens)"/>
    <s v="516110  Water Capital"/>
    <n v="0"/>
    <n v="4000"/>
    <n v="0"/>
    <n v="0"/>
    <n v="0"/>
    <n v="0"/>
    <n v="0"/>
    <n v="0"/>
    <n v="0"/>
    <n v="0"/>
    <n v="4000"/>
    <n v="516110"/>
    <n v="4000"/>
    <s v="20"/>
    <x v="11"/>
    <s v="Water Capital"/>
    <n v="908613"/>
    <s v="Rue Bank (ch. Rideau-Mitch Owens)"/>
    <s v="908613 Rue Bank (ch. Rideau-Mitch Owens)"/>
    <x v="1"/>
    <x v="10"/>
    <x v="0"/>
    <x v="0"/>
  </r>
  <r>
    <n v="908613"/>
    <x v="114"/>
    <x v="2"/>
    <x v="2"/>
    <s v="Water Funded Debt"/>
    <x v="6"/>
    <x v="3"/>
    <x v="1"/>
    <x v="1"/>
    <x v="0"/>
    <s v="Water System Rehabilitation "/>
    <x v="0"/>
    <x v="1"/>
    <x v="1"/>
    <x v="3"/>
    <x v="9"/>
    <s v="908613  Bank St (Rideau Rd-Mitch Owens)"/>
    <s v="518011  Water Funded Debt"/>
    <n v="0"/>
    <n v="1900"/>
    <n v="0"/>
    <n v="0"/>
    <n v="0"/>
    <n v="0"/>
    <n v="0"/>
    <n v="0"/>
    <n v="0"/>
    <n v="0"/>
    <n v="1900"/>
    <n v="518011"/>
    <n v="1900"/>
    <s v="20"/>
    <x v="11"/>
    <s v="Water Funded Debt"/>
    <n v="908613"/>
    <s v="Rue Bank (ch. Rideau-Mitch Owens)"/>
    <s v="908613 Rue Bank (ch. Rideau-Mitch Owens)"/>
    <x v="1"/>
    <x v="10"/>
    <x v="0"/>
    <x v="2"/>
  </r>
  <r>
    <n v="908614"/>
    <x v="115"/>
    <x v="0"/>
    <x v="0"/>
    <s v="Water Capital"/>
    <x v="5"/>
    <x v="3"/>
    <x v="1"/>
    <x v="1"/>
    <x v="0"/>
    <s v="Water System Rehabilitation "/>
    <x v="0"/>
    <x v="1"/>
    <x v="1"/>
    <x v="3"/>
    <x v="9"/>
    <s v="908614  LRT2 W1 Hwy 174 - Shefford Rd"/>
    <s v="516110  Water Capital"/>
    <n v="251"/>
    <n v="602"/>
    <n v="200"/>
    <n v="0"/>
    <n v="0"/>
    <n v="0"/>
    <n v="0"/>
    <n v="0"/>
    <n v="0"/>
    <n v="0"/>
    <n v="1053"/>
    <n v="516110"/>
    <n v="1053"/>
    <s v="11"/>
    <x v="11"/>
    <s v="Water Capital"/>
    <n v="908614"/>
    <s v="TLR2 Autoroute 174 - chemin Shefford zone W1"/>
    <s v="908614 TLR2 Autoroute 174 - chemin Shefford zone W1"/>
    <x v="1"/>
    <x v="10"/>
    <x v="0"/>
    <x v="0"/>
  </r>
  <r>
    <n v="908614"/>
    <x v="115"/>
    <x v="2"/>
    <x v="2"/>
    <s v="Water Funded Debt"/>
    <x v="6"/>
    <x v="3"/>
    <x v="1"/>
    <x v="1"/>
    <x v="0"/>
    <s v="Water System Rehabilitation "/>
    <x v="0"/>
    <x v="1"/>
    <x v="1"/>
    <x v="3"/>
    <x v="9"/>
    <s v="908614  LRT2 W1 Hwy 174 - Shefford Rd"/>
    <s v="518011  Water Funded Debt"/>
    <n v="100"/>
    <n v="100"/>
    <n v="150"/>
    <n v="0"/>
    <n v="0"/>
    <n v="0"/>
    <n v="0"/>
    <n v="0"/>
    <n v="0"/>
    <n v="0"/>
    <n v="350"/>
    <n v="518011"/>
    <n v="350"/>
    <s v="11"/>
    <x v="11"/>
    <s v="Water Funded Debt"/>
    <n v="908614"/>
    <s v="TLR2 Autoroute 174 - chemin Shefford zone W1"/>
    <s v="908614 TLR2 Autoroute 174 - chemin Shefford zone W1"/>
    <x v="1"/>
    <x v="10"/>
    <x v="0"/>
    <x v="2"/>
  </r>
  <r>
    <n v="908615"/>
    <x v="116"/>
    <x v="0"/>
    <x v="0"/>
    <s v="Water Capital"/>
    <x v="5"/>
    <x v="3"/>
    <x v="1"/>
    <x v="1"/>
    <x v="0"/>
    <s v="Water System Rehabilitation "/>
    <x v="0"/>
    <x v="1"/>
    <x v="1"/>
    <x v="3"/>
    <x v="9"/>
    <s v="908615  Leitrim Rd (Bank-550m East)"/>
    <s v="516110  Water Capital"/>
    <n v="200"/>
    <n v="0"/>
    <n v="0"/>
    <n v="0"/>
    <n v="0"/>
    <n v="0"/>
    <n v="0"/>
    <n v="0"/>
    <n v="0"/>
    <n v="0"/>
    <n v="200"/>
    <n v="516110"/>
    <n v="200"/>
    <s v="10, 22"/>
    <x v="12"/>
    <s v="Water Capital"/>
    <n v="908615"/>
    <s v="Ch. Leitrim (Bank-550 m à l'est)"/>
    <s v="908615 Ch. Leitrim (Bank-550 m à l'est)"/>
    <x v="1"/>
    <x v="10"/>
    <x v="0"/>
    <x v="0"/>
  </r>
  <r>
    <n v="908615"/>
    <x v="116"/>
    <x v="2"/>
    <x v="2"/>
    <s v="Water Funded Debt"/>
    <x v="6"/>
    <x v="3"/>
    <x v="1"/>
    <x v="1"/>
    <x v="0"/>
    <s v="Water System Rehabilitation "/>
    <x v="0"/>
    <x v="1"/>
    <x v="1"/>
    <x v="3"/>
    <x v="9"/>
    <s v="908615  Leitrim Rd (Bank-550m East)"/>
    <s v="518011  Water Funded Debt"/>
    <n v="500"/>
    <n v="0"/>
    <n v="0"/>
    <n v="0"/>
    <n v="0"/>
    <n v="0"/>
    <n v="0"/>
    <n v="0"/>
    <n v="0"/>
    <n v="0"/>
    <n v="500"/>
    <n v="518011"/>
    <n v="500"/>
    <s v="10, 22"/>
    <x v="12"/>
    <s v="Water Funded Debt"/>
    <n v="908615"/>
    <s v="Ch. Leitrim (Bank-550 m à l'est)"/>
    <s v="908615 Ch. Leitrim (Bank-550 m à l'est)"/>
    <x v="1"/>
    <x v="10"/>
    <x v="0"/>
    <x v="2"/>
  </r>
  <r>
    <n v="908980"/>
    <x v="117"/>
    <x v="0"/>
    <x v="0"/>
    <s v="Water Capital"/>
    <x v="5"/>
    <x v="3"/>
    <x v="1"/>
    <x v="1"/>
    <x v="0"/>
    <s v="Water System Rehabilitation "/>
    <x v="0"/>
    <x v="1"/>
    <x v="1"/>
    <x v="3"/>
    <x v="9"/>
    <s v="908980  2019 Watermain Improvements"/>
    <s v="516110  Water Capital"/>
    <n v="3900"/>
    <n v="6900"/>
    <n v="5000"/>
    <n v="1000"/>
    <n v="4000"/>
    <n v="5500"/>
    <n v="4500"/>
    <n v="8000"/>
    <n v="6000"/>
    <n v="7500"/>
    <n v="52300"/>
    <n v="516110"/>
    <n v="16800"/>
    <s v="CW"/>
    <x v="3"/>
    <s v="Water Capital"/>
    <n v="908980"/>
    <s v="Améliorations aux conduites d’eau 2018"/>
    <s v="908980 Améliorations aux conduites d’eau 2018"/>
    <x v="1"/>
    <x v="10"/>
    <x v="0"/>
    <x v="0"/>
  </r>
  <r>
    <n v="908980"/>
    <x v="117"/>
    <x v="2"/>
    <x v="2"/>
    <s v="Water Funded Debt"/>
    <x v="6"/>
    <x v="3"/>
    <x v="1"/>
    <x v="1"/>
    <x v="0"/>
    <s v="Water System Rehabilitation "/>
    <x v="0"/>
    <x v="1"/>
    <x v="1"/>
    <x v="3"/>
    <x v="9"/>
    <s v="908980  2019 Watermain Improvements"/>
    <s v="518011  Water Funded Debt"/>
    <n v="100"/>
    <n v="100"/>
    <n v="2000"/>
    <n v="6000"/>
    <n v="4000"/>
    <n v="3000"/>
    <n v="4500"/>
    <n v="4000"/>
    <n v="7000"/>
    <n v="6200"/>
    <n v="36900"/>
    <n v="518011"/>
    <n v="8200"/>
    <s v="CW"/>
    <x v="3"/>
    <s v="Water Funded Debt"/>
    <n v="908980"/>
    <s v="Améliorations aux conduites d’eau 2018"/>
    <s v="908980 Améliorations aux conduites d’eau 2018"/>
    <x v="1"/>
    <x v="10"/>
    <x v="0"/>
    <x v="2"/>
  </r>
  <r>
    <n v="908981"/>
    <x v="118"/>
    <x v="0"/>
    <x v="0"/>
    <s v="Water Capital"/>
    <x v="5"/>
    <x v="3"/>
    <x v="1"/>
    <x v="1"/>
    <x v="0"/>
    <s v="Water System Rehabilitation "/>
    <x v="0"/>
    <x v="1"/>
    <x v="1"/>
    <x v="3"/>
    <x v="9"/>
    <s v="908981  Lemieux island Pipe Bridge SN 017160"/>
    <s v="516110  Water Capital"/>
    <n v="200"/>
    <n v="2020"/>
    <n v="1000"/>
    <n v="1200"/>
    <n v="0"/>
    <n v="0"/>
    <n v="0"/>
    <n v="0"/>
    <n v="0"/>
    <n v="0"/>
    <n v="4420"/>
    <n v="516110"/>
    <n v="4420"/>
    <n v="15"/>
    <x v="1"/>
    <s v="Water Capital"/>
    <n v="908981"/>
    <s v="Pont à conduites de l’île Lemieux NS017160"/>
    <s v="908981 Pont à conduites de l’île Lemieux NS017160"/>
    <x v="1"/>
    <x v="10"/>
    <x v="0"/>
    <x v="0"/>
  </r>
  <r>
    <n v="908981"/>
    <x v="118"/>
    <x v="2"/>
    <x v="2"/>
    <s v="Water Funded Debt"/>
    <x v="6"/>
    <x v="3"/>
    <x v="1"/>
    <x v="1"/>
    <x v="0"/>
    <s v="Water System Rehabilitation "/>
    <x v="0"/>
    <x v="1"/>
    <x v="1"/>
    <x v="3"/>
    <x v="9"/>
    <s v="908981  Lemieux island Pipe Bridge SN 017160"/>
    <s v="518011  Water Funded Debt"/>
    <n v="300"/>
    <n v="100"/>
    <n v="1160"/>
    <n v="13150"/>
    <n v="0"/>
    <n v="0"/>
    <n v="0"/>
    <n v="0"/>
    <n v="0"/>
    <n v="0"/>
    <n v="14710"/>
    <n v="518011"/>
    <n v="14710"/>
    <n v="15"/>
    <x v="1"/>
    <s v="Water Funded Debt"/>
    <n v="908981"/>
    <s v="Pont à conduites de l’île Lemieux NS017160"/>
    <s v="908981 Pont à conduites de l’île Lemieux NS017160"/>
    <x v="1"/>
    <x v="10"/>
    <x v="0"/>
    <x v="2"/>
  </r>
  <r>
    <n v="909279"/>
    <x v="119"/>
    <x v="0"/>
    <x v="0"/>
    <s v="Water Capital"/>
    <x v="5"/>
    <x v="3"/>
    <x v="1"/>
    <x v="1"/>
    <x v="0"/>
    <s v="Individual"/>
    <x v="0"/>
    <x v="1"/>
    <x v="1"/>
    <x v="3"/>
    <x v="9"/>
    <s v="909279  Watermain: Albert-Slater (Bay to Elgin)"/>
    <s v="516110  Water Capital"/>
    <n v="0"/>
    <n v="7900"/>
    <n v="0"/>
    <n v="0"/>
    <n v="0"/>
    <n v="0"/>
    <n v="0"/>
    <n v="0"/>
    <n v="0"/>
    <n v="0"/>
    <n v="7900"/>
    <n v="516110"/>
    <n v="7900"/>
    <n v="14"/>
    <x v="2"/>
    <s v="Water Capital"/>
    <n v="909279"/>
    <s v="Cond. princ.; Albert-Slater (Bay-Elgin)"/>
    <s v="909279 Cond. princ.; Albert-Slater (Bay-Elgin)"/>
    <x v="1"/>
    <x v="10"/>
    <x v="0"/>
    <x v="0"/>
  </r>
  <r>
    <n v="909279"/>
    <x v="119"/>
    <x v="2"/>
    <x v="2"/>
    <s v="Water Funded Debt"/>
    <x v="6"/>
    <x v="3"/>
    <x v="1"/>
    <x v="1"/>
    <x v="0"/>
    <s v="Individual"/>
    <x v="0"/>
    <x v="1"/>
    <x v="1"/>
    <x v="3"/>
    <x v="9"/>
    <s v="909279  Watermain: Albert-Slater (Bay to Elgin)"/>
    <s v="518011  Water Funded Debt"/>
    <n v="0"/>
    <n v="100"/>
    <n v="0"/>
    <n v="0"/>
    <n v="0"/>
    <n v="0"/>
    <n v="0"/>
    <n v="0"/>
    <n v="0"/>
    <n v="0"/>
    <n v="100"/>
    <n v="518011"/>
    <n v="100"/>
    <n v="14"/>
    <x v="2"/>
    <s v="Water Funded Debt"/>
    <n v="909279"/>
    <s v="Cond. princ.; Albert-Slater (Bay-Elgin)"/>
    <s v="909279 Cond. princ.; Albert-Slater (Bay-Elgin)"/>
    <x v="1"/>
    <x v="10"/>
    <x v="0"/>
    <x v="2"/>
  </r>
  <r>
    <n v="909392"/>
    <x v="120"/>
    <x v="0"/>
    <x v="0"/>
    <s v="Water Capital"/>
    <x v="5"/>
    <x v="3"/>
    <x v="1"/>
    <x v="1"/>
    <x v="0"/>
    <s v="Water System Rehabilitation "/>
    <x v="0"/>
    <x v="1"/>
    <x v="1"/>
    <x v="3"/>
    <x v="9"/>
    <s v="909392  2019 WM Transmission/Distribution Rehab"/>
    <s v="516110  Water Capital"/>
    <n v="259"/>
    <n v="700"/>
    <n v="700"/>
    <n v="700"/>
    <n v="751"/>
    <n v="1160"/>
    <n v="1441"/>
    <n v="2199"/>
    <n v="3714"/>
    <n v="3817"/>
    <n v="15441"/>
    <n v="516110"/>
    <n v="2359"/>
    <s v="CW"/>
    <x v="3"/>
    <s v="Water Capital"/>
    <n v="909392"/>
    <s v="Réfection des conduites d'eau principales 2019 - Transmission et distribution"/>
    <s v="909392 Réfection des conduites d'eau principales 2019 - Transmission et distribution"/>
    <x v="1"/>
    <x v="10"/>
    <x v="0"/>
    <x v="0"/>
  </r>
  <r>
    <n v="909392"/>
    <x v="120"/>
    <x v="2"/>
    <x v="2"/>
    <s v="Water Funded Debt"/>
    <x v="6"/>
    <x v="3"/>
    <x v="1"/>
    <x v="1"/>
    <x v="0"/>
    <s v="Water System Rehabilitation "/>
    <x v="0"/>
    <x v="1"/>
    <x v="1"/>
    <x v="3"/>
    <x v="9"/>
    <s v="909392  2019 WM Transmission/Distribution Rehab"/>
    <s v="518011  Water Funded Debt"/>
    <n v="1830"/>
    <n v="4000"/>
    <n v="4000"/>
    <n v="4000"/>
    <n v="7000"/>
    <n v="7000"/>
    <n v="8000"/>
    <n v="10000"/>
    <n v="10000"/>
    <n v="10000"/>
    <n v="65830"/>
    <n v="518011"/>
    <n v="13830"/>
    <s v="CW"/>
    <x v="3"/>
    <s v="Water Funded Debt"/>
    <n v="909392"/>
    <s v="Réfection des conduites d'eau principales 2019 - Transmission et distribution"/>
    <s v="909392 Réfection des conduites d'eau principales 2019 - Transmission et distribution"/>
    <x v="1"/>
    <x v="10"/>
    <x v="0"/>
    <x v="2"/>
  </r>
  <r>
    <n v="907654"/>
    <x v="121"/>
    <x v="0"/>
    <x v="0"/>
    <s v="Water Capital"/>
    <x v="5"/>
    <x v="3"/>
    <x v="1"/>
    <x v="1"/>
    <x v="0"/>
    <s v="Water Distribution Systems"/>
    <x v="0"/>
    <x v="1"/>
    <x v="4"/>
    <x v="11"/>
    <x v="9"/>
    <s v="907654  Ops Condition Assess-Critical Sys Links"/>
    <s v="516110  Water Capital"/>
    <n v="0"/>
    <n v="2500"/>
    <n v="2500"/>
    <n v="2500"/>
    <n v="2500"/>
    <n v="2500"/>
    <n v="2500"/>
    <n v="2500"/>
    <n v="2500"/>
    <n v="2500"/>
    <n v="22500"/>
    <n v="516110"/>
    <n v="7500"/>
    <s v="CW"/>
    <x v="8"/>
    <s v="Water Capital"/>
    <n v="907654"/>
    <s v="Évaluation de l’état des conduites essentielles du réseau en 2018"/>
    <s v="907654 Évaluation de l’état des conduites essentielles du réseau en 2018"/>
    <x v="1"/>
    <x v="10"/>
    <x v="0"/>
    <x v="0"/>
  </r>
  <r>
    <n v="908075"/>
    <x v="122"/>
    <x v="0"/>
    <x v="0"/>
    <s v="Water Capital"/>
    <x v="5"/>
    <x v="3"/>
    <x v="1"/>
    <x v="1"/>
    <x v="0"/>
    <s v="Water Distribution Systems"/>
    <x v="0"/>
    <x v="1"/>
    <x v="4"/>
    <x v="11"/>
    <x v="9"/>
    <s v="908075  Critical Links Risk Mitigation Measures"/>
    <s v="516110  Water Capital"/>
    <n v="0"/>
    <n v="1500"/>
    <n v="1500"/>
    <n v="1500"/>
    <n v="1500"/>
    <n v="1500"/>
    <n v="1500"/>
    <n v="1500"/>
    <n v="1500"/>
    <n v="1500"/>
    <n v="13500"/>
    <n v="516110"/>
    <n v="4500"/>
    <s v="CW"/>
    <x v="8"/>
    <s v="Water Capital"/>
    <n v="908075"/>
    <s v="Mesures d’atténuation pour les conduites essentielles du réseau en 2018"/>
    <s v="908075 Mesures d’atténuation pour les conduites essentielles du réseau en 2018"/>
    <x v="1"/>
    <x v="10"/>
    <x v="0"/>
    <x v="0"/>
  </r>
  <r>
    <n v="908080"/>
    <x v="123"/>
    <x v="0"/>
    <x v="0"/>
    <s v="Water Capital"/>
    <x v="5"/>
    <x v="3"/>
    <x v="1"/>
    <x v="1"/>
    <x v="0"/>
    <s v="Water Distribution Systems"/>
    <x v="0"/>
    <x v="1"/>
    <x v="4"/>
    <x v="11"/>
    <x v="9"/>
    <s v="908080  Water Distribution Sys Improvements 2019"/>
    <s v="516110  Water Capital"/>
    <n v="200"/>
    <n v="200"/>
    <n v="900"/>
    <n v="500"/>
    <n v="200"/>
    <n v="200"/>
    <n v="500"/>
    <n v="200"/>
    <n v="200"/>
    <n v="200"/>
    <n v="3300"/>
    <n v="516110"/>
    <n v="1800"/>
    <s v="CW"/>
    <x v="7"/>
    <s v="Water Capital"/>
    <n v="908080"/>
    <s v="Améliorations du réseau d’alimentation en eau de 2019"/>
    <s v="908080 Améliorations du réseau d’alimentation en eau de 2019"/>
    <x v="1"/>
    <x v="10"/>
    <x v="0"/>
    <x v="0"/>
  </r>
  <r>
    <n v="908080"/>
    <x v="123"/>
    <x v="2"/>
    <x v="2"/>
    <s v="Water Funded Debt"/>
    <x v="6"/>
    <x v="3"/>
    <x v="1"/>
    <x v="1"/>
    <x v="0"/>
    <s v="Water Distribution Systems"/>
    <x v="0"/>
    <x v="1"/>
    <x v="4"/>
    <x v="11"/>
    <x v="9"/>
    <s v="908080  Water Distribution Sys Improvements 2019"/>
    <s v="518011  Water Funded Debt"/>
    <n v="800"/>
    <n v="800"/>
    <n v="100"/>
    <n v="500"/>
    <n v="800"/>
    <n v="800"/>
    <n v="500"/>
    <n v="800"/>
    <n v="800"/>
    <n v="800"/>
    <n v="6700"/>
    <n v="518011"/>
    <n v="2200"/>
    <s v="CW"/>
    <x v="7"/>
    <s v="Water Funded Debt"/>
    <n v="908080"/>
    <s v="Améliorations du réseau d’alimentation en eau de 2019"/>
    <s v="908080 Améliorations du réseau d’alimentation en eau de 2019"/>
    <x v="1"/>
    <x v="10"/>
    <x v="0"/>
    <x v="2"/>
  </r>
  <r>
    <n v="908436"/>
    <x v="124"/>
    <x v="0"/>
    <x v="0"/>
    <s v="Water Capital"/>
    <x v="5"/>
    <x v="3"/>
    <x v="1"/>
    <x v="1"/>
    <x v="0"/>
    <s v="Water Distribution Systems"/>
    <x v="0"/>
    <x v="1"/>
    <x v="4"/>
    <x v="11"/>
    <x v="9"/>
    <s v="908436  Cathodic Protection 2019"/>
    <s v="516110  Water Capital"/>
    <n v="0"/>
    <n v="250"/>
    <n v="1150"/>
    <n v="250"/>
    <n v="250"/>
    <n v="250"/>
    <n v="250"/>
    <n v="250"/>
    <n v="250"/>
    <n v="250"/>
    <n v="3150"/>
    <n v="516110"/>
    <n v="1650"/>
    <s v="CW"/>
    <x v="8"/>
    <s v="Water Capital"/>
    <n v="908436"/>
    <s v="Programme de protection cathodique des conduites d’eau de 2019"/>
    <s v="908436 Programme de protection cathodique des conduites d’eau de 2019"/>
    <x v="1"/>
    <x v="10"/>
    <x v="0"/>
    <x v="0"/>
  </r>
  <r>
    <n v="908436"/>
    <x v="124"/>
    <x v="2"/>
    <x v="2"/>
    <s v="Water Funded Debt"/>
    <x v="6"/>
    <x v="3"/>
    <x v="1"/>
    <x v="1"/>
    <x v="0"/>
    <s v="Water Distribution Systems"/>
    <x v="0"/>
    <x v="1"/>
    <x v="4"/>
    <x v="11"/>
    <x v="9"/>
    <s v="908436  Cathodic Protection 2019"/>
    <s v="518011  Water Funded Debt"/>
    <n v="0"/>
    <n v="1000"/>
    <n v="100"/>
    <n v="1000"/>
    <n v="1000"/>
    <n v="1000"/>
    <n v="1000"/>
    <n v="1000"/>
    <n v="1000"/>
    <n v="1000"/>
    <n v="8100"/>
    <n v="518011"/>
    <n v="2100"/>
    <s v="CW"/>
    <x v="8"/>
    <s v="Water Funded Debt"/>
    <n v="908436"/>
    <s v="Programme de protection cathodique des conduites d’eau de 2019"/>
    <s v="908436 Programme de protection cathodique des conduites d’eau de 2019"/>
    <x v="1"/>
    <x v="10"/>
    <x v="0"/>
    <x v="2"/>
  </r>
  <r>
    <n v="909039"/>
    <x v="125"/>
    <x v="3"/>
    <x v="3"/>
    <s v="General Revenue"/>
    <x v="3"/>
    <x v="2"/>
    <x v="1"/>
    <x v="1"/>
    <x v="0"/>
    <s v="Water Distribution Systems"/>
    <x v="0"/>
    <x v="1"/>
    <x v="4"/>
    <x v="11"/>
    <x v="9"/>
    <s v="909039  Proactive Lead Service Replace Prog 2018"/>
    <s v="517005  General Revenue"/>
    <n v="0"/>
    <n v="260"/>
    <n v="270"/>
    <n v="270"/>
    <n v="270"/>
    <n v="270"/>
    <n v="270"/>
    <n v="270"/>
    <n v="270"/>
    <n v="270"/>
    <n v="2420"/>
    <n v="517005"/>
    <n v="800"/>
    <s v="CW"/>
    <x v="8"/>
    <s v="General"/>
    <n v="909039"/>
    <s v="Programme de remplacement proactif des branchements en plomb de 2018"/>
    <s v="909039 Programme de remplacement proactif des branchements en plomb de 2018"/>
    <x v="1"/>
    <x v="10"/>
    <x v="0"/>
    <x v="3"/>
  </r>
  <r>
    <n v="909039"/>
    <x v="125"/>
    <x v="0"/>
    <x v="0"/>
    <s v="Water Capital"/>
    <x v="5"/>
    <x v="3"/>
    <x v="1"/>
    <x v="1"/>
    <x v="0"/>
    <s v="Water Distribution Systems"/>
    <x v="0"/>
    <x v="1"/>
    <x v="4"/>
    <x v="11"/>
    <x v="9"/>
    <s v="909039  Proactive Lead Service Replace Prog 2018"/>
    <s v="516110  Water Capital"/>
    <n v="0"/>
    <n v="1240"/>
    <n v="1230"/>
    <n v="1230"/>
    <n v="1230"/>
    <n v="1230"/>
    <n v="1230"/>
    <n v="1230"/>
    <n v="1230"/>
    <n v="1230"/>
    <n v="11080"/>
    <n v="516110"/>
    <n v="3700"/>
    <s v="CW"/>
    <x v="8"/>
    <s v="Water Capital"/>
    <n v="909039"/>
    <s v="Programme de remplacement proactif des branchements en plomb de 2018"/>
    <s v="909039 Programme de remplacement proactif des branchements en plomb de 2018"/>
    <x v="1"/>
    <x v="10"/>
    <x v="0"/>
    <x v="0"/>
  </r>
  <r>
    <n v="908076"/>
    <x v="126"/>
    <x v="0"/>
    <x v="0"/>
    <s v="Water Capital"/>
    <x v="5"/>
    <x v="3"/>
    <x v="1"/>
    <x v="1"/>
    <x v="0"/>
    <s v="Water Meter Replacement Program"/>
    <x v="0"/>
    <x v="1"/>
    <x v="5"/>
    <x v="12"/>
    <x v="9"/>
    <s v="908076  Large Water Meters Changeout Program"/>
    <s v="516110  Water Capital"/>
    <n v="1000"/>
    <n v="1000"/>
    <n v="1000"/>
    <n v="1000"/>
    <n v="1000"/>
    <n v="1000"/>
    <n v="1000"/>
    <n v="1000"/>
    <n v="1000"/>
    <n v="0"/>
    <n v="9000"/>
    <n v="516110"/>
    <n v="4000"/>
    <s v="CW"/>
    <x v="3"/>
    <s v="Water Capital"/>
    <n v="908076"/>
    <s v="Programme de remplacement des grands compteurs d’eau"/>
    <s v="908076 Programme de remplacement des grands compteurs d’eau"/>
    <x v="1"/>
    <x v="10"/>
    <x v="0"/>
    <x v="0"/>
  </r>
  <r>
    <n v="908908"/>
    <x v="127"/>
    <x v="0"/>
    <x v="0"/>
    <s v="Water Capital"/>
    <x v="5"/>
    <x v="3"/>
    <x v="1"/>
    <x v="1"/>
    <x v="0"/>
    <s v="Water Meter Replacement Program"/>
    <x v="0"/>
    <x v="1"/>
    <x v="5"/>
    <x v="12"/>
    <x v="9"/>
    <s v="908908  Small Water Meters Changeout Program"/>
    <s v="516110  Water Capital"/>
    <n v="4325"/>
    <n v="2325"/>
    <n v="2375"/>
    <n v="2375"/>
    <n v="1400"/>
    <n v="1400"/>
    <n v="1400"/>
    <n v="1400"/>
    <n v="1400"/>
    <n v="0"/>
    <n v="18400"/>
    <n v="516110"/>
    <n v="11400"/>
    <s v="CW"/>
    <x v="3"/>
    <s v="Water Capital"/>
    <n v="908908"/>
    <s v="Programme de remplacement des petits compteurs d’eau"/>
    <s v="908908 Programme de remplacement des petits compteurs d’eau"/>
    <x v="1"/>
    <x v="10"/>
    <x v="0"/>
    <x v="0"/>
  </r>
  <r>
    <n v="900632"/>
    <x v="128"/>
    <x v="0"/>
    <x v="0"/>
    <s v="Water Capital"/>
    <x v="5"/>
    <x v="3"/>
    <x v="1"/>
    <x v="1"/>
    <x v="0"/>
    <s v="Individual"/>
    <x v="1"/>
    <x v="1"/>
    <x v="1"/>
    <x v="3"/>
    <x v="9"/>
    <s v="900632  Strandherd Road Watermain"/>
    <s v="516110  Water Capital"/>
    <n v="380"/>
    <n v="0"/>
    <n v="0"/>
    <n v="0"/>
    <n v="0"/>
    <n v="0"/>
    <n v="0"/>
    <n v="0"/>
    <n v="0"/>
    <n v="0"/>
    <n v="380"/>
    <n v="516110"/>
    <n v="380"/>
    <n v="3"/>
    <x v="8"/>
    <s v="Water Capital"/>
    <n v="900632"/>
    <s v="Conduite d’eau principale du chemin Strandherd "/>
    <s v="900632 Conduite d’eau principale du chemin Strandherd "/>
    <x v="1"/>
    <x v="10"/>
    <x v="1"/>
    <x v="0"/>
  </r>
  <r>
    <n v="900632"/>
    <x v="128"/>
    <x v="1"/>
    <x v="1"/>
    <s v="Water Services (Outside Greenbelt)"/>
    <x v="1"/>
    <x v="1"/>
    <x v="1"/>
    <x v="1"/>
    <x v="0"/>
    <s v="Individual"/>
    <x v="1"/>
    <x v="1"/>
    <x v="1"/>
    <x v="3"/>
    <x v="9"/>
    <s v="900632  Strandherd Road Watermain"/>
    <s v="516252  Water Services (Outside Greenbelt)"/>
    <n v="3382"/>
    <n v="0"/>
    <n v="0"/>
    <n v="0"/>
    <n v="0"/>
    <n v="0"/>
    <n v="0"/>
    <n v="0"/>
    <n v="0"/>
    <n v="0"/>
    <n v="3382"/>
    <n v="516252"/>
    <n v="3382"/>
    <n v="3"/>
    <x v="8"/>
    <s v="Water Services"/>
    <n v="900632"/>
    <s v="Conduite d’eau principale du chemin Strandherd "/>
    <s v="900632 Conduite d’eau principale du chemin Strandherd "/>
    <x v="1"/>
    <x v="10"/>
    <x v="1"/>
    <x v="1"/>
  </r>
  <r>
    <n v="900632"/>
    <x v="128"/>
    <x v="1"/>
    <x v="1"/>
    <s v="Post Period Capacity Water"/>
    <x v="1"/>
    <x v="1"/>
    <x v="1"/>
    <x v="1"/>
    <x v="0"/>
    <s v="Individual"/>
    <x v="1"/>
    <x v="1"/>
    <x v="1"/>
    <x v="3"/>
    <x v="9"/>
    <s v="900632  Strandherd Road Watermain"/>
    <s v="516391  Post Period Capacity Water"/>
    <n v="38"/>
    <n v="0"/>
    <n v="0"/>
    <n v="0"/>
    <n v="0"/>
    <n v="0"/>
    <n v="0"/>
    <n v="0"/>
    <n v="0"/>
    <n v="0"/>
    <n v="38"/>
    <n v="516391"/>
    <n v="38"/>
    <n v="3"/>
    <x v="8"/>
    <s v="Water Services"/>
    <n v="900632"/>
    <s v="Conduite d’eau principale du chemin Strandherd "/>
    <s v="900632 Conduite d’eau principale du chemin Strandherd "/>
    <x v="1"/>
    <x v="10"/>
    <x v="1"/>
    <x v="1"/>
  </r>
  <r>
    <n v="901144"/>
    <x v="129"/>
    <x v="0"/>
    <x v="0"/>
    <s v="Water Capital"/>
    <x v="5"/>
    <x v="3"/>
    <x v="1"/>
    <x v="1"/>
    <x v="0"/>
    <s v="Individual"/>
    <x v="1"/>
    <x v="1"/>
    <x v="1"/>
    <x v="3"/>
    <x v="9"/>
    <s v="901144  Glen Cairn Reservoir Expansion"/>
    <s v="516110  Water Capital"/>
    <n v="0"/>
    <n v="23"/>
    <n v="0"/>
    <n v="200"/>
    <n v="800"/>
    <n v="0"/>
    <n v="0"/>
    <n v="0"/>
    <n v="0"/>
    <n v="0"/>
    <n v="1023"/>
    <n v="516110"/>
    <n v="223"/>
    <n v="23"/>
    <x v="5"/>
    <s v="Water Capital"/>
    <n v="901144"/>
    <s v="Agrandissement du réservoir Glen Cairn"/>
    <s v="901144 Agrandissement du réservoir Glen Cairn"/>
    <x v="1"/>
    <x v="10"/>
    <x v="1"/>
    <x v="0"/>
  </r>
  <r>
    <n v="901144"/>
    <x v="129"/>
    <x v="1"/>
    <x v="1"/>
    <s v="Water Services (Outside Greenbelt)"/>
    <x v="1"/>
    <x v="1"/>
    <x v="1"/>
    <x v="1"/>
    <x v="0"/>
    <s v="Individual"/>
    <x v="1"/>
    <x v="1"/>
    <x v="1"/>
    <x v="3"/>
    <x v="9"/>
    <s v="901144  Glen Cairn Reservoir Expansion"/>
    <s v="516252  Water Services (Outside Greenbelt)"/>
    <n v="0"/>
    <n v="269.3"/>
    <n v="0"/>
    <n v="3008"/>
    <n v="9202"/>
    <n v="0"/>
    <n v="0"/>
    <n v="0"/>
    <n v="0"/>
    <n v="0"/>
    <n v="12479.3"/>
    <n v="516252"/>
    <n v="3277.3"/>
    <n v="23"/>
    <x v="5"/>
    <s v="Water Services"/>
    <n v="901144"/>
    <s v="Agrandissement du réservoir Glen Cairn"/>
    <s v="901144 Agrandissement du réservoir Glen Cairn"/>
    <x v="1"/>
    <x v="10"/>
    <x v="1"/>
    <x v="1"/>
  </r>
  <r>
    <n v="901144"/>
    <x v="129"/>
    <x v="1"/>
    <x v="1"/>
    <s v="Post Period Capacity Water"/>
    <x v="1"/>
    <x v="1"/>
    <x v="1"/>
    <x v="1"/>
    <x v="0"/>
    <s v="Individual"/>
    <x v="1"/>
    <x v="1"/>
    <x v="1"/>
    <x v="3"/>
    <x v="9"/>
    <s v="901144  Glen Cairn Reservoir Expansion"/>
    <s v="516391  Post Period Capacity Water"/>
    <n v="0"/>
    <n v="33"/>
    <n v="0"/>
    <n v="334"/>
    <n v="1023"/>
    <n v="0"/>
    <n v="0"/>
    <n v="0"/>
    <n v="0"/>
    <n v="0"/>
    <n v="1390"/>
    <n v="516391"/>
    <n v="367"/>
    <n v="23"/>
    <x v="5"/>
    <s v="Water Services"/>
    <n v="901144"/>
    <s v="Agrandissement du réservoir Glen Cairn"/>
    <s v="901144 Agrandissement du réservoir Glen Cairn"/>
    <x v="1"/>
    <x v="10"/>
    <x v="1"/>
    <x v="1"/>
  </r>
  <r>
    <n v="901144"/>
    <x v="129"/>
    <x v="2"/>
    <x v="2"/>
    <s v="Water Funded Debt"/>
    <x v="6"/>
    <x v="3"/>
    <x v="1"/>
    <x v="1"/>
    <x v="0"/>
    <s v="Individual"/>
    <x v="1"/>
    <x v="1"/>
    <x v="1"/>
    <x v="3"/>
    <x v="9"/>
    <s v="901144  Glen Cairn Reservoir Expansion"/>
    <s v="518011  Water Funded Debt"/>
    <n v="0"/>
    <n v="11.7"/>
    <n v="0"/>
    <n v="172"/>
    <n v="336"/>
    <n v="0"/>
    <n v="0"/>
    <n v="0"/>
    <n v="0"/>
    <n v="0"/>
    <n v="519.70000000000005"/>
    <n v="518011"/>
    <n v="183.7"/>
    <n v="23"/>
    <x v="5"/>
    <s v="Water Funded Debt"/>
    <n v="901144"/>
    <s v="Agrandissement du réservoir Glen Cairn"/>
    <s v="901144 Agrandissement du réservoir Glen Cairn"/>
    <x v="1"/>
    <x v="10"/>
    <x v="1"/>
    <x v="2"/>
  </r>
  <r>
    <n v="902206"/>
    <x v="130"/>
    <x v="0"/>
    <x v="0"/>
    <s v="Water Capital"/>
    <x v="5"/>
    <x v="3"/>
    <x v="1"/>
    <x v="1"/>
    <x v="0"/>
    <s v="Individual"/>
    <x v="1"/>
    <x v="1"/>
    <x v="1"/>
    <x v="3"/>
    <x v="9"/>
    <s v="902206  Ottawa South Pumping Station Upgrade"/>
    <s v="516110  Water Capital"/>
    <n v="0"/>
    <n v="0"/>
    <n v="0"/>
    <n v="0"/>
    <n v="0"/>
    <n v="594.9"/>
    <n v="0"/>
    <n v="0"/>
    <n v="0"/>
    <n v="0"/>
    <n v="594.9"/>
    <n v="516110"/>
    <n v="0"/>
    <n v="10"/>
    <x v="9"/>
    <s v="Water Capital"/>
    <n v="902206"/>
    <s v="Modernisation de la station de pompage d’Ottawa-Sud"/>
    <s v="902206 Modernisation de la station de pompage d’Ottawa-Sud"/>
    <x v="1"/>
    <x v="10"/>
    <x v="1"/>
    <x v="0"/>
  </r>
  <r>
    <n v="902206"/>
    <x v="130"/>
    <x v="1"/>
    <x v="1"/>
    <s v="Water Services (Outside Greenbelt)"/>
    <x v="1"/>
    <x v="1"/>
    <x v="1"/>
    <x v="1"/>
    <x v="0"/>
    <s v="Individual"/>
    <x v="1"/>
    <x v="1"/>
    <x v="1"/>
    <x v="3"/>
    <x v="9"/>
    <s v="902206  Ottawa South Pumping Station Upgrade"/>
    <s v="516252  Water Services (Outside Greenbelt)"/>
    <n v="0"/>
    <n v="0"/>
    <n v="0"/>
    <n v="0"/>
    <n v="0"/>
    <n v="557"/>
    <n v="0"/>
    <n v="0"/>
    <n v="0"/>
    <n v="0"/>
    <n v="557"/>
    <n v="516252"/>
    <n v="0"/>
    <n v="10"/>
    <x v="9"/>
    <s v="Water Services"/>
    <n v="902206"/>
    <s v="Modernisation de la station de pompage d’Ottawa-Sud"/>
    <s v="902206 Modernisation de la station de pompage d’Ottawa-Sud"/>
    <x v="1"/>
    <x v="10"/>
    <x v="1"/>
    <x v="1"/>
  </r>
  <r>
    <n v="902206"/>
    <x v="130"/>
    <x v="1"/>
    <x v="1"/>
    <s v="Post Period Capacity Water"/>
    <x v="1"/>
    <x v="1"/>
    <x v="1"/>
    <x v="1"/>
    <x v="0"/>
    <s v="Individual"/>
    <x v="1"/>
    <x v="1"/>
    <x v="1"/>
    <x v="3"/>
    <x v="9"/>
    <s v="902206  Ottawa South Pumping Station Upgrade"/>
    <s v="516391  Post Period Capacity Water"/>
    <n v="0"/>
    <n v="0"/>
    <n v="0"/>
    <n v="0"/>
    <n v="0"/>
    <n v="63"/>
    <n v="0"/>
    <n v="0"/>
    <n v="0"/>
    <n v="0"/>
    <n v="63"/>
    <n v="516391"/>
    <n v="0"/>
    <n v="10"/>
    <x v="9"/>
    <s v="Water Services"/>
    <n v="902206"/>
    <s v="Modernisation de la station de pompage d’Ottawa-Sud"/>
    <s v="902206 Modernisation de la station de pompage d’Ottawa-Sud"/>
    <x v="1"/>
    <x v="10"/>
    <x v="1"/>
    <x v="1"/>
  </r>
  <r>
    <n v="904916"/>
    <x v="131"/>
    <x v="0"/>
    <x v="0"/>
    <s v="Water Capital"/>
    <x v="5"/>
    <x v="3"/>
    <x v="1"/>
    <x v="1"/>
    <x v="0"/>
    <s v="Individual"/>
    <x v="1"/>
    <x v="1"/>
    <x v="1"/>
    <x v="3"/>
    <x v="9"/>
    <s v="904916  DCA-Kanata West  Feedermain"/>
    <s v="516110  Water Capital"/>
    <n v="0"/>
    <n v="85"/>
    <n v="0"/>
    <n v="0"/>
    <n v="0"/>
    <n v="0"/>
    <n v="180"/>
    <n v="0"/>
    <n v="0"/>
    <n v="0"/>
    <n v="265"/>
    <n v="516110"/>
    <n v="85"/>
    <n v="4"/>
    <x v="13"/>
    <s v="Water Capital"/>
    <n v="904916"/>
    <s v="Entente relative aux redevances d’aménagement – Conduite principale de Kanata-Ouest"/>
    <s v="904916 Entente relative aux redevances d’aménagement – Conduite principale de Kanata-Ouest"/>
    <x v="1"/>
    <x v="10"/>
    <x v="1"/>
    <x v="0"/>
  </r>
  <r>
    <n v="904916"/>
    <x v="131"/>
    <x v="1"/>
    <x v="1"/>
    <s v="Water Services (Outside Greenbelt)"/>
    <x v="1"/>
    <x v="1"/>
    <x v="1"/>
    <x v="1"/>
    <x v="0"/>
    <s v="Individual"/>
    <x v="1"/>
    <x v="1"/>
    <x v="1"/>
    <x v="3"/>
    <x v="9"/>
    <s v="904916  DCA-Kanata West  Feedermain"/>
    <s v="516252  Water Services (Outside Greenbelt)"/>
    <n v="0"/>
    <n v="909"/>
    <n v="0"/>
    <n v="0"/>
    <n v="0"/>
    <n v="0"/>
    <n v="2006"/>
    <n v="0"/>
    <n v="0"/>
    <n v="0"/>
    <n v="2915"/>
    <n v="516252"/>
    <n v="909"/>
    <n v="4"/>
    <x v="13"/>
    <s v="Water Services"/>
    <n v="904916"/>
    <s v="Entente relative aux redevances d’aménagement – Conduite principale de Kanata-Ouest"/>
    <s v="904916 Entente relative aux redevances d’aménagement – Conduite principale de Kanata-Ouest"/>
    <x v="1"/>
    <x v="10"/>
    <x v="1"/>
    <x v="1"/>
  </r>
  <r>
    <n v="904916"/>
    <x v="131"/>
    <x v="1"/>
    <x v="1"/>
    <s v="Post Period Capacity Water"/>
    <x v="1"/>
    <x v="1"/>
    <x v="1"/>
    <x v="1"/>
    <x v="0"/>
    <s v="Individual"/>
    <x v="1"/>
    <x v="1"/>
    <x v="1"/>
    <x v="3"/>
    <x v="9"/>
    <s v="904916  DCA-Kanata West  Feedermain"/>
    <s v="516391  Post Period Capacity Water"/>
    <n v="0"/>
    <n v="101"/>
    <n v="0"/>
    <n v="0"/>
    <n v="0"/>
    <n v="0"/>
    <n v="223"/>
    <n v="0"/>
    <n v="0"/>
    <n v="0"/>
    <n v="324"/>
    <n v="516391"/>
    <n v="101"/>
    <n v="4"/>
    <x v="13"/>
    <s v="Water Services"/>
    <n v="904916"/>
    <s v="Entente relative aux redevances d’aménagement – Conduite principale de Kanata-Ouest"/>
    <s v="904916 Entente relative aux redevances d’aménagement – Conduite principale de Kanata-Ouest"/>
    <x v="1"/>
    <x v="10"/>
    <x v="1"/>
    <x v="1"/>
  </r>
  <r>
    <n v="904916"/>
    <x v="131"/>
    <x v="2"/>
    <x v="2"/>
    <s v="Water Funded Debt"/>
    <x v="6"/>
    <x v="3"/>
    <x v="1"/>
    <x v="1"/>
    <x v="0"/>
    <s v="Individual"/>
    <x v="1"/>
    <x v="1"/>
    <x v="1"/>
    <x v="3"/>
    <x v="9"/>
    <s v="904916  DCA-Kanata West  Feedermain"/>
    <s v="518011  Water Funded Debt"/>
    <n v="0"/>
    <n v="27"/>
    <n v="0"/>
    <n v="0"/>
    <n v="0"/>
    <n v="0"/>
    <n v="68"/>
    <n v="0"/>
    <n v="0"/>
    <n v="0"/>
    <n v="95"/>
    <n v="518011"/>
    <n v="27"/>
    <n v="4"/>
    <x v="13"/>
    <s v="Water Funded Debt"/>
    <n v="904916"/>
    <s v="Entente relative aux redevances d’aménagement – Conduite principale de Kanata-Ouest"/>
    <s v="904916 Entente relative aux redevances d’aménagement – Conduite principale de Kanata-Ouest"/>
    <x v="1"/>
    <x v="10"/>
    <x v="1"/>
    <x v="2"/>
  </r>
  <r>
    <n v="904918"/>
    <x v="132"/>
    <x v="0"/>
    <x v="0"/>
    <s v="Water Capital"/>
    <x v="5"/>
    <x v="3"/>
    <x v="1"/>
    <x v="1"/>
    <x v="0"/>
    <s v="Individual"/>
    <x v="1"/>
    <x v="1"/>
    <x v="1"/>
    <x v="3"/>
    <x v="9"/>
    <s v="904918  Limebank Feedermain"/>
    <s v="516110  Water Capital"/>
    <n v="0"/>
    <n v="0"/>
    <n v="0"/>
    <n v="200"/>
    <n v="0"/>
    <n v="0"/>
    <n v="0"/>
    <n v="0"/>
    <n v="0"/>
    <n v="0"/>
    <n v="200"/>
    <n v="516110"/>
    <n v="200"/>
    <s v="20,22"/>
    <x v="8"/>
    <s v="Water Capital"/>
    <n v="904918"/>
    <s v="Conduite principale du chemin Limebank"/>
    <s v="904918 Conduite principale du chemin Limebank"/>
    <x v="1"/>
    <x v="10"/>
    <x v="1"/>
    <x v="0"/>
  </r>
  <r>
    <n v="904918"/>
    <x v="132"/>
    <x v="1"/>
    <x v="1"/>
    <s v="Water Services (Outside Greenbelt)"/>
    <x v="1"/>
    <x v="1"/>
    <x v="1"/>
    <x v="1"/>
    <x v="0"/>
    <s v="Individual"/>
    <x v="1"/>
    <x v="1"/>
    <x v="1"/>
    <x v="3"/>
    <x v="9"/>
    <s v="904918  Limebank Feedermain"/>
    <s v="516252  Water Services (Outside Greenbelt)"/>
    <n v="0"/>
    <n v="0"/>
    <n v="0"/>
    <n v="2922"/>
    <n v="0"/>
    <n v="0"/>
    <n v="0"/>
    <n v="0"/>
    <n v="0"/>
    <n v="0"/>
    <n v="2922"/>
    <n v="516252"/>
    <n v="2922"/>
    <s v="20,22"/>
    <x v="8"/>
    <s v="Water Services"/>
    <n v="904918"/>
    <s v="Conduite principale du chemin Limebank"/>
    <s v="904918 Conduite principale du chemin Limebank"/>
    <x v="1"/>
    <x v="10"/>
    <x v="1"/>
    <x v="1"/>
  </r>
  <r>
    <n v="904918"/>
    <x v="132"/>
    <x v="1"/>
    <x v="1"/>
    <s v="Post Period Capacity Water"/>
    <x v="1"/>
    <x v="1"/>
    <x v="1"/>
    <x v="1"/>
    <x v="0"/>
    <s v="Individual"/>
    <x v="1"/>
    <x v="1"/>
    <x v="1"/>
    <x v="3"/>
    <x v="9"/>
    <s v="904918  Limebank Feedermain"/>
    <s v="516391  Post Period Capacity Water"/>
    <n v="0"/>
    <n v="0"/>
    <n v="0"/>
    <n v="325"/>
    <n v="0"/>
    <n v="0"/>
    <n v="0"/>
    <n v="0"/>
    <n v="0"/>
    <n v="0"/>
    <n v="325"/>
    <n v="516391"/>
    <n v="325"/>
    <s v="20,22"/>
    <x v="8"/>
    <s v="Water Services"/>
    <n v="904918"/>
    <s v="Conduite principale du chemin Limebank"/>
    <s v="904918 Conduite principale du chemin Limebank"/>
    <x v="1"/>
    <x v="10"/>
    <x v="1"/>
    <x v="1"/>
  </r>
  <r>
    <n v="904918"/>
    <x v="132"/>
    <x v="2"/>
    <x v="2"/>
    <s v="Water Funded Debt"/>
    <x v="6"/>
    <x v="3"/>
    <x v="1"/>
    <x v="1"/>
    <x v="0"/>
    <s v="Individual"/>
    <x v="1"/>
    <x v="1"/>
    <x v="1"/>
    <x v="3"/>
    <x v="9"/>
    <s v="904918  Limebank Feedermain"/>
    <s v="518011  Water Funded Debt"/>
    <n v="0"/>
    <n v="0"/>
    <n v="0"/>
    <n v="160"/>
    <n v="0"/>
    <n v="0"/>
    <n v="0"/>
    <n v="0"/>
    <n v="0"/>
    <n v="0"/>
    <n v="160"/>
    <n v="518011"/>
    <n v="160"/>
    <s v="20,22"/>
    <x v="8"/>
    <s v="Water Funded Debt"/>
    <n v="904918"/>
    <s v="Conduite principale du chemin Limebank"/>
    <s v="904918 Conduite principale du chemin Limebank"/>
    <x v="1"/>
    <x v="10"/>
    <x v="1"/>
    <x v="2"/>
  </r>
  <r>
    <n v="904972"/>
    <x v="133"/>
    <x v="0"/>
    <x v="0"/>
    <s v="Water Capital"/>
    <x v="5"/>
    <x v="3"/>
    <x v="1"/>
    <x v="1"/>
    <x v="0"/>
    <s v="Individual"/>
    <x v="1"/>
    <x v="1"/>
    <x v="1"/>
    <x v="3"/>
    <x v="9"/>
    <s v="904972  Glen Cairn PS Upgrade"/>
    <s v="516110  Water Capital"/>
    <n v="0"/>
    <n v="0"/>
    <n v="0"/>
    <n v="0"/>
    <n v="50"/>
    <n v="180"/>
    <n v="0"/>
    <n v="0"/>
    <n v="0"/>
    <n v="0"/>
    <n v="230"/>
    <n v="516110"/>
    <n v="0"/>
    <n v="23"/>
    <x v="10"/>
    <s v="Water Capital"/>
    <n v="904972"/>
    <s v="Modernisation de la station de pompage de Glen Cairn"/>
    <s v="904972 Modernisation de la station de pompage de Glen Cairn"/>
    <x v="1"/>
    <x v="10"/>
    <x v="1"/>
    <x v="0"/>
  </r>
  <r>
    <n v="904972"/>
    <x v="133"/>
    <x v="1"/>
    <x v="1"/>
    <s v="Water Services (Outside Greenbelt)"/>
    <x v="1"/>
    <x v="1"/>
    <x v="1"/>
    <x v="1"/>
    <x v="0"/>
    <s v="Individual"/>
    <x v="1"/>
    <x v="1"/>
    <x v="1"/>
    <x v="3"/>
    <x v="9"/>
    <s v="904972  Glen Cairn PS Upgrade"/>
    <s v="516252  Water Services (Outside Greenbelt)"/>
    <n v="0"/>
    <n v="0"/>
    <n v="0"/>
    <n v="0"/>
    <n v="789"/>
    <n v="2325"/>
    <n v="0"/>
    <n v="0"/>
    <n v="0"/>
    <n v="0"/>
    <n v="3114"/>
    <n v="516252"/>
    <n v="0"/>
    <n v="23"/>
    <x v="10"/>
    <s v="Water Services"/>
    <n v="904972"/>
    <s v="Modernisation de la station de pompage de Glen Cairn"/>
    <s v="904972 Modernisation de la station de pompage de Glen Cairn"/>
    <x v="1"/>
    <x v="10"/>
    <x v="1"/>
    <x v="1"/>
  </r>
  <r>
    <n v="904972"/>
    <x v="133"/>
    <x v="1"/>
    <x v="1"/>
    <s v="Post Period Capacity Water"/>
    <x v="1"/>
    <x v="1"/>
    <x v="1"/>
    <x v="1"/>
    <x v="0"/>
    <s v="Individual"/>
    <x v="1"/>
    <x v="1"/>
    <x v="1"/>
    <x v="3"/>
    <x v="9"/>
    <s v="904972  Glen Cairn PS Upgrade"/>
    <s v="516391  Post Period Capacity Water"/>
    <n v="0"/>
    <n v="0"/>
    <n v="0"/>
    <n v="0"/>
    <n v="88"/>
    <n v="258"/>
    <n v="0"/>
    <n v="0"/>
    <n v="0"/>
    <n v="0"/>
    <n v="346"/>
    <n v="516391"/>
    <n v="0"/>
    <n v="23"/>
    <x v="10"/>
    <s v="Water Services"/>
    <n v="904972"/>
    <s v="Modernisation de la station de pompage de Glen Cairn"/>
    <s v="904972 Modernisation de la station de pompage de Glen Cairn"/>
    <x v="1"/>
    <x v="10"/>
    <x v="1"/>
    <x v="1"/>
  </r>
  <r>
    <n v="904972"/>
    <x v="133"/>
    <x v="2"/>
    <x v="2"/>
    <s v="Water Funded Debt"/>
    <x v="6"/>
    <x v="3"/>
    <x v="1"/>
    <x v="1"/>
    <x v="0"/>
    <s v="Individual"/>
    <x v="1"/>
    <x v="1"/>
    <x v="1"/>
    <x v="3"/>
    <x v="9"/>
    <s v="904972  Glen Cairn PS Upgrade"/>
    <s v="518011  Water Funded Debt"/>
    <n v="0"/>
    <n v="0"/>
    <n v="0"/>
    <n v="0"/>
    <n v="47"/>
    <n v="107"/>
    <n v="0"/>
    <n v="0"/>
    <n v="0"/>
    <n v="0"/>
    <n v="154"/>
    <n v="518011"/>
    <n v="0"/>
    <n v="23"/>
    <x v="10"/>
    <s v="Water Funded Debt"/>
    <n v="904972"/>
    <s v="Modernisation de la station de pompage de Glen Cairn"/>
    <s v="904972 Modernisation de la station de pompage de Glen Cairn"/>
    <x v="1"/>
    <x v="10"/>
    <x v="1"/>
    <x v="2"/>
  </r>
  <r>
    <n v="904982"/>
    <x v="134"/>
    <x v="0"/>
    <x v="0"/>
    <s v="Water Capital"/>
    <x v="5"/>
    <x v="3"/>
    <x v="1"/>
    <x v="1"/>
    <x v="0"/>
    <s v="Individual"/>
    <x v="1"/>
    <x v="1"/>
    <x v="1"/>
    <x v="3"/>
    <x v="9"/>
    <s v="904982  Zone 2W West march Rd 406 to 6"/>
    <s v="516110  Water Capital"/>
    <n v="0"/>
    <n v="40"/>
    <n v="100"/>
    <n v="0"/>
    <n v="0"/>
    <n v="0"/>
    <n v="0"/>
    <n v="0"/>
    <n v="0"/>
    <n v="0"/>
    <n v="140"/>
    <n v="516110"/>
    <n v="140"/>
    <n v="4"/>
    <x v="1"/>
    <s v="Water Capital"/>
    <n v="904982"/>
    <s v="Zone 2W à l’ouest du chemin March de 406 à 6"/>
    <s v="904982 Zone 2W à l’ouest du chemin March de 406 à 6"/>
    <x v="1"/>
    <x v="10"/>
    <x v="1"/>
    <x v="0"/>
  </r>
  <r>
    <n v="904982"/>
    <x v="134"/>
    <x v="1"/>
    <x v="1"/>
    <s v="Water Services (Outside Greenbelt)"/>
    <x v="1"/>
    <x v="1"/>
    <x v="1"/>
    <x v="1"/>
    <x v="0"/>
    <s v="Individual"/>
    <x v="1"/>
    <x v="1"/>
    <x v="1"/>
    <x v="3"/>
    <x v="9"/>
    <s v="904982  Zone 2W West march Rd 406 to 6"/>
    <s v="516252  Water Services (Outside Greenbelt)"/>
    <n v="0"/>
    <n v="496"/>
    <n v="1516"/>
    <n v="0"/>
    <n v="0"/>
    <n v="0"/>
    <n v="0"/>
    <n v="0"/>
    <n v="0"/>
    <n v="0"/>
    <n v="2012"/>
    <n v="516252"/>
    <n v="2012"/>
    <n v="4"/>
    <x v="1"/>
    <s v="Water Services"/>
    <n v="904982"/>
    <s v="Zone 2W à l’ouest du chemin March de 406 à 6"/>
    <s v="904982 Zone 2W à l’ouest du chemin March de 406 à 6"/>
    <x v="1"/>
    <x v="10"/>
    <x v="1"/>
    <x v="1"/>
  </r>
  <r>
    <n v="904982"/>
    <x v="134"/>
    <x v="1"/>
    <x v="1"/>
    <s v="Post Period Capacity Water"/>
    <x v="1"/>
    <x v="1"/>
    <x v="1"/>
    <x v="1"/>
    <x v="0"/>
    <s v="Individual"/>
    <x v="1"/>
    <x v="1"/>
    <x v="1"/>
    <x v="3"/>
    <x v="9"/>
    <s v="904982  Zone 2W West march Rd 406 to 6"/>
    <s v="516391  Post Period Capacity Water"/>
    <n v="0"/>
    <n v="55"/>
    <n v="169"/>
    <n v="0"/>
    <n v="0"/>
    <n v="0"/>
    <n v="0"/>
    <n v="0"/>
    <n v="0"/>
    <n v="0"/>
    <n v="224"/>
    <n v="516391"/>
    <n v="224"/>
    <n v="4"/>
    <x v="1"/>
    <s v="Water Services"/>
    <n v="904982"/>
    <s v="Zone 2W à l’ouest du chemin March de 406 à 6"/>
    <s v="904982 Zone 2W à l’ouest du chemin March de 406 à 6"/>
    <x v="1"/>
    <x v="10"/>
    <x v="1"/>
    <x v="1"/>
  </r>
  <r>
    <n v="904982"/>
    <x v="134"/>
    <x v="2"/>
    <x v="2"/>
    <s v="Water Funded Debt"/>
    <x v="6"/>
    <x v="3"/>
    <x v="1"/>
    <x v="1"/>
    <x v="0"/>
    <s v="Individual"/>
    <x v="1"/>
    <x v="1"/>
    <x v="1"/>
    <x v="3"/>
    <x v="9"/>
    <s v="904982  Zone 2W West march Rd 406 to 6"/>
    <s v="518011  Water Funded Debt"/>
    <n v="0"/>
    <n v="21"/>
    <n v="87"/>
    <n v="0"/>
    <n v="0"/>
    <n v="0"/>
    <n v="0"/>
    <n v="0"/>
    <n v="0"/>
    <n v="0"/>
    <n v="108"/>
    <n v="518011"/>
    <n v="108"/>
    <n v="4"/>
    <x v="1"/>
    <s v="Water Funded Debt"/>
    <n v="904982"/>
    <s v="Zone 2W à l’ouest du chemin March de 406 à 6"/>
    <s v="904982 Zone 2W à l’ouest du chemin March de 406 à 6"/>
    <x v="1"/>
    <x v="10"/>
    <x v="1"/>
    <x v="2"/>
  </r>
  <r>
    <n v="905992"/>
    <x v="135"/>
    <x v="0"/>
    <x v="0"/>
    <s v="Water Capital"/>
    <x v="5"/>
    <x v="3"/>
    <x v="1"/>
    <x v="1"/>
    <x v="0"/>
    <s v="Individual"/>
    <x v="1"/>
    <x v="1"/>
    <x v="1"/>
    <x v="3"/>
    <x v="9"/>
    <s v="905992  Manotick Supply Watermain"/>
    <s v="516110  Water Capital"/>
    <n v="0"/>
    <n v="600"/>
    <n v="0"/>
    <n v="800"/>
    <n v="0"/>
    <n v="0"/>
    <n v="0"/>
    <n v="0"/>
    <n v="0"/>
    <n v="0"/>
    <n v="1400"/>
    <n v="516110"/>
    <n v="1400"/>
    <n v="21"/>
    <x v="9"/>
    <s v="Water Capital"/>
    <n v="905992"/>
    <s v="Approvisionnement des conduites d’eau principales de Manotick"/>
    <s v="905992 Approvisionnement des conduites d’eau principales de Manotick"/>
    <x v="1"/>
    <x v="10"/>
    <x v="1"/>
    <x v="0"/>
  </r>
  <r>
    <n v="905992"/>
    <x v="135"/>
    <x v="1"/>
    <x v="1"/>
    <s v="Manotick Water Supply Area Specific 2014"/>
    <x v="1"/>
    <x v="1"/>
    <x v="1"/>
    <x v="1"/>
    <x v="0"/>
    <s v="Individual"/>
    <x v="1"/>
    <x v="1"/>
    <x v="1"/>
    <x v="3"/>
    <x v="9"/>
    <s v="905992  Manotick Supply Watermain"/>
    <s v="516333  D/C - Manotick Water Supply Area Specifi"/>
    <n v="0"/>
    <n v="6395"/>
    <n v="0"/>
    <n v="0"/>
    <n v="0"/>
    <n v="0"/>
    <n v="0"/>
    <n v="0"/>
    <n v="0"/>
    <n v="0"/>
    <n v="6395"/>
    <n v="516333"/>
    <n v="6395"/>
    <n v="21"/>
    <x v="9"/>
    <s v="Water Services"/>
    <n v="905992"/>
    <s v="Approvisionnement des conduites d’eau principales de Manotick"/>
    <s v="905992 Approvisionnement des conduites d’eau principales de Manotick"/>
    <x v="1"/>
    <x v="10"/>
    <x v="1"/>
    <x v="1"/>
  </r>
  <r>
    <n v="905992"/>
    <x v="135"/>
    <x v="1"/>
    <x v="1"/>
    <s v="Post Period Capacity Water"/>
    <x v="1"/>
    <x v="1"/>
    <x v="1"/>
    <x v="1"/>
    <x v="0"/>
    <s v="Individual"/>
    <x v="1"/>
    <x v="1"/>
    <x v="1"/>
    <x v="3"/>
    <x v="9"/>
    <s v="905992  Manotick Supply Watermain"/>
    <s v="516391  Post Period Capacity Water"/>
    <n v="0"/>
    <n v="689"/>
    <n v="0"/>
    <n v="0"/>
    <n v="0"/>
    <n v="0"/>
    <n v="0"/>
    <n v="0"/>
    <n v="0"/>
    <n v="0"/>
    <n v="689"/>
    <n v="516391"/>
    <n v="689"/>
    <n v="21"/>
    <x v="9"/>
    <s v="Water Services"/>
    <n v="905992"/>
    <s v="Approvisionnement des conduites d’eau principales de Manotick"/>
    <s v="905992 Approvisionnement des conduites d’eau principales de Manotick"/>
    <x v="1"/>
    <x v="10"/>
    <x v="1"/>
    <x v="1"/>
  </r>
  <r>
    <n v="905992"/>
    <x v="135"/>
    <x v="2"/>
    <x v="2"/>
    <s v="Water Funded Debt"/>
    <x v="6"/>
    <x v="3"/>
    <x v="1"/>
    <x v="1"/>
    <x v="0"/>
    <s v="Individual"/>
    <x v="1"/>
    <x v="1"/>
    <x v="1"/>
    <x v="3"/>
    <x v="9"/>
    <s v="905992  Manotick Supply Watermain"/>
    <s v="518011  Water Funded Debt"/>
    <n v="0"/>
    <n v="0"/>
    <n v="0"/>
    <n v="591"/>
    <n v="0"/>
    <n v="0"/>
    <n v="0"/>
    <n v="0"/>
    <n v="0"/>
    <n v="0"/>
    <n v="591"/>
    <n v="518011"/>
    <n v="591"/>
    <n v="21"/>
    <x v="9"/>
    <s v="Water Funded Debt"/>
    <n v="905992"/>
    <s v="Approvisionnement des conduites d’eau principales de Manotick"/>
    <s v="905992 Approvisionnement des conduites d’eau principales de Manotick"/>
    <x v="1"/>
    <x v="10"/>
    <x v="1"/>
    <x v="2"/>
  </r>
  <r>
    <n v="905992"/>
    <x v="135"/>
    <x v="2"/>
    <x v="2"/>
    <s v="Transit Debt"/>
    <x v="2"/>
    <x v="0"/>
    <x v="1"/>
    <x v="1"/>
    <x v="0"/>
    <s v="Individual"/>
    <x v="1"/>
    <x v="1"/>
    <x v="1"/>
    <x v="3"/>
    <x v="9"/>
    <s v="905992  Manotick Supply Watermain"/>
    <s v="518013  Transit Debt"/>
    <n v="0"/>
    <n v="359"/>
    <n v="0"/>
    <n v="0"/>
    <n v="0"/>
    <n v="0"/>
    <n v="0"/>
    <n v="0"/>
    <n v="0"/>
    <n v="0"/>
    <n v="359"/>
    <n v="518013"/>
    <n v="359"/>
    <n v="21"/>
    <x v="9"/>
    <s v="Transit Debt"/>
    <n v="905992"/>
    <s v="Approvisionnement des conduites d’eau principales de Manotick"/>
    <s v="905992 Approvisionnement des conduites d’eau principales de Manotick"/>
    <x v="1"/>
    <x v="10"/>
    <x v="1"/>
    <x v="2"/>
  </r>
  <r>
    <n v="905992"/>
    <x v="135"/>
    <x v="4"/>
    <x v="2"/>
    <s v="Water DC Debt TBA"/>
    <x v="4"/>
    <x v="1"/>
    <x v="1"/>
    <x v="1"/>
    <x v="0"/>
    <s v="Individual"/>
    <x v="1"/>
    <x v="1"/>
    <x v="1"/>
    <x v="3"/>
    <x v="9"/>
    <s v="905992  Manotick Supply Watermain"/>
    <s v="518038  Water DC Debt TBA"/>
    <n v="0"/>
    <n v="1545"/>
    <n v="0"/>
    <n v="5930"/>
    <n v="0"/>
    <n v="0"/>
    <n v="0"/>
    <n v="0"/>
    <n v="0"/>
    <n v="0"/>
    <n v="7475"/>
    <n v="518038"/>
    <n v="7475"/>
    <n v="21"/>
    <x v="9"/>
    <s v="Water DC Debt"/>
    <n v="905992"/>
    <s v="Approvisionnement des conduites d’eau principales de Manotick"/>
    <s v="905992 Approvisionnement des conduites d’eau principales de Manotick"/>
    <x v="1"/>
    <x v="10"/>
    <x v="1"/>
    <x v="2"/>
  </r>
  <r>
    <n v="907099"/>
    <x v="136"/>
    <x v="0"/>
    <x v="0"/>
    <s v="Water Capital"/>
    <x v="5"/>
    <x v="3"/>
    <x v="1"/>
    <x v="1"/>
    <x v="0"/>
    <s v="Individual"/>
    <x v="1"/>
    <x v="1"/>
    <x v="1"/>
    <x v="3"/>
    <x v="9"/>
    <s v="907099  Carp Reservoir Cell"/>
    <s v="516110  Water Capital"/>
    <n v="0"/>
    <n v="0"/>
    <n v="0"/>
    <n v="267"/>
    <n v="0"/>
    <n v="0"/>
    <n v="0"/>
    <n v="0"/>
    <n v="0"/>
    <n v="0"/>
    <n v="267"/>
    <n v="516110"/>
    <n v="267"/>
    <n v="5"/>
    <x v="4"/>
    <s v="Water Capital"/>
    <n v="907099"/>
    <s v="Compartiment du réservoir de Carp"/>
    <s v="907099 Compartiment du réservoir de Carp"/>
    <x v="1"/>
    <x v="10"/>
    <x v="1"/>
    <x v="0"/>
  </r>
  <r>
    <n v="907099"/>
    <x v="136"/>
    <x v="2"/>
    <x v="2"/>
    <s v="Water Funded Debt"/>
    <x v="6"/>
    <x v="3"/>
    <x v="1"/>
    <x v="1"/>
    <x v="0"/>
    <s v="Individual"/>
    <x v="1"/>
    <x v="1"/>
    <x v="1"/>
    <x v="3"/>
    <x v="9"/>
    <s v="907099  Carp Reservoir Cell"/>
    <s v="518011  Water Funded Debt"/>
    <n v="0"/>
    <n v="0"/>
    <n v="0"/>
    <n v="200"/>
    <n v="0"/>
    <n v="0"/>
    <n v="0"/>
    <n v="0"/>
    <n v="0"/>
    <n v="0"/>
    <n v="200"/>
    <n v="518011"/>
    <n v="200"/>
    <n v="5"/>
    <x v="4"/>
    <s v="Water Funded Debt"/>
    <n v="907099"/>
    <s v="Compartiment du réservoir de Carp"/>
    <s v="907099 Compartiment du réservoir de Carp"/>
    <x v="1"/>
    <x v="10"/>
    <x v="1"/>
    <x v="2"/>
  </r>
  <r>
    <n v="907101"/>
    <x v="137"/>
    <x v="0"/>
    <x v="0"/>
    <s v="Water Capital"/>
    <x v="5"/>
    <x v="3"/>
    <x v="1"/>
    <x v="1"/>
    <x v="0"/>
    <s v="Individual"/>
    <x v="1"/>
    <x v="1"/>
    <x v="1"/>
    <x v="3"/>
    <x v="9"/>
    <s v="907101  River Ridge 3C Elevated Tank"/>
    <s v="516110  Water Capital"/>
    <n v="0"/>
    <n v="0"/>
    <n v="0"/>
    <n v="250"/>
    <n v="0"/>
    <n v="0"/>
    <n v="0"/>
    <n v="0"/>
    <n v="0"/>
    <n v="0"/>
    <n v="250"/>
    <n v="516110"/>
    <n v="250"/>
    <s v="20,22"/>
    <x v="8"/>
    <s v="Water Capital"/>
    <n v="907101"/>
    <s v="Château d’eau (3C) du croissant River Ridge"/>
    <s v="907101 Château d’eau (3C) du croissant River Ridge"/>
    <x v="1"/>
    <x v="10"/>
    <x v="1"/>
    <x v="0"/>
  </r>
  <r>
    <n v="907101"/>
    <x v="137"/>
    <x v="1"/>
    <x v="1"/>
    <s v="Water Services (Outside Greenbelt)"/>
    <x v="1"/>
    <x v="1"/>
    <x v="1"/>
    <x v="1"/>
    <x v="0"/>
    <s v="Individual"/>
    <x v="1"/>
    <x v="1"/>
    <x v="1"/>
    <x v="3"/>
    <x v="9"/>
    <s v="907101  River Ridge 3C Elevated Tank"/>
    <s v="516252  Water Services (Outside Greenbelt)"/>
    <n v="0"/>
    <n v="0"/>
    <n v="0"/>
    <n v="2750"/>
    <n v="0"/>
    <n v="0"/>
    <n v="0"/>
    <n v="0"/>
    <n v="0"/>
    <n v="0"/>
    <n v="2750"/>
    <n v="516252"/>
    <n v="2750"/>
    <s v="20,22"/>
    <x v="8"/>
    <s v="Water Services"/>
    <n v="907101"/>
    <s v="Château d’eau (3C) du croissant River Ridge"/>
    <s v="907101 Château d’eau (3C) du croissant River Ridge"/>
    <x v="1"/>
    <x v="10"/>
    <x v="1"/>
    <x v="1"/>
  </r>
  <r>
    <n v="907101"/>
    <x v="137"/>
    <x v="1"/>
    <x v="1"/>
    <s v="Post Period Capacity Water"/>
    <x v="1"/>
    <x v="1"/>
    <x v="1"/>
    <x v="1"/>
    <x v="0"/>
    <s v="Individual"/>
    <x v="1"/>
    <x v="1"/>
    <x v="1"/>
    <x v="3"/>
    <x v="9"/>
    <s v="907101  River Ridge 3C Elevated Tank"/>
    <s v="516391  Post Period Capacity Water"/>
    <n v="0"/>
    <n v="0"/>
    <n v="0"/>
    <n v="306"/>
    <n v="0"/>
    <n v="0"/>
    <n v="0"/>
    <n v="0"/>
    <n v="0"/>
    <n v="0"/>
    <n v="306"/>
    <n v="516391"/>
    <n v="306"/>
    <s v="20,22"/>
    <x v="8"/>
    <s v="Water Services"/>
    <n v="907101"/>
    <s v="Château d’eau (3C) du croissant River Ridge"/>
    <s v="907101 Château d’eau (3C) du croissant River Ridge"/>
    <x v="1"/>
    <x v="10"/>
    <x v="1"/>
    <x v="1"/>
  </r>
  <r>
    <n v="907101"/>
    <x v="137"/>
    <x v="2"/>
    <x v="2"/>
    <s v="Water Funded Debt"/>
    <x v="6"/>
    <x v="3"/>
    <x v="1"/>
    <x v="1"/>
    <x v="0"/>
    <s v="Individual"/>
    <x v="1"/>
    <x v="1"/>
    <x v="1"/>
    <x v="3"/>
    <x v="9"/>
    <s v="907101  River Ridge 3C Elevated Tank"/>
    <s v="518011  Water Funded Debt"/>
    <n v="0"/>
    <n v="0"/>
    <n v="0"/>
    <n v="89"/>
    <n v="0"/>
    <n v="0"/>
    <n v="0"/>
    <n v="0"/>
    <n v="0"/>
    <n v="0"/>
    <n v="89"/>
    <n v="518011"/>
    <n v="89"/>
    <s v="20,22"/>
    <x v="8"/>
    <s v="Water Funded Debt"/>
    <n v="907101"/>
    <s v="Château d’eau (3C) du croissant River Ridge"/>
    <s v="907101 Château d’eau (3C) du croissant River Ridge"/>
    <x v="1"/>
    <x v="10"/>
    <x v="1"/>
    <x v="2"/>
  </r>
  <r>
    <n v="907453"/>
    <x v="138"/>
    <x v="0"/>
    <x v="0"/>
    <s v="Water Capital"/>
    <x v="5"/>
    <x v="3"/>
    <x v="1"/>
    <x v="1"/>
    <x v="0"/>
    <s v="Individual"/>
    <x v="1"/>
    <x v="1"/>
    <x v="1"/>
    <x v="3"/>
    <x v="9"/>
    <s v="907453  Britannia WPP Capacity Upgrade"/>
    <s v="516110  Water Capital"/>
    <n v="0"/>
    <n v="0"/>
    <n v="286"/>
    <n v="0"/>
    <n v="0"/>
    <n v="0"/>
    <n v="0"/>
    <n v="0"/>
    <n v="0"/>
    <n v="0"/>
    <n v="286"/>
    <n v="516110"/>
    <n v="286"/>
    <n v="7"/>
    <x v="7"/>
    <s v="Water Capital"/>
    <n v="907453"/>
    <s v="Augmentation de la capacité de l’usine de purification de l’eau de Britannia"/>
    <s v="907453 Augmentation de la capacité de l’usine de purification de l’eau de Britannia"/>
    <x v="1"/>
    <x v="10"/>
    <x v="1"/>
    <x v="0"/>
  </r>
  <r>
    <n v="907453"/>
    <x v="138"/>
    <x v="1"/>
    <x v="1"/>
    <s v="Water Services (Outside Greenbelt)"/>
    <x v="1"/>
    <x v="1"/>
    <x v="1"/>
    <x v="1"/>
    <x v="0"/>
    <s v="Individual"/>
    <x v="1"/>
    <x v="1"/>
    <x v="1"/>
    <x v="3"/>
    <x v="9"/>
    <s v="907453  Britannia WPP Capacity Upgrade"/>
    <s v="516252  Water Services (Outside Greenbelt)"/>
    <n v="0"/>
    <n v="0"/>
    <n v="54.1"/>
    <n v="0"/>
    <n v="0"/>
    <n v="0"/>
    <n v="0"/>
    <n v="0"/>
    <n v="0"/>
    <n v="0"/>
    <n v="54.1"/>
    <n v="516252"/>
    <n v="54.1"/>
    <n v="7"/>
    <x v="7"/>
    <s v="Water Services"/>
    <n v="907453"/>
    <s v="Augmentation de la capacité de l’usine de purification de l’eau de Britannia"/>
    <s v="907453 Augmentation de la capacité de l’usine de purification de l’eau de Britannia"/>
    <x v="1"/>
    <x v="10"/>
    <x v="1"/>
    <x v="1"/>
  </r>
  <r>
    <n v="907453"/>
    <x v="138"/>
    <x v="2"/>
    <x v="2"/>
    <s v="Water Funded Debt"/>
    <x v="6"/>
    <x v="3"/>
    <x v="1"/>
    <x v="1"/>
    <x v="0"/>
    <s v="Individual"/>
    <x v="1"/>
    <x v="1"/>
    <x v="1"/>
    <x v="3"/>
    <x v="9"/>
    <s v="907453  Britannia WPP Capacity Upgrade"/>
    <s v="518011  Water Funded Debt"/>
    <n v="0"/>
    <n v="0"/>
    <n v="200.9"/>
    <n v="0"/>
    <n v="0"/>
    <n v="0"/>
    <n v="0"/>
    <n v="0"/>
    <n v="0"/>
    <n v="0"/>
    <n v="200.9"/>
    <n v="518011"/>
    <n v="200.9"/>
    <n v="7"/>
    <x v="7"/>
    <s v="Water Funded Debt"/>
    <n v="907453"/>
    <s v="Augmentation de la capacité de l’usine de purification de l’eau de Britannia"/>
    <s v="907453 Augmentation de la capacité de l’usine de purification de l’eau de Britannia"/>
    <x v="1"/>
    <x v="10"/>
    <x v="1"/>
    <x v="2"/>
  </r>
  <r>
    <n v="907456"/>
    <x v="139"/>
    <x v="0"/>
    <x v="0"/>
    <s v="Water Capital"/>
    <x v="5"/>
    <x v="3"/>
    <x v="1"/>
    <x v="1"/>
    <x v="0"/>
    <s v="Individual"/>
    <x v="1"/>
    <x v="1"/>
    <x v="1"/>
    <x v="3"/>
    <x v="9"/>
    <s v="907456  Manotick North Island Link"/>
    <s v="516110  Water Capital"/>
    <n v="0"/>
    <n v="301.8"/>
    <n v="0"/>
    <n v="0"/>
    <n v="0"/>
    <n v="0"/>
    <n v="0"/>
    <n v="0"/>
    <n v="0"/>
    <n v="0"/>
    <n v="301.8"/>
    <n v="516110"/>
    <n v="301.8"/>
    <n v="21"/>
    <x v="3"/>
    <s v="Water Capital"/>
    <n v="907456"/>
    <s v="Raccordement North Island à Manotick"/>
    <s v="907456 Raccordement North Island à Manotick"/>
    <x v="1"/>
    <x v="10"/>
    <x v="1"/>
    <x v="0"/>
  </r>
  <r>
    <n v="907456"/>
    <x v="139"/>
    <x v="1"/>
    <x v="1"/>
    <s v="Water Services (Outside Greenbelt)"/>
    <x v="1"/>
    <x v="1"/>
    <x v="1"/>
    <x v="1"/>
    <x v="0"/>
    <s v="Individual"/>
    <x v="1"/>
    <x v="1"/>
    <x v="1"/>
    <x v="3"/>
    <x v="9"/>
    <s v="907456  Manotick North Island Link"/>
    <s v="516252  Water Services (Outside Greenbelt)"/>
    <n v="0"/>
    <n v="4874.2"/>
    <n v="0"/>
    <n v="0"/>
    <n v="0"/>
    <n v="0"/>
    <n v="0"/>
    <n v="0"/>
    <n v="0"/>
    <n v="0"/>
    <n v="4874.2"/>
    <n v="516252"/>
    <n v="4874.2"/>
    <n v="21"/>
    <x v="3"/>
    <s v="Water Services"/>
    <n v="907456"/>
    <s v="Raccordement North Island à Manotick"/>
    <s v="907456 Raccordement North Island à Manotick"/>
    <x v="1"/>
    <x v="10"/>
    <x v="1"/>
    <x v="1"/>
  </r>
  <r>
    <n v="907456"/>
    <x v="139"/>
    <x v="1"/>
    <x v="1"/>
    <s v="Post Period Capacity Water"/>
    <x v="1"/>
    <x v="1"/>
    <x v="1"/>
    <x v="1"/>
    <x v="0"/>
    <s v="Individual"/>
    <x v="1"/>
    <x v="1"/>
    <x v="1"/>
    <x v="3"/>
    <x v="9"/>
    <s v="907456  Manotick North Island Link"/>
    <s v="516391  Post Period Capacity Water"/>
    <n v="0"/>
    <n v="542"/>
    <n v="0"/>
    <n v="0"/>
    <n v="0"/>
    <n v="0"/>
    <n v="0"/>
    <n v="0"/>
    <n v="0"/>
    <n v="0"/>
    <n v="542"/>
    <n v="516391"/>
    <n v="542"/>
    <n v="21"/>
    <x v="3"/>
    <s v="Water Services"/>
    <n v="907456"/>
    <s v="Raccordement North Island à Manotick"/>
    <s v="907456 Raccordement North Island à Manotick"/>
    <x v="1"/>
    <x v="10"/>
    <x v="1"/>
    <x v="1"/>
  </r>
  <r>
    <n v="907456"/>
    <x v="139"/>
    <x v="2"/>
    <x v="2"/>
    <s v="Water Funded Debt"/>
    <x v="6"/>
    <x v="3"/>
    <x v="1"/>
    <x v="1"/>
    <x v="0"/>
    <s v="Individual"/>
    <x v="1"/>
    <x v="1"/>
    <x v="1"/>
    <x v="3"/>
    <x v="9"/>
    <s v="907456  Manotick North Island Link"/>
    <s v="518011  Water Funded Debt"/>
    <n v="0"/>
    <n v="300"/>
    <n v="0"/>
    <n v="0"/>
    <n v="0"/>
    <n v="0"/>
    <n v="0"/>
    <n v="0"/>
    <n v="0"/>
    <n v="0"/>
    <n v="300"/>
    <n v="518011"/>
    <n v="300"/>
    <n v="21"/>
    <x v="3"/>
    <s v="Water Funded Debt"/>
    <n v="907456"/>
    <s v="Raccordement North Island à Manotick"/>
    <s v="907456 Raccordement North Island à Manotick"/>
    <x v="1"/>
    <x v="10"/>
    <x v="1"/>
    <x v="2"/>
  </r>
  <r>
    <n v="907467"/>
    <x v="140"/>
    <x v="0"/>
    <x v="0"/>
    <s v="Water Capital"/>
    <x v="5"/>
    <x v="3"/>
    <x v="1"/>
    <x v="1"/>
    <x v="0"/>
    <s v="Individual"/>
    <x v="1"/>
    <x v="1"/>
    <x v="1"/>
    <x v="3"/>
    <x v="9"/>
    <s v="907467  SUC Greenbank"/>
    <s v="516110  Water Capital"/>
    <n v="380"/>
    <n v="0"/>
    <n v="0"/>
    <n v="0"/>
    <n v="0"/>
    <n v="0"/>
    <n v="0"/>
    <n v="0"/>
    <n v="0"/>
    <n v="0"/>
    <n v="380"/>
    <n v="516110"/>
    <n v="380"/>
    <n v="3"/>
    <x v="2"/>
    <s v="Water Capital"/>
    <n v="907467"/>
    <s v="Collectivité urbaine du Sud – Greenbank"/>
    <s v="907467 Collectivité urbaine du Sud – Greenbank"/>
    <x v="1"/>
    <x v="10"/>
    <x v="1"/>
    <x v="0"/>
  </r>
  <r>
    <n v="907467"/>
    <x v="140"/>
    <x v="1"/>
    <x v="1"/>
    <s v="Water Services (Outside Greenbelt)"/>
    <x v="1"/>
    <x v="1"/>
    <x v="1"/>
    <x v="1"/>
    <x v="0"/>
    <s v="Individual"/>
    <x v="1"/>
    <x v="1"/>
    <x v="1"/>
    <x v="3"/>
    <x v="9"/>
    <s v="907467  SUC Greenbank"/>
    <s v="516252  Water Services (Outside Greenbelt)"/>
    <n v="3112"/>
    <n v="0"/>
    <n v="0"/>
    <n v="0"/>
    <n v="0"/>
    <n v="0"/>
    <n v="0"/>
    <n v="0"/>
    <n v="0"/>
    <n v="0"/>
    <n v="3112"/>
    <n v="516252"/>
    <n v="3112"/>
    <n v="3"/>
    <x v="2"/>
    <s v="Water Services"/>
    <n v="907467"/>
    <s v="Collectivité urbaine du Sud – Greenbank"/>
    <s v="907467 Collectivité urbaine du Sud – Greenbank"/>
    <x v="1"/>
    <x v="10"/>
    <x v="1"/>
    <x v="1"/>
  </r>
  <r>
    <n v="907467"/>
    <x v="140"/>
    <x v="1"/>
    <x v="1"/>
    <s v="Post Period Capacity Water"/>
    <x v="1"/>
    <x v="1"/>
    <x v="1"/>
    <x v="1"/>
    <x v="0"/>
    <s v="Individual"/>
    <x v="1"/>
    <x v="1"/>
    <x v="1"/>
    <x v="3"/>
    <x v="9"/>
    <s v="907467  SUC Greenbank"/>
    <s v="516391  Post Period Capacity Water"/>
    <n v="308"/>
    <n v="0"/>
    <n v="0"/>
    <n v="0"/>
    <n v="0"/>
    <n v="0"/>
    <n v="0"/>
    <n v="0"/>
    <n v="0"/>
    <n v="0"/>
    <n v="308"/>
    <n v="516391"/>
    <n v="308"/>
    <n v="3"/>
    <x v="2"/>
    <s v="Water Services"/>
    <n v="907467"/>
    <s v="Collectivité urbaine du Sud – Greenbank"/>
    <s v="907467 Collectivité urbaine du Sud – Greenbank"/>
    <x v="1"/>
    <x v="10"/>
    <x v="1"/>
    <x v="1"/>
  </r>
  <r>
    <n v="909071"/>
    <x v="141"/>
    <x v="0"/>
    <x v="0"/>
    <s v="Water Capital"/>
    <x v="5"/>
    <x v="3"/>
    <x v="1"/>
    <x v="1"/>
    <x v="0"/>
    <s v="Individual"/>
    <x v="1"/>
    <x v="1"/>
    <x v="1"/>
    <x v="13"/>
    <x v="9"/>
    <s v="909071  2018 Off Site Reliability Links"/>
    <s v="516110  Water Capital"/>
    <n v="0"/>
    <n v="16"/>
    <n v="16"/>
    <n v="16"/>
    <n v="0"/>
    <n v="0"/>
    <n v="0"/>
    <n v="0"/>
    <n v="0"/>
    <n v="0"/>
    <n v="48"/>
    <n v="516110"/>
    <n v="48"/>
    <s v="CW"/>
    <x v="8"/>
    <s v="Water Capital"/>
    <n v="909071"/>
    <s v="Raccordements de sûreté hors chantiers 2018"/>
    <s v="909071 Raccordements de sûreté hors chantiers 2018"/>
    <x v="1"/>
    <x v="10"/>
    <x v="1"/>
    <x v="0"/>
  </r>
  <r>
    <n v="909071"/>
    <x v="141"/>
    <x v="1"/>
    <x v="1"/>
    <s v="Water Services (Outside Greenbelt)"/>
    <x v="1"/>
    <x v="1"/>
    <x v="1"/>
    <x v="1"/>
    <x v="0"/>
    <s v="Individual"/>
    <x v="1"/>
    <x v="1"/>
    <x v="1"/>
    <x v="13"/>
    <x v="9"/>
    <s v="909071  2018 Off Site Reliability Links"/>
    <s v="516252  Water Services (Outside Greenbelt)"/>
    <n v="136"/>
    <n v="126"/>
    <n v="129"/>
    <n v="131"/>
    <n v="0"/>
    <n v="0"/>
    <n v="0"/>
    <n v="0"/>
    <n v="0"/>
    <n v="0"/>
    <n v="522"/>
    <n v="516252"/>
    <n v="522"/>
    <s v="CW"/>
    <x v="8"/>
    <s v="Water Services"/>
    <n v="909071"/>
    <s v="Raccordements de sûreté hors chantiers 2018"/>
    <s v="909071 Raccordements de sûreté hors chantiers 2018"/>
    <x v="1"/>
    <x v="10"/>
    <x v="1"/>
    <x v="1"/>
  </r>
  <r>
    <n v="909071"/>
    <x v="141"/>
    <x v="1"/>
    <x v="1"/>
    <s v="Post Period Capacity Water"/>
    <x v="1"/>
    <x v="1"/>
    <x v="1"/>
    <x v="1"/>
    <x v="0"/>
    <s v="Individual"/>
    <x v="1"/>
    <x v="1"/>
    <x v="1"/>
    <x v="13"/>
    <x v="9"/>
    <s v="909071  2018 Off Site Reliability Links"/>
    <s v="516391  Post Period Capacity Water"/>
    <n v="17"/>
    <n v="14"/>
    <n v="14"/>
    <n v="15"/>
    <n v="0"/>
    <n v="0"/>
    <n v="0"/>
    <n v="0"/>
    <n v="0"/>
    <n v="0"/>
    <n v="60"/>
    <n v="516391"/>
    <n v="60"/>
    <s v="CW"/>
    <x v="8"/>
    <s v="Water Services"/>
    <n v="909071"/>
    <s v="Raccordements de sûreté hors chantiers 2018"/>
    <s v="909071 Raccordements de sûreté hors chantiers 2018"/>
    <x v="1"/>
    <x v="10"/>
    <x v="1"/>
    <x v="1"/>
  </r>
  <r>
    <n v="909352"/>
    <x v="142"/>
    <x v="0"/>
    <x v="0"/>
    <s v="Water Capital"/>
    <x v="5"/>
    <x v="3"/>
    <x v="1"/>
    <x v="1"/>
    <x v="0"/>
    <s v="Individual"/>
    <x v="1"/>
    <x v="1"/>
    <x v="1"/>
    <x v="3"/>
    <x v="9"/>
    <s v="909352  2019 Groundwater Studies"/>
    <s v="516110  Water Capital"/>
    <n v="311.5"/>
    <n v="163.315"/>
    <n v="166.43"/>
    <n v="75.650000000000006"/>
    <n v="0"/>
    <n v="0"/>
    <n v="0"/>
    <n v="0"/>
    <n v="0"/>
    <n v="0"/>
    <n v="716.89499999999998"/>
    <n v="516110"/>
    <n v="716.89499999999998"/>
    <s v="CW"/>
    <x v="3"/>
    <s v="Water Capital"/>
    <n v="909352"/>
    <s v="Études sur l'eau souterraine 2019"/>
    <s v="909352 Études sur l'eau souterraine 2019"/>
    <x v="1"/>
    <x v="10"/>
    <x v="1"/>
    <x v="0"/>
  </r>
  <r>
    <n v="909352"/>
    <x v="142"/>
    <x v="0"/>
    <x v="0"/>
    <s v="Sewer Capital"/>
    <x v="5"/>
    <x v="3"/>
    <x v="1"/>
    <x v="1"/>
    <x v="0"/>
    <s v="Individual"/>
    <x v="1"/>
    <x v="1"/>
    <x v="1"/>
    <x v="3"/>
    <x v="9"/>
    <s v="909352  2019 Groundwater Studies"/>
    <s v="516112  Sewer Capital"/>
    <n v="311.5"/>
    <n v="163.315"/>
    <n v="166.43"/>
    <n v="75.650000000000006"/>
    <n v="0"/>
    <n v="0"/>
    <n v="0"/>
    <n v="0"/>
    <n v="0"/>
    <n v="0"/>
    <n v="716.89499999999998"/>
    <n v="516112"/>
    <n v="716.89499999999998"/>
    <s v="CW"/>
    <x v="3"/>
    <s v="Sewer Capital "/>
    <n v="909352"/>
    <s v="Études sur l'eau souterraine 2019"/>
    <s v="909352 Études sur l'eau souterraine 2019"/>
    <x v="1"/>
    <x v="10"/>
    <x v="1"/>
    <x v="0"/>
  </r>
  <r>
    <n v="909352"/>
    <x v="142"/>
    <x v="1"/>
    <x v="1"/>
    <s v="Future DC Funding"/>
    <x v="1"/>
    <x v="1"/>
    <x v="1"/>
    <x v="1"/>
    <x v="0"/>
    <s v="Individual"/>
    <x v="1"/>
    <x v="1"/>
    <x v="1"/>
    <x v="3"/>
    <x v="9"/>
    <s v="909352  2019 Groundwater Studies"/>
    <s v="516298  Future DC Funding"/>
    <n v="0"/>
    <n v="0"/>
    <n v="26.14"/>
    <n v="18.7"/>
    <n v="0"/>
    <n v="0"/>
    <n v="0"/>
    <n v="0"/>
    <n v="0"/>
    <n v="0"/>
    <n v="44.84"/>
    <n v="516298"/>
    <n v="44.84"/>
    <s v="CW"/>
    <x v="3"/>
    <s v="Check "/>
    <n v="909352"/>
    <s v="Études sur l'eau souterraine 2019"/>
    <s v="909352 Études sur l'eau souterraine 2019"/>
    <x v="1"/>
    <x v="10"/>
    <x v="1"/>
    <x v="1"/>
  </r>
  <r>
    <n v="909352"/>
    <x v="142"/>
    <x v="1"/>
    <x v="1"/>
    <s v="Water Services (Rural)"/>
    <x v="1"/>
    <x v="1"/>
    <x v="1"/>
    <x v="1"/>
    <x v="0"/>
    <s v="Individual"/>
    <x v="1"/>
    <x v="1"/>
    <x v="1"/>
    <x v="3"/>
    <x v="9"/>
    <s v="909352  2019 Groundwater Studies"/>
    <s v="516324  D/C - Water Services (Rural)"/>
    <n v="77"/>
    <n v="40.369999999999997"/>
    <n v="15"/>
    <n v="0"/>
    <n v="0"/>
    <n v="0"/>
    <n v="0"/>
    <n v="0"/>
    <n v="0"/>
    <n v="0"/>
    <n v="132.37"/>
    <n v="516324"/>
    <n v="132.37"/>
    <s v="CW"/>
    <x v="3"/>
    <s v="Water Services"/>
    <n v="909352"/>
    <s v="Études sur l'eau souterraine 2019"/>
    <s v="909352 Études sur l'eau souterraine 2019"/>
    <x v="1"/>
    <x v="10"/>
    <x v="1"/>
    <x v="1"/>
  </r>
  <r>
    <n v="909353"/>
    <x v="143"/>
    <x v="0"/>
    <x v="0"/>
    <s v="Water Capital"/>
    <x v="5"/>
    <x v="3"/>
    <x v="1"/>
    <x v="1"/>
    <x v="0"/>
    <s v="Individual"/>
    <x v="1"/>
    <x v="1"/>
    <x v="1"/>
    <x v="3"/>
    <x v="9"/>
    <s v="909353  2019 Rural Servicing Strategy"/>
    <s v="516110  Water Capital"/>
    <n v="87.5"/>
    <n v="89.25"/>
    <n v="76.3"/>
    <n v="78.05"/>
    <n v="0"/>
    <n v="0"/>
    <n v="0"/>
    <n v="0"/>
    <n v="0"/>
    <n v="0"/>
    <n v="331.1"/>
    <n v="516110"/>
    <n v="331.1"/>
    <s v="CW"/>
    <x v="3"/>
    <s v="Water Capital"/>
    <n v="909353"/>
    <s v="Stratégie de viabilisation rurale 2019"/>
    <s v="909353 Stratégie de viabilisation rurale 2019"/>
    <x v="1"/>
    <x v="10"/>
    <x v="1"/>
    <x v="0"/>
  </r>
  <r>
    <n v="909353"/>
    <x v="143"/>
    <x v="0"/>
    <x v="0"/>
    <s v="Sewer Capital"/>
    <x v="5"/>
    <x v="3"/>
    <x v="1"/>
    <x v="1"/>
    <x v="0"/>
    <s v="Individual"/>
    <x v="1"/>
    <x v="1"/>
    <x v="1"/>
    <x v="3"/>
    <x v="9"/>
    <s v="909353  2019 Rural Servicing Strategy"/>
    <s v="516112  Sewer Capital"/>
    <n v="87.5"/>
    <n v="89.25"/>
    <n v="76.3"/>
    <n v="78.05"/>
    <n v="0"/>
    <n v="0"/>
    <n v="0"/>
    <n v="0"/>
    <n v="0"/>
    <n v="0"/>
    <n v="331.1"/>
    <n v="516112"/>
    <n v="331.1"/>
    <s v="CW"/>
    <x v="3"/>
    <s v="Sewer Capital "/>
    <n v="909353"/>
    <s v="Stratégie de viabilisation rurale 2019"/>
    <s v="909353 Stratégie de viabilisation rurale 2019"/>
    <x v="1"/>
    <x v="10"/>
    <x v="1"/>
    <x v="0"/>
  </r>
  <r>
    <n v="909353"/>
    <x v="143"/>
    <x v="1"/>
    <x v="1"/>
    <s v="Studies2021Rural"/>
    <x v="1"/>
    <x v="1"/>
    <x v="1"/>
    <x v="1"/>
    <x v="0"/>
    <s v="Individual"/>
    <x v="1"/>
    <x v="1"/>
    <x v="1"/>
    <x v="3"/>
    <x v="9"/>
    <s v="909353  2019 Rural Servicing Strategy"/>
    <s v="516282  D/C Studies2021Rural"/>
    <n v="75"/>
    <n v="76.5"/>
    <n v="65.400000000000006"/>
    <n v="66.900000000000006"/>
    <n v="0"/>
    <n v="0"/>
    <n v="0"/>
    <n v="0"/>
    <n v="0"/>
    <n v="0"/>
    <n v="283.8"/>
    <n v="516282"/>
    <n v="283.8"/>
    <s v="CW"/>
    <x v="3"/>
    <s v="Studies"/>
    <n v="909353"/>
    <s v="Stratégie de viabilisation rurale 2019"/>
    <s v="909353 Stratégie de viabilisation rurale 2019"/>
    <x v="1"/>
    <x v="10"/>
    <x v="1"/>
    <x v="1"/>
  </r>
  <r>
    <n v="909354"/>
    <x v="144"/>
    <x v="0"/>
    <x v="0"/>
    <s v="Water Capital"/>
    <x v="5"/>
    <x v="3"/>
    <x v="1"/>
    <x v="1"/>
    <x v="0"/>
    <s v="Individual"/>
    <x v="1"/>
    <x v="1"/>
    <x v="1"/>
    <x v="3"/>
    <x v="9"/>
    <s v="909354  2019 Water &amp; Wastewater EA Studies"/>
    <s v="516110  Water Capital"/>
    <n v="26"/>
    <n v="26.5"/>
    <n v="27"/>
    <n v="27.6"/>
    <n v="0"/>
    <n v="0"/>
    <n v="0"/>
    <n v="0"/>
    <n v="0"/>
    <n v="0"/>
    <n v="107.1"/>
    <n v="516110"/>
    <n v="107.1"/>
    <s v="CW"/>
    <x v="3"/>
    <s v="Water Capital"/>
    <n v="909354"/>
    <s v="Études d'ÉE - Eau et eaux usées 2019"/>
    <s v="909354 Études d'ÉE - Eau et eaux usées 2019"/>
    <x v="1"/>
    <x v="10"/>
    <x v="1"/>
    <x v="0"/>
  </r>
  <r>
    <n v="909354"/>
    <x v="144"/>
    <x v="0"/>
    <x v="0"/>
    <s v="Sewer Capital"/>
    <x v="5"/>
    <x v="3"/>
    <x v="1"/>
    <x v="1"/>
    <x v="0"/>
    <s v="Individual"/>
    <x v="1"/>
    <x v="1"/>
    <x v="1"/>
    <x v="3"/>
    <x v="9"/>
    <s v="909354  2019 Water &amp; Wastewater EA Studies"/>
    <s v="516112  Sewer Capital"/>
    <n v="26"/>
    <n v="26.5"/>
    <n v="27"/>
    <n v="27.6"/>
    <n v="0"/>
    <n v="0"/>
    <n v="0"/>
    <n v="0"/>
    <n v="0"/>
    <n v="0"/>
    <n v="107.1"/>
    <n v="516112"/>
    <n v="107.1"/>
    <s v="CW"/>
    <x v="3"/>
    <s v="Sewer Capital "/>
    <n v="909354"/>
    <s v="Études d'ÉE - Eau et eaux usées 2019"/>
    <s v="909354 Études d'ÉE - Eau et eaux usées 2019"/>
    <x v="1"/>
    <x v="10"/>
    <x v="1"/>
    <x v="0"/>
  </r>
  <r>
    <n v="909354"/>
    <x v="144"/>
    <x v="1"/>
    <x v="1"/>
    <s v="Studies-2021-CW"/>
    <x v="1"/>
    <x v="1"/>
    <x v="1"/>
    <x v="1"/>
    <x v="0"/>
    <s v="Individual"/>
    <x v="1"/>
    <x v="1"/>
    <x v="1"/>
    <x v="3"/>
    <x v="9"/>
    <s v="909354  2019 Water &amp; Wastewater EA Studies"/>
    <s v="516279  D/C Studies-2021-CW"/>
    <n v="208"/>
    <n v="212"/>
    <n v="216"/>
    <n v="220.8"/>
    <n v="0"/>
    <n v="0"/>
    <n v="0"/>
    <n v="0"/>
    <n v="0"/>
    <n v="0"/>
    <n v="856.8"/>
    <n v="516279"/>
    <n v="856.8"/>
    <s v="CW"/>
    <x v="3"/>
    <s v="Studies"/>
    <n v="909354"/>
    <s v="Études d'ÉE - Eau et eaux usées 2019"/>
    <s v="909354 Études d'ÉE - Eau et eaux usées 2019"/>
    <x v="1"/>
    <x v="10"/>
    <x v="1"/>
    <x v="1"/>
  </r>
  <r>
    <n v="907008"/>
    <x v="145"/>
    <x v="0"/>
    <x v="0"/>
    <s v="Water Capital"/>
    <x v="5"/>
    <x v="3"/>
    <x v="1"/>
    <x v="1"/>
    <x v="0"/>
    <s v="Individual"/>
    <x v="1"/>
    <x v="1"/>
    <x v="4"/>
    <x v="11"/>
    <x v="9"/>
    <s v="907008  Treatment Plant Process Expansion"/>
    <s v="516110  Water Capital"/>
    <n v="0"/>
    <n v="0"/>
    <n v="0"/>
    <n v="0"/>
    <n v="1243"/>
    <n v="11684"/>
    <n v="0"/>
    <n v="0"/>
    <n v="0"/>
    <n v="0"/>
    <n v="12927"/>
    <n v="516110"/>
    <n v="0"/>
    <s v="CW"/>
    <x v="2"/>
    <s v="Water Capital"/>
    <n v="907008"/>
    <s v="Croissance des processus d’usines de traitement"/>
    <s v="907008 Croissance des processus d’usines de traitement"/>
    <x v="1"/>
    <x v="10"/>
    <x v="1"/>
    <x v="0"/>
  </r>
  <r>
    <n v="907008"/>
    <x v="145"/>
    <x v="1"/>
    <x v="1"/>
    <s v="Water Services (City Wide)"/>
    <x v="1"/>
    <x v="1"/>
    <x v="1"/>
    <x v="1"/>
    <x v="0"/>
    <s v="Individual"/>
    <x v="1"/>
    <x v="1"/>
    <x v="4"/>
    <x v="11"/>
    <x v="9"/>
    <s v="907008  Treatment Plant Process Expansion"/>
    <s v="516250  Water Services (City Wide)"/>
    <n v="0"/>
    <n v="0"/>
    <n v="0"/>
    <n v="0"/>
    <n v="607"/>
    <n v="5706"/>
    <n v="0"/>
    <n v="0"/>
    <n v="0"/>
    <n v="0"/>
    <n v="6313"/>
    <n v="516250"/>
    <n v="0"/>
    <s v="CW"/>
    <x v="2"/>
    <s v="Water Services"/>
    <n v="907008"/>
    <s v="Croissance des processus d’usines de traitement"/>
    <s v="907008 Croissance des processus d’usines de traitement"/>
    <x v="1"/>
    <x v="10"/>
    <x v="1"/>
    <x v="1"/>
  </r>
  <r>
    <n v="907008"/>
    <x v="145"/>
    <x v="1"/>
    <x v="1"/>
    <s v="Post Period Capacity Water"/>
    <x v="1"/>
    <x v="1"/>
    <x v="1"/>
    <x v="1"/>
    <x v="0"/>
    <s v="Individual"/>
    <x v="1"/>
    <x v="1"/>
    <x v="4"/>
    <x v="11"/>
    <x v="9"/>
    <s v="907008  Treatment Plant Process Expansion"/>
    <s v="516391  Post Period Capacity Water"/>
    <n v="0"/>
    <n v="0"/>
    <n v="0"/>
    <n v="0"/>
    <n v="3150"/>
    <n v="29610"/>
    <n v="0"/>
    <n v="0"/>
    <n v="0"/>
    <n v="0"/>
    <n v="32760"/>
    <n v="516391"/>
    <n v="0"/>
    <s v="CW"/>
    <x v="2"/>
    <s v="Water Services"/>
    <n v="907008"/>
    <s v="Croissance des processus d’usines de traitement"/>
    <s v="907008 Croissance des processus d’usines de traitement"/>
    <x v="1"/>
    <x v="10"/>
    <x v="1"/>
    <x v="1"/>
  </r>
  <r>
    <n v="908434"/>
    <x v="146"/>
    <x v="0"/>
    <x v="0"/>
    <s v="Water Capital"/>
    <x v="5"/>
    <x v="3"/>
    <x v="1"/>
    <x v="1"/>
    <x v="0"/>
    <s v="Water Systems General-Regulatory"/>
    <x v="3"/>
    <x v="1"/>
    <x v="4"/>
    <x v="11"/>
    <x v="9"/>
    <s v="908434  Water Efficiency - 2017"/>
    <s v="516110  Water Capital"/>
    <n v="0"/>
    <n v="400"/>
    <n v="400"/>
    <n v="400"/>
    <n v="400"/>
    <n v="400"/>
    <n v="400"/>
    <n v="400"/>
    <n v="400"/>
    <n v="400"/>
    <n v="3600"/>
    <n v="516110"/>
    <n v="1200"/>
    <s v="CW"/>
    <x v="8"/>
    <s v="Water Capital"/>
    <n v="908434"/>
    <s v="Valorisation de l’eau"/>
    <s v="908434 Valorisation de l’eau"/>
    <x v="1"/>
    <x v="10"/>
    <x v="4"/>
    <x v="0"/>
  </r>
  <r>
    <n v="909516"/>
    <x v="147"/>
    <x v="0"/>
    <x v="0"/>
    <s v="Sewer Capital"/>
    <x v="5"/>
    <x v="3"/>
    <x v="1"/>
    <x v="2"/>
    <x v="0"/>
    <s v="Individual"/>
    <x v="0"/>
    <x v="1"/>
    <x v="1"/>
    <x v="3"/>
    <x v="10"/>
    <s v="909516  LiDAR Topography Update - CW"/>
    <s v="516112  Sewer Capital"/>
    <n v="300"/>
    <n v="0"/>
    <n v="0"/>
    <n v="0"/>
    <n v="0"/>
    <n v="0"/>
    <n v="0"/>
    <n v="0"/>
    <n v="0"/>
    <n v="0"/>
    <n v="300"/>
    <n v="516112"/>
    <n v="300"/>
    <s v="CW"/>
    <x v="3"/>
    <s v="Sewer Capital "/>
    <n v="909516"/>
    <s v="LiDAR - Mise à jour de la topographie - À l'échelle de la ville"/>
    <s v="909516 LiDAR - Mise à jour de la topographie - À l'échelle de la ville"/>
    <x v="1"/>
    <x v="9"/>
    <x v="0"/>
    <x v="0"/>
  </r>
  <r>
    <n v="908250"/>
    <x v="148"/>
    <x v="0"/>
    <x v="0"/>
    <s v="Water Capital"/>
    <x v="5"/>
    <x v="3"/>
    <x v="1"/>
    <x v="2"/>
    <x v="0"/>
    <s v="Individual"/>
    <x v="0"/>
    <x v="1"/>
    <x v="1"/>
    <x v="3"/>
    <x v="10"/>
    <s v="908250  Infrastructure Planning Information Mgmt"/>
    <s v="516110  Water Capital"/>
    <n v="0"/>
    <n v="51"/>
    <n v="104"/>
    <n v="106"/>
    <n v="0"/>
    <n v="0"/>
    <n v="0"/>
    <n v="0"/>
    <n v="0"/>
    <n v="0"/>
    <n v="261"/>
    <n v="516110"/>
    <n v="261"/>
    <s v="CW"/>
    <x v="8"/>
    <s v="Water Capital"/>
    <n v="908250"/>
    <s v="Gestion de l'information sur la planification des infrastructures"/>
    <s v="908250 Gestion de l'information sur la planification des infrastructures"/>
    <x v="1"/>
    <x v="9"/>
    <x v="0"/>
    <x v="0"/>
  </r>
  <r>
    <n v="908250"/>
    <x v="148"/>
    <x v="0"/>
    <x v="0"/>
    <s v="Sewer Capital"/>
    <x v="5"/>
    <x v="3"/>
    <x v="1"/>
    <x v="2"/>
    <x v="0"/>
    <s v="Individual"/>
    <x v="0"/>
    <x v="1"/>
    <x v="1"/>
    <x v="3"/>
    <x v="10"/>
    <s v="908250  Infrastructure Planning Information Mgmt"/>
    <s v="516112  Sewer Capital"/>
    <n v="0"/>
    <n v="51"/>
    <n v="104"/>
    <n v="106"/>
    <n v="0"/>
    <n v="0"/>
    <n v="0"/>
    <n v="0"/>
    <n v="0"/>
    <n v="0"/>
    <n v="261"/>
    <n v="516112"/>
    <n v="261"/>
    <s v="CW"/>
    <x v="8"/>
    <s v="Sewer Capital "/>
    <n v="908250"/>
    <s v="Gestion de l'information sur la planification des infrastructures"/>
    <s v="908250 Gestion de l'information sur la planification des infrastructures"/>
    <x v="1"/>
    <x v="9"/>
    <x v="0"/>
    <x v="0"/>
  </r>
  <r>
    <n v="908250"/>
    <x v="148"/>
    <x v="0"/>
    <x v="0"/>
    <s v="Stormwater Reserve"/>
    <x v="5"/>
    <x v="3"/>
    <x v="1"/>
    <x v="2"/>
    <x v="0"/>
    <s v="Individual"/>
    <x v="0"/>
    <x v="1"/>
    <x v="1"/>
    <x v="3"/>
    <x v="10"/>
    <s v="908250  Infrastructure Planning Information Mgmt"/>
    <s v="516180  Stormwater Reserve Capital"/>
    <n v="0"/>
    <n v="51"/>
    <n v="104"/>
    <n v="106"/>
    <n v="0"/>
    <n v="0"/>
    <n v="0"/>
    <n v="0"/>
    <n v="0"/>
    <n v="0"/>
    <n v="261"/>
    <n v="516180"/>
    <n v="261"/>
    <s v="CW"/>
    <x v="8"/>
    <s v="Stormwater"/>
    <n v="908250"/>
    <s v="Gestion de l'information sur la planification des infrastructures"/>
    <s v="908250 Gestion de l'information sur la planification des infrastructures"/>
    <x v="1"/>
    <x v="9"/>
    <x v="0"/>
    <x v="0"/>
  </r>
  <r>
    <n v="909393"/>
    <x v="149"/>
    <x v="0"/>
    <x v="0"/>
    <s v="Sewer Capital"/>
    <x v="5"/>
    <x v="3"/>
    <x v="1"/>
    <x v="2"/>
    <x v="0"/>
    <s v="Wet Weather Program "/>
    <x v="0"/>
    <x v="1"/>
    <x v="1"/>
    <x v="3"/>
    <x v="10"/>
    <s v="909393  2019 ORAP Wet Weather IMP"/>
    <s v="516112  Sewer Capital"/>
    <n v="1131"/>
    <n v="1740"/>
    <n v="1740"/>
    <n v="1740"/>
    <n v="1740"/>
    <n v="2610"/>
    <n v="2610"/>
    <n v="2610"/>
    <n v="2610"/>
    <n v="2610"/>
    <n v="21141"/>
    <n v="516112"/>
    <n v="6351"/>
    <s v="CW"/>
    <x v="3"/>
    <s v="Sewer Capital "/>
    <n v="909393"/>
    <s v="PARO 2019 - Plan de gestion des infrastructures en période de précipitation"/>
    <s v="909393 PARO 2019 - Plan de gestion des infrastructures en période de précipitation"/>
    <x v="1"/>
    <x v="9"/>
    <x v="0"/>
    <x v="0"/>
  </r>
  <r>
    <n v="909393"/>
    <x v="149"/>
    <x v="1"/>
    <x v="1"/>
    <s v="Sanitary Wastewater (City Wide)"/>
    <x v="1"/>
    <x v="1"/>
    <x v="1"/>
    <x v="2"/>
    <x v="0"/>
    <s v="Wet Weather Program "/>
    <x v="0"/>
    <x v="1"/>
    <x v="1"/>
    <x v="3"/>
    <x v="10"/>
    <s v="909393  2019 ORAP Wet Weather IMP"/>
    <s v="516231  Sanitary Wastewater (City Wide)"/>
    <n v="169"/>
    <n v="260"/>
    <n v="260"/>
    <n v="260"/>
    <n v="260"/>
    <n v="91"/>
    <n v="0"/>
    <n v="0"/>
    <n v="0"/>
    <n v="0"/>
    <n v="1300"/>
    <n v="516231"/>
    <n v="949"/>
    <s v="CW"/>
    <x v="3"/>
    <s v="Sanitary Wastewater"/>
    <n v="909393"/>
    <s v="PARO 2019 - Plan de gestion des infrastructures en période de précipitation"/>
    <s v="909393 PARO 2019 - Plan de gestion des infrastructures en période de précipitation"/>
    <x v="1"/>
    <x v="9"/>
    <x v="0"/>
    <x v="1"/>
  </r>
  <r>
    <n v="909393"/>
    <x v="149"/>
    <x v="1"/>
    <x v="1"/>
    <s v="Future DC Funding"/>
    <x v="1"/>
    <x v="1"/>
    <x v="1"/>
    <x v="2"/>
    <x v="0"/>
    <s v="Wet Weather Program "/>
    <x v="0"/>
    <x v="1"/>
    <x v="1"/>
    <x v="3"/>
    <x v="10"/>
    <s v="909393  2019 ORAP Wet Weather IMP"/>
    <s v="516298  Future DC Funding"/>
    <n v="0"/>
    <n v="0"/>
    <n v="0"/>
    <n v="0"/>
    <n v="0"/>
    <n v="299"/>
    <n v="390"/>
    <n v="390"/>
    <n v="390"/>
    <n v="390"/>
    <n v="1859"/>
    <n v="516298"/>
    <n v="0"/>
    <s v="CW"/>
    <x v="3"/>
    <s v="Check "/>
    <n v="909393"/>
    <s v="PARO 2019 - Plan de gestion des infrastructures en période de précipitation"/>
    <s v="909393 PARO 2019 - Plan de gestion des infrastructures en période de précipitation"/>
    <x v="1"/>
    <x v="9"/>
    <x v="0"/>
    <x v="1"/>
  </r>
  <r>
    <n v="907675"/>
    <x v="150"/>
    <x v="0"/>
    <x v="0"/>
    <s v="Sewer Capital"/>
    <x v="5"/>
    <x v="3"/>
    <x v="1"/>
    <x v="2"/>
    <x v="0"/>
    <s v="Individual"/>
    <x v="0"/>
    <x v="1"/>
    <x v="4"/>
    <x v="11"/>
    <x v="10"/>
    <s v="907675  New Vehicles Waste Water - 2016"/>
    <s v="516112  Sewer Capital"/>
    <n v="0"/>
    <n v="100"/>
    <n v="100"/>
    <n v="100"/>
    <n v="100"/>
    <n v="100"/>
    <n v="100"/>
    <n v="100"/>
    <n v="100"/>
    <n v="100"/>
    <n v="900"/>
    <n v="516112"/>
    <n v="300"/>
    <n v="18"/>
    <x v="8"/>
    <s v="Sewer Capital "/>
    <n v="907675"/>
    <s v="Nouveaux véhicules pour les services de gestion des eaux usées 2016"/>
    <s v="907675 Nouveaux véhicules pour les services de gestion des eaux usées 2016"/>
    <x v="1"/>
    <x v="9"/>
    <x v="0"/>
    <x v="0"/>
  </r>
  <r>
    <n v="908445"/>
    <x v="151"/>
    <x v="0"/>
    <x v="0"/>
    <s v="Sewer Capital"/>
    <x v="5"/>
    <x v="3"/>
    <x v="1"/>
    <x v="2"/>
    <x v="0"/>
    <s v="Wastewater Services General-Renewal"/>
    <x v="0"/>
    <x v="1"/>
    <x v="4"/>
    <x v="11"/>
    <x v="10"/>
    <s v="908445  Wastewater Drainage Roofing 2019"/>
    <s v="516112  Sewer Capital"/>
    <n v="180"/>
    <n v="110"/>
    <n v="80"/>
    <n v="50"/>
    <n v="80"/>
    <n v="30"/>
    <n v="35"/>
    <n v="20"/>
    <n v="80"/>
    <n v="80"/>
    <n v="745"/>
    <n v="516112"/>
    <n v="420"/>
    <s v="CW"/>
    <x v="3"/>
    <s v="Sewer Capital "/>
    <n v="908445"/>
    <s v="Toiture des installations du drainage et des eaux usées – 2019"/>
    <s v="908445 Toiture des installations du drainage et des eaux usées – 2019"/>
    <x v="1"/>
    <x v="9"/>
    <x v="0"/>
    <x v="0"/>
  </r>
  <r>
    <n v="908092"/>
    <x v="152"/>
    <x v="0"/>
    <x v="0"/>
    <s v="Sewer Capital"/>
    <x v="5"/>
    <x v="3"/>
    <x v="1"/>
    <x v="2"/>
    <x v="0"/>
    <s v="Wastewater &amp; Stormwater Collection"/>
    <x v="0"/>
    <x v="1"/>
    <x v="4"/>
    <x v="11"/>
    <x v="10"/>
    <s v="908092  Flow Monitoring System Rehab. 2019"/>
    <s v="516112  Sewer Capital"/>
    <n v="400"/>
    <n v="200"/>
    <n v="200"/>
    <n v="200"/>
    <n v="200"/>
    <n v="200"/>
    <n v="200"/>
    <n v="200"/>
    <n v="200"/>
    <n v="200"/>
    <n v="2200"/>
    <n v="516112"/>
    <n v="1000"/>
    <s v="CW"/>
    <x v="3"/>
    <s v="Sewer Capital "/>
    <n v="908092"/>
    <s v="Réfection du réseau de surveillance du débit – 2019"/>
    <s v="908092 Réfection du réseau de surveillance du débit – 2019"/>
    <x v="1"/>
    <x v="9"/>
    <x v="0"/>
    <x v="0"/>
  </r>
  <r>
    <n v="908446"/>
    <x v="153"/>
    <x v="0"/>
    <x v="0"/>
    <s v="Sewer Capital"/>
    <x v="5"/>
    <x v="3"/>
    <x v="1"/>
    <x v="2"/>
    <x v="0"/>
    <s v="Individual"/>
    <x v="0"/>
    <x v="1"/>
    <x v="4"/>
    <x v="11"/>
    <x v="10"/>
    <s v="908446  Collection System Condition Assess."/>
    <s v="516112  Sewer Capital"/>
    <n v="0"/>
    <n v="1160"/>
    <n v="1160"/>
    <n v="1160"/>
    <n v="1165"/>
    <n v="1165"/>
    <n v="1165"/>
    <n v="1170"/>
    <n v="1170"/>
    <n v="1170"/>
    <n v="10485"/>
    <n v="516112"/>
    <n v="3480"/>
    <s v="CW"/>
    <x v="9"/>
    <s v="Sewer Capital "/>
    <n v="908446"/>
    <s v="Évaluation de l’état du réseau de collecte "/>
    <s v="908446 Évaluation de l’état du réseau de collecte "/>
    <x v="1"/>
    <x v="9"/>
    <x v="0"/>
    <x v="0"/>
  </r>
  <r>
    <n v="909030"/>
    <x v="154"/>
    <x v="0"/>
    <x v="0"/>
    <s v="Sewer Capital"/>
    <x v="5"/>
    <x v="3"/>
    <x v="1"/>
    <x v="2"/>
    <x v="0"/>
    <s v="Individual"/>
    <x v="0"/>
    <x v="1"/>
    <x v="4"/>
    <x v="11"/>
    <x v="10"/>
    <s v="909030  SCADA Rehab &amp; Upgrades-Remote Sewer 2018"/>
    <s v="516112  Sewer Capital"/>
    <n v="0"/>
    <n v="1838"/>
    <n v="1559"/>
    <n v="1559"/>
    <n v="1313"/>
    <n v="1313"/>
    <n v="1313"/>
    <n v="1313"/>
    <n v="1313"/>
    <n v="1313"/>
    <n v="12834"/>
    <n v="516112"/>
    <n v="4956"/>
    <s v="CW"/>
    <x v="9"/>
    <s v="Sewer Capital "/>
    <n v="909030"/>
    <s v="Réfection et mises à jour du système SCADA – installations d’égouts satellites – 2018"/>
    <s v="909030 Réfection et mises à jour du système SCADA – installations d’égouts satellites – 2018"/>
    <x v="1"/>
    <x v="9"/>
    <x v="0"/>
    <x v="0"/>
  </r>
  <r>
    <n v="909313"/>
    <x v="155"/>
    <x v="0"/>
    <x v="0"/>
    <s v="Sewer Capital"/>
    <x v="5"/>
    <x v="3"/>
    <x v="1"/>
    <x v="2"/>
    <x v="0"/>
    <s v="Wastewater &amp; Stormwater Collection"/>
    <x v="0"/>
    <x v="1"/>
    <x v="4"/>
    <x v="11"/>
    <x v="10"/>
    <s v="909313  Linear Sewage System Improve. Prog. 2019"/>
    <s v="516112  Sewer Capital"/>
    <n v="2000"/>
    <n v="2000"/>
    <n v="2000"/>
    <n v="2000"/>
    <n v="2000"/>
    <n v="2000"/>
    <n v="2000"/>
    <n v="2000"/>
    <n v="2000"/>
    <n v="2000"/>
    <n v="20000"/>
    <n v="516112"/>
    <n v="8000"/>
    <s v="CW"/>
    <x v="3"/>
    <s v="Sewer Capital "/>
    <n v="909313"/>
    <s v="Programme d’amélioration du réseau d’égouts linéaires 2019"/>
    <s v="909313 Programme d’amélioration du réseau d’égouts linéaires 2019"/>
    <x v="1"/>
    <x v="9"/>
    <x v="0"/>
    <x v="0"/>
  </r>
  <r>
    <n v="909330"/>
    <x v="156"/>
    <x v="0"/>
    <x v="0"/>
    <s v="Sewer Capital"/>
    <x v="5"/>
    <x v="3"/>
    <x v="1"/>
    <x v="2"/>
    <x v="0"/>
    <s v="Wastewater &amp; Stormwater Collection"/>
    <x v="0"/>
    <x v="1"/>
    <x v="4"/>
    <x v="11"/>
    <x v="10"/>
    <s v="909330  Sewer Lateral Repairs 2019"/>
    <s v="516112  Sewer Capital"/>
    <n v="500"/>
    <n v="0"/>
    <n v="0"/>
    <n v="0"/>
    <n v="2000"/>
    <n v="2000"/>
    <n v="2000"/>
    <n v="2000"/>
    <n v="2000"/>
    <n v="2000"/>
    <n v="12500"/>
    <n v="516112"/>
    <n v="500"/>
    <s v="CW"/>
    <x v="3"/>
    <s v="Sewer Capital "/>
    <n v="909330"/>
    <s v="Réparations aux conduites d’égout latérales – 2019"/>
    <s v="909330 Réparations aux conduites d’égout latérales – 2019"/>
    <x v="1"/>
    <x v="9"/>
    <x v="0"/>
    <x v="0"/>
  </r>
  <r>
    <n v="909330"/>
    <x v="156"/>
    <x v="2"/>
    <x v="2"/>
    <s v="Sewer Funded Debt"/>
    <x v="6"/>
    <x v="3"/>
    <x v="1"/>
    <x v="2"/>
    <x v="0"/>
    <s v="Wastewater &amp; Stormwater Collection"/>
    <x v="0"/>
    <x v="1"/>
    <x v="4"/>
    <x v="11"/>
    <x v="10"/>
    <s v="909330  Sewer Lateral Repairs 2019"/>
    <s v="518007  Sewer Funded Debt"/>
    <n v="500"/>
    <n v="4500"/>
    <n v="4500"/>
    <n v="4500"/>
    <n v="2500"/>
    <n v="2500"/>
    <n v="2500"/>
    <n v="2500"/>
    <n v="2500"/>
    <n v="2500"/>
    <n v="29000"/>
    <n v="518007"/>
    <n v="14000"/>
    <s v="CW"/>
    <x v="3"/>
    <s v="Sewer Funded Debt"/>
    <n v="909330"/>
    <s v="Réparations aux conduites d’égout latérales – 2019"/>
    <s v="909330 Réparations aux conduites d’égout latérales – 2019"/>
    <x v="1"/>
    <x v="9"/>
    <x v="0"/>
    <x v="2"/>
  </r>
  <r>
    <n v="908029"/>
    <x v="157"/>
    <x v="0"/>
    <x v="0"/>
    <s v="Sewer Capital"/>
    <x v="5"/>
    <x v="3"/>
    <x v="1"/>
    <x v="2"/>
    <x v="0"/>
    <s v="Wastewater Collection Pumping Station Program"/>
    <x v="0"/>
    <x v="1"/>
    <x v="4"/>
    <x v="11"/>
    <x v="10"/>
    <s v="908029  South End Remote Facil. Corrosion/Odour"/>
    <s v="516112  Sewer Capital"/>
    <n v="0"/>
    <n v="2500"/>
    <n v="0"/>
    <n v="0"/>
    <n v="0"/>
    <n v="0"/>
    <n v="0"/>
    <n v="0"/>
    <n v="0"/>
    <n v="0"/>
    <n v="2500"/>
    <n v="516112"/>
    <n v="2500"/>
    <n v="18"/>
    <x v="8"/>
    <s v="Sewer Capital "/>
    <n v="908029"/>
    <s v="Installation périphérique à l'ouest d’Ottawa Corrosion/odeur"/>
    <s v="908029 Installation périphérique à l'ouest d’Ottawa Corrosion/odeur"/>
    <x v="1"/>
    <x v="9"/>
    <x v="0"/>
    <x v="0"/>
  </r>
  <r>
    <n v="909331"/>
    <x v="158"/>
    <x v="0"/>
    <x v="0"/>
    <s v="Sewer Capital"/>
    <x v="5"/>
    <x v="3"/>
    <x v="1"/>
    <x v="2"/>
    <x v="0"/>
    <s v="Wastewater Collection Pump Stn"/>
    <x v="0"/>
    <x v="1"/>
    <x v="4"/>
    <x v="11"/>
    <x v="10"/>
    <s v="909331  Sewage Pumping Station Rehab Prog 2019"/>
    <s v="516112  Sewer Capital"/>
    <n v="19100"/>
    <n v="5530"/>
    <n v="9135"/>
    <n v="9135"/>
    <n v="9135"/>
    <n v="19635"/>
    <n v="9135"/>
    <n v="9135"/>
    <n v="9135"/>
    <n v="9135"/>
    <n v="108210"/>
    <n v="516112"/>
    <n v="42900"/>
    <s v="CW"/>
    <x v="3"/>
    <s v="Sewer Capital "/>
    <n v="909331"/>
    <s v="Programme de réfection des stations de pompage d’égouts – 2019"/>
    <s v="909331 Programme de réfection des stations de pompage d’égouts – 2019"/>
    <x v="1"/>
    <x v="9"/>
    <x v="0"/>
    <x v="0"/>
  </r>
  <r>
    <n v="906648"/>
    <x v="159"/>
    <x v="2"/>
    <x v="2"/>
    <s v="Sewer Funded Debt"/>
    <x v="6"/>
    <x v="3"/>
    <x v="1"/>
    <x v="2"/>
    <x v="0"/>
    <s v="Wastewater Treatment-Renewal"/>
    <x v="0"/>
    <x v="1"/>
    <x v="4"/>
    <x v="11"/>
    <x v="10"/>
    <s v="906648  ROPEC - Digester Gas Utilization"/>
    <s v="518007  Sewer Funded Debt"/>
    <n v="7412"/>
    <n v="0"/>
    <n v="0"/>
    <n v="0"/>
    <n v="0"/>
    <n v="0"/>
    <n v="0"/>
    <n v="0"/>
    <n v="0"/>
    <n v="0"/>
    <n v="7412"/>
    <n v="518007"/>
    <n v="7412"/>
    <s v="CW"/>
    <x v="13"/>
    <s v="Sewer Funded Debt"/>
    <n v="906648"/>
    <s v="CEROP – Utilisation des gaz du digesteur"/>
    <s v="906648 CEROP – Utilisation des gaz du digesteur"/>
    <x v="1"/>
    <x v="9"/>
    <x v="0"/>
    <x v="2"/>
  </r>
  <r>
    <n v="907060"/>
    <x v="160"/>
    <x v="2"/>
    <x v="2"/>
    <s v="Sewer Funded Debt"/>
    <x v="6"/>
    <x v="3"/>
    <x v="1"/>
    <x v="2"/>
    <x v="0"/>
    <s v="Individual"/>
    <x v="0"/>
    <x v="1"/>
    <x v="4"/>
    <x v="11"/>
    <x v="10"/>
    <s v="907060  ROPEC Secondary Clarifier Upgrades"/>
    <s v="518007  Sewer Funded Debt"/>
    <n v="0"/>
    <n v="0"/>
    <n v="4054"/>
    <n v="3468"/>
    <n v="0"/>
    <n v="0"/>
    <n v="0"/>
    <n v="0"/>
    <n v="0"/>
    <n v="0"/>
    <n v="7522"/>
    <n v="518007"/>
    <n v="7522"/>
    <s v="CW"/>
    <x v="9"/>
    <s v="Sewer Funded Debt"/>
    <n v="907060"/>
    <s v="CEROP – Modernisation du décanteur secondaire"/>
    <s v="907060 CEROP – Modernisation du décanteur secondaire"/>
    <x v="1"/>
    <x v="9"/>
    <x v="0"/>
    <x v="2"/>
  </r>
  <r>
    <n v="907382"/>
    <x v="161"/>
    <x v="0"/>
    <x v="0"/>
    <s v="Sewer Capital"/>
    <x v="5"/>
    <x v="3"/>
    <x v="1"/>
    <x v="2"/>
    <x v="0"/>
    <s v="Individual"/>
    <x v="0"/>
    <x v="1"/>
    <x v="4"/>
    <x v="11"/>
    <x v="10"/>
    <s v="907382  ROPEC Aeration Blower Expansion"/>
    <s v="516112  Sewer Capital"/>
    <n v="0"/>
    <n v="0"/>
    <n v="58"/>
    <n v="67"/>
    <n v="0"/>
    <n v="0"/>
    <n v="0"/>
    <n v="0"/>
    <n v="0"/>
    <n v="0"/>
    <n v="125"/>
    <n v="516112"/>
    <n v="125"/>
    <s v="CW"/>
    <x v="13"/>
    <s v="Sewer Capital "/>
    <n v="907382"/>
    <s v="CEROP – Amélioration du ventilateur d’aération"/>
    <s v="907382 CEROP – Amélioration du ventilateur d’aération"/>
    <x v="1"/>
    <x v="9"/>
    <x v="0"/>
    <x v="0"/>
  </r>
  <r>
    <n v="907382"/>
    <x v="161"/>
    <x v="1"/>
    <x v="1"/>
    <s v="Sanitary Wastewater (City Wide)"/>
    <x v="1"/>
    <x v="1"/>
    <x v="1"/>
    <x v="2"/>
    <x v="0"/>
    <s v="Individual"/>
    <x v="0"/>
    <x v="1"/>
    <x v="4"/>
    <x v="11"/>
    <x v="10"/>
    <s v="907382  ROPEC Aeration Blower Expansion"/>
    <s v="516231  Sanitary Wastewater (City Wide)"/>
    <n v="0"/>
    <n v="1233"/>
    <n v="2766"/>
    <n v="0"/>
    <n v="0"/>
    <n v="0"/>
    <n v="0"/>
    <n v="0"/>
    <n v="0"/>
    <n v="0"/>
    <n v="3999"/>
    <n v="516231"/>
    <n v="3999"/>
    <s v="CW"/>
    <x v="13"/>
    <s v="Sanitary Wastewater"/>
    <n v="907382"/>
    <s v="CEROP – Amélioration du ventilateur d’aération"/>
    <s v="907382 CEROP – Amélioration du ventilateur d’aération"/>
    <x v="1"/>
    <x v="9"/>
    <x v="0"/>
    <x v="1"/>
  </r>
  <r>
    <n v="907382"/>
    <x v="161"/>
    <x v="1"/>
    <x v="1"/>
    <s v="Post Period Capacity Sewer"/>
    <x v="1"/>
    <x v="1"/>
    <x v="1"/>
    <x v="2"/>
    <x v="0"/>
    <s v="Individual"/>
    <x v="0"/>
    <x v="1"/>
    <x v="4"/>
    <x v="11"/>
    <x v="10"/>
    <s v="907382  ROPEC Aeration Blower Expansion"/>
    <s v="516392  Post Period Capacity Sewer"/>
    <n v="0"/>
    <n v="66"/>
    <n v="153"/>
    <n v="0"/>
    <n v="0"/>
    <n v="0"/>
    <n v="0"/>
    <n v="0"/>
    <n v="0"/>
    <n v="0"/>
    <n v="219"/>
    <n v="516392"/>
    <n v="219"/>
    <s v="CW"/>
    <x v="13"/>
    <s v="Sanitary Wastewater"/>
    <n v="907382"/>
    <s v="CEROP – Amélioration du ventilateur d’aération"/>
    <s v="907382 CEROP – Amélioration du ventilateur d’aération"/>
    <x v="1"/>
    <x v="9"/>
    <x v="0"/>
    <x v="1"/>
  </r>
  <r>
    <n v="907382"/>
    <x v="161"/>
    <x v="2"/>
    <x v="2"/>
    <s v="Sewer Funded Debt"/>
    <x v="6"/>
    <x v="3"/>
    <x v="1"/>
    <x v="2"/>
    <x v="0"/>
    <s v="Individual"/>
    <x v="0"/>
    <x v="1"/>
    <x v="4"/>
    <x v="11"/>
    <x v="10"/>
    <s v="907382  ROPEC Aeration Blower Expansion"/>
    <s v="518007  Sewer Funded Debt"/>
    <n v="0"/>
    <n v="1"/>
    <n v="100"/>
    <n v="0"/>
    <n v="0"/>
    <n v="0"/>
    <n v="0"/>
    <n v="0"/>
    <n v="0"/>
    <n v="0"/>
    <n v="101"/>
    <n v="518007"/>
    <n v="101"/>
    <s v="CW"/>
    <x v="13"/>
    <s v="Sewer Funded Debt"/>
    <n v="907382"/>
    <s v="CEROP – Amélioration du ventilateur d’aération"/>
    <s v="907382 CEROP – Amélioration du ventilateur d’aération"/>
    <x v="1"/>
    <x v="9"/>
    <x v="0"/>
    <x v="2"/>
  </r>
  <r>
    <n v="907382"/>
    <x v="161"/>
    <x v="4"/>
    <x v="2"/>
    <s v="San Sewer DC Debt TBA"/>
    <x v="4"/>
    <x v="1"/>
    <x v="1"/>
    <x v="2"/>
    <x v="0"/>
    <s v="Individual"/>
    <x v="0"/>
    <x v="1"/>
    <x v="4"/>
    <x v="11"/>
    <x v="10"/>
    <s v="907382  ROPEC Aeration Blower Expansion"/>
    <s v="518039  Sanitary Sewer DC Debt TBA"/>
    <n v="0"/>
    <n v="0"/>
    <n v="2923"/>
    <n v="1233"/>
    <n v="0"/>
    <n v="0"/>
    <n v="0"/>
    <n v="0"/>
    <n v="0"/>
    <n v="0"/>
    <n v="4156"/>
    <n v="518039"/>
    <n v="4156"/>
    <s v="CW"/>
    <x v="13"/>
    <s v="Sanitary Sewer DC Debt"/>
    <n v="907382"/>
    <s v="CEROP – Amélioration du ventilateur d’aération"/>
    <s v="907382 CEROP – Amélioration du ventilateur d’aération"/>
    <x v="1"/>
    <x v="9"/>
    <x v="0"/>
    <x v="2"/>
  </r>
  <r>
    <n v="907383"/>
    <x v="162"/>
    <x v="0"/>
    <x v="0"/>
    <s v="Sewer Capital"/>
    <x v="5"/>
    <x v="3"/>
    <x v="1"/>
    <x v="2"/>
    <x v="0"/>
    <s v="Wastewater Treatment-Renewal"/>
    <x v="0"/>
    <x v="1"/>
    <x v="4"/>
    <x v="11"/>
    <x v="10"/>
    <s v="907383  ROPEC Digester Flare Expansion"/>
    <s v="516112  Sewer Capital"/>
    <n v="6"/>
    <n v="0"/>
    <n v="0"/>
    <n v="0"/>
    <n v="0"/>
    <n v="0"/>
    <n v="0"/>
    <n v="0"/>
    <n v="0"/>
    <n v="0"/>
    <n v="6"/>
    <n v="516112"/>
    <n v="6"/>
    <s v="CW"/>
    <x v="9"/>
    <s v="Sewer Capital "/>
    <n v="907383"/>
    <s v="CEROP – Amélioration de la torche du digesteur"/>
    <s v="907383 CEROP – Amélioration de la torche du digesteur"/>
    <x v="1"/>
    <x v="9"/>
    <x v="0"/>
    <x v="0"/>
  </r>
  <r>
    <n v="907383"/>
    <x v="162"/>
    <x v="1"/>
    <x v="1"/>
    <s v="Sanitary Wastewater (City Wide)"/>
    <x v="1"/>
    <x v="1"/>
    <x v="1"/>
    <x v="2"/>
    <x v="0"/>
    <s v="Wastewater Treatment-Renewal"/>
    <x v="0"/>
    <x v="1"/>
    <x v="4"/>
    <x v="11"/>
    <x v="10"/>
    <s v="907383  ROPEC Digester Flare Expansion"/>
    <s v="516231  Sanitary Wastewater (City Wide)"/>
    <n v="56"/>
    <n v="0"/>
    <n v="0"/>
    <n v="0"/>
    <n v="0"/>
    <n v="0"/>
    <n v="0"/>
    <n v="0"/>
    <n v="0"/>
    <n v="0"/>
    <n v="56"/>
    <n v="516231"/>
    <n v="56"/>
    <s v="CW"/>
    <x v="9"/>
    <s v="Sanitary Wastewater"/>
    <n v="907383"/>
    <s v="CEROP – Amélioration de la torche du digesteur"/>
    <s v="907383 CEROP – Amélioration de la torche du digesteur"/>
    <x v="1"/>
    <x v="9"/>
    <x v="0"/>
    <x v="1"/>
  </r>
  <r>
    <n v="907383"/>
    <x v="162"/>
    <x v="2"/>
    <x v="2"/>
    <s v="Sewer Funded Debt"/>
    <x v="6"/>
    <x v="3"/>
    <x v="1"/>
    <x v="2"/>
    <x v="0"/>
    <s v="Wastewater Treatment-Renewal"/>
    <x v="0"/>
    <x v="1"/>
    <x v="4"/>
    <x v="11"/>
    <x v="10"/>
    <s v="907383  ROPEC Digester Flare Expansion"/>
    <s v="518007  Sewer Funded Debt"/>
    <n v="50"/>
    <n v="0"/>
    <n v="0"/>
    <n v="0"/>
    <n v="0"/>
    <n v="0"/>
    <n v="0"/>
    <n v="0"/>
    <n v="0"/>
    <n v="0"/>
    <n v="50"/>
    <n v="518007"/>
    <n v="50"/>
    <s v="CW"/>
    <x v="9"/>
    <s v="Sewer Funded Debt"/>
    <n v="907383"/>
    <s v="CEROP – Amélioration de la torche du digesteur"/>
    <s v="907383 CEROP – Amélioration de la torche du digesteur"/>
    <x v="1"/>
    <x v="9"/>
    <x v="0"/>
    <x v="2"/>
  </r>
  <r>
    <n v="907384"/>
    <x v="163"/>
    <x v="1"/>
    <x v="1"/>
    <s v="Sanitary Wastewater (City Wide)"/>
    <x v="1"/>
    <x v="1"/>
    <x v="1"/>
    <x v="2"/>
    <x v="0"/>
    <s v="Individual"/>
    <x v="0"/>
    <x v="1"/>
    <x v="4"/>
    <x v="11"/>
    <x v="10"/>
    <s v="907384  ROPEC Sludge Thickening Centrifuge Expan"/>
    <s v="516231  Sanitary Wastewater (City Wide)"/>
    <n v="0"/>
    <n v="0"/>
    <n v="0"/>
    <n v="1640"/>
    <n v="9792"/>
    <n v="2098"/>
    <n v="0"/>
    <n v="0"/>
    <n v="0"/>
    <n v="0"/>
    <n v="13530"/>
    <n v="516231"/>
    <n v="1640"/>
    <s v="CW"/>
    <x v="13"/>
    <s v="Sanitary Wastewater"/>
    <n v="907384"/>
    <s v="CEROP – Agrandissement de la centrifugeuse d’épaississement des boues"/>
    <s v="907384 CEROP – Agrandissement de la centrifugeuse d’épaississement des boues"/>
    <x v="1"/>
    <x v="9"/>
    <x v="0"/>
    <x v="1"/>
  </r>
  <r>
    <n v="907384"/>
    <x v="163"/>
    <x v="1"/>
    <x v="1"/>
    <s v="Post Period Capacity Sewer"/>
    <x v="1"/>
    <x v="1"/>
    <x v="1"/>
    <x v="2"/>
    <x v="0"/>
    <s v="Individual"/>
    <x v="0"/>
    <x v="1"/>
    <x v="4"/>
    <x v="11"/>
    <x v="10"/>
    <s v="907384  ROPEC Sludge Thickening Centrifuge Expan"/>
    <s v="516392  Post Period Capacity Sewer"/>
    <n v="0"/>
    <n v="0"/>
    <n v="0"/>
    <n v="148"/>
    <n v="886"/>
    <n v="190"/>
    <n v="0"/>
    <n v="0"/>
    <n v="0"/>
    <n v="0"/>
    <n v="1224"/>
    <n v="516392"/>
    <n v="148"/>
    <s v="CW"/>
    <x v="13"/>
    <s v="Sanitary Wastewater"/>
    <n v="907384"/>
    <s v="CEROP – Agrandissement de la centrifugeuse d’épaississement des boues"/>
    <s v="907384 CEROP – Agrandissement de la centrifugeuse d’épaississement des boues"/>
    <x v="1"/>
    <x v="9"/>
    <x v="0"/>
    <x v="1"/>
  </r>
  <r>
    <n v="907386"/>
    <x v="164"/>
    <x v="0"/>
    <x v="0"/>
    <s v="Sewer Capital"/>
    <x v="5"/>
    <x v="3"/>
    <x v="1"/>
    <x v="2"/>
    <x v="0"/>
    <s v="Individual"/>
    <x v="0"/>
    <x v="1"/>
    <x v="4"/>
    <x v="11"/>
    <x v="10"/>
    <s v="907386  ROPEC Chlorine Contact Tank Expansion"/>
    <s v="516112  Sewer Capital"/>
    <n v="0"/>
    <n v="0"/>
    <n v="0"/>
    <n v="0"/>
    <n v="279"/>
    <n v="639"/>
    <n v="281"/>
    <n v="0"/>
    <n v="0"/>
    <n v="0"/>
    <n v="1199"/>
    <n v="516112"/>
    <n v="0"/>
    <n v="18"/>
    <x v="4"/>
    <s v="Sewer Capital "/>
    <n v="907386"/>
    <s v="CEROP – Agrandissement des bassins de chloration "/>
    <s v="907386 CEROP – Agrandissement des bassins de chloration "/>
    <x v="1"/>
    <x v="9"/>
    <x v="0"/>
    <x v="0"/>
  </r>
  <r>
    <n v="907386"/>
    <x v="164"/>
    <x v="2"/>
    <x v="2"/>
    <s v="Sewer Funded Debt"/>
    <x v="6"/>
    <x v="3"/>
    <x v="1"/>
    <x v="2"/>
    <x v="0"/>
    <s v="Individual"/>
    <x v="0"/>
    <x v="1"/>
    <x v="4"/>
    <x v="11"/>
    <x v="10"/>
    <s v="907386  ROPEC Chlorine Contact Tank Expansion"/>
    <s v="518007  Sewer Funded Debt"/>
    <n v="0"/>
    <n v="0"/>
    <n v="0"/>
    <n v="0"/>
    <n v="2000"/>
    <n v="10000"/>
    <n v="2000"/>
    <n v="0"/>
    <n v="0"/>
    <n v="0"/>
    <n v="14000"/>
    <n v="518007"/>
    <n v="0"/>
    <n v="18"/>
    <x v="4"/>
    <s v="Sewer Funded Debt"/>
    <n v="907386"/>
    <s v="CEROP – Agrandissement des bassins de chloration "/>
    <s v="907386 CEROP – Agrandissement des bassins de chloration "/>
    <x v="1"/>
    <x v="9"/>
    <x v="0"/>
    <x v="2"/>
  </r>
  <r>
    <n v="907387"/>
    <x v="165"/>
    <x v="1"/>
    <x v="1"/>
    <s v="Sanitary Wastewater (City Wide)"/>
    <x v="1"/>
    <x v="1"/>
    <x v="1"/>
    <x v="2"/>
    <x v="0"/>
    <s v="Individual"/>
    <x v="0"/>
    <x v="1"/>
    <x v="4"/>
    <x v="11"/>
    <x v="10"/>
    <s v="907387  ROPEC Raw Sewage Pumping Station Expan."/>
    <s v="516231  Sanitary Wastewater (City Wide)"/>
    <n v="0"/>
    <n v="0"/>
    <n v="732"/>
    <n v="3660"/>
    <n v="732"/>
    <n v="0"/>
    <n v="0"/>
    <n v="0"/>
    <n v="0"/>
    <n v="0"/>
    <n v="5124"/>
    <n v="516231"/>
    <n v="4392"/>
    <n v="18"/>
    <x v="5"/>
    <s v="Sanitary Wastewater"/>
    <n v="907387"/>
    <s v="CEROP – Agrandissement de la station de pompage des eaux d’égout"/>
    <s v="907387 CEROP – Agrandissement de la station de pompage des eaux d’égout"/>
    <x v="1"/>
    <x v="9"/>
    <x v="0"/>
    <x v="1"/>
  </r>
  <r>
    <n v="907387"/>
    <x v="165"/>
    <x v="1"/>
    <x v="1"/>
    <s v="Post Period Capacity Sewer"/>
    <x v="1"/>
    <x v="1"/>
    <x v="1"/>
    <x v="2"/>
    <x v="0"/>
    <s v="Individual"/>
    <x v="0"/>
    <x v="1"/>
    <x v="4"/>
    <x v="11"/>
    <x v="10"/>
    <s v="907387  ROPEC Raw Sewage Pumping Station Expan."/>
    <s v="516392  Post Period Capacity Sewer"/>
    <n v="0"/>
    <n v="0"/>
    <n v="267"/>
    <n v="1340"/>
    <n v="268"/>
    <n v="0"/>
    <n v="0"/>
    <n v="0"/>
    <n v="0"/>
    <n v="0"/>
    <n v="1875"/>
    <n v="516392"/>
    <n v="1607"/>
    <n v="18"/>
    <x v="5"/>
    <s v="Sanitary Wastewater"/>
    <n v="907387"/>
    <s v="CEROP – Agrandissement de la station de pompage des eaux d’égout"/>
    <s v="907387 CEROP – Agrandissement de la station de pompage des eaux d’égout"/>
    <x v="1"/>
    <x v="9"/>
    <x v="0"/>
    <x v="1"/>
  </r>
  <r>
    <n v="907387"/>
    <x v="165"/>
    <x v="2"/>
    <x v="2"/>
    <s v="Sewer Funded Debt"/>
    <x v="6"/>
    <x v="3"/>
    <x v="1"/>
    <x v="2"/>
    <x v="0"/>
    <s v="Individual"/>
    <x v="0"/>
    <x v="1"/>
    <x v="4"/>
    <x v="11"/>
    <x v="10"/>
    <s v="907387  ROPEC Raw Sewage Pumping Station Expan."/>
    <s v="518007  Sewer Funded Debt"/>
    <n v="0"/>
    <n v="0"/>
    <n v="1"/>
    <n v="0"/>
    <n v="0"/>
    <n v="0"/>
    <n v="0"/>
    <n v="0"/>
    <n v="0"/>
    <n v="0"/>
    <n v="1"/>
    <n v="518007"/>
    <n v="1"/>
    <n v="18"/>
    <x v="5"/>
    <s v="Sewer Funded Debt"/>
    <n v="907387"/>
    <s v="CEROP – Agrandissement de la station de pompage des eaux d’égout"/>
    <s v="907387 CEROP – Agrandissement de la station de pompage des eaux d’égout"/>
    <x v="1"/>
    <x v="9"/>
    <x v="0"/>
    <x v="2"/>
  </r>
  <r>
    <n v="907388"/>
    <x v="166"/>
    <x v="0"/>
    <x v="0"/>
    <s v="Sewer Capital"/>
    <x v="5"/>
    <x v="3"/>
    <x v="1"/>
    <x v="2"/>
    <x v="0"/>
    <s v="Individual"/>
    <x v="0"/>
    <x v="1"/>
    <x v="4"/>
    <x v="11"/>
    <x v="10"/>
    <s v="907388  ROPEC Disinfection Expansion"/>
    <s v="516112  Sewer Capital"/>
    <n v="0"/>
    <n v="0"/>
    <n v="0"/>
    <n v="0"/>
    <n v="0"/>
    <n v="162"/>
    <n v="689"/>
    <n v="162"/>
    <n v="0"/>
    <n v="0"/>
    <n v="1013"/>
    <n v="516112"/>
    <n v="0"/>
    <n v="18"/>
    <x v="5"/>
    <s v="Sewer Capital "/>
    <n v="907388"/>
    <s v="CEROP – Amélioration de la désinfection"/>
    <s v="907388 CEROP – Amélioration de la désinfection"/>
    <x v="1"/>
    <x v="9"/>
    <x v="0"/>
    <x v="0"/>
  </r>
  <r>
    <n v="907388"/>
    <x v="166"/>
    <x v="2"/>
    <x v="2"/>
    <s v="Sewer Funded Debt"/>
    <x v="6"/>
    <x v="3"/>
    <x v="1"/>
    <x v="2"/>
    <x v="0"/>
    <s v="Individual"/>
    <x v="0"/>
    <x v="1"/>
    <x v="4"/>
    <x v="11"/>
    <x v="10"/>
    <s v="907388  ROPEC Disinfection Expansion"/>
    <s v="518007  Sewer Funded Debt"/>
    <n v="0"/>
    <n v="0"/>
    <n v="0"/>
    <n v="0"/>
    <n v="0"/>
    <n v="200"/>
    <n v="1000"/>
    <n v="200"/>
    <n v="0"/>
    <n v="0"/>
    <n v="1400"/>
    <n v="518007"/>
    <n v="0"/>
    <n v="18"/>
    <x v="5"/>
    <s v="Sewer Funded Debt"/>
    <n v="907388"/>
    <s v="CEROP – Amélioration de la désinfection"/>
    <s v="907388 CEROP – Amélioration de la désinfection"/>
    <x v="1"/>
    <x v="9"/>
    <x v="0"/>
    <x v="2"/>
  </r>
  <r>
    <n v="908097"/>
    <x v="167"/>
    <x v="0"/>
    <x v="0"/>
    <s v="Sewer Capital"/>
    <x v="5"/>
    <x v="3"/>
    <x v="1"/>
    <x v="2"/>
    <x v="0"/>
    <s v="Individual"/>
    <x v="0"/>
    <x v="1"/>
    <x v="4"/>
    <x v="11"/>
    <x v="10"/>
    <s v="908097  ROPEC - Concrete Rehab &amp; Repairs 2019"/>
    <s v="516112  Sewer Capital"/>
    <n v="0"/>
    <n v="0"/>
    <n v="0"/>
    <n v="0"/>
    <n v="200"/>
    <n v="200"/>
    <n v="200"/>
    <n v="200"/>
    <n v="200"/>
    <n v="200"/>
    <n v="1200"/>
    <n v="516112"/>
    <n v="0"/>
    <s v="CW"/>
    <x v="3"/>
    <s v="Sewer Capital "/>
    <n v="908097"/>
    <s v="CEROP – réfection et réparations du béton – 2019"/>
    <s v="908097 CEROP – réfection et réparations du béton – 2019"/>
    <x v="1"/>
    <x v="9"/>
    <x v="0"/>
    <x v="0"/>
  </r>
  <r>
    <n v="908097"/>
    <x v="167"/>
    <x v="2"/>
    <x v="2"/>
    <s v="Sewer Funded Debt"/>
    <x v="6"/>
    <x v="3"/>
    <x v="1"/>
    <x v="2"/>
    <x v="0"/>
    <s v="Individual"/>
    <x v="0"/>
    <x v="1"/>
    <x v="4"/>
    <x v="11"/>
    <x v="10"/>
    <s v="908097  ROPEC - Concrete Rehab &amp; Repairs 2019"/>
    <s v="518007  Sewer Funded Debt"/>
    <n v="0"/>
    <n v="1000"/>
    <n v="1000"/>
    <n v="1000"/>
    <n v="800"/>
    <n v="800"/>
    <n v="800"/>
    <n v="800"/>
    <n v="800"/>
    <n v="800"/>
    <n v="7800"/>
    <n v="518007"/>
    <n v="3000"/>
    <s v="CW"/>
    <x v="3"/>
    <s v="Sewer Funded Debt"/>
    <n v="908097"/>
    <s v="CEROP – réfection et réparations du béton – 2019"/>
    <s v="908097 CEROP – réfection et réparations du béton – 2019"/>
    <x v="1"/>
    <x v="9"/>
    <x v="0"/>
    <x v="2"/>
  </r>
  <r>
    <n v="908102"/>
    <x v="168"/>
    <x v="0"/>
    <x v="0"/>
    <s v="Sewer Capital"/>
    <x v="5"/>
    <x v="3"/>
    <x v="1"/>
    <x v="2"/>
    <x v="0"/>
    <s v="Individual"/>
    <x v="0"/>
    <x v="1"/>
    <x v="4"/>
    <x v="11"/>
    <x v="10"/>
    <s v="908102  Wastewater Facilities Upgrade"/>
    <s v="516112  Sewer Capital"/>
    <n v="0"/>
    <n v="505"/>
    <n v="510"/>
    <n v="510"/>
    <n v="510"/>
    <n v="515"/>
    <n v="515"/>
    <n v="515"/>
    <n v="515"/>
    <n v="515"/>
    <n v="4610"/>
    <n v="516112"/>
    <n v="1525"/>
    <n v="18"/>
    <x v="3"/>
    <s v="Sewer Capital "/>
    <n v="908102"/>
    <s v="Modernisation des installations de traitement des eaux usées"/>
    <s v="908102 Modernisation des installations de traitement des eaux usées"/>
    <x v="1"/>
    <x v="9"/>
    <x v="0"/>
    <x v="0"/>
  </r>
  <r>
    <n v="908451"/>
    <x v="169"/>
    <x v="0"/>
    <x v="0"/>
    <s v="Sewer Capital"/>
    <x v="5"/>
    <x v="3"/>
    <x v="1"/>
    <x v="2"/>
    <x v="0"/>
    <s v="Individual"/>
    <x v="0"/>
    <x v="1"/>
    <x v="4"/>
    <x v="11"/>
    <x v="10"/>
    <s v="908451  Lab Equipment Purchase/Replacement 2018"/>
    <s v="516112  Sewer Capital"/>
    <n v="0"/>
    <n v="325"/>
    <n v="325"/>
    <n v="350"/>
    <n v="350"/>
    <n v="350"/>
    <n v="350"/>
    <n v="350"/>
    <n v="350"/>
    <n v="350"/>
    <n v="3100"/>
    <n v="516112"/>
    <n v="1000"/>
    <n v="11"/>
    <x v="9"/>
    <s v="Sewer Capital "/>
    <n v="908451"/>
    <s v="Achat et remplacement de l’équipement de laboratoire – 2018"/>
    <s v="908451 Achat et remplacement de l’équipement de laboratoire – 2018"/>
    <x v="1"/>
    <x v="9"/>
    <x v="0"/>
    <x v="0"/>
  </r>
  <r>
    <n v="908454"/>
    <x v="170"/>
    <x v="0"/>
    <x v="0"/>
    <s v="Sewer Capital"/>
    <x v="5"/>
    <x v="3"/>
    <x v="1"/>
    <x v="2"/>
    <x v="0"/>
    <s v="Individual"/>
    <x v="0"/>
    <x v="1"/>
    <x v="4"/>
    <x v="11"/>
    <x v="10"/>
    <s v="908454  ROPEC Ops &amp; Technical Bldg Space Upgrade"/>
    <s v="516112  Sewer Capital"/>
    <n v="0"/>
    <n v="0"/>
    <n v="0"/>
    <n v="0"/>
    <n v="0"/>
    <n v="4000"/>
    <n v="0"/>
    <n v="0"/>
    <n v="0"/>
    <n v="0"/>
    <n v="4000"/>
    <n v="516112"/>
    <n v="0"/>
    <n v="11"/>
    <x v="9"/>
    <s v="Sewer Capital "/>
    <n v="908454"/>
    <s v="Mise à niveau des espaces dans les édifices techniques et opérationnels du CEROP – 2017"/>
    <s v="908454 Mise à niveau des espaces dans les édifices techniques et opérationnels du CEROP – 2017"/>
    <x v="1"/>
    <x v="9"/>
    <x v="0"/>
    <x v="0"/>
  </r>
  <r>
    <n v="908455"/>
    <x v="171"/>
    <x v="0"/>
    <x v="0"/>
    <s v="Sewer Capital"/>
    <x v="5"/>
    <x v="3"/>
    <x v="1"/>
    <x v="2"/>
    <x v="0"/>
    <s v="Individual"/>
    <x v="0"/>
    <x v="1"/>
    <x v="4"/>
    <x v="11"/>
    <x v="10"/>
    <s v="908455  ROPEC Process Facil - Enviro Sys Upgrade"/>
    <s v="516112  Sewer Capital"/>
    <n v="0"/>
    <n v="0"/>
    <n v="0"/>
    <n v="0"/>
    <n v="4000"/>
    <n v="0"/>
    <n v="0"/>
    <n v="0"/>
    <n v="0"/>
    <n v="0"/>
    <n v="4000"/>
    <n v="516112"/>
    <n v="0"/>
    <n v="11"/>
    <x v="9"/>
    <s v="Sewer Capital "/>
    <n v="908455"/>
    <s v="Installation de traitement du CEROP – Mise à niveau des systèmes environnementaux – 2018"/>
    <s v="908455 Installation de traitement du CEROP – Mise à niveau des systèmes environnementaux – 2018"/>
    <x v="1"/>
    <x v="9"/>
    <x v="0"/>
    <x v="0"/>
  </r>
  <r>
    <n v="908455"/>
    <x v="171"/>
    <x v="2"/>
    <x v="2"/>
    <s v="Sewer Funded Debt"/>
    <x v="6"/>
    <x v="3"/>
    <x v="1"/>
    <x v="2"/>
    <x v="0"/>
    <s v="Individual"/>
    <x v="0"/>
    <x v="1"/>
    <x v="4"/>
    <x v="11"/>
    <x v="10"/>
    <s v="908455  ROPEC Process Facil - Enviro Sys Upgrade"/>
    <s v="518007  Sewer Funded Debt"/>
    <n v="0"/>
    <n v="0"/>
    <n v="0"/>
    <n v="0"/>
    <n v="2000"/>
    <n v="0"/>
    <n v="0"/>
    <n v="0"/>
    <n v="0"/>
    <n v="0"/>
    <n v="2000"/>
    <n v="518007"/>
    <n v="0"/>
    <n v="11"/>
    <x v="9"/>
    <s v="Sewer Funded Debt"/>
    <n v="908455"/>
    <s v="Installation de traitement du CEROP – Mise à niveau des systèmes environnementaux – 2018"/>
    <s v="908455 Installation de traitement du CEROP – Mise à niveau des systèmes environnementaux – 2018"/>
    <x v="1"/>
    <x v="9"/>
    <x v="0"/>
    <x v="2"/>
  </r>
  <r>
    <n v="908659"/>
    <x v="172"/>
    <x v="0"/>
    <x v="0"/>
    <s v="Sewer Capital"/>
    <x v="5"/>
    <x v="3"/>
    <x v="1"/>
    <x v="2"/>
    <x v="0"/>
    <s v="Individual"/>
    <x v="0"/>
    <x v="1"/>
    <x v="4"/>
    <x v="11"/>
    <x v="10"/>
    <s v="908659  ROPEC Amonia Removal"/>
    <s v="516112  Sewer Capital"/>
    <n v="0"/>
    <n v="0"/>
    <n v="0"/>
    <n v="0"/>
    <n v="0"/>
    <n v="2000"/>
    <n v="11000"/>
    <n v="2000"/>
    <n v="0"/>
    <n v="0"/>
    <n v="15000"/>
    <n v="516112"/>
    <n v="0"/>
    <n v="18"/>
    <x v="1"/>
    <s v="Sewer Capital "/>
    <n v="908659"/>
    <s v="Enlèvement d’ammoniac au CEROP "/>
    <s v="908659 Enlèvement d’ammoniac au CEROP "/>
    <x v="1"/>
    <x v="9"/>
    <x v="0"/>
    <x v="0"/>
  </r>
  <r>
    <n v="908683"/>
    <x v="173"/>
    <x v="0"/>
    <x v="0"/>
    <s v="Sewer Capital"/>
    <x v="5"/>
    <x v="3"/>
    <x v="1"/>
    <x v="2"/>
    <x v="0"/>
    <s v="Individual"/>
    <x v="0"/>
    <x v="1"/>
    <x v="4"/>
    <x v="11"/>
    <x v="10"/>
    <s v="908683  Old Digester Decommissioning"/>
    <s v="516112  Sewer Capital"/>
    <n v="0"/>
    <n v="0"/>
    <n v="0"/>
    <n v="0"/>
    <n v="0"/>
    <n v="0"/>
    <n v="4200"/>
    <n v="0"/>
    <n v="0"/>
    <n v="0"/>
    <n v="4200"/>
    <n v="516112"/>
    <n v="0"/>
    <s v="18"/>
    <x v="3"/>
    <s v="Sewer Capital "/>
    <n v="908683"/>
    <s v="Déclassement du vieux digesteur au centre CEROP"/>
    <s v="908683 Déclassement du vieux digesteur au centre CEROP"/>
    <x v="1"/>
    <x v="9"/>
    <x v="0"/>
    <x v="0"/>
  </r>
  <r>
    <n v="909032"/>
    <x v="174"/>
    <x v="0"/>
    <x v="0"/>
    <s v="Sewer Capital"/>
    <x v="5"/>
    <x v="3"/>
    <x v="1"/>
    <x v="2"/>
    <x v="0"/>
    <s v="Individual"/>
    <x v="0"/>
    <x v="1"/>
    <x v="4"/>
    <x v="11"/>
    <x v="10"/>
    <s v="909032  ROPEC - SCADA Rehab. &amp; Upgrades 2018"/>
    <s v="516112  Sewer Capital"/>
    <n v="0"/>
    <n v="2100"/>
    <n v="2100"/>
    <n v="2100"/>
    <n v="1000"/>
    <n v="1000"/>
    <n v="1000"/>
    <n v="1000"/>
    <n v="1000"/>
    <n v="1000"/>
    <n v="12300"/>
    <n v="516112"/>
    <n v="6300"/>
    <s v="CW"/>
    <x v="9"/>
    <s v="Sewer Capital "/>
    <n v="909032"/>
    <s v="CEROP – réfection et mises à niveau du système SCADA 2018"/>
    <s v="909032 CEROP – réfection et mises à niveau du système SCADA 2018"/>
    <x v="1"/>
    <x v="9"/>
    <x v="0"/>
    <x v="0"/>
  </r>
  <r>
    <n v="909334"/>
    <x v="175"/>
    <x v="0"/>
    <x v="0"/>
    <s v="Sewer Capital"/>
    <x v="5"/>
    <x v="3"/>
    <x v="1"/>
    <x v="2"/>
    <x v="0"/>
    <s v="Wastewater Treatment-Renewal"/>
    <x v="0"/>
    <x v="1"/>
    <x v="4"/>
    <x v="11"/>
    <x v="10"/>
    <s v="909334  ROPEC - Sewage Treatment Rehab Prog 2019"/>
    <s v="516112  Sewer Capital"/>
    <n v="1500"/>
    <n v="0"/>
    <n v="0"/>
    <n v="0"/>
    <n v="6235"/>
    <n v="1235"/>
    <n v="1235"/>
    <n v="1235"/>
    <n v="1235"/>
    <n v="1235"/>
    <n v="13910"/>
    <n v="516112"/>
    <n v="1500"/>
    <n v="11"/>
    <x v="3"/>
    <s v="Sewer Capital "/>
    <n v="909334"/>
    <s v="CEROP – Programme de modernisation des installations du traitement des eaux usées 2019"/>
    <s v="909334 CEROP – Programme de modernisation des installations du traitement des eaux usées 2019"/>
    <x v="1"/>
    <x v="9"/>
    <x v="0"/>
    <x v="0"/>
  </r>
  <r>
    <n v="909334"/>
    <x v="175"/>
    <x v="2"/>
    <x v="2"/>
    <s v="Sewer Funded Debt"/>
    <x v="6"/>
    <x v="3"/>
    <x v="1"/>
    <x v="2"/>
    <x v="0"/>
    <s v="Wastewater Treatment-Renewal"/>
    <x v="0"/>
    <x v="1"/>
    <x v="4"/>
    <x v="11"/>
    <x v="10"/>
    <s v="909334  ROPEC - Sewage Treatment Rehab Prog 2019"/>
    <s v="518007  Sewer Funded Debt"/>
    <n v="5000"/>
    <n v="11000"/>
    <n v="17235"/>
    <n v="21235"/>
    <n v="10000"/>
    <n v="10000"/>
    <n v="10000"/>
    <n v="10000"/>
    <n v="10000"/>
    <n v="10000"/>
    <n v="114470"/>
    <n v="518007"/>
    <n v="54470"/>
    <n v="11"/>
    <x v="3"/>
    <s v="Sewer Funded Debt"/>
    <n v="909334"/>
    <s v="CEROP – Programme de modernisation des installations du traitement des eaux usées 2019"/>
    <s v="909334 CEROP – Programme de modernisation des installations du traitement des eaux usées 2019"/>
    <x v="1"/>
    <x v="9"/>
    <x v="0"/>
    <x v="2"/>
  </r>
  <r>
    <n v="909336"/>
    <x v="176"/>
    <x v="0"/>
    <x v="0"/>
    <s v="Sewer Capital"/>
    <x v="5"/>
    <x v="3"/>
    <x v="1"/>
    <x v="2"/>
    <x v="0"/>
    <s v="Wastewater Treatment-Renewal"/>
    <x v="0"/>
    <x v="1"/>
    <x v="4"/>
    <x v="11"/>
    <x v="10"/>
    <s v="909336  Sewer Use Program Short Term Initiatives"/>
    <s v="516112  Sewer Capital"/>
    <n v="50"/>
    <n v="50"/>
    <n v="50"/>
    <n v="50"/>
    <n v="50"/>
    <n v="50"/>
    <n v="50"/>
    <n v="50"/>
    <n v="50"/>
    <n v="50"/>
    <n v="500"/>
    <n v="516112"/>
    <n v="200"/>
    <s v="CW"/>
    <x v="3"/>
    <s v="Sewer Capital "/>
    <n v="909336"/>
    <s v="Utilisation de égouts : Initiatives à court terme - 2019"/>
    <s v="909336 Utilisation de égouts : Initiatives à court terme - 2019"/>
    <x v="1"/>
    <x v="9"/>
    <x v="0"/>
    <x v="0"/>
  </r>
  <r>
    <n v="908181"/>
    <x v="177"/>
    <x v="0"/>
    <x v="0"/>
    <s v="Sewer Capital"/>
    <x v="5"/>
    <x v="3"/>
    <x v="1"/>
    <x v="2"/>
    <x v="0"/>
    <s v="Sanitary Sewer Rehabilitation "/>
    <x v="0"/>
    <x v="1"/>
    <x v="1"/>
    <x v="3"/>
    <x v="10"/>
    <s v="908181  2019 Wastewater Improvements"/>
    <s v="516112  Sewer Capital"/>
    <n v="900"/>
    <n v="4000"/>
    <n v="4000"/>
    <n v="3110"/>
    <n v="5805"/>
    <n v="8230"/>
    <n v="7310"/>
    <n v="7300"/>
    <n v="7310"/>
    <n v="7721"/>
    <n v="55686"/>
    <n v="516112"/>
    <n v="12010"/>
    <s v="CW"/>
    <x v="3"/>
    <s v="Sewer Capital "/>
    <n v="908181"/>
    <s v="Activités conjointes de remise en état par les offices de protection de la nature et la Ville - 2016"/>
    <s v="908181 Activités conjointes de remise en état par les offices de protection de la nature et la Ville - 2016"/>
    <x v="1"/>
    <x v="9"/>
    <x v="0"/>
    <x v="0"/>
  </r>
  <r>
    <n v="909156"/>
    <x v="178"/>
    <x v="0"/>
    <x v="0"/>
    <s v="Sewer Capital"/>
    <x v="5"/>
    <x v="3"/>
    <x v="1"/>
    <x v="2"/>
    <x v="0"/>
    <s v="Individual"/>
    <x v="0"/>
    <x v="1"/>
    <x v="1"/>
    <x v="3"/>
    <x v="11"/>
    <s v="909156  Wastewater LRFP V Recovery"/>
    <s v="516112  Sewer Capital"/>
    <n v="0"/>
    <n v="-4100"/>
    <n v="0"/>
    <n v="0"/>
    <n v="0"/>
    <n v="0"/>
    <n v="0"/>
    <n v="0"/>
    <n v="0"/>
    <n v="0"/>
    <n v="-4100"/>
    <n v="516112"/>
    <n v="-4100"/>
    <s v="CW"/>
    <x v="3"/>
    <s v="Sewer Capital "/>
    <n v="909156"/>
    <s v="Recouvrement des services d'eaux usées - PFLT V"/>
    <s v="909156 Recouvrement des services d'eaux usées - PFLT V"/>
    <x v="1"/>
    <x v="11"/>
    <x v="0"/>
    <x v="0"/>
  </r>
  <r>
    <n v="909156"/>
    <x v="178"/>
    <x v="2"/>
    <x v="2"/>
    <s v="Sewer Funded Debt"/>
    <x v="6"/>
    <x v="3"/>
    <x v="1"/>
    <x v="2"/>
    <x v="0"/>
    <s v="Individual"/>
    <x v="0"/>
    <x v="1"/>
    <x v="1"/>
    <x v="3"/>
    <x v="11"/>
    <s v="909156  Wastewater LRFP V Recovery"/>
    <s v="518007  Sewer Funded Debt"/>
    <n v="0"/>
    <n v="-23800"/>
    <n v="0"/>
    <n v="-36600"/>
    <n v="0"/>
    <n v="0"/>
    <n v="0"/>
    <n v="0"/>
    <n v="0"/>
    <n v="0"/>
    <n v="-60400"/>
    <n v="518007"/>
    <n v="-60400"/>
    <s v="CW"/>
    <x v="3"/>
    <s v="Sewer Funded Debt"/>
    <n v="909156"/>
    <s v="Recouvrement des services d'eaux usées - PFLT V"/>
    <s v="909156 Recouvrement des services d'eaux usées - PFLT V"/>
    <x v="1"/>
    <x v="11"/>
    <x v="0"/>
    <x v="2"/>
  </r>
  <r>
    <n v="909542"/>
    <x v="179"/>
    <x v="1"/>
    <x v="1"/>
    <s v="SUC Nepean"/>
    <x v="1"/>
    <x v="1"/>
    <x v="1"/>
    <x v="2"/>
    <x v="0"/>
    <s v="Individual"/>
    <x v="1"/>
    <x v="1"/>
    <x v="1"/>
    <x v="10"/>
    <x v="10"/>
    <s v="909542  DCA-O/S Half Moon Bay N San Sewer"/>
    <s v="516285  SUC Nepean"/>
    <n v="404.488"/>
    <n v="0"/>
    <n v="0"/>
    <n v="0"/>
    <n v="0"/>
    <n v="0"/>
    <n v="0"/>
    <n v="0"/>
    <n v="0"/>
    <n v="0"/>
    <n v="404.488"/>
    <n v="516285"/>
    <n v="404.488"/>
    <n v="3"/>
    <x v="2"/>
    <s v="Stormwater Management Ponds"/>
    <n v="909542"/>
    <s v="ERA - Surdimensionnement de l'égout sanitaire de Half Moon Bay Nord"/>
    <s v="909542 ERA - Surdimensionnement de l'égout sanitaire de Half Moon Bay Nord"/>
    <x v="1"/>
    <x v="9"/>
    <x v="1"/>
    <x v="1"/>
  </r>
  <r>
    <n v="904986"/>
    <x v="180"/>
    <x v="1"/>
    <x v="1"/>
    <s v="Sanitary Wastewater (Outside Gree"/>
    <x v="1"/>
    <x v="1"/>
    <x v="1"/>
    <x v="2"/>
    <x v="0"/>
    <s v="Individual"/>
    <x v="1"/>
    <x v="1"/>
    <x v="1"/>
    <x v="3"/>
    <x v="10"/>
    <s v="904986  Tri-Township/March Ridge Replacement"/>
    <s v="516233  Sanitary Wastewater (Outside Gree"/>
    <n v="1303"/>
    <n v="0"/>
    <n v="0"/>
    <n v="0"/>
    <n v="0"/>
    <n v="0"/>
    <n v="0"/>
    <n v="0"/>
    <n v="0"/>
    <n v="0"/>
    <n v="1303"/>
    <n v="516233"/>
    <n v="1303"/>
    <n v="7"/>
    <x v="9"/>
    <s v="Sanitary Wastewater"/>
    <n v="904986"/>
    <s v="Remplacement du collecteur Trois cantons / March Ridge"/>
    <s v="904986 Remplacement du collecteur Trois cantons / March Ridge"/>
    <x v="1"/>
    <x v="9"/>
    <x v="1"/>
    <x v="1"/>
  </r>
  <r>
    <n v="904986"/>
    <x v="180"/>
    <x v="2"/>
    <x v="2"/>
    <s v="Sewer Funded Debt"/>
    <x v="6"/>
    <x v="3"/>
    <x v="1"/>
    <x v="2"/>
    <x v="0"/>
    <s v="Individual"/>
    <x v="1"/>
    <x v="1"/>
    <x v="1"/>
    <x v="3"/>
    <x v="10"/>
    <s v="904986  Tri-Township/March Ridge Replacement"/>
    <s v="518007  Sewer Funded Debt"/>
    <n v="8024"/>
    <n v="0"/>
    <n v="0"/>
    <n v="0"/>
    <n v="0"/>
    <n v="0"/>
    <n v="0"/>
    <n v="0"/>
    <n v="0"/>
    <n v="0"/>
    <n v="8024"/>
    <n v="518007"/>
    <n v="8024"/>
    <n v="7"/>
    <x v="9"/>
    <s v="Sewer Funded Debt"/>
    <n v="904986"/>
    <s v="Remplacement du collecteur Trois cantons / March Ridge"/>
    <s v="904986 Remplacement du collecteur Trois cantons / March Ridge"/>
    <x v="1"/>
    <x v="9"/>
    <x v="1"/>
    <x v="2"/>
  </r>
  <r>
    <n v="904986"/>
    <x v="180"/>
    <x v="4"/>
    <x v="2"/>
    <s v="San Sewer DC Debt TBA"/>
    <x v="4"/>
    <x v="1"/>
    <x v="1"/>
    <x v="2"/>
    <x v="0"/>
    <s v="Individual"/>
    <x v="1"/>
    <x v="1"/>
    <x v="1"/>
    <x v="3"/>
    <x v="10"/>
    <s v="904986  Tri-Township/March Ridge Replacement"/>
    <s v="518039  Sanitary Sewer DC Debt TBA"/>
    <n v="4273"/>
    <n v="0"/>
    <n v="0"/>
    <n v="0"/>
    <n v="0"/>
    <n v="0"/>
    <n v="0"/>
    <n v="0"/>
    <n v="0"/>
    <n v="0"/>
    <n v="4273"/>
    <n v="518039"/>
    <n v="4273"/>
    <n v="7"/>
    <x v="9"/>
    <s v="Sanitary Sewer DC Debt"/>
    <n v="904986"/>
    <s v="Remplacement du collecteur Trois cantons / March Ridge"/>
    <s v="904986 Remplacement du collecteur Trois cantons / March Ridge"/>
    <x v="1"/>
    <x v="9"/>
    <x v="1"/>
    <x v="2"/>
  </r>
  <r>
    <n v="904988"/>
    <x v="181"/>
    <x v="0"/>
    <x v="0"/>
    <s v="Sewer Capital"/>
    <x v="5"/>
    <x v="3"/>
    <x v="1"/>
    <x v="2"/>
    <x v="0"/>
    <s v="Individual"/>
    <x v="1"/>
    <x v="1"/>
    <x v="1"/>
    <x v="3"/>
    <x v="10"/>
    <s v="904988  March PS Conversion"/>
    <s v="516112  Sewer Capital"/>
    <n v="5936"/>
    <n v="0"/>
    <n v="0"/>
    <n v="0"/>
    <n v="0"/>
    <n v="0"/>
    <n v="0"/>
    <n v="0"/>
    <n v="0"/>
    <n v="0"/>
    <n v="5936"/>
    <n v="516112"/>
    <n v="5936"/>
    <n v="4"/>
    <x v="3"/>
    <s v="Sewer Capital "/>
    <n v="904988"/>
    <s v="Conversion de la station de pompage du chemin March"/>
    <s v="904988 Conversion de la station de pompage du chemin March"/>
    <x v="1"/>
    <x v="9"/>
    <x v="1"/>
    <x v="0"/>
  </r>
  <r>
    <n v="904988"/>
    <x v="181"/>
    <x v="1"/>
    <x v="1"/>
    <s v="Sanitary Wastewater (Outside Gree"/>
    <x v="1"/>
    <x v="1"/>
    <x v="1"/>
    <x v="2"/>
    <x v="0"/>
    <s v="Individual"/>
    <x v="1"/>
    <x v="1"/>
    <x v="1"/>
    <x v="3"/>
    <x v="10"/>
    <s v="904988  March PS Conversion"/>
    <s v="516233  Sanitary Wastewater (Outside Gree"/>
    <n v="1392"/>
    <n v="0"/>
    <n v="0"/>
    <n v="0"/>
    <n v="0"/>
    <n v="0"/>
    <n v="0"/>
    <n v="0"/>
    <n v="0"/>
    <n v="0"/>
    <n v="1392"/>
    <n v="516233"/>
    <n v="1392"/>
    <n v="4"/>
    <x v="3"/>
    <s v="Sanitary Wastewater"/>
    <n v="904988"/>
    <s v="Conversion de la station de pompage du chemin March"/>
    <s v="904988 Conversion de la station de pompage du chemin March"/>
    <x v="1"/>
    <x v="9"/>
    <x v="1"/>
    <x v="1"/>
  </r>
  <r>
    <n v="904988"/>
    <x v="181"/>
    <x v="4"/>
    <x v="2"/>
    <s v="San Sewer DC Debt TBA"/>
    <x v="4"/>
    <x v="1"/>
    <x v="1"/>
    <x v="2"/>
    <x v="0"/>
    <s v="Individual"/>
    <x v="1"/>
    <x v="1"/>
    <x v="1"/>
    <x v="3"/>
    <x v="10"/>
    <s v="904988  March PS Conversion"/>
    <s v="518039  Sanitary Sewer DC Debt TBA"/>
    <n v="3872"/>
    <n v="0"/>
    <n v="0"/>
    <n v="0"/>
    <n v="0"/>
    <n v="0"/>
    <n v="0"/>
    <n v="0"/>
    <n v="0"/>
    <n v="0"/>
    <n v="3872"/>
    <n v="518039"/>
    <n v="3872"/>
    <n v="4"/>
    <x v="3"/>
    <s v="Sanitary Sewer DC Debt"/>
    <n v="904988"/>
    <s v="Conversion de la station de pompage du chemin March"/>
    <s v="904988 Conversion de la station de pompage du chemin March"/>
    <x v="1"/>
    <x v="9"/>
    <x v="1"/>
    <x v="2"/>
  </r>
  <r>
    <n v="907107"/>
    <x v="182"/>
    <x v="1"/>
    <x v="1"/>
    <s v="Sanitary Wastewater (Outside Gree"/>
    <x v="1"/>
    <x v="1"/>
    <x v="1"/>
    <x v="2"/>
    <x v="0"/>
    <s v="Individual"/>
    <x v="1"/>
    <x v="1"/>
    <x v="1"/>
    <x v="3"/>
    <x v="10"/>
    <s v="907107  Acres Road PS Upgrade"/>
    <s v="516233  Sanitary Wastewater (Outside Gree"/>
    <n v="700"/>
    <n v="3570"/>
    <n v="0"/>
    <n v="0"/>
    <n v="0"/>
    <n v="0"/>
    <n v="0"/>
    <n v="0"/>
    <n v="0"/>
    <n v="0"/>
    <n v="4270"/>
    <n v="516233"/>
    <n v="4270"/>
    <n v="7"/>
    <x v="3"/>
    <s v="Sanitary Wastewater"/>
    <n v="907107"/>
    <s v="Modernisation de la station de pompage du chemin Acres"/>
    <s v="907107 Modernisation de la station de pompage du chemin Acres"/>
    <x v="1"/>
    <x v="9"/>
    <x v="1"/>
    <x v="1"/>
  </r>
  <r>
    <n v="907462"/>
    <x v="183"/>
    <x v="1"/>
    <x v="1"/>
    <s v="Sanitary Wastewater (Outside Gree"/>
    <x v="1"/>
    <x v="1"/>
    <x v="1"/>
    <x v="2"/>
    <x v="0"/>
    <s v="Individual"/>
    <x v="1"/>
    <x v="1"/>
    <x v="1"/>
    <x v="3"/>
    <x v="10"/>
    <s v="907462  Pump Stations Capacity Increase"/>
    <s v="516233  Sanitary Wastewater (Outside Gree"/>
    <n v="300"/>
    <n v="337"/>
    <n v="468"/>
    <n v="395"/>
    <n v="0"/>
    <n v="0"/>
    <n v="0"/>
    <n v="0"/>
    <n v="0"/>
    <n v="0"/>
    <n v="1500"/>
    <n v="516233"/>
    <n v="1500"/>
    <s v="2,4,19,21"/>
    <x v="0"/>
    <s v="Sanitary Wastewater"/>
    <n v="907462"/>
    <s v="Augmentation de la capacité des stations de pompage"/>
    <s v="907462 Augmentation de la capacité des stations de pompage"/>
    <x v="1"/>
    <x v="9"/>
    <x v="1"/>
    <x v="1"/>
  </r>
  <r>
    <n v="907462"/>
    <x v="183"/>
    <x v="4"/>
    <x v="2"/>
    <s v="San Sewer DC Debt TBA"/>
    <x v="4"/>
    <x v="1"/>
    <x v="1"/>
    <x v="2"/>
    <x v="0"/>
    <s v="Individual"/>
    <x v="1"/>
    <x v="1"/>
    <x v="1"/>
    <x v="3"/>
    <x v="10"/>
    <s v="907462  Pump Stations Capacity Increase"/>
    <s v="518039  Sanitary Sewer DC Debt TBA"/>
    <n v="0"/>
    <n v="0"/>
    <n v="0"/>
    <n v="82"/>
    <n v="0"/>
    <n v="0"/>
    <n v="0"/>
    <n v="0"/>
    <n v="0"/>
    <n v="0"/>
    <n v="82"/>
    <n v="518039"/>
    <n v="82"/>
    <s v="2,4,19,21"/>
    <x v="0"/>
    <s v="Sanitary Sewer DC Debt"/>
    <n v="907462"/>
    <s v="Augmentation de la capacité des stations de pompage"/>
    <s v="907462 Augmentation de la capacité des stations de pompage"/>
    <x v="1"/>
    <x v="9"/>
    <x v="1"/>
    <x v="2"/>
  </r>
  <r>
    <n v="908247"/>
    <x v="184"/>
    <x v="0"/>
    <x v="0"/>
    <s v="Sewer Capital"/>
    <x v="5"/>
    <x v="3"/>
    <x v="1"/>
    <x v="2"/>
    <x v="0"/>
    <s v="Individual"/>
    <x v="1"/>
    <x v="1"/>
    <x v="1"/>
    <x v="3"/>
    <x v="10"/>
    <s v="908247  Richmond PS &amp; Forcemain Expans"/>
    <s v="516112  Sewer Capital"/>
    <n v="250"/>
    <n v="2167.5"/>
    <n v="0"/>
    <n v="0"/>
    <n v="0"/>
    <n v="0"/>
    <n v="0"/>
    <n v="0"/>
    <n v="0"/>
    <n v="0"/>
    <n v="2417.5"/>
    <n v="516112"/>
    <n v="2417.5"/>
    <n v="21"/>
    <x v="7"/>
    <s v="Sewer Capital "/>
    <n v="908247"/>
    <s v="Agrandissement de la station de pompage et de la conduite de refoulement de Richmond"/>
    <s v="908247 Agrandissement de la station de pompage et de la conduite de refoulement de Richmond"/>
    <x v="1"/>
    <x v="9"/>
    <x v="1"/>
    <x v="0"/>
  </r>
  <r>
    <n v="908247"/>
    <x v="184"/>
    <x v="1"/>
    <x v="1"/>
    <s v="Richmond Sanitary Sewer Area Specific 2014"/>
    <x v="1"/>
    <x v="1"/>
    <x v="1"/>
    <x v="2"/>
    <x v="0"/>
    <s v="Individual"/>
    <x v="1"/>
    <x v="1"/>
    <x v="1"/>
    <x v="3"/>
    <x v="10"/>
    <s v="908247  Richmond PS &amp; Forcemain Expans"/>
    <s v="516332  D/C - Richmond Sanitary Sewer Area Speci"/>
    <n v="750"/>
    <n v="6502.5"/>
    <n v="0"/>
    <n v="0"/>
    <n v="0"/>
    <n v="0"/>
    <n v="0"/>
    <n v="0"/>
    <n v="0"/>
    <n v="0"/>
    <n v="7252.5"/>
    <n v="516332"/>
    <n v="7252.5"/>
    <n v="21"/>
    <x v="7"/>
    <s v="Sanitary Wastewater Services"/>
    <n v="908247"/>
    <s v="Agrandissement de la station de pompage et de la conduite de refoulement de Richmond"/>
    <s v="908247 Agrandissement de la station de pompage et de la conduite de refoulement de Richmond"/>
    <x v="1"/>
    <x v="9"/>
    <x v="1"/>
    <x v="1"/>
  </r>
  <r>
    <n v="908555"/>
    <x v="185"/>
    <x v="0"/>
    <x v="0"/>
    <s v="Sewer Capital"/>
    <x v="5"/>
    <x v="3"/>
    <x v="1"/>
    <x v="2"/>
    <x v="0"/>
    <s v="Individual"/>
    <x v="1"/>
    <x v="1"/>
    <x v="1"/>
    <x v="3"/>
    <x v="10"/>
    <s v="908555  Richmond PS &amp; Forcemain ExpPh3"/>
    <s v="516112  Sewer Capital"/>
    <n v="0"/>
    <n v="0"/>
    <n v="0"/>
    <n v="641.85"/>
    <n v="0"/>
    <n v="0"/>
    <n v="0"/>
    <n v="0"/>
    <n v="0"/>
    <n v="0"/>
    <n v="641.85"/>
    <n v="516112"/>
    <n v="641.85"/>
    <n v="21"/>
    <x v="5"/>
    <s v="Sewer Capital "/>
    <n v="908555"/>
    <s v="Agrandissement de la station de pompage et de la conduite de refoulement de Richmond"/>
    <s v="908555 Agrandissement de la station de pompage et de la conduite de refoulement de Richmond"/>
    <x v="1"/>
    <x v="9"/>
    <x v="1"/>
    <x v="0"/>
  </r>
  <r>
    <n v="908555"/>
    <x v="185"/>
    <x v="1"/>
    <x v="1"/>
    <s v="Richmond Sanitary Sewer Area Specific 2014"/>
    <x v="1"/>
    <x v="1"/>
    <x v="1"/>
    <x v="2"/>
    <x v="0"/>
    <s v="Individual"/>
    <x v="1"/>
    <x v="1"/>
    <x v="1"/>
    <x v="3"/>
    <x v="10"/>
    <s v="908555  Richmond PS &amp; Forcemain ExpPh3"/>
    <s v="516332  D/C - Richmond Sanitary Sewer Area Speci"/>
    <n v="0"/>
    <n v="0"/>
    <n v="0"/>
    <n v="525.15"/>
    <n v="0"/>
    <n v="0"/>
    <n v="0"/>
    <n v="0"/>
    <n v="0"/>
    <n v="0"/>
    <n v="525.15"/>
    <n v="516332"/>
    <n v="525.15"/>
    <n v="21"/>
    <x v="5"/>
    <s v="Sanitary Wastewater Services"/>
    <n v="908555"/>
    <s v="Agrandissement de la station de pompage et de la conduite de refoulement de Richmond"/>
    <s v="908555 Agrandissement de la station de pompage et de la conduite de refoulement de Richmond"/>
    <x v="1"/>
    <x v="9"/>
    <x v="1"/>
    <x v="1"/>
  </r>
  <r>
    <n v="908624"/>
    <x v="186"/>
    <x v="0"/>
    <x v="0"/>
    <s v="Sewer Capital"/>
    <x v="5"/>
    <x v="3"/>
    <x v="1"/>
    <x v="2"/>
    <x v="0"/>
    <s v="Individual"/>
    <x v="1"/>
    <x v="1"/>
    <x v="1"/>
    <x v="3"/>
    <x v="10"/>
    <s v="908624  2017 Infrastructure Master Plan (Sewer)"/>
    <s v="516112  Sewer Capital"/>
    <n v="0"/>
    <n v="235.85"/>
    <n v="240.3"/>
    <n v="0"/>
    <n v="0"/>
    <n v="0"/>
    <n v="0"/>
    <n v="0"/>
    <n v="0"/>
    <n v="0"/>
    <n v="476.15"/>
    <n v="516112"/>
    <n v="476.15"/>
    <s v="CW"/>
    <x v="8"/>
    <s v="Sewer Capital "/>
    <n v="908624"/>
    <s v="Plan directeur de l'infrastructure 2017 (égout)"/>
    <s v="908624 Plan directeur de l'infrastructure 2017 (égout)"/>
    <x v="1"/>
    <x v="9"/>
    <x v="1"/>
    <x v="0"/>
  </r>
  <r>
    <n v="908624"/>
    <x v="186"/>
    <x v="1"/>
    <x v="1"/>
    <s v="Studies-2021-CW"/>
    <x v="1"/>
    <x v="1"/>
    <x v="1"/>
    <x v="2"/>
    <x v="0"/>
    <s v="Individual"/>
    <x v="1"/>
    <x v="1"/>
    <x v="1"/>
    <x v="3"/>
    <x v="10"/>
    <s v="908624  2017 Infrastructure Master Plan (Sewer)"/>
    <s v="516279  D/C Studies-2021-CW"/>
    <n v="0"/>
    <n v="29.15"/>
    <n v="29.7"/>
    <n v="0"/>
    <n v="0"/>
    <n v="0"/>
    <n v="0"/>
    <n v="0"/>
    <n v="0"/>
    <n v="0"/>
    <n v="58.849999999999994"/>
    <n v="516279"/>
    <n v="58.849999999999994"/>
    <s v="CW"/>
    <x v="8"/>
    <s v="Studies"/>
    <n v="908624"/>
    <s v="Plan directeur de l'infrastructure 2017 (égout)"/>
    <s v="908624 Plan directeur de l'infrastructure 2017 (égout)"/>
    <x v="1"/>
    <x v="9"/>
    <x v="1"/>
    <x v="1"/>
  </r>
  <r>
    <n v="909072"/>
    <x v="187"/>
    <x v="1"/>
    <x v="1"/>
    <s v="Sanitary Wastewater (Outside Gree"/>
    <x v="1"/>
    <x v="1"/>
    <x v="1"/>
    <x v="2"/>
    <x v="0"/>
    <s v="Individual"/>
    <x v="1"/>
    <x v="1"/>
    <x v="1"/>
    <x v="13"/>
    <x v="10"/>
    <s v="909072  Leitrim Sanitary Pump Station Expansion"/>
    <s v="516233  Sanitary Wastewater (Outside Gree"/>
    <n v="0"/>
    <n v="184"/>
    <n v="0"/>
    <n v="0"/>
    <n v="0"/>
    <n v="0"/>
    <n v="0"/>
    <n v="0"/>
    <n v="0"/>
    <n v="0"/>
    <n v="184"/>
    <n v="516233"/>
    <n v="184"/>
    <n v="22"/>
    <x v="2"/>
    <s v="Sanitary Wastewater"/>
    <n v="909072"/>
    <s v="Agrandissement de la station de pompage sanitaire du chemin Leitrim"/>
    <s v="909072 Agrandissement de la station de pompage sanitaire du chemin Leitrim"/>
    <x v="1"/>
    <x v="9"/>
    <x v="1"/>
    <x v="1"/>
  </r>
  <r>
    <n v="909357"/>
    <x v="188"/>
    <x v="1"/>
    <x v="1"/>
    <s v="Sanitary Wastewater (Outside Gree"/>
    <x v="1"/>
    <x v="1"/>
    <x v="1"/>
    <x v="2"/>
    <x v="0"/>
    <s v="Individual"/>
    <x v="1"/>
    <x v="1"/>
    <x v="1"/>
    <x v="3"/>
    <x v="10"/>
    <s v="909357  South Nepean Collector Ph3"/>
    <s v="516233  Sanitary Wastewater (Outside Gree"/>
    <n v="7502"/>
    <n v="0"/>
    <n v="0"/>
    <n v="0"/>
    <n v="0"/>
    <n v="0"/>
    <n v="0"/>
    <n v="0"/>
    <n v="0"/>
    <n v="0"/>
    <n v="7502"/>
    <n v="516233"/>
    <n v="7502"/>
    <n v="3"/>
    <x v="7"/>
    <s v="Sanitary Wastewater"/>
    <n v="909357"/>
    <s v="Égout collecteur de Nepean-Sud - Étape 3"/>
    <s v="909357 Égout collecteur de Nepean-Sud - Étape 3"/>
    <x v="1"/>
    <x v="9"/>
    <x v="1"/>
    <x v="1"/>
  </r>
  <r>
    <n v="909357"/>
    <x v="188"/>
    <x v="4"/>
    <x v="2"/>
    <s v="San Sewer DC Debt TBA"/>
    <x v="4"/>
    <x v="1"/>
    <x v="1"/>
    <x v="2"/>
    <x v="0"/>
    <s v="Individual"/>
    <x v="1"/>
    <x v="1"/>
    <x v="1"/>
    <x v="3"/>
    <x v="10"/>
    <s v="909357  South Nepean Collector Ph3"/>
    <s v="518039  Sanitary Sewer DC Debt TBA"/>
    <n v="698"/>
    <n v="0"/>
    <n v="0"/>
    <n v="0"/>
    <n v="0"/>
    <n v="0"/>
    <n v="0"/>
    <n v="0"/>
    <n v="0"/>
    <n v="0"/>
    <n v="698"/>
    <n v="518039"/>
    <n v="698"/>
    <n v="3"/>
    <x v="7"/>
    <s v="Sanitary Sewer DC Debt"/>
    <n v="909357"/>
    <s v="Égout collecteur de Nepean-Sud - Étape 3"/>
    <s v="909357 Égout collecteur de Nepean-Sud - Étape 3"/>
    <x v="1"/>
    <x v="9"/>
    <x v="1"/>
    <x v="2"/>
  </r>
  <r>
    <n v="907390"/>
    <x v="189"/>
    <x v="0"/>
    <x v="0"/>
    <s v="Sewer Capital"/>
    <x v="5"/>
    <x v="3"/>
    <x v="1"/>
    <x v="2"/>
    <x v="0"/>
    <s v="Wastewater Treatment-Growth"/>
    <x v="1"/>
    <x v="1"/>
    <x v="4"/>
    <x v="11"/>
    <x v="10"/>
    <s v="907390  ROPEC Primary Clarifier Expansion"/>
    <s v="516112  Sewer Capital"/>
    <n v="0"/>
    <n v="0"/>
    <n v="0"/>
    <n v="0"/>
    <n v="0"/>
    <n v="16"/>
    <n v="0"/>
    <n v="0"/>
    <n v="0"/>
    <n v="0"/>
    <n v="16"/>
    <n v="516112"/>
    <n v="0"/>
    <n v="18"/>
    <x v="1"/>
    <s v="Sewer Capital "/>
    <n v="907390"/>
    <s v="CEROP – Agrandissement du décanteur primaire"/>
    <s v="907390 CEROP – Agrandissement du décanteur primaire"/>
    <x v="1"/>
    <x v="9"/>
    <x v="1"/>
    <x v="0"/>
  </r>
  <r>
    <n v="907390"/>
    <x v="189"/>
    <x v="1"/>
    <x v="1"/>
    <s v="Sanitary Wastewater (City Wide)"/>
    <x v="1"/>
    <x v="1"/>
    <x v="1"/>
    <x v="2"/>
    <x v="0"/>
    <s v="Wastewater Treatment-Growth"/>
    <x v="1"/>
    <x v="1"/>
    <x v="4"/>
    <x v="11"/>
    <x v="10"/>
    <s v="907390  ROPEC Primary Clarifier Expansion"/>
    <s v="516231  Sanitary Wastewater (City Wide)"/>
    <n v="0"/>
    <n v="0"/>
    <n v="0"/>
    <n v="7459"/>
    <n v="34840"/>
    <n v="6926"/>
    <n v="0"/>
    <n v="0"/>
    <n v="0"/>
    <n v="0"/>
    <n v="49225"/>
    <n v="516231"/>
    <n v="7459"/>
    <n v="18"/>
    <x v="1"/>
    <s v="Sanitary Wastewater"/>
    <n v="907390"/>
    <s v="CEROP – Agrandissement du décanteur primaire"/>
    <s v="907390 CEROP – Agrandissement du décanteur primaire"/>
    <x v="1"/>
    <x v="9"/>
    <x v="1"/>
    <x v="1"/>
  </r>
  <r>
    <n v="907390"/>
    <x v="189"/>
    <x v="1"/>
    <x v="1"/>
    <s v="Post Period Capacity Sewer"/>
    <x v="1"/>
    <x v="1"/>
    <x v="1"/>
    <x v="2"/>
    <x v="0"/>
    <s v="Wastewater Treatment-Growth"/>
    <x v="1"/>
    <x v="1"/>
    <x v="4"/>
    <x v="11"/>
    <x v="10"/>
    <s v="907390  ROPEC Primary Clarifier Expansion"/>
    <s v="516392  Post Period Capacity Sewer"/>
    <n v="0"/>
    <n v="0"/>
    <n v="0"/>
    <n v="1203"/>
    <n v="5625"/>
    <n v="1118"/>
    <n v="0"/>
    <n v="0"/>
    <n v="0"/>
    <n v="0"/>
    <n v="7946"/>
    <n v="516392"/>
    <n v="1203"/>
    <n v="18"/>
    <x v="1"/>
    <s v="Sanitary Wastewater"/>
    <n v="907390"/>
    <s v="CEROP – Agrandissement du décanteur primaire"/>
    <s v="907390 CEROP – Agrandissement du décanteur primaire"/>
    <x v="1"/>
    <x v="9"/>
    <x v="1"/>
    <x v="1"/>
  </r>
  <r>
    <n v="907390"/>
    <x v="189"/>
    <x v="2"/>
    <x v="2"/>
    <s v="Sewer Funded Debt"/>
    <x v="6"/>
    <x v="3"/>
    <x v="1"/>
    <x v="2"/>
    <x v="0"/>
    <s v="Wastewater Treatment-Growth"/>
    <x v="1"/>
    <x v="1"/>
    <x v="4"/>
    <x v="11"/>
    <x v="10"/>
    <s v="907390  ROPEC Primary Clarifier Expansion"/>
    <s v="518007  Sewer Funded Debt"/>
    <n v="0"/>
    <n v="0"/>
    <n v="0"/>
    <n v="1"/>
    <n v="0"/>
    <n v="75"/>
    <n v="0"/>
    <n v="0"/>
    <n v="0"/>
    <n v="0"/>
    <n v="76"/>
    <n v="518007"/>
    <n v="1"/>
    <n v="18"/>
    <x v="1"/>
    <s v="Sewer Funded Debt"/>
    <n v="907390"/>
    <s v="CEROP – Agrandissement du décanteur primaire"/>
    <s v="907390 CEROP – Agrandissement du décanteur primaire"/>
    <x v="1"/>
    <x v="9"/>
    <x v="1"/>
    <x v="2"/>
  </r>
  <r>
    <n v="907390"/>
    <x v="189"/>
    <x v="4"/>
    <x v="2"/>
    <s v="San Sewer DC Debt TBA"/>
    <x v="4"/>
    <x v="1"/>
    <x v="1"/>
    <x v="2"/>
    <x v="0"/>
    <s v="Wastewater Treatment-Growth"/>
    <x v="1"/>
    <x v="1"/>
    <x v="4"/>
    <x v="11"/>
    <x v="10"/>
    <s v="907390  ROPEC Primary Clarifier Expansion"/>
    <s v="518039  Sanitary Sewer DC Debt TBA"/>
    <n v="0"/>
    <n v="0"/>
    <n v="0"/>
    <n v="0"/>
    <n v="0"/>
    <n v="539"/>
    <n v="0"/>
    <n v="0"/>
    <n v="0"/>
    <n v="0"/>
    <n v="539"/>
    <n v="518039"/>
    <n v="0"/>
    <n v="18"/>
    <x v="1"/>
    <s v="Sanitary Sewer DC Debt"/>
    <n v="907390"/>
    <s v="CEROP – Agrandissement du décanteur primaire"/>
    <s v="907390 CEROP – Agrandissement du décanteur primaire"/>
    <x v="1"/>
    <x v="9"/>
    <x v="1"/>
    <x v="2"/>
  </r>
  <r>
    <n v="909029"/>
    <x v="190"/>
    <x v="0"/>
    <x v="0"/>
    <s v="Sewer Capital"/>
    <x v="5"/>
    <x v="3"/>
    <x v="1"/>
    <x v="2"/>
    <x v="0"/>
    <s v="Wastewater Services General-Regulatory"/>
    <x v="2"/>
    <x v="1"/>
    <x v="4"/>
    <x v="11"/>
    <x v="10"/>
    <s v="909029  Protective Plumbing Program 2018"/>
    <s v="516112  Sewer Capital"/>
    <n v="0"/>
    <n v="1000"/>
    <n v="1000"/>
    <n v="1000"/>
    <n v="1000"/>
    <n v="1000"/>
    <n v="1000"/>
    <n v="1000"/>
    <n v="1000"/>
    <n v="1000"/>
    <n v="9000"/>
    <n v="516112"/>
    <n v="3000"/>
    <s v="CW"/>
    <x v="9"/>
    <s v="Sewer Capital "/>
    <n v="909029"/>
    <s v="Programme d’installation de dispositifs protecteurs sanitaires – 2018"/>
    <s v="909029 Programme d’installation de dispositifs protecteurs sanitaires – 2018"/>
    <x v="1"/>
    <x v="9"/>
    <x v="2"/>
    <x v="0"/>
  </r>
  <r>
    <n v="909312"/>
    <x v="191"/>
    <x v="0"/>
    <x v="0"/>
    <s v="Sewer Capital"/>
    <x v="5"/>
    <x v="3"/>
    <x v="1"/>
    <x v="2"/>
    <x v="0"/>
    <s v="Wastewater Services General-Renewal"/>
    <x v="0"/>
    <x v="1"/>
    <x v="4"/>
    <x v="11"/>
    <x v="10"/>
    <s v="909312  Water Env Protec Short Term Initiat 2019"/>
    <s v="516112  Sewer Capital"/>
    <n v="150"/>
    <n v="150"/>
    <n v="150"/>
    <n v="150"/>
    <n v="150"/>
    <n v="150"/>
    <n v="150"/>
    <n v="150"/>
    <n v="150"/>
    <n v="150"/>
    <n v="1500"/>
    <n v="516112"/>
    <n v="600"/>
    <n v="11"/>
    <x v="3"/>
    <s v="Sewer Capital "/>
    <n v="909312"/>
    <s v="Protection de l’environnement l’eau : Initiatives à court terme - 2019"/>
    <s v="909312 Protection de l’environnement l’eau : Initiatives à court terme - 2019"/>
    <x v="1"/>
    <x v="9"/>
    <x v="0"/>
    <x v="0"/>
  </r>
  <r>
    <n v="903324"/>
    <x v="192"/>
    <x v="0"/>
    <x v="0"/>
    <s v="Stormwater Reserve"/>
    <x v="5"/>
    <x v="3"/>
    <x v="1"/>
    <x v="3"/>
    <x v="0"/>
    <s v="Individual"/>
    <x v="0"/>
    <x v="1"/>
    <x v="1"/>
    <x v="3"/>
    <x v="12"/>
    <s v="903324  Kennedy Burnett SW Pond"/>
    <s v="516180  Stormwater Reserve Capital"/>
    <n v="7875"/>
    <n v="0"/>
    <n v="0"/>
    <n v="0"/>
    <n v="0"/>
    <n v="0"/>
    <n v="0"/>
    <n v="0"/>
    <n v="0"/>
    <n v="0"/>
    <n v="7875"/>
    <n v="516180"/>
    <n v="7875"/>
    <n v="3"/>
    <x v="9"/>
    <s v="Stormwater"/>
    <n v="903324"/>
    <s v="Bassin de rétention des eaux pluviales Kennedy-Burnett "/>
    <s v="903324 Bassin de rétention des eaux pluviales Kennedy-Burnett "/>
    <x v="1"/>
    <x v="12"/>
    <x v="0"/>
    <x v="0"/>
  </r>
  <r>
    <n v="903324"/>
    <x v="192"/>
    <x v="1"/>
    <x v="1"/>
    <s v="SUC Nepean"/>
    <x v="1"/>
    <x v="1"/>
    <x v="1"/>
    <x v="3"/>
    <x v="0"/>
    <s v="Individual"/>
    <x v="0"/>
    <x v="1"/>
    <x v="1"/>
    <x v="3"/>
    <x v="12"/>
    <s v="903324  Kennedy Burnett SW Pond"/>
    <s v="516285 SUC Nepean"/>
    <n v="4625"/>
    <n v="0"/>
    <n v="0"/>
    <n v="0"/>
    <n v="0"/>
    <n v="0"/>
    <n v="0"/>
    <n v="0"/>
    <n v="0"/>
    <n v="0"/>
    <n v="4625"/>
    <n v="516285"/>
    <n v="4625"/>
    <n v="3"/>
    <x v="9"/>
    <s v="Stormwater Management Ponds"/>
    <n v="903324"/>
    <s v="Bassin de rétention des eaux pluviales Kennedy-Burnett "/>
    <s v="903324 Bassin de rétention des eaux pluviales Kennedy-Burnett "/>
    <x v="1"/>
    <x v="12"/>
    <x v="0"/>
    <x v="1"/>
  </r>
  <r>
    <n v="908252"/>
    <x v="193"/>
    <x v="0"/>
    <x v="0"/>
    <s v="Stormwater Reserve"/>
    <x v="5"/>
    <x v="3"/>
    <x v="1"/>
    <x v="3"/>
    <x v="0"/>
    <s v="Individual"/>
    <x v="0"/>
    <x v="1"/>
    <x v="1"/>
    <x v="3"/>
    <x v="12"/>
    <s v="908252  Stormwater Mgmt Retrofit Master Plan"/>
    <s v="516180  Stormwater Reserve Capital"/>
    <n v="100"/>
    <n v="510"/>
    <n v="0"/>
    <n v="0"/>
    <n v="0"/>
    <n v="0"/>
    <n v="0"/>
    <n v="0"/>
    <n v="0"/>
    <n v="0"/>
    <n v="610"/>
    <n v="516180"/>
    <n v="610"/>
    <s v="CW"/>
    <x v="8"/>
    <s v="Stormwater"/>
    <n v="908252"/>
    <s v="Plan directeur de modernisation du système de gestion des eaux pluviales"/>
    <s v="908252 Plan directeur de modernisation du système de gestion des eaux pluviales"/>
    <x v="1"/>
    <x v="12"/>
    <x v="0"/>
    <x v="0"/>
  </r>
  <r>
    <n v="909355"/>
    <x v="194"/>
    <x v="0"/>
    <x v="0"/>
    <s v="Stormwater Reserve"/>
    <x v="5"/>
    <x v="3"/>
    <x v="1"/>
    <x v="3"/>
    <x v="0"/>
    <s v="Individual"/>
    <x v="0"/>
    <x v="1"/>
    <x v="1"/>
    <x v="3"/>
    <x v="12"/>
    <s v="909355  2019 Flood Plain Mapping"/>
    <s v="516180  Stormwater Reserve Capital"/>
    <n v="175"/>
    <n v="255"/>
    <n v="208"/>
    <n v="133"/>
    <n v="0"/>
    <n v="0"/>
    <n v="0"/>
    <n v="0"/>
    <n v="0"/>
    <n v="0"/>
    <n v="771"/>
    <n v="516180"/>
    <n v="771"/>
    <s v="CW"/>
    <x v="3"/>
    <s v="Stormwater"/>
    <n v="909355"/>
    <s v="Cartographie des plaines inondables 2019"/>
    <s v="909355 Cartographie des plaines inondables 2019"/>
    <x v="1"/>
    <x v="12"/>
    <x v="0"/>
    <x v="0"/>
  </r>
  <r>
    <n v="909356"/>
    <x v="195"/>
    <x v="0"/>
    <x v="0"/>
    <s v="Stormwater Reserve"/>
    <x v="5"/>
    <x v="3"/>
    <x v="1"/>
    <x v="3"/>
    <x v="0"/>
    <s v="Individual"/>
    <x v="0"/>
    <x v="1"/>
    <x v="1"/>
    <x v="3"/>
    <x v="12"/>
    <s v="909356  2020 Stormwater Management Retrofit"/>
    <s v="516180  Stormwater Reserve Capital"/>
    <n v="0"/>
    <n v="0"/>
    <n v="1500"/>
    <n v="2500"/>
    <n v="0"/>
    <n v="0"/>
    <n v="0"/>
    <n v="0"/>
    <n v="0"/>
    <n v="0"/>
    <n v="4000"/>
    <n v="516180"/>
    <n v="4000"/>
    <s v="CW"/>
    <x v="3"/>
    <s v="Stormwater"/>
    <n v="909356"/>
    <s v="Modernisation de la gestion des eaux pluviales 2020"/>
    <s v="909356 Modernisation de la gestion des eaux pluviales 2020"/>
    <x v="1"/>
    <x v="12"/>
    <x v="0"/>
    <x v="0"/>
  </r>
  <r>
    <n v="909356"/>
    <x v="195"/>
    <x v="2"/>
    <x v="2"/>
    <s v="Stormwater Res Debt"/>
    <x v="6"/>
    <x v="3"/>
    <x v="1"/>
    <x v="3"/>
    <x v="0"/>
    <s v="Individual"/>
    <x v="0"/>
    <x v="1"/>
    <x v="1"/>
    <x v="3"/>
    <x v="12"/>
    <s v="909356  2020 Stormwater Management Retrofit"/>
    <s v="518056  Stormwater Reserve Capital Debt"/>
    <n v="0"/>
    <n v="2040"/>
    <n v="580"/>
    <n v="683"/>
    <n v="0"/>
    <n v="0"/>
    <n v="0"/>
    <n v="0"/>
    <n v="0"/>
    <n v="0"/>
    <n v="3303"/>
    <n v="518056"/>
    <n v="3303"/>
    <s v="CW"/>
    <x v="3"/>
    <e v="#N/A"/>
    <n v="909356"/>
    <s v="Modernisation de la gestion des eaux pluviales 2020"/>
    <s v="909356 Modernisation de la gestion des eaux pluviales 2020"/>
    <x v="1"/>
    <x v="12"/>
    <x v="0"/>
    <x v="2"/>
  </r>
  <r>
    <n v="909017"/>
    <x v="196"/>
    <x v="0"/>
    <x v="0"/>
    <s v="Stormwater Reserve"/>
    <x v="5"/>
    <x v="3"/>
    <x v="1"/>
    <x v="3"/>
    <x v="0"/>
    <s v="Structures-Stormwater"/>
    <x v="0"/>
    <x v="1"/>
    <x v="1"/>
    <x v="3"/>
    <x v="12"/>
    <s v="909017  LRT2 C1 Hwy 174 Culverts"/>
    <s v="516180  Stormwater Reserve Capital"/>
    <n v="510"/>
    <n v="0"/>
    <n v="1010"/>
    <n v="0"/>
    <n v="0"/>
    <n v="0"/>
    <n v="0"/>
    <n v="0"/>
    <n v="0"/>
    <n v="0"/>
    <n v="1520"/>
    <n v="516180"/>
    <n v="1520"/>
    <s v="CW"/>
    <x v="3"/>
    <s v="Stormwater"/>
    <n v="909017"/>
    <s v="TLR2 Ponceaux de l’autoroute 174 zone C1"/>
    <s v="909017 TLR2 Ponceaux de l’autoroute 174 zone C1"/>
    <x v="1"/>
    <x v="12"/>
    <x v="0"/>
    <x v="0"/>
  </r>
  <r>
    <n v="909017"/>
    <x v="196"/>
    <x v="2"/>
    <x v="2"/>
    <s v="Stormwater Res Debt"/>
    <x v="6"/>
    <x v="3"/>
    <x v="1"/>
    <x v="3"/>
    <x v="0"/>
    <s v="Structures-Stormwater"/>
    <x v="0"/>
    <x v="1"/>
    <x v="1"/>
    <x v="3"/>
    <x v="12"/>
    <s v="909017  LRT2 C1 Hwy 174 Culverts"/>
    <s v="518056  Stormwater Reserve Capital Debt"/>
    <n v="1500"/>
    <n v="4019"/>
    <n v="1000"/>
    <n v="0"/>
    <n v="0"/>
    <n v="0"/>
    <n v="0"/>
    <n v="0"/>
    <n v="0"/>
    <n v="0"/>
    <n v="6519"/>
    <n v="518056"/>
    <n v="6519"/>
    <s v="CW"/>
    <x v="3"/>
    <e v="#N/A"/>
    <n v="909017"/>
    <s v="TLR2 Ponceaux de l’autoroute 174 zone C1"/>
    <s v="909017 TLR2 Ponceaux de l’autoroute 174 zone C1"/>
    <x v="1"/>
    <x v="12"/>
    <x v="0"/>
    <x v="2"/>
  </r>
  <r>
    <n v="909383"/>
    <x v="197"/>
    <x v="0"/>
    <x v="0"/>
    <s v="Sewer Capital"/>
    <x v="5"/>
    <x v="3"/>
    <x v="1"/>
    <x v="3"/>
    <x v="0"/>
    <s v="Structures-Stormwater"/>
    <x v="0"/>
    <x v="1"/>
    <x v="1"/>
    <x v="3"/>
    <x v="12"/>
    <s v="909383  2019 Culverts Scoping Pre/Post Eng."/>
    <s v="516112  Sewer Capital"/>
    <n v="0"/>
    <n v="0"/>
    <n v="0"/>
    <n v="0"/>
    <n v="1000"/>
    <n v="1000"/>
    <n v="1000"/>
    <n v="1000"/>
    <n v="1000"/>
    <n v="1000"/>
    <n v="6000"/>
    <n v="516112"/>
    <n v="0"/>
    <s v="CW"/>
    <x v="3"/>
    <s v="Sewer Capital "/>
    <n v="909383"/>
    <s v="Délimitations préalable et subséquente des travaux d'ingénierie des ponceaux 2019"/>
    <s v="909383 Délimitations préalable et subséquente des travaux d'ingénierie des ponceaux 2019"/>
    <x v="1"/>
    <x v="12"/>
    <x v="0"/>
    <x v="0"/>
  </r>
  <r>
    <n v="909383"/>
    <x v="197"/>
    <x v="0"/>
    <x v="0"/>
    <s v="Stormwater Reserve"/>
    <x v="5"/>
    <x v="3"/>
    <x v="1"/>
    <x v="3"/>
    <x v="0"/>
    <s v="Structures-Stormwater"/>
    <x v="0"/>
    <x v="1"/>
    <x v="1"/>
    <x v="3"/>
    <x v="12"/>
    <s v="909383  2019 Culverts Scoping Pre/Post Eng."/>
    <s v="516180  Stormwater Reserve Capital"/>
    <n v="510"/>
    <n v="600"/>
    <n v="600"/>
    <n v="600"/>
    <n v="0"/>
    <n v="0"/>
    <n v="0"/>
    <n v="0"/>
    <n v="0"/>
    <n v="0"/>
    <n v="2310"/>
    <n v="516180"/>
    <n v="2310"/>
    <s v="CW"/>
    <x v="3"/>
    <s v="Stormwater"/>
    <n v="909383"/>
    <s v="Délimitations préalable et subséquente des travaux d'ingénierie des ponceaux 2019"/>
    <s v="909383 Délimitations préalable et subséquente des travaux d'ingénierie des ponceaux 2019"/>
    <x v="1"/>
    <x v="12"/>
    <x v="0"/>
    <x v="0"/>
  </r>
  <r>
    <n v="909384"/>
    <x v="198"/>
    <x v="0"/>
    <x v="0"/>
    <s v="Sewer Capital"/>
    <x v="5"/>
    <x v="3"/>
    <x v="1"/>
    <x v="3"/>
    <x v="0"/>
    <s v="Structures-Stormwater"/>
    <x v="0"/>
    <x v="1"/>
    <x v="1"/>
    <x v="3"/>
    <x v="12"/>
    <s v="909384  2019 Drainage Culverts - Site-Specific"/>
    <s v="516112  Sewer Capital"/>
    <n v="0"/>
    <n v="0"/>
    <n v="0"/>
    <n v="0"/>
    <n v="500"/>
    <n v="500"/>
    <n v="500"/>
    <n v="500"/>
    <n v="500"/>
    <n v="500"/>
    <n v="3000"/>
    <n v="516112"/>
    <n v="0"/>
    <s v="CW"/>
    <x v="3"/>
    <s v="Sewer Capital "/>
    <n v="909384"/>
    <s v="Ponceaux de drainage 2019 - Propres à un emplacement"/>
    <s v="909384 Ponceaux de drainage 2019 - Propres à un emplacement"/>
    <x v="1"/>
    <x v="12"/>
    <x v="0"/>
    <x v="0"/>
  </r>
  <r>
    <n v="909384"/>
    <x v="198"/>
    <x v="0"/>
    <x v="0"/>
    <s v="Stormwater Reserve"/>
    <x v="5"/>
    <x v="3"/>
    <x v="1"/>
    <x v="3"/>
    <x v="0"/>
    <s v="Structures-Stormwater"/>
    <x v="0"/>
    <x v="1"/>
    <x v="1"/>
    <x v="3"/>
    <x v="12"/>
    <s v="909384  2019 Drainage Culverts - Site-Specific"/>
    <s v="516180  Stormwater Reserve Capital"/>
    <n v="300"/>
    <n v="600"/>
    <n v="1300"/>
    <n v="1100"/>
    <n v="0"/>
    <n v="0"/>
    <n v="0"/>
    <n v="0"/>
    <n v="0"/>
    <n v="0"/>
    <n v="3300"/>
    <n v="516180"/>
    <n v="3300"/>
    <s v="CW"/>
    <x v="3"/>
    <s v="Stormwater"/>
    <n v="909384"/>
    <s v="Ponceaux de drainage 2019 - Propres à un emplacement"/>
    <s v="909384 Ponceaux de drainage 2019 - Propres à un emplacement"/>
    <x v="1"/>
    <x v="12"/>
    <x v="0"/>
    <x v="0"/>
  </r>
  <r>
    <n v="909384"/>
    <x v="198"/>
    <x v="2"/>
    <x v="2"/>
    <s v="Sewer Funded Debt"/>
    <x v="6"/>
    <x v="3"/>
    <x v="1"/>
    <x v="3"/>
    <x v="0"/>
    <s v="Structures-Stormwater"/>
    <x v="0"/>
    <x v="1"/>
    <x v="1"/>
    <x v="3"/>
    <x v="12"/>
    <s v="909384  2019 Drainage Culverts - Site-Specific"/>
    <s v="518007  Sewer Funded Debt"/>
    <n v="0"/>
    <n v="0"/>
    <n v="0"/>
    <n v="0"/>
    <n v="500"/>
    <n v="500"/>
    <n v="500"/>
    <n v="500"/>
    <n v="500"/>
    <n v="500"/>
    <n v="3000"/>
    <n v="518007"/>
    <n v="0"/>
    <s v="CW"/>
    <x v="3"/>
    <s v="Sewer Funded Debt"/>
    <n v="909384"/>
    <s v="Ponceaux de drainage 2019 - Propres à un emplacement"/>
    <s v="909384 Ponceaux de drainage 2019 - Propres à un emplacement"/>
    <x v="1"/>
    <x v="12"/>
    <x v="0"/>
    <x v="2"/>
  </r>
  <r>
    <n v="909384"/>
    <x v="198"/>
    <x v="2"/>
    <x v="2"/>
    <s v="Stormwater Res Debt"/>
    <x v="6"/>
    <x v="3"/>
    <x v="1"/>
    <x v="3"/>
    <x v="0"/>
    <s v="Structures-Stormwater"/>
    <x v="0"/>
    <x v="1"/>
    <x v="1"/>
    <x v="3"/>
    <x v="12"/>
    <s v="909384  2019 Drainage Culverts - Site-Specific"/>
    <s v="518056  Stormwater Reserve Capital Debt"/>
    <n v="400"/>
    <n v="1900"/>
    <n v="1000"/>
    <n v="1200"/>
    <n v="0"/>
    <n v="0"/>
    <n v="0"/>
    <n v="0"/>
    <n v="0"/>
    <n v="0"/>
    <n v="4500"/>
    <n v="518056"/>
    <n v="4500"/>
    <s v="CW"/>
    <x v="3"/>
    <e v="#N/A"/>
    <n v="909384"/>
    <s v="Ponceaux de drainage 2019 - Propres à un emplacement"/>
    <s v="909384 Ponceaux de drainage 2019 - Propres à un emplacement"/>
    <x v="1"/>
    <x v="12"/>
    <x v="0"/>
    <x v="2"/>
  </r>
  <r>
    <n v="909385"/>
    <x v="199"/>
    <x v="0"/>
    <x v="0"/>
    <s v="Sewer Capital"/>
    <x v="5"/>
    <x v="3"/>
    <x v="1"/>
    <x v="3"/>
    <x v="0"/>
    <s v="Structures-Stormwater"/>
    <x v="0"/>
    <x v="1"/>
    <x v="1"/>
    <x v="3"/>
    <x v="12"/>
    <s v="909385  2019 Drainage Culverts - CW"/>
    <s v="516112  Sewer Capital"/>
    <n v="0"/>
    <n v="0"/>
    <n v="0"/>
    <n v="0"/>
    <n v="10000"/>
    <n v="6000"/>
    <n v="7000"/>
    <n v="7000"/>
    <n v="7000"/>
    <n v="7000"/>
    <n v="44000"/>
    <n v="516112"/>
    <n v="0"/>
    <s v="CW"/>
    <x v="3"/>
    <s v="Sewer Capital "/>
    <n v="909385"/>
    <s v="Ponceaux de drainage 2019 - À l'échelle de la Ville"/>
    <s v="909385 Ponceaux de drainage 2019 - À l'échelle de la Ville"/>
    <x v="1"/>
    <x v="12"/>
    <x v="0"/>
    <x v="0"/>
  </r>
  <r>
    <n v="909385"/>
    <x v="199"/>
    <x v="0"/>
    <x v="0"/>
    <s v="Stormwater Reserve"/>
    <x v="5"/>
    <x v="3"/>
    <x v="1"/>
    <x v="3"/>
    <x v="0"/>
    <s v="Structures-Stormwater"/>
    <x v="0"/>
    <x v="1"/>
    <x v="1"/>
    <x v="3"/>
    <x v="12"/>
    <s v="909385  2019 Drainage Culverts - CW"/>
    <s v="516180  Stormwater Reserve Capital"/>
    <n v="775"/>
    <n v="2800"/>
    <n v="5500"/>
    <n v="6050"/>
    <n v="0"/>
    <n v="0"/>
    <n v="0"/>
    <n v="0"/>
    <n v="0"/>
    <n v="0"/>
    <n v="15125"/>
    <n v="516180"/>
    <n v="15125"/>
    <s v="CW"/>
    <x v="3"/>
    <s v="Stormwater"/>
    <n v="909385"/>
    <s v="Ponceaux de drainage 2019 - À l'échelle de la Ville"/>
    <s v="909385 Ponceaux de drainage 2019 - À l'échelle de la Ville"/>
    <x v="1"/>
    <x v="12"/>
    <x v="0"/>
    <x v="0"/>
  </r>
  <r>
    <n v="909385"/>
    <x v="199"/>
    <x v="2"/>
    <x v="2"/>
    <s v="Sewer Funded Debt"/>
    <x v="6"/>
    <x v="3"/>
    <x v="1"/>
    <x v="3"/>
    <x v="0"/>
    <s v="Structures-Stormwater"/>
    <x v="0"/>
    <x v="1"/>
    <x v="1"/>
    <x v="3"/>
    <x v="12"/>
    <s v="909385  2019 Drainage Culverts - CW"/>
    <s v="518007  Sewer Funded Debt"/>
    <n v="0"/>
    <n v="0"/>
    <n v="0"/>
    <n v="0"/>
    <n v="5000"/>
    <n v="6000"/>
    <n v="7000"/>
    <n v="7000"/>
    <n v="7000"/>
    <n v="7000"/>
    <n v="39000"/>
    <n v="518007"/>
    <n v="0"/>
    <s v="CW"/>
    <x v="3"/>
    <s v="Sewer Funded Debt"/>
    <n v="909385"/>
    <s v="Ponceaux de drainage 2019 - À l'échelle de la Ville"/>
    <s v="909385 Ponceaux de drainage 2019 - À l'échelle de la Ville"/>
    <x v="1"/>
    <x v="12"/>
    <x v="0"/>
    <x v="2"/>
  </r>
  <r>
    <n v="909385"/>
    <x v="199"/>
    <x v="2"/>
    <x v="2"/>
    <s v="Stormwater Res Debt"/>
    <x v="6"/>
    <x v="3"/>
    <x v="1"/>
    <x v="3"/>
    <x v="0"/>
    <s v="Structures-Stormwater"/>
    <x v="0"/>
    <x v="1"/>
    <x v="1"/>
    <x v="3"/>
    <x v="12"/>
    <s v="909385  2019 Drainage Culverts - CW"/>
    <s v="518056  Stormwater Reserve Capital Debt"/>
    <n v="12000"/>
    <n v="10000"/>
    <n v="6000"/>
    <n v="6000"/>
    <n v="0"/>
    <n v="0"/>
    <n v="0"/>
    <n v="0"/>
    <n v="0"/>
    <n v="0"/>
    <n v="34000"/>
    <n v="518056"/>
    <n v="34000"/>
    <s v="CW"/>
    <x v="3"/>
    <e v="#N/A"/>
    <n v="909385"/>
    <s v="Ponceaux de drainage 2019 - À l'échelle de la Ville"/>
    <s v="909385 Ponceaux de drainage 2019 - À l'échelle de la Ville"/>
    <x v="1"/>
    <x v="12"/>
    <x v="0"/>
    <x v="2"/>
  </r>
  <r>
    <n v="909386"/>
    <x v="200"/>
    <x v="0"/>
    <x v="0"/>
    <s v="Stormwater Reserve"/>
    <x v="5"/>
    <x v="3"/>
    <x v="1"/>
    <x v="3"/>
    <x v="0"/>
    <s v="Structures-Stormwater"/>
    <x v="0"/>
    <x v="1"/>
    <x v="1"/>
    <x v="3"/>
    <x v="12"/>
    <s v="909386  2019 Drainage Culverts - Other"/>
    <s v="516180  Stormwater Reserve Capital"/>
    <n v="325"/>
    <n v="0"/>
    <n v="0"/>
    <n v="0"/>
    <n v="0"/>
    <n v="0"/>
    <n v="0"/>
    <n v="0"/>
    <n v="0"/>
    <n v="0"/>
    <n v="325"/>
    <n v="516180"/>
    <n v="325"/>
    <s v="CW"/>
    <x v="3"/>
    <s v="Stormwater"/>
    <n v="909386"/>
    <s v="Ponceaux de drainage 2019 - Autres"/>
    <s v="909386 Ponceaux de drainage 2019 - Autres"/>
    <x v="1"/>
    <x v="12"/>
    <x v="0"/>
    <x v="0"/>
  </r>
  <r>
    <n v="909386"/>
    <x v="200"/>
    <x v="2"/>
    <x v="2"/>
    <s v="Stormwater Res Debt"/>
    <x v="6"/>
    <x v="3"/>
    <x v="1"/>
    <x v="3"/>
    <x v="0"/>
    <s v="Structures-Stormwater"/>
    <x v="0"/>
    <x v="1"/>
    <x v="1"/>
    <x v="3"/>
    <x v="12"/>
    <s v="909386  2019 Drainage Culverts - Other"/>
    <s v="518056  Stormwater Reserve Capital Debt"/>
    <n v="300"/>
    <n v="0"/>
    <n v="0"/>
    <n v="0"/>
    <n v="0"/>
    <n v="0"/>
    <n v="0"/>
    <n v="0"/>
    <n v="0"/>
    <n v="0"/>
    <n v="300"/>
    <n v="518056"/>
    <n v="300"/>
    <s v="CW"/>
    <x v="3"/>
    <e v="#N/A"/>
    <n v="909386"/>
    <s v="Ponceaux de drainage 2019 - Autres"/>
    <s v="909386 Ponceaux de drainage 2019 - Autres"/>
    <x v="1"/>
    <x v="12"/>
    <x v="0"/>
    <x v="2"/>
  </r>
  <r>
    <n v="908618"/>
    <x v="201"/>
    <x v="0"/>
    <x v="0"/>
    <s v="Stormwater Reserve"/>
    <x v="5"/>
    <x v="3"/>
    <x v="1"/>
    <x v="3"/>
    <x v="0"/>
    <s v="Individual"/>
    <x v="0"/>
    <x v="1"/>
    <x v="1"/>
    <x v="3"/>
    <x v="12"/>
    <s v="908618  CWWF Convent Glen North Storm Sewer"/>
    <s v="516180  Stormwater Reserve Capital"/>
    <n v="0"/>
    <n v="0"/>
    <n v="0"/>
    <n v="20600"/>
    <n v="0"/>
    <n v="0"/>
    <n v="0"/>
    <n v="0"/>
    <n v="0"/>
    <n v="0"/>
    <n v="20600"/>
    <n v="516180"/>
    <n v="20600"/>
    <n v="1"/>
    <x v="5"/>
    <s v="Stormwater"/>
    <n v="908618"/>
    <s v="Égout pluvial collecteur de Bilberry Ouest"/>
    <s v="908618 Égout pluvial collecteur de Bilberry Ouest"/>
    <x v="1"/>
    <x v="12"/>
    <x v="0"/>
    <x v="0"/>
  </r>
  <r>
    <n v="909150"/>
    <x v="202"/>
    <x v="0"/>
    <x v="0"/>
    <s v="Stormwater Reserve"/>
    <x v="5"/>
    <x v="3"/>
    <x v="1"/>
    <x v="3"/>
    <x v="0"/>
    <s v="Stormwater Collection Rehabilitation"/>
    <x v="0"/>
    <x v="1"/>
    <x v="1"/>
    <x v="3"/>
    <x v="12"/>
    <s v="909150  2019 Stormwater Improvements"/>
    <s v="516180  Stormwater Reserve Capital"/>
    <n v="500"/>
    <n v="1000"/>
    <n v="1000"/>
    <n v="1140"/>
    <n v="4305"/>
    <n v="9215"/>
    <n v="7310"/>
    <n v="8300"/>
    <n v="9310"/>
    <n v="9650"/>
    <n v="51730"/>
    <n v="516180"/>
    <n v="3640"/>
    <s v="CW"/>
    <x v="3"/>
    <s v="Stormwater"/>
    <n v="909150"/>
    <s v="Modernisation de l’infrastructure de gestion des eaux pluviales – 2018"/>
    <s v="909150 Modernisation de l’infrastructure de gestion des eaux pluviales – 2018"/>
    <x v="1"/>
    <x v="12"/>
    <x v="0"/>
    <x v="0"/>
  </r>
  <r>
    <n v="902137"/>
    <x v="203"/>
    <x v="0"/>
    <x v="0"/>
    <s v="Sewer Capital"/>
    <x v="5"/>
    <x v="3"/>
    <x v="1"/>
    <x v="3"/>
    <x v="0"/>
    <s v="Stormwater Management Facilities"/>
    <x v="0"/>
    <x v="1"/>
    <x v="4"/>
    <x v="14"/>
    <x v="12"/>
    <s v="902137  Stormwater Mgmt: Rehab&amp;Enviro Compliance"/>
    <s v="516112  Sewer Capital"/>
    <n v="1620"/>
    <n v="1450"/>
    <n v="706"/>
    <n v="712"/>
    <n v="743"/>
    <n v="775"/>
    <n v="808"/>
    <n v="870"/>
    <n v="870"/>
    <n v="870"/>
    <n v="9424"/>
    <n v="516112"/>
    <n v="4488"/>
    <s v="CW"/>
    <x v="8"/>
    <s v="Sewer Capital "/>
    <n v="902137"/>
    <s v="Gestion des eaux pluviales : divers travaux de réfection et de conformité environnementale – 2019"/>
    <s v="902137 Gestion des eaux pluviales : divers travaux de réfection et de conformité environnementale – 2019"/>
    <x v="1"/>
    <x v="12"/>
    <x v="0"/>
    <x v="0"/>
  </r>
  <r>
    <n v="909540"/>
    <x v="204"/>
    <x v="1"/>
    <x v="1"/>
    <s v="SUC Glou Ponds"/>
    <x v="1"/>
    <x v="1"/>
    <x v="1"/>
    <x v="3"/>
    <x v="0"/>
    <s v="Individual"/>
    <x v="1"/>
    <x v="1"/>
    <x v="1"/>
    <x v="10"/>
    <x v="12"/>
    <s v="909540  DCA- Riverside South Pond 5 Storm Sewers"/>
    <s v="516283  SUC Glou Ponds"/>
    <n v="6500.826"/>
    <n v="0"/>
    <n v="0"/>
    <n v="0"/>
    <n v="0"/>
    <n v="0"/>
    <n v="0"/>
    <n v="0"/>
    <n v="0"/>
    <n v="0"/>
    <n v="6500.826"/>
    <n v="516283"/>
    <n v="6500.826"/>
    <n v="22"/>
    <x v="2"/>
    <s v="Stormwater Management Ponds"/>
    <n v="909540"/>
    <s v="ERA - Égouts pluviaux du bassin de rétention 5 Riverside-Sud"/>
    <s v="909540 ERA - Égouts pluviaux du bassin de rétention 5 Riverside-Sud"/>
    <x v="1"/>
    <x v="12"/>
    <x v="1"/>
    <x v="1"/>
  </r>
  <r>
    <n v="907485"/>
    <x v="205"/>
    <x v="0"/>
    <x v="0"/>
    <s v="Stormwater Reserve"/>
    <x v="5"/>
    <x v="3"/>
    <x v="1"/>
    <x v="3"/>
    <x v="0"/>
    <s v="Individual"/>
    <x v="1"/>
    <x v="1"/>
    <x v="1"/>
    <x v="3"/>
    <x v="12"/>
    <s v="907485  2019 Stormwater Master Planning"/>
    <s v="516180  Stormwater Reserve Capital"/>
    <n v="197.5"/>
    <n v="201.45"/>
    <n v="0"/>
    <n v="0"/>
    <n v="0"/>
    <n v="0"/>
    <n v="0"/>
    <n v="0"/>
    <n v="0"/>
    <n v="0"/>
    <n v="398.95"/>
    <n v="516180"/>
    <n v="398.95"/>
    <s v="CW"/>
    <x v="4"/>
    <s v="Stormwater"/>
    <n v="907485"/>
    <s v="Plan directeur de modernisation de la gestion des eaux pluviales 2019"/>
    <s v="907485 Plan directeur de modernisation de la gestion des eaux pluviales 2019"/>
    <x v="1"/>
    <x v="12"/>
    <x v="1"/>
    <x v="0"/>
  </r>
  <r>
    <n v="907485"/>
    <x v="205"/>
    <x v="1"/>
    <x v="1"/>
    <s v="Studies-2021-CW"/>
    <x v="1"/>
    <x v="1"/>
    <x v="1"/>
    <x v="3"/>
    <x v="0"/>
    <s v="Individual"/>
    <x v="1"/>
    <x v="1"/>
    <x v="1"/>
    <x v="3"/>
    <x v="12"/>
    <s v="907485  2019 Stormwater Master Planning"/>
    <s v="516279  D/C Studies-2021-CW"/>
    <n v="52.5"/>
    <n v="53.55"/>
    <n v="0"/>
    <n v="0"/>
    <n v="0"/>
    <n v="0"/>
    <n v="0"/>
    <n v="0"/>
    <n v="0"/>
    <n v="0"/>
    <n v="106.05"/>
    <n v="516279"/>
    <n v="106.05"/>
    <s v="CW"/>
    <x v="4"/>
    <s v="Studies"/>
    <n v="907485"/>
    <s v="Plan directeur de modernisation de la gestion des eaux pluviales 2019"/>
    <s v="907485 Plan directeur de modernisation de la gestion des eaux pluviales 2019"/>
    <x v="1"/>
    <x v="12"/>
    <x v="1"/>
    <x v="1"/>
  </r>
  <r>
    <n v="909351"/>
    <x v="206"/>
    <x v="3"/>
    <x v="3"/>
    <s v="General Revenue"/>
    <x v="3"/>
    <x v="2"/>
    <x v="1"/>
    <x v="3"/>
    <x v="0"/>
    <s v="Municipal Drains"/>
    <x v="3"/>
    <x v="1"/>
    <x v="4"/>
    <x v="14"/>
    <x v="12"/>
    <s v="909351  Municipal Drain Improvements - 2019"/>
    <s v="517005  General Revenue"/>
    <n v="432"/>
    <n v="450"/>
    <n v="450"/>
    <n v="450"/>
    <n v="450"/>
    <n v="450"/>
    <n v="450"/>
    <n v="450"/>
    <n v="450"/>
    <n v="450"/>
    <n v="4482"/>
    <n v="517005"/>
    <n v="1782"/>
    <n v="21"/>
    <x v="3"/>
    <s v="General"/>
    <n v="909351"/>
    <s v="Améliorations de drain municipal - 2019"/>
    <s v="909351 Améliorations de drain municipal - 2019"/>
    <x v="1"/>
    <x v="12"/>
    <x v="4"/>
    <x v="3"/>
  </r>
  <r>
    <n v="909351"/>
    <x v="206"/>
    <x v="0"/>
    <x v="0"/>
    <s v="Sewer Capital"/>
    <x v="5"/>
    <x v="3"/>
    <x v="1"/>
    <x v="3"/>
    <x v="0"/>
    <s v="Municipal Drains"/>
    <x v="3"/>
    <x v="1"/>
    <x v="4"/>
    <x v="14"/>
    <x v="12"/>
    <s v="909351  Municipal Drain Improvements - 2019"/>
    <s v="516112  Sewer Capital"/>
    <n v="48"/>
    <n v="50"/>
    <n v="50"/>
    <n v="50"/>
    <n v="0"/>
    <n v="0"/>
    <n v="0"/>
    <n v="0"/>
    <n v="0"/>
    <n v="0"/>
    <n v="198"/>
    <n v="516112"/>
    <n v="198"/>
    <n v="21"/>
    <x v="3"/>
    <s v="Sewer Capital "/>
    <n v="909351"/>
    <s v="Améliorations de drain municipal - 2019"/>
    <s v="909351 Améliorations de drain municipal - 2019"/>
    <x v="1"/>
    <x v="12"/>
    <x v="4"/>
    <x v="0"/>
  </r>
  <r>
    <n v="909026"/>
    <x v="207"/>
    <x v="0"/>
    <x v="0"/>
    <s v="Sewer Capital"/>
    <x v="5"/>
    <x v="3"/>
    <x v="1"/>
    <x v="3"/>
    <x v="0"/>
    <s v="Ottawa River Fund-Strategic"/>
    <x v="2"/>
    <x v="1"/>
    <x v="4"/>
    <x v="14"/>
    <x v="12"/>
    <s v="909026  ORAP-Water Environment Strategy (WES)PH2"/>
    <s v="516112  Sewer Capital"/>
    <n v="0"/>
    <n v="1000"/>
    <n v="1000"/>
    <n v="1000"/>
    <n v="1000"/>
    <n v="1000"/>
    <n v="1000"/>
    <n v="1000"/>
    <n v="1000"/>
    <n v="1000"/>
    <n v="9000"/>
    <n v="516112"/>
    <n v="3000"/>
    <s v="CW"/>
    <x v="9"/>
    <s v="Sewer Capital "/>
    <n v="909026"/>
    <s v="PARO – Stratégie sur le milieu aquatique (SMA) Phase 2 – 2018"/>
    <s v="909026 PARO – Stratégie sur le milieu aquatique (SMA) Phase 2 – 2018"/>
    <x v="1"/>
    <x v="12"/>
    <x v="2"/>
    <x v="0"/>
  </r>
  <r>
    <n v="907611"/>
    <x v="208"/>
    <x v="0"/>
    <x v="0"/>
    <s v="Solid Waste Compensation"/>
    <x v="0"/>
    <x v="0"/>
    <x v="0"/>
    <x v="0"/>
    <x v="0"/>
    <s v="Individual"/>
    <x v="0"/>
    <x v="2"/>
    <x v="4"/>
    <x v="15"/>
    <x v="13"/>
    <s v="907611  Trail Road Stormwater Ponds and Ditches"/>
    <s v="516120  Solid Waste Compensation"/>
    <n v="0"/>
    <n v="50"/>
    <n v="0"/>
    <n v="0"/>
    <n v="0"/>
    <n v="0"/>
    <n v="0"/>
    <n v="0"/>
    <n v="0"/>
    <n v="0"/>
    <n v="50"/>
    <n v="516120"/>
    <n v="50"/>
    <n v="21"/>
    <x v="8"/>
    <s v="Solid Waste Compensation"/>
    <n v="907611"/>
    <s v="Bassins et fossés d’eaux pluviales du chemin Trail"/>
    <s v="907611 Bassins et fossés d’eaux pluviales du chemin Trail"/>
    <x v="2"/>
    <x v="13"/>
    <x v="0"/>
    <x v="0"/>
  </r>
  <r>
    <n v="907611"/>
    <x v="208"/>
    <x v="0"/>
    <x v="0"/>
    <s v="Solid Waste Rate"/>
    <x v="0"/>
    <x v="0"/>
    <x v="0"/>
    <x v="0"/>
    <x v="0"/>
    <s v="Individual"/>
    <x v="0"/>
    <x v="2"/>
    <x v="4"/>
    <x v="15"/>
    <x v="13"/>
    <s v="907611  Trail Road Stormwater Ponds and Ditches"/>
    <s v="516127  Solid Waste Rate"/>
    <n v="0"/>
    <n v="200"/>
    <n v="0"/>
    <n v="0"/>
    <n v="0"/>
    <n v="0"/>
    <n v="0"/>
    <n v="0"/>
    <n v="0"/>
    <n v="0"/>
    <n v="200"/>
    <n v="516127"/>
    <n v="200"/>
    <n v="21"/>
    <x v="8"/>
    <s v="Solid Waste Rate"/>
    <n v="907611"/>
    <s v="Bassins et fossés d’eaux pluviales du chemin Trail"/>
    <s v="907611 Bassins et fossés d’eaux pluviales du chemin Trail"/>
    <x v="2"/>
    <x v="13"/>
    <x v="0"/>
    <x v="0"/>
  </r>
  <r>
    <n v="907614"/>
    <x v="209"/>
    <x v="0"/>
    <x v="0"/>
    <s v="Solid Waste Compensation"/>
    <x v="0"/>
    <x v="0"/>
    <x v="0"/>
    <x v="0"/>
    <x v="0"/>
    <s v="Individual"/>
    <x v="0"/>
    <x v="2"/>
    <x v="4"/>
    <x v="15"/>
    <x v="13"/>
    <s v="907614  Barnsdale Base Preparation"/>
    <s v="516120  Solid Waste Compensation"/>
    <n v="0"/>
    <n v="600"/>
    <n v="600"/>
    <n v="600"/>
    <n v="0"/>
    <n v="0"/>
    <n v="0"/>
    <n v="0"/>
    <n v="0"/>
    <n v="0"/>
    <n v="1800"/>
    <n v="516120"/>
    <n v="1800"/>
    <n v="21"/>
    <x v="8"/>
    <s v="Solid Waste Compensation"/>
    <n v="907614"/>
    <s v="Préparation de la base du chemin Barnsdale "/>
    <s v="907614 Préparation de la base du chemin Barnsdale "/>
    <x v="2"/>
    <x v="13"/>
    <x v="0"/>
    <x v="0"/>
  </r>
  <r>
    <n v="908686"/>
    <x v="210"/>
    <x v="0"/>
    <x v="0"/>
    <s v="Solid Waste Rate"/>
    <x v="0"/>
    <x v="0"/>
    <x v="0"/>
    <x v="0"/>
    <x v="0"/>
    <s v="Solid Waste Fleet"/>
    <x v="1"/>
    <x v="2"/>
    <x v="4"/>
    <x v="15"/>
    <x v="13"/>
    <s v="908686  Solid Waste Fleet Growth - Landfill 2019"/>
    <s v="516127  Solid Waste Rate"/>
    <n v="450"/>
    <n v="0"/>
    <n v="0"/>
    <n v="0"/>
    <n v="0"/>
    <n v="0"/>
    <n v="0"/>
    <n v="0"/>
    <n v="0"/>
    <n v="0"/>
    <n v="450"/>
    <n v="516127"/>
    <n v="450"/>
    <n v="21"/>
    <x v="2"/>
    <s v="Solid Waste Rate"/>
    <n v="908686"/>
    <s v="Croissance du parc de vehicules, Dechets solides - Decharge 2019"/>
    <s v="908686 Croissance du parc de vehicules, Dechets solides - Decharge 2019"/>
    <x v="2"/>
    <x v="13"/>
    <x v="1"/>
    <x v="0"/>
  </r>
  <r>
    <n v="906167"/>
    <x v="211"/>
    <x v="0"/>
    <x v="0"/>
    <s v="Solid Waste Rate"/>
    <x v="0"/>
    <x v="0"/>
    <x v="0"/>
    <x v="0"/>
    <x v="0"/>
    <s v="Individual"/>
    <x v="2"/>
    <x v="2"/>
    <x v="4"/>
    <x v="15"/>
    <x v="13"/>
    <s v="906167  Leachate Treatment Facility"/>
    <s v="516127  Solid Waste Rate"/>
    <n v="0"/>
    <n v="12450"/>
    <n v="0"/>
    <n v="0"/>
    <n v="0"/>
    <n v="0"/>
    <n v="0"/>
    <n v="0"/>
    <n v="0"/>
    <n v="0"/>
    <n v="12450"/>
    <n v="516127"/>
    <n v="12450"/>
    <s v="CW"/>
    <x v="13"/>
    <s v="Solid Waste Rate"/>
    <n v="906167"/>
    <s v="Installation de traitement du lixiviat"/>
    <s v="906167 Installation de traitement du lixiviat"/>
    <x v="2"/>
    <x v="13"/>
    <x v="2"/>
    <x v="0"/>
  </r>
  <r>
    <n v="907043"/>
    <x v="212"/>
    <x v="3"/>
    <x v="3"/>
    <s v="General Revenue"/>
    <x v="3"/>
    <x v="2"/>
    <x v="0"/>
    <x v="0"/>
    <x v="0"/>
    <s v="Solid Waste Landfill Management"/>
    <x v="3"/>
    <x v="2"/>
    <x v="4"/>
    <x v="15"/>
    <x v="13"/>
    <s v="907043  Springhill Landfill"/>
    <s v="517005  General Revenue"/>
    <n v="2000"/>
    <n v="0"/>
    <n v="0"/>
    <n v="0"/>
    <n v="0"/>
    <n v="0"/>
    <n v="0"/>
    <n v="0"/>
    <n v="0"/>
    <n v="0"/>
    <n v="2000"/>
    <n v="517005"/>
    <n v="2000"/>
    <s v="CW"/>
    <x v="3"/>
    <s v="General"/>
    <n v="907043"/>
    <s v="Décharge Springhill"/>
    <s v="907043 Décharge Springhill"/>
    <x v="2"/>
    <x v="13"/>
    <x v="4"/>
    <x v="3"/>
  </r>
  <r>
    <n v="907816"/>
    <x v="213"/>
    <x v="0"/>
    <x v="0"/>
    <s v="Solid Waste Rate"/>
    <x v="0"/>
    <x v="0"/>
    <x v="0"/>
    <x v="0"/>
    <x v="0"/>
    <s v="Solid Waste Landfill Management"/>
    <x v="3"/>
    <x v="2"/>
    <x v="4"/>
    <x v="15"/>
    <x v="13"/>
    <s v="907816  Groundwater Management"/>
    <s v="516127  Solid Waste Rate"/>
    <n v="300"/>
    <n v="0"/>
    <n v="0"/>
    <n v="0"/>
    <n v="0"/>
    <n v="0"/>
    <n v="0"/>
    <n v="0"/>
    <n v="0"/>
    <n v="0"/>
    <n v="300"/>
    <n v="516127"/>
    <n v="300"/>
    <s v="CW"/>
    <x v="9"/>
    <s v="Solid Waste Rate"/>
    <n v="907816"/>
    <s v="Gestion des eaux souterraines  "/>
    <s v="907816 Gestion des eaux souterraines  "/>
    <x v="2"/>
    <x v="13"/>
    <x v="4"/>
    <x v="0"/>
  </r>
  <r>
    <n v="909399"/>
    <x v="214"/>
    <x v="0"/>
    <x v="0"/>
    <s v="Solid Waste Compensation"/>
    <x v="0"/>
    <x v="0"/>
    <x v="0"/>
    <x v="0"/>
    <x v="0"/>
    <s v="individual"/>
    <x v="3"/>
    <x v="2"/>
    <x v="4"/>
    <x v="15"/>
    <x v="13"/>
    <s v="909399  Trail Road Landfill Cap Repair"/>
    <s v="516120  Solid Waste Compensation"/>
    <n v="0"/>
    <n v="1000"/>
    <n v="0"/>
    <n v="0"/>
    <n v="0"/>
    <n v="0"/>
    <n v="0"/>
    <n v="0"/>
    <n v="0"/>
    <n v="0"/>
    <n v="1000"/>
    <n v="516120"/>
    <n v="1000"/>
    <n v="21"/>
    <x v="7"/>
    <s v="Solid Waste Compensation"/>
    <n v="909399"/>
    <s v="Réparation du recouvrement au site d’enfouissement du chemin Trail"/>
    <s v="909399 Réparation du recouvrement au site d’enfouissement du chemin Trail"/>
    <x v="2"/>
    <x v="13"/>
    <x v="4"/>
    <x v="0"/>
  </r>
  <r>
    <n v="909430"/>
    <x v="215"/>
    <x v="0"/>
    <x v="0"/>
    <s v="Solid Waste Rate"/>
    <x v="0"/>
    <x v="0"/>
    <x v="0"/>
    <x v="0"/>
    <x v="0"/>
    <s v="Solid Waste Facilities "/>
    <x v="3"/>
    <x v="2"/>
    <x v="4"/>
    <x v="15"/>
    <x v="13"/>
    <s v="909430  Nepean Landfill Cap Repair"/>
    <s v="516127  Solid Waste Rate"/>
    <n v="550"/>
    <n v="0"/>
    <n v="0"/>
    <n v="0"/>
    <n v="0"/>
    <n v="0"/>
    <n v="0"/>
    <n v="0"/>
    <n v="0"/>
    <n v="0"/>
    <n v="550"/>
    <n v="516127"/>
    <n v="550"/>
    <n v="21"/>
    <x v="7"/>
    <s v="Solid Waste Rate"/>
    <n v="909430"/>
    <s v="Réparation du recouvrement au site d’enfouissement Nepean"/>
    <s v="909430 Réparation du recouvrement au site d’enfouissement Nepean"/>
    <x v="2"/>
    <x v="13"/>
    <x v="4"/>
    <x v="0"/>
  </r>
  <r>
    <n v="907238"/>
    <x v="216"/>
    <x v="0"/>
    <x v="0"/>
    <s v="Solid Waste Rate"/>
    <x v="0"/>
    <x v="0"/>
    <x v="0"/>
    <x v="0"/>
    <x v="0"/>
    <s v="Solid Waste Landfill Management"/>
    <x v="3"/>
    <x v="2"/>
    <x v="4"/>
    <x v="15"/>
    <x v="13"/>
    <s v="907238  Landfill Disposal Stage 2 Capping"/>
    <s v="516127  Solid Waste Rate"/>
    <n v="7579"/>
    <n v="0"/>
    <n v="0"/>
    <n v="0"/>
    <n v="0"/>
    <n v="0"/>
    <n v="0"/>
    <n v="0"/>
    <n v="0"/>
    <n v="0"/>
    <n v="7579"/>
    <n v="516127"/>
    <n v="7579"/>
    <s v="CW"/>
    <x v="8"/>
    <s v="Solid Waste Rate"/>
    <n v="907238"/>
    <s v="Couche de couverture pour la décharge – Étape 2"/>
    <s v="907238 Couche de couverture pour la décharge – Étape 2"/>
    <x v="2"/>
    <x v="13"/>
    <x v="4"/>
    <x v="0"/>
  </r>
  <r>
    <n v="907353"/>
    <x v="217"/>
    <x v="0"/>
    <x v="0"/>
    <s v="Solid Waste Rate"/>
    <x v="0"/>
    <x v="0"/>
    <x v="0"/>
    <x v="0"/>
    <x v="0"/>
    <s v="Solid Waste Landfill Management"/>
    <x v="3"/>
    <x v="2"/>
    <x v="4"/>
    <x v="15"/>
    <x v="13"/>
    <s v="907353  Trail Rd Gas Collection System Expansion"/>
    <s v="516127  Solid Waste Rate"/>
    <n v="1500"/>
    <n v="500"/>
    <n v="500"/>
    <n v="500"/>
    <n v="1500"/>
    <n v="500"/>
    <n v="500"/>
    <n v="500"/>
    <n v="500"/>
    <n v="500"/>
    <n v="7000"/>
    <n v="516127"/>
    <n v="3000"/>
    <n v="21"/>
    <x v="9"/>
    <s v="Solid Waste Rate"/>
    <n v="907353"/>
    <s v="Expansion du système de captage des gaz du chemin Trail"/>
    <s v="907353 Expansion du système de captage des gaz du chemin Trail"/>
    <x v="2"/>
    <x v="13"/>
    <x v="4"/>
    <x v="0"/>
  </r>
  <r>
    <n v="907799"/>
    <x v="218"/>
    <x v="0"/>
    <x v="0"/>
    <s v="Solid Waste Rate"/>
    <x v="0"/>
    <x v="0"/>
    <x v="0"/>
    <x v="0"/>
    <x v="0"/>
    <s v="Solid Waste Landfill Management"/>
    <x v="3"/>
    <x v="2"/>
    <x v="4"/>
    <x v="15"/>
    <x v="13"/>
    <s v="907799  Landfill Disposal Stage 5 Development"/>
    <s v="516127  Solid Waste Rate"/>
    <n v="1011"/>
    <n v="3034"/>
    <n v="16188"/>
    <n v="0"/>
    <n v="0"/>
    <n v="0"/>
    <n v="0"/>
    <n v="0"/>
    <n v="0"/>
    <n v="0"/>
    <n v="20233"/>
    <n v="516127"/>
    <n v="20233"/>
    <n v="21"/>
    <x v="1"/>
    <s v="Solid Waste Rate"/>
    <n v="907799"/>
    <s v="Aménagement du secteur 5 du site d'enfouissement"/>
    <s v="907799 Aménagement du secteur 5 du site d'enfouissement"/>
    <x v="2"/>
    <x v="13"/>
    <x v="4"/>
    <x v="0"/>
  </r>
  <r>
    <n v="907815"/>
    <x v="219"/>
    <x v="0"/>
    <x v="0"/>
    <s v="Solid Waste Rate"/>
    <x v="0"/>
    <x v="0"/>
    <x v="0"/>
    <x v="0"/>
    <x v="0"/>
    <s v="Solid Waste Landfill Management"/>
    <x v="3"/>
    <x v="2"/>
    <x v="4"/>
    <x v="15"/>
    <x v="13"/>
    <s v="907815  Trail Road Landfill - Exp &amp; Development"/>
    <s v="516127  Solid Waste Rate"/>
    <n v="750"/>
    <n v="250"/>
    <n v="250"/>
    <n v="250"/>
    <n v="350"/>
    <n v="350"/>
    <n v="350"/>
    <n v="350"/>
    <n v="350"/>
    <n v="350"/>
    <n v="3600"/>
    <n v="516127"/>
    <n v="1500"/>
    <n v="21"/>
    <x v="1"/>
    <s v="Solid Waste Rate"/>
    <n v="907815"/>
    <s v="Décharge du chemin Trail - expérience et développement"/>
    <s v="907815 Décharge du chemin Trail - expérience et développement"/>
    <x v="2"/>
    <x v="13"/>
    <x v="4"/>
    <x v="0"/>
  </r>
  <r>
    <n v="909431"/>
    <x v="220"/>
    <x v="0"/>
    <x v="0"/>
    <s v="Solid Waste Compensation"/>
    <x v="0"/>
    <x v="0"/>
    <x v="0"/>
    <x v="0"/>
    <x v="0"/>
    <s v="solid Waste Studies-Strategic"/>
    <x v="2"/>
    <x v="2"/>
    <x v="4"/>
    <x v="15"/>
    <x v="13"/>
    <s v="909431  Long Term Planning"/>
    <s v="516120  Solid Waste Compensation"/>
    <n v="900"/>
    <n v="0"/>
    <n v="0"/>
    <n v="0"/>
    <n v="0"/>
    <n v="0"/>
    <n v="0"/>
    <n v="0"/>
    <n v="0"/>
    <n v="0"/>
    <n v="900"/>
    <n v="516120"/>
    <n v="900"/>
    <n v="21"/>
    <x v="7"/>
    <s v="Solid Waste Compensation"/>
    <n v="909431"/>
    <s v="Planification à long terme"/>
    <s v="909431 Planification à long terme"/>
    <x v="2"/>
    <x v="13"/>
    <x v="2"/>
    <x v="0"/>
  </r>
  <r>
    <n v="908880"/>
    <x v="221"/>
    <x v="0"/>
    <x v="0"/>
    <s v="City Wide Capital"/>
    <x v="0"/>
    <x v="0"/>
    <x v="0"/>
    <x v="0"/>
    <x v="0"/>
    <s v="Individual"/>
    <x v="0"/>
    <x v="2"/>
    <x v="1"/>
    <x v="16"/>
    <x v="14"/>
    <s v="908880  Energy Evolution"/>
    <s v="516104  City Wide Capital"/>
    <n v="150"/>
    <n v="0"/>
    <n v="0"/>
    <n v="0"/>
    <n v="0"/>
    <n v="0"/>
    <n v="0"/>
    <n v="0"/>
    <n v="0"/>
    <n v="0"/>
    <n v="150"/>
    <n v="516104"/>
    <n v="150"/>
    <s v="CW"/>
    <x v="9"/>
    <s v="City Wide Capital"/>
    <n v="908880"/>
    <s v="Évolution énergétique"/>
    <s v="908880 Évolution énergétique"/>
    <x v="2"/>
    <x v="14"/>
    <x v="0"/>
    <x v="0"/>
  </r>
  <r>
    <n v="909452"/>
    <x v="222"/>
    <x v="0"/>
    <x v="0"/>
    <s v="City Wide Capital"/>
    <x v="0"/>
    <x v="0"/>
    <x v="0"/>
    <x v="0"/>
    <x v="0"/>
    <s v="Individual"/>
    <x v="2"/>
    <x v="2"/>
    <x v="3"/>
    <x v="7"/>
    <x v="14"/>
    <s v="909452  Energy Mgmt &amp; Investment Strategy 2019"/>
    <s v="516104  City Wide Capital"/>
    <n v="3000"/>
    <n v="3000"/>
    <n v="3000"/>
    <n v="3000"/>
    <n v="0"/>
    <n v="0"/>
    <n v="0"/>
    <n v="0"/>
    <n v="0"/>
    <n v="0"/>
    <n v="12000"/>
    <n v="516104"/>
    <n v="12000"/>
    <s v="CW"/>
    <x v="2"/>
    <s v="City Wide Capital"/>
    <n v="909452"/>
    <s v="Énergie : gestion et investissement 2019"/>
    <s v="909452 Énergie : gestion et investissement 2019"/>
    <x v="2"/>
    <x v="14"/>
    <x v="3"/>
    <x v="0"/>
  </r>
  <r>
    <n v="909154"/>
    <x v="223"/>
    <x v="0"/>
    <x v="0"/>
    <s v="City Wide Capital"/>
    <x v="0"/>
    <x v="0"/>
    <x v="0"/>
    <x v="0"/>
    <x v="0"/>
    <s v="Individual"/>
    <x v="2"/>
    <x v="3"/>
    <x v="5"/>
    <x v="17"/>
    <x v="15"/>
    <s v="909154  Accommodation Fit-Ups and Renovations"/>
    <s v="516104  City Wide Capital"/>
    <n v="500"/>
    <n v="500"/>
    <n v="500"/>
    <n v="500"/>
    <n v="0"/>
    <n v="0"/>
    <n v="0"/>
    <n v="0"/>
    <n v="0"/>
    <n v="0"/>
    <n v="2000"/>
    <n v="516104"/>
    <n v="2000"/>
    <s v="CW"/>
    <x v="8"/>
    <s v="City Wide Capital"/>
    <n v="909154"/>
    <s v="Aménagements et Rénovations pour l'accessibilité"/>
    <s v="909154 Aménagements et Rénovations pour l'accessibilité"/>
    <x v="3"/>
    <x v="15"/>
    <x v="2"/>
    <x v="0"/>
  </r>
  <r>
    <n v="909473"/>
    <x v="224"/>
    <x v="0"/>
    <x v="0"/>
    <s v="City Wide Capital"/>
    <x v="0"/>
    <x v="0"/>
    <x v="0"/>
    <x v="0"/>
    <x v="0"/>
    <s v="Individual"/>
    <x v="0"/>
    <x v="3"/>
    <x v="5"/>
    <x v="18"/>
    <x v="16"/>
    <s v="909473  Technology Infrastructure - 2019"/>
    <s v="516104  City Wide Capital"/>
    <n v="4700"/>
    <n v="4914"/>
    <n v="4734"/>
    <n v="4139"/>
    <n v="4214"/>
    <n v="4289"/>
    <n v="4367"/>
    <n v="4445"/>
    <n v="4525"/>
    <n v="4606"/>
    <n v="44933"/>
    <n v="516104"/>
    <n v="18487"/>
    <s v="CW"/>
    <x v="2"/>
    <s v="City Wide Capital"/>
    <n v="909473"/>
    <s v="Infrastructure Technologique des TI 2019"/>
    <s v="909473 Infrastructure Technologique des TI 2019"/>
    <x v="3"/>
    <x v="16"/>
    <x v="0"/>
    <x v="0"/>
  </r>
  <r>
    <n v="909474"/>
    <x v="225"/>
    <x v="0"/>
    <x v="0"/>
    <s v="City Wide Capital"/>
    <x v="0"/>
    <x v="0"/>
    <x v="0"/>
    <x v="0"/>
    <x v="0"/>
    <s v="Individual"/>
    <x v="0"/>
    <x v="3"/>
    <x v="5"/>
    <x v="18"/>
    <x v="16"/>
    <s v="909474  IT Systems Renewal"/>
    <s v="516104  City Wide Capital"/>
    <n v="3855"/>
    <n v="7200"/>
    <n v="6200"/>
    <n v="3600"/>
    <n v="0"/>
    <n v="0"/>
    <n v="0"/>
    <n v="0"/>
    <n v="0"/>
    <n v="0"/>
    <n v="20855"/>
    <n v="516104"/>
    <n v="20855"/>
    <s v="CW"/>
    <x v="2"/>
    <s v="City Wide Capital"/>
    <n v="909474"/>
    <s v="Renouvellement des systèmes informatiques"/>
    <s v="909474 Renouvellement des systèmes informatiques"/>
    <x v="3"/>
    <x v="16"/>
    <x v="0"/>
    <x v="0"/>
  </r>
  <r>
    <n v="909364"/>
    <x v="226"/>
    <x v="0"/>
    <x v="0"/>
    <s v="City Wide Capital"/>
    <x v="0"/>
    <x v="0"/>
    <x v="0"/>
    <x v="0"/>
    <x v="0"/>
    <s v="Buildings-General Government"/>
    <x v="0"/>
    <x v="3"/>
    <x v="1"/>
    <x v="3"/>
    <x v="17"/>
    <s v="909364  2019 Buildings-General Government"/>
    <s v="516104  City Wide Capital"/>
    <n v="6125"/>
    <n v="1000"/>
    <n v="1000"/>
    <n v="1000"/>
    <n v="1000"/>
    <n v="1000"/>
    <n v="1000"/>
    <n v="1000"/>
    <n v="1000"/>
    <n v="1000"/>
    <n v="15125"/>
    <n v="516104"/>
    <n v="9125"/>
    <s v="CW"/>
    <x v="3"/>
    <s v="City Wide Capital"/>
    <n v="909364"/>
    <s v="Bâtiments 2019 - Administration générale"/>
    <s v="909364 Bâtiments 2019 - Administration générale"/>
    <x v="3"/>
    <x v="17"/>
    <x v="0"/>
    <x v="0"/>
  </r>
  <r>
    <n v="909241"/>
    <x v="227"/>
    <x v="0"/>
    <x v="0"/>
    <s v="City Wide Capital"/>
    <x v="0"/>
    <x v="0"/>
    <x v="0"/>
    <x v="0"/>
    <x v="0"/>
    <s v="Accessibility - General Government"/>
    <x v="2"/>
    <x v="3"/>
    <x v="1"/>
    <x v="3"/>
    <x v="17"/>
    <s v="909241  2019 Accessibility - General Government"/>
    <s v="516104  City Wide Capital"/>
    <n v="725"/>
    <n v="725"/>
    <n v="725"/>
    <n v="725"/>
    <n v="0"/>
    <n v="0"/>
    <n v="0"/>
    <n v="0"/>
    <n v="0"/>
    <n v="0"/>
    <n v="2900"/>
    <n v="516104"/>
    <n v="2900"/>
    <s v="CW"/>
    <x v="3"/>
    <s v="City Wide Capital"/>
    <n v="909241"/>
    <s v="Accessibilité 2019 - Administration générale"/>
    <s v="909241 Accessibilité 2019 - Administration générale"/>
    <x v="3"/>
    <x v="17"/>
    <x v="3"/>
    <x v="0"/>
  </r>
  <r>
    <n v="907880"/>
    <x v="228"/>
    <x v="1"/>
    <x v="1"/>
    <s v="Studies-2021-CW"/>
    <x v="1"/>
    <x v="1"/>
    <x v="0"/>
    <x v="0"/>
    <x v="0"/>
    <s v="Individual"/>
    <x v="1"/>
    <x v="4"/>
    <x v="1"/>
    <x v="16"/>
    <x v="18"/>
    <s v="907880  DC By-Law - 2019 Study Update"/>
    <s v="516279  D/C Studies-2021-CW"/>
    <n v="200"/>
    <n v="150"/>
    <n v="150"/>
    <n v="150"/>
    <n v="0"/>
    <n v="0"/>
    <n v="0"/>
    <n v="0"/>
    <n v="0"/>
    <n v="0"/>
    <n v="650"/>
    <n v="516279"/>
    <n v="650"/>
    <s v="CW"/>
    <x v="2"/>
    <s v="Studies"/>
    <n v="907880"/>
    <s v="Règlement municipal sur les redevances d’aménagement - Mise à jour sur l'étude 2019 "/>
    <s v="907880 Règlement municipal sur les redevances d’aménagement - Mise à jour sur l'étude 2019 "/>
    <x v="4"/>
    <x v="18"/>
    <x v="1"/>
    <x v="1"/>
  </r>
  <r>
    <n v="907880"/>
    <x v="228"/>
    <x v="1"/>
    <x v="1"/>
    <s v="Future DC Funding"/>
    <x v="1"/>
    <x v="1"/>
    <x v="0"/>
    <x v="0"/>
    <x v="0"/>
    <s v="Individual"/>
    <x v="1"/>
    <x v="4"/>
    <x v="1"/>
    <x v="16"/>
    <x v="18"/>
    <s v="907880  DC By-Law - 2019 Study Update"/>
    <s v="516298  Future DC Funding"/>
    <n v="0"/>
    <n v="0"/>
    <n v="0"/>
    <n v="0"/>
    <n v="300"/>
    <n v="200"/>
    <n v="150"/>
    <n v="150"/>
    <n v="150"/>
    <n v="200"/>
    <n v="1150"/>
    <n v="516298"/>
    <n v="0"/>
    <s v="CW"/>
    <x v="2"/>
    <s v="Check "/>
    <n v="907880"/>
    <s v="Règlement municipal sur les redevances d’aménagement - Mise à jour sur l'étude 2019 "/>
    <s v="907880 Règlement municipal sur les redevances d’aménagement - Mise à jour sur l'étude 2019 "/>
    <x v="4"/>
    <x v="18"/>
    <x v="1"/>
    <x v="1"/>
  </r>
  <r>
    <n v="909486"/>
    <x v="229"/>
    <x v="0"/>
    <x v="0"/>
    <s v="City Wide Capital"/>
    <x v="0"/>
    <x v="0"/>
    <x v="0"/>
    <x v="0"/>
    <x v="0"/>
    <s v="Individual"/>
    <x v="2"/>
    <x v="4"/>
    <x v="1"/>
    <x v="16"/>
    <x v="18"/>
    <s v="909486  New Official Plan"/>
    <s v="516104  City Wide Capital"/>
    <n v="500"/>
    <n v="500"/>
    <n v="500"/>
    <n v="500"/>
    <n v="0"/>
    <n v="0"/>
    <n v="0"/>
    <n v="0"/>
    <n v="0"/>
    <n v="0"/>
    <n v="2000"/>
    <n v="516104"/>
    <n v="2000"/>
    <s v="CW"/>
    <x v="1"/>
    <s v="City Wide Capital"/>
    <n v="909486"/>
    <s v="Nouveau Plan officiel"/>
    <s v="909486 Nouveau Plan officiel"/>
    <x v="4"/>
    <x v="18"/>
    <x v="3"/>
    <x v="0"/>
  </r>
  <r>
    <n v="906765"/>
    <x v="230"/>
    <x v="0"/>
    <x v="0"/>
    <s v="Building Code Capital"/>
    <x v="7"/>
    <x v="0"/>
    <x v="0"/>
    <x v="0"/>
    <x v="0"/>
    <s v="Individual"/>
    <x v="2"/>
    <x v="4"/>
    <x v="1"/>
    <x v="13"/>
    <x v="18"/>
    <s v="906765  BCS Land Mngmt Solution (LMS)"/>
    <s v="517993  D/R - Building Code Capital"/>
    <n v="6320"/>
    <n v="0"/>
    <n v="0"/>
    <n v="0"/>
    <n v="0"/>
    <n v="0"/>
    <n v="0"/>
    <n v="0"/>
    <n v="0"/>
    <n v="0"/>
    <n v="6320"/>
    <n v="517993"/>
    <n v="6320"/>
    <s v="CW"/>
    <x v="8"/>
    <s v="General"/>
    <n v="906765"/>
    <s v="solution de gestion foncière (SGF) des Services du Code du bâtiment"/>
    <s v="906765 solution de gestion foncière (SGF) des Services du Code du bâtiment"/>
    <x v="4"/>
    <x v="18"/>
    <x v="2"/>
    <x v="0"/>
  </r>
  <r>
    <n v="906565"/>
    <x v="231"/>
    <x v="3"/>
    <x v="3"/>
    <s v="Provincial Revenue"/>
    <x v="3"/>
    <x v="2"/>
    <x v="0"/>
    <x v="0"/>
    <x v="0"/>
    <s v="Individual"/>
    <x v="2"/>
    <x v="4"/>
    <x v="2"/>
    <x v="19"/>
    <x v="19"/>
    <s v="906565  IAH Rental Housing"/>
    <s v="512005  Provincial Revenue"/>
    <n v="4601"/>
    <n v="0"/>
    <n v="0"/>
    <n v="0"/>
    <n v="0"/>
    <n v="0"/>
    <n v="0"/>
    <n v="0"/>
    <n v="0"/>
    <n v="0"/>
    <n v="4601"/>
    <n v="512005"/>
    <n v="4601"/>
    <s v="CW"/>
    <x v="3"/>
    <s v="Provincial"/>
    <n v="906565"/>
    <s v="Logement locatif dans le cadre d’Investissement dans le logement abordable (IDLA)"/>
    <s v="906565 Logement locatif dans le cadre d’Investissement dans le logement abordable (IDLA)"/>
    <x v="4"/>
    <x v="19"/>
    <x v="2"/>
    <x v="3"/>
  </r>
  <r>
    <n v="906565"/>
    <x v="231"/>
    <x v="0"/>
    <x v="0"/>
    <s v="Affordable Housing"/>
    <x v="0"/>
    <x v="0"/>
    <x v="0"/>
    <x v="0"/>
    <x v="0"/>
    <s v="Individual"/>
    <x v="2"/>
    <x v="4"/>
    <x v="2"/>
    <x v="19"/>
    <x v="19"/>
    <s v="906565  IAH Rental Housing"/>
    <s v="516176  R/F Affordable Housing"/>
    <n v="225"/>
    <n v="0"/>
    <n v="0"/>
    <n v="0"/>
    <n v="0"/>
    <n v="0"/>
    <n v="0"/>
    <n v="0"/>
    <n v="0"/>
    <n v="0"/>
    <n v="225"/>
    <n v="516176"/>
    <n v="225"/>
    <s v="CW"/>
    <x v="3"/>
    <s v="Affordable Housing"/>
    <n v="906565"/>
    <s v="Logement locatif dans le cadre d’Investissement dans le logement abordable (IDLA)"/>
    <s v="906565 Logement locatif dans le cadre d’Investissement dans le logement abordable (IDLA)"/>
    <x v="4"/>
    <x v="19"/>
    <x v="2"/>
    <x v="0"/>
  </r>
  <r>
    <n v="907002"/>
    <x v="232"/>
    <x v="0"/>
    <x v="0"/>
    <s v="Transit Capital"/>
    <x v="0"/>
    <x v="0"/>
    <x v="2"/>
    <x v="4"/>
    <x v="0"/>
    <s v="Individual"/>
    <x v="1"/>
    <x v="5"/>
    <x v="6"/>
    <x v="20"/>
    <x v="20"/>
    <s v="907002  Bus Growth"/>
    <s v="516115  Transit Capital"/>
    <n v="0"/>
    <n v="0"/>
    <n v="0"/>
    <n v="0"/>
    <n v="0"/>
    <n v="0"/>
    <n v="72"/>
    <n v="54"/>
    <n v="75"/>
    <n v="0"/>
    <n v="201"/>
    <n v="516115"/>
    <n v="0"/>
    <s v="CW"/>
    <x v="2"/>
    <s v="Transit Capital"/>
    <n v="907002"/>
    <s v=" Croissance de la flotte d'autobu"/>
    <s v="907002  Croissance de la flotte d'autobu"/>
    <x v="5"/>
    <x v="20"/>
    <x v="1"/>
    <x v="0"/>
  </r>
  <r>
    <n v="907002"/>
    <x v="232"/>
    <x v="0"/>
    <x v="4"/>
    <s v="Federal Gas Tax"/>
    <x v="8"/>
    <x v="4"/>
    <x v="2"/>
    <x v="4"/>
    <x v="0"/>
    <s v="Individual"/>
    <x v="1"/>
    <x v="5"/>
    <x v="6"/>
    <x v="20"/>
    <x v="20"/>
    <s v="907002  Bus Growth"/>
    <s v="516174  Federal Gas Tax"/>
    <n v="2942"/>
    <n v="0"/>
    <n v="0"/>
    <n v="0"/>
    <n v="0"/>
    <n v="0"/>
    <n v="13500"/>
    <n v="10000"/>
    <n v="6300"/>
    <n v="0"/>
    <n v="32742"/>
    <n v="516174"/>
    <n v="2942"/>
    <s v="CW"/>
    <x v="2"/>
    <s v="Federal Gas Tax"/>
    <n v="907002"/>
    <s v=" Croissance de la flotte d'autobu"/>
    <s v="907002  Croissance de la flotte d'autobu"/>
    <x v="5"/>
    <x v="20"/>
    <x v="1"/>
    <x v="4"/>
  </r>
  <r>
    <n v="907002"/>
    <x v="232"/>
    <x v="0"/>
    <x v="4"/>
    <s v="Provincial Gas Tax"/>
    <x v="8"/>
    <x v="4"/>
    <x v="2"/>
    <x v="4"/>
    <x v="0"/>
    <s v="Individual"/>
    <x v="1"/>
    <x v="5"/>
    <x v="6"/>
    <x v="20"/>
    <x v="20"/>
    <s v="907002  Bus Growth"/>
    <s v="516175  Provincial Gas Tax"/>
    <n v="100"/>
    <n v="0"/>
    <n v="0"/>
    <n v="0"/>
    <n v="0"/>
    <n v="0"/>
    <n v="7500"/>
    <n v="1500"/>
    <n v="5500"/>
    <n v="0"/>
    <n v="14600"/>
    <n v="516175"/>
    <n v="100"/>
    <s v="CW"/>
    <x v="2"/>
    <s v="Provincial Gas Tax"/>
    <n v="907002"/>
    <s v=" Croissance de la flotte d'autobu"/>
    <s v="907002  Croissance de la flotte d'autobu"/>
    <x v="5"/>
    <x v="20"/>
    <x v="1"/>
    <x v="4"/>
  </r>
  <r>
    <n v="907002"/>
    <x v="232"/>
    <x v="1"/>
    <x v="1"/>
    <s v="Transit Vehicles &amp; Bldgs(Urban Area)"/>
    <x v="1"/>
    <x v="1"/>
    <x v="2"/>
    <x v="4"/>
    <x v="0"/>
    <s v="Individual"/>
    <x v="1"/>
    <x v="5"/>
    <x v="6"/>
    <x v="20"/>
    <x v="20"/>
    <s v="907002  Bus Growth"/>
    <s v="516273  Transit Vehicles &amp; Bldgs(Urban Area)"/>
    <n v="4758"/>
    <n v="0"/>
    <n v="0"/>
    <n v="0"/>
    <n v="0"/>
    <n v="0"/>
    <n v="0"/>
    <n v="0"/>
    <n v="0"/>
    <n v="0"/>
    <n v="4758"/>
    <n v="516273"/>
    <n v="4758"/>
    <s v="CW"/>
    <x v="2"/>
    <s v="Public Transit"/>
    <n v="907002"/>
    <s v=" Croissance de la flotte d'autobu"/>
    <s v="907002  Croissance de la flotte d'autobu"/>
    <x v="5"/>
    <x v="20"/>
    <x v="1"/>
    <x v="1"/>
  </r>
  <r>
    <n v="907002"/>
    <x v="232"/>
    <x v="2"/>
    <x v="2"/>
    <s v="Transit Debt"/>
    <x v="2"/>
    <x v="0"/>
    <x v="2"/>
    <x v="4"/>
    <x v="0"/>
    <s v="Individual"/>
    <x v="1"/>
    <x v="5"/>
    <x v="6"/>
    <x v="20"/>
    <x v="20"/>
    <s v="907002  Bus Growth"/>
    <s v="518013  Transit Debt"/>
    <n v="0"/>
    <n v="0"/>
    <n v="0"/>
    <n v="0"/>
    <n v="0"/>
    <n v="0"/>
    <n v="6800"/>
    <n v="9200"/>
    <n v="100"/>
    <n v="0"/>
    <n v="16100"/>
    <n v="518013"/>
    <n v="0"/>
    <s v="CW"/>
    <x v="2"/>
    <s v="Transit Debt"/>
    <n v="907002"/>
    <s v=" Croissance de la flotte d'autobu"/>
    <s v="907002  Croissance de la flotte d'autobu"/>
    <x v="5"/>
    <x v="20"/>
    <x v="1"/>
    <x v="2"/>
  </r>
  <r>
    <n v="909100"/>
    <x v="233"/>
    <x v="0"/>
    <x v="0"/>
    <s v="Transit Capital"/>
    <x v="0"/>
    <x v="0"/>
    <x v="2"/>
    <x v="4"/>
    <x v="0"/>
    <s v="Individual"/>
    <x v="0"/>
    <x v="5"/>
    <x v="6"/>
    <x v="20"/>
    <x v="20"/>
    <s v="909100  Bus Replacement Para"/>
    <s v="516115  Transit Capital"/>
    <n v="0"/>
    <n v="0"/>
    <n v="0"/>
    <n v="62"/>
    <n v="0"/>
    <n v="0"/>
    <n v="0"/>
    <n v="0"/>
    <n v="0"/>
    <n v="0"/>
    <n v="62"/>
    <n v="516115"/>
    <n v="62"/>
    <s v="CW"/>
    <x v="2"/>
    <s v="Transit Capital"/>
    <n v="909100"/>
    <s v="Remplacement d'autobus (Para)"/>
    <s v="909100 Remplacement d'autobus (Para)"/>
    <x v="5"/>
    <x v="20"/>
    <x v="0"/>
    <x v="0"/>
  </r>
  <r>
    <n v="909100"/>
    <x v="233"/>
    <x v="0"/>
    <x v="4"/>
    <s v="Federal Gas Tax"/>
    <x v="8"/>
    <x v="4"/>
    <x v="2"/>
    <x v="4"/>
    <x v="0"/>
    <s v="Individual"/>
    <x v="0"/>
    <x v="5"/>
    <x v="6"/>
    <x v="20"/>
    <x v="20"/>
    <s v="909100  Bus Replacement Para"/>
    <s v="516174  Federal Gas Tax"/>
    <n v="0"/>
    <n v="0"/>
    <n v="0"/>
    <n v="8731"/>
    <n v="0"/>
    <n v="0"/>
    <n v="0"/>
    <n v="0"/>
    <n v="0"/>
    <n v="0"/>
    <n v="8731"/>
    <n v="516174"/>
    <n v="8731"/>
    <s v="CW"/>
    <x v="2"/>
    <s v="Federal Gas Tax"/>
    <n v="909100"/>
    <s v="Remplacement d'autobus (Para)"/>
    <s v="909100 Remplacement d'autobus (Para)"/>
    <x v="5"/>
    <x v="20"/>
    <x v="0"/>
    <x v="4"/>
  </r>
  <r>
    <n v="909100"/>
    <x v="233"/>
    <x v="0"/>
    <x v="4"/>
    <s v="Provincial Gas Tax"/>
    <x v="8"/>
    <x v="4"/>
    <x v="2"/>
    <x v="4"/>
    <x v="0"/>
    <s v="Individual"/>
    <x v="0"/>
    <x v="5"/>
    <x v="6"/>
    <x v="20"/>
    <x v="20"/>
    <s v="909100  Bus Replacement Para"/>
    <s v="516175  Provincial Gas Tax"/>
    <n v="0"/>
    <n v="0"/>
    <n v="0"/>
    <n v="5000"/>
    <n v="0"/>
    <n v="0"/>
    <n v="0"/>
    <n v="0"/>
    <n v="0"/>
    <n v="0"/>
    <n v="5000"/>
    <n v="516175"/>
    <n v="5000"/>
    <s v="CW"/>
    <x v="2"/>
    <s v="Provincial Gas Tax"/>
    <n v="909100"/>
    <s v="Remplacement d'autobus (Para)"/>
    <s v="909100 Remplacement d'autobus (Para)"/>
    <x v="5"/>
    <x v="20"/>
    <x v="0"/>
    <x v="4"/>
  </r>
  <r>
    <n v="909518"/>
    <x v="234"/>
    <x v="0"/>
    <x v="0"/>
    <s v="Transit Capital"/>
    <x v="0"/>
    <x v="0"/>
    <x v="2"/>
    <x v="4"/>
    <x v="0"/>
    <s v="Individual"/>
    <x v="0"/>
    <x v="5"/>
    <x v="6"/>
    <x v="20"/>
    <x v="20"/>
    <s v="909518   Bus Refurbishment"/>
    <s v="516115  Transit Capital"/>
    <n v="22350"/>
    <n v="39449"/>
    <n v="32344"/>
    <n v="32361"/>
    <n v="0"/>
    <n v="0"/>
    <n v="0"/>
    <n v="0"/>
    <n v="0"/>
    <n v="0"/>
    <n v="126504"/>
    <n v="516115"/>
    <n v="126504"/>
    <s v="CW"/>
    <x v="2"/>
    <s v="Transit Capital"/>
    <n v="909518"/>
    <s v="Remise à neuf d'autobus"/>
    <s v="909518 Remise à neuf d'autobus"/>
    <x v="5"/>
    <x v="20"/>
    <x v="0"/>
    <x v="0"/>
  </r>
  <r>
    <n v="909519"/>
    <x v="235"/>
    <x v="0"/>
    <x v="0"/>
    <s v="Transit Capital"/>
    <x v="0"/>
    <x v="0"/>
    <x v="2"/>
    <x v="4"/>
    <x v="0"/>
    <s v="Individual"/>
    <x v="0"/>
    <x v="5"/>
    <x v="6"/>
    <x v="20"/>
    <x v="20"/>
    <s v="909519  Bus Replacement"/>
    <s v="516115  Transit Capital"/>
    <n v="100"/>
    <n v="100"/>
    <n v="1024"/>
    <n v="0"/>
    <n v="0"/>
    <n v="0"/>
    <n v="0"/>
    <n v="0"/>
    <n v="0"/>
    <n v="0"/>
    <n v="1224"/>
    <n v="516115"/>
    <n v="1224"/>
    <s v="CW"/>
    <x v="2"/>
    <s v="Transit Capital"/>
    <n v="909519"/>
    <s v="Remplacement d'autobus"/>
    <s v="909519 Remplacement d'autobus"/>
    <x v="5"/>
    <x v="20"/>
    <x v="0"/>
    <x v="0"/>
  </r>
  <r>
    <n v="909519"/>
    <x v="235"/>
    <x v="0"/>
    <x v="4"/>
    <s v="Federal Gas Tax"/>
    <x v="8"/>
    <x v="4"/>
    <x v="2"/>
    <x v="4"/>
    <x v="0"/>
    <s v="Individual"/>
    <x v="0"/>
    <x v="5"/>
    <x v="6"/>
    <x v="20"/>
    <x v="20"/>
    <s v="909519  Bus Replacement"/>
    <s v="516174  Federal Gas Tax"/>
    <n v="26000"/>
    <n v="22900"/>
    <n v="24000"/>
    <n v="0"/>
    <n v="0"/>
    <n v="0"/>
    <n v="0"/>
    <n v="0"/>
    <n v="0"/>
    <n v="0"/>
    <n v="72900"/>
    <n v="516174"/>
    <n v="72900"/>
    <s v="CW"/>
    <x v="2"/>
    <s v="Federal Gas Tax"/>
    <n v="909519"/>
    <s v="Remplacement d'autobus"/>
    <s v="909519 Remplacement d'autobus"/>
    <x v="5"/>
    <x v="20"/>
    <x v="0"/>
    <x v="4"/>
  </r>
  <r>
    <n v="909519"/>
    <x v="235"/>
    <x v="0"/>
    <x v="4"/>
    <s v="Provincial Gas Tax"/>
    <x v="8"/>
    <x v="4"/>
    <x v="2"/>
    <x v="4"/>
    <x v="0"/>
    <s v="Individual"/>
    <x v="0"/>
    <x v="5"/>
    <x v="6"/>
    <x v="20"/>
    <x v="20"/>
    <s v="909519  Bus Replacement"/>
    <s v="516175  Provincial Gas Tax"/>
    <n v="4900"/>
    <n v="4500"/>
    <n v="15000"/>
    <n v="0"/>
    <n v="0"/>
    <n v="0"/>
    <n v="0"/>
    <n v="0"/>
    <n v="0"/>
    <n v="0"/>
    <n v="24400"/>
    <n v="516175"/>
    <n v="24400"/>
    <s v="CW"/>
    <x v="2"/>
    <s v="Provincial Gas Tax"/>
    <n v="909519"/>
    <s v="Remplacement d'autobus"/>
    <s v="909519 Remplacement d'autobus"/>
    <x v="5"/>
    <x v="20"/>
    <x v="0"/>
    <x v="4"/>
  </r>
  <r>
    <n v="909519"/>
    <x v="235"/>
    <x v="2"/>
    <x v="2"/>
    <s v="Transit Debt"/>
    <x v="2"/>
    <x v="0"/>
    <x v="2"/>
    <x v="4"/>
    <x v="0"/>
    <s v="Individual"/>
    <x v="0"/>
    <x v="5"/>
    <x v="6"/>
    <x v="20"/>
    <x v="20"/>
    <s v="909519  Bus Replacement"/>
    <s v="518013  Transit Debt"/>
    <n v="24235"/>
    <n v="14269"/>
    <n v="10000"/>
    <n v="0"/>
    <n v="0"/>
    <n v="0"/>
    <n v="0"/>
    <n v="0"/>
    <n v="0"/>
    <n v="0"/>
    <n v="48504"/>
    <n v="518013"/>
    <n v="48504"/>
    <s v="CW"/>
    <x v="2"/>
    <s v="Transit Debt"/>
    <n v="909519"/>
    <s v="Remplacement d'autobus"/>
    <s v="909519 Remplacement d'autobus"/>
    <x v="5"/>
    <x v="20"/>
    <x v="0"/>
    <x v="2"/>
  </r>
  <r>
    <n v="907300"/>
    <x v="236"/>
    <x v="0"/>
    <x v="0"/>
    <s v="Transit Capital"/>
    <x v="0"/>
    <x v="0"/>
    <x v="2"/>
    <x v="4"/>
    <x v="0"/>
    <s v="Transit Rail Structures"/>
    <x v="0"/>
    <x v="5"/>
    <x v="1"/>
    <x v="3"/>
    <x v="20"/>
    <s v="907300  2019 Trillium Line Structures"/>
    <s v="516115  Transit Capital"/>
    <n v="0"/>
    <n v="0"/>
    <n v="0"/>
    <n v="600"/>
    <n v="200"/>
    <n v="200"/>
    <n v="200"/>
    <n v="200"/>
    <n v="200"/>
    <n v="200"/>
    <n v="1800"/>
    <n v="516115"/>
    <n v="600"/>
    <s v="CW"/>
    <x v="3"/>
    <s v="Transit Capital"/>
    <n v="907300"/>
    <s v="Structures de la ligne Trillium - 2018"/>
    <s v="907300 Structures de la ligne Trillium - 2018"/>
    <x v="5"/>
    <x v="20"/>
    <x v="0"/>
    <x v="0"/>
  </r>
  <r>
    <n v="907300"/>
    <x v="236"/>
    <x v="2"/>
    <x v="2"/>
    <s v="Transit Debt"/>
    <x v="2"/>
    <x v="0"/>
    <x v="2"/>
    <x v="4"/>
    <x v="0"/>
    <s v="Transit Rail Structures"/>
    <x v="0"/>
    <x v="5"/>
    <x v="1"/>
    <x v="3"/>
    <x v="20"/>
    <s v="907300  2019 Trillium Line Structures"/>
    <s v="518013  Transit Debt"/>
    <n v="1200"/>
    <n v="7600"/>
    <n v="350"/>
    <n v="300"/>
    <n v="150"/>
    <n v="150"/>
    <n v="150"/>
    <n v="150"/>
    <n v="150"/>
    <n v="150"/>
    <n v="10350"/>
    <n v="518013"/>
    <n v="9450"/>
    <s v="CW"/>
    <x v="3"/>
    <s v="Transit Debt"/>
    <n v="907300"/>
    <s v="Structures de la ligne Trillium - 2018"/>
    <s v="907300 Structures de la ligne Trillium - 2018"/>
    <x v="5"/>
    <x v="20"/>
    <x v="0"/>
    <x v="2"/>
  </r>
  <r>
    <n v="908990"/>
    <x v="237"/>
    <x v="0"/>
    <x v="4"/>
    <s v="Federal Gas Tax"/>
    <x v="8"/>
    <x v="4"/>
    <x v="2"/>
    <x v="4"/>
    <x v="0"/>
    <s v="Transit Rail Structures"/>
    <x v="0"/>
    <x v="5"/>
    <x v="1"/>
    <x v="3"/>
    <x v="20"/>
    <s v="908990  Prince of Wales Bridge (Pier Work)"/>
    <s v="516174  Federal Gas Tax"/>
    <n v="1170"/>
    <n v="0"/>
    <n v="0"/>
    <n v="0"/>
    <n v="0"/>
    <n v="0"/>
    <n v="0"/>
    <n v="0"/>
    <n v="0"/>
    <n v="0"/>
    <n v="1170"/>
    <n v="516174"/>
    <n v="1170"/>
    <s v="14, 15"/>
    <x v="3"/>
    <s v="Federal Gas Tax"/>
    <n v="908990"/>
    <s v="Pont de la promenade Prince of Wales (Travaux sur les piles de pont)"/>
    <s v="908990 Pont de la promenade Prince of Wales (Travaux sur les piles de pont)"/>
    <x v="5"/>
    <x v="20"/>
    <x v="0"/>
    <x v="4"/>
  </r>
  <r>
    <n v="908990"/>
    <x v="237"/>
    <x v="2"/>
    <x v="2"/>
    <s v="Transit Debt"/>
    <x v="2"/>
    <x v="0"/>
    <x v="2"/>
    <x v="4"/>
    <x v="0"/>
    <s v="Transit Rail Structures"/>
    <x v="0"/>
    <x v="5"/>
    <x v="1"/>
    <x v="3"/>
    <x v="20"/>
    <s v="908990  Prince of Wales Bridge (Pier Work)"/>
    <s v="518013  Transit Debt"/>
    <n v="202"/>
    <n v="0"/>
    <n v="0"/>
    <n v="0"/>
    <n v="0"/>
    <n v="0"/>
    <n v="0"/>
    <n v="0"/>
    <n v="0"/>
    <n v="0"/>
    <n v="202"/>
    <n v="518013"/>
    <n v="202"/>
    <s v="14, 15"/>
    <x v="3"/>
    <s v="Transit Debt"/>
    <n v="908990"/>
    <s v="Pont de la promenade Prince of Wales (Travaux sur les piles de pont)"/>
    <s v="908990 Pont de la promenade Prince of Wales (Travaux sur les piles de pont)"/>
    <x v="5"/>
    <x v="20"/>
    <x v="0"/>
    <x v="2"/>
  </r>
  <r>
    <n v="909391"/>
    <x v="238"/>
    <x v="0"/>
    <x v="0"/>
    <s v="Transit Capital"/>
    <x v="0"/>
    <x v="0"/>
    <x v="2"/>
    <x v="4"/>
    <x v="0"/>
    <s v="Transit Rail Structures"/>
    <x v="0"/>
    <x v="5"/>
    <x v="1"/>
    <x v="3"/>
    <x v="20"/>
    <s v="909391  2019 Trillium L STR Scoping Pre/Post Eng"/>
    <s v="516115  Transit Capital"/>
    <n v="150"/>
    <n v="150"/>
    <n v="150"/>
    <n v="150"/>
    <n v="150"/>
    <n v="150"/>
    <n v="150"/>
    <n v="150"/>
    <n v="150"/>
    <n v="150"/>
    <n v="1500"/>
    <n v="516115"/>
    <n v="600"/>
    <s v="CW"/>
    <x v="3"/>
    <s v="Transit Capital"/>
    <n v="909391"/>
    <s v="Délimitations préalable et subséquente des travaux d'ingénierie des structures de la Ligne Trillium 2019"/>
    <s v="909391 Délimitations préalable et subséquente des travaux d'ingénierie des structures de la Ligne Trillium 2019"/>
    <x v="5"/>
    <x v="20"/>
    <x v="0"/>
    <x v="0"/>
  </r>
  <r>
    <n v="908506"/>
    <x v="239"/>
    <x v="0"/>
    <x v="0"/>
    <s v="Transit Capital"/>
    <x v="0"/>
    <x v="0"/>
    <x v="2"/>
    <x v="4"/>
    <x v="0"/>
    <s v="Transit Roads &amp; Structures (Non Rail)"/>
    <x v="0"/>
    <x v="5"/>
    <x v="1"/>
    <x v="3"/>
    <x v="20"/>
    <s v="908506  2019 Transit Roads"/>
    <s v="516115  Transit Capital"/>
    <n v="10"/>
    <n v="0"/>
    <n v="0"/>
    <n v="0"/>
    <n v="400"/>
    <n v="400"/>
    <n v="400"/>
    <n v="560"/>
    <n v="400"/>
    <n v="400"/>
    <n v="2570"/>
    <n v="516115"/>
    <n v="10"/>
    <s v="CW"/>
    <x v="3"/>
    <s v="Transit Capital"/>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0"/>
  </r>
  <r>
    <n v="908506"/>
    <x v="239"/>
    <x v="0"/>
    <x v="4"/>
    <s v="Federal Gas Tax"/>
    <x v="8"/>
    <x v="4"/>
    <x v="2"/>
    <x v="4"/>
    <x v="0"/>
    <s v="Transit Roads &amp; Structures (Non Rail)"/>
    <x v="0"/>
    <x v="5"/>
    <x v="1"/>
    <x v="3"/>
    <x v="20"/>
    <s v="908506  2019 Transit Roads"/>
    <s v="516174  Federal Gas Tax"/>
    <n v="110"/>
    <n v="1000"/>
    <n v="2000"/>
    <n v="1200"/>
    <n v="1000"/>
    <n v="1000"/>
    <n v="1000"/>
    <n v="2000"/>
    <n v="1000"/>
    <n v="1000"/>
    <n v="11310"/>
    <n v="516174"/>
    <n v="4310"/>
    <s v="CW"/>
    <x v="3"/>
    <s v="Federal Gas Tax"/>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4"/>
  </r>
  <r>
    <n v="908506"/>
    <x v="239"/>
    <x v="2"/>
    <x v="2"/>
    <s v="Transit Debt"/>
    <x v="2"/>
    <x v="0"/>
    <x v="2"/>
    <x v="4"/>
    <x v="0"/>
    <s v="Transit Roads &amp; Structures (Non Rail)"/>
    <x v="0"/>
    <x v="5"/>
    <x v="1"/>
    <x v="3"/>
    <x v="20"/>
    <s v="908506  2019 Transit Roads"/>
    <s v="518013  Transit Debt"/>
    <n v="40"/>
    <n v="1000"/>
    <n v="1410"/>
    <n v="660"/>
    <n v="710"/>
    <n v="710"/>
    <n v="710"/>
    <n v="800"/>
    <n v="710"/>
    <n v="710"/>
    <n v="7460"/>
    <n v="518013"/>
    <n v="3110"/>
    <s v="CW"/>
    <x v="3"/>
    <s v="Transit Debt"/>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2"/>
  </r>
  <r>
    <n v="908989"/>
    <x v="240"/>
    <x v="0"/>
    <x v="0"/>
    <s v="Transit Capital"/>
    <x v="0"/>
    <x v="0"/>
    <x v="2"/>
    <x v="4"/>
    <x v="0"/>
    <s v="Transit Roads &amp; Structures (Non Rail)"/>
    <x v="0"/>
    <x v="5"/>
    <x v="1"/>
    <x v="3"/>
    <x v="20"/>
    <s v="908989  2019 Transit Structures"/>
    <s v="516115  Transit Capital"/>
    <n v="0"/>
    <n v="0"/>
    <n v="0"/>
    <n v="750"/>
    <n v="1000"/>
    <n v="1000"/>
    <n v="1000"/>
    <n v="1000"/>
    <n v="1000"/>
    <n v="1000"/>
    <n v="6750"/>
    <n v="516115"/>
    <n v="750"/>
    <s v="CW"/>
    <x v="3"/>
    <s v="Transit Capital"/>
    <n v="908989"/>
    <s v="Structures du Transitway – Propres aux chantiers 2018"/>
    <s v="908989 Structures du Transitway – Propres aux chantiers 2018"/>
    <x v="5"/>
    <x v="20"/>
    <x v="0"/>
    <x v="0"/>
  </r>
  <r>
    <n v="908989"/>
    <x v="240"/>
    <x v="2"/>
    <x v="2"/>
    <s v="Transit Debt"/>
    <x v="2"/>
    <x v="0"/>
    <x v="2"/>
    <x v="4"/>
    <x v="0"/>
    <s v="Transit Roads &amp; Structures (Non Rail)"/>
    <x v="0"/>
    <x v="5"/>
    <x v="1"/>
    <x v="3"/>
    <x v="20"/>
    <s v="908989  2019 Transit Structures"/>
    <s v="518013  Transit Debt"/>
    <n v="680"/>
    <n v="2160"/>
    <n v="2250"/>
    <n v="250"/>
    <n v="300"/>
    <n v="300"/>
    <n v="300"/>
    <n v="300"/>
    <n v="300"/>
    <n v="300"/>
    <n v="7140"/>
    <n v="518013"/>
    <n v="5340"/>
    <s v="CW"/>
    <x v="3"/>
    <s v="Transit Debt"/>
    <n v="908989"/>
    <s v="Structures du Transitway – Propres aux chantiers 2018"/>
    <s v="908989 Structures du Transitway – Propres aux chantiers 2018"/>
    <x v="5"/>
    <x v="20"/>
    <x v="0"/>
    <x v="2"/>
  </r>
  <r>
    <n v="909389"/>
    <x v="241"/>
    <x v="0"/>
    <x v="0"/>
    <s v="Transit Capital"/>
    <x v="0"/>
    <x v="0"/>
    <x v="2"/>
    <x v="4"/>
    <x v="0"/>
    <s v="Transit Roads &amp; Structures (Non Rail)"/>
    <x v="0"/>
    <x v="5"/>
    <x v="1"/>
    <x v="3"/>
    <x v="20"/>
    <s v="909389  2019 Transit STR Scoping Pre/Post Eng."/>
    <s v="516115  Transit Capital"/>
    <n v="200"/>
    <n v="200"/>
    <n v="200"/>
    <n v="200"/>
    <n v="200"/>
    <n v="200"/>
    <n v="200"/>
    <n v="200"/>
    <n v="200"/>
    <n v="200"/>
    <n v="2000"/>
    <n v="516115"/>
    <n v="800"/>
    <s v="CW"/>
    <x v="3"/>
    <s v="Transit Capital"/>
    <n v="909389"/>
    <s v="Délimitations préalable et subséquente des travaux d'ingénierie des structures de transport en commun 2019"/>
    <s v="909389 Délimitations préalable et subséquente des travaux d'ingénierie des structures de transport en commun 2019"/>
    <x v="5"/>
    <x v="20"/>
    <x v="0"/>
    <x v="0"/>
  </r>
  <r>
    <n v="909390"/>
    <x v="242"/>
    <x v="0"/>
    <x v="0"/>
    <s v="Transit Capital"/>
    <x v="0"/>
    <x v="0"/>
    <x v="2"/>
    <x v="4"/>
    <x v="0"/>
    <s v="Transit Roads &amp; Structures (Non Rail)"/>
    <x v="0"/>
    <x v="5"/>
    <x v="1"/>
    <x v="3"/>
    <x v="20"/>
    <s v="909390  Transit Structures - Drainage"/>
    <s v="516115  Transit Capital"/>
    <n v="0"/>
    <n v="0"/>
    <n v="250"/>
    <n v="250"/>
    <n v="250"/>
    <n v="250"/>
    <n v="250"/>
    <n v="250"/>
    <n v="250"/>
    <n v="250"/>
    <n v="2000"/>
    <n v="516115"/>
    <n v="500"/>
    <s v="CW"/>
    <x v="3"/>
    <s v="Transit Capital"/>
    <n v="909390"/>
    <s v="Structures de transport en commun - Drainage"/>
    <s v="909390 Structures de transport en commun - Drainage"/>
    <x v="5"/>
    <x v="20"/>
    <x v="0"/>
    <x v="0"/>
  </r>
  <r>
    <n v="906169"/>
    <x v="243"/>
    <x v="0"/>
    <x v="0"/>
    <s v="Transit Capital"/>
    <x v="0"/>
    <x v="0"/>
    <x v="2"/>
    <x v="4"/>
    <x v="0"/>
    <s v="Individual"/>
    <x v="1"/>
    <x v="5"/>
    <x v="6"/>
    <x v="20"/>
    <x v="20"/>
    <s v="906169  OLRT Transition"/>
    <s v="516115  Transit Capital"/>
    <n v="9392.42"/>
    <n v="0"/>
    <n v="0"/>
    <n v="0"/>
    <n v="0"/>
    <n v="0"/>
    <n v="0"/>
    <n v="0"/>
    <n v="0"/>
    <n v="0"/>
    <n v="9392.42"/>
    <n v="516115"/>
    <n v="9392.42"/>
    <s v="CW"/>
    <x v="13"/>
    <s v="Transit Capital"/>
    <n v="906169"/>
    <s v="Transition du train léger d’Ottawa"/>
    <s v="906169 Transition du train léger d’Ottawa"/>
    <x v="5"/>
    <x v="20"/>
    <x v="1"/>
    <x v="0"/>
  </r>
  <r>
    <n v="906169"/>
    <x v="243"/>
    <x v="0"/>
    <x v="4"/>
    <s v="Federal Gas Tax"/>
    <x v="8"/>
    <x v="4"/>
    <x v="2"/>
    <x v="4"/>
    <x v="0"/>
    <s v="Individual"/>
    <x v="1"/>
    <x v="5"/>
    <x v="6"/>
    <x v="20"/>
    <x v="20"/>
    <s v="906169  OLRT Transition"/>
    <s v="516174  Federal Gas Tax"/>
    <n v="1658"/>
    <n v="0"/>
    <n v="0"/>
    <n v="0"/>
    <n v="0"/>
    <n v="0"/>
    <n v="0"/>
    <n v="0"/>
    <n v="0"/>
    <n v="0"/>
    <n v="1658"/>
    <n v="516174"/>
    <n v="1658"/>
    <s v="CW"/>
    <x v="13"/>
    <s v="Federal Gas Tax"/>
    <n v="906169"/>
    <s v="Transition du train léger d’Ottawa"/>
    <s v="906169 Transition du train léger d’Ottawa"/>
    <x v="5"/>
    <x v="20"/>
    <x v="1"/>
    <x v="4"/>
  </r>
  <r>
    <n v="908703"/>
    <x v="244"/>
    <x v="0"/>
    <x v="0"/>
    <s v="Transit Capital"/>
    <x v="0"/>
    <x v="0"/>
    <x v="2"/>
    <x v="4"/>
    <x v="0"/>
    <s v="Individual"/>
    <x v="1"/>
    <x v="5"/>
    <x v="6"/>
    <x v="20"/>
    <x v="20"/>
    <s v="908703  Operations Support Vehicles - Growth"/>
    <s v="516115  Transit Capital"/>
    <n v="210"/>
    <n v="0"/>
    <n v="0"/>
    <n v="0"/>
    <n v="0"/>
    <n v="1113"/>
    <n v="0"/>
    <n v="0"/>
    <n v="0"/>
    <n v="0"/>
    <n v="1323"/>
    <n v="516115"/>
    <n v="210"/>
    <s v="CW"/>
    <x v="7"/>
    <s v="Transit Capital"/>
    <n v="908703"/>
    <s v="Véhicules de soutien aux opérations – Croissance"/>
    <s v="908703 Véhicules de soutien aux opérations – Croissance"/>
    <x v="5"/>
    <x v="20"/>
    <x v="1"/>
    <x v="0"/>
  </r>
  <r>
    <n v="909087"/>
    <x v="245"/>
    <x v="0"/>
    <x v="0"/>
    <s v="Transit Capital"/>
    <x v="0"/>
    <x v="0"/>
    <x v="2"/>
    <x v="4"/>
    <x v="0"/>
    <s v="Individual"/>
    <x v="0"/>
    <x v="5"/>
    <x v="6"/>
    <x v="20"/>
    <x v="20"/>
    <s v="909087  Rail Operational Readiness"/>
    <s v="516115  Transit Capital"/>
    <n v="2300"/>
    <n v="3468"/>
    <n v="6760"/>
    <n v="5517"/>
    <n v="5626"/>
    <n v="994"/>
    <n v="0"/>
    <n v="0"/>
    <n v="0"/>
    <n v="0"/>
    <n v="24665"/>
    <n v="516115"/>
    <n v="18045"/>
    <s v="CW"/>
    <x v="7"/>
    <s v="Transit Capital"/>
    <n v="909087"/>
    <s v="État de préparation opérationnelle du rail"/>
    <s v="909087 État de préparation opérationnelle du rail"/>
    <x v="5"/>
    <x v="20"/>
    <x v="0"/>
    <x v="0"/>
  </r>
  <r>
    <n v="909088"/>
    <x v="246"/>
    <x v="0"/>
    <x v="0"/>
    <s v="Transit Capital"/>
    <x v="0"/>
    <x v="0"/>
    <x v="2"/>
    <x v="4"/>
    <x v="0"/>
    <s v="Individual"/>
    <x v="1"/>
    <x v="5"/>
    <x v="6"/>
    <x v="20"/>
    <x v="20"/>
    <s v="909088  LRT  - Train Growth (O-Train Line 1)"/>
    <s v="516115  Transit Capital"/>
    <n v="0"/>
    <n v="0"/>
    <n v="0"/>
    <n v="0"/>
    <n v="0"/>
    <n v="0"/>
    <n v="0"/>
    <n v="60"/>
    <n v="0"/>
    <n v="0"/>
    <n v="60"/>
    <n v="516115"/>
    <n v="0"/>
    <s v="CW"/>
    <x v="0"/>
    <s v="Transit Capital"/>
    <n v="909088"/>
    <s v="Croissance du train (Ligne 1 de l'O-Train)"/>
    <s v="909088 Croissance du train (Ligne 1 de l'O-Train)"/>
    <x v="5"/>
    <x v="20"/>
    <x v="1"/>
    <x v="0"/>
  </r>
  <r>
    <n v="909088"/>
    <x v="246"/>
    <x v="0"/>
    <x v="4"/>
    <s v="Federal Gas Tax"/>
    <x v="8"/>
    <x v="4"/>
    <x v="2"/>
    <x v="4"/>
    <x v="0"/>
    <s v="Individual"/>
    <x v="1"/>
    <x v="5"/>
    <x v="6"/>
    <x v="20"/>
    <x v="20"/>
    <s v="909088  LRT  - Train Growth (O-Train Line 1)"/>
    <s v="516174  Federal Gas Tax"/>
    <n v="0"/>
    <n v="0"/>
    <n v="0"/>
    <n v="0"/>
    <n v="0"/>
    <n v="0"/>
    <n v="0"/>
    <n v="5000"/>
    <n v="0"/>
    <n v="0"/>
    <n v="5000"/>
    <n v="516174"/>
    <n v="0"/>
    <s v="CW"/>
    <x v="0"/>
    <s v="Federal Gas Tax"/>
    <n v="909088"/>
    <s v="Croissance du train (Ligne 1 de l'O-Train)"/>
    <s v="909088 Croissance du train (Ligne 1 de l'O-Train)"/>
    <x v="5"/>
    <x v="20"/>
    <x v="1"/>
    <x v="4"/>
  </r>
  <r>
    <n v="909088"/>
    <x v="246"/>
    <x v="0"/>
    <x v="4"/>
    <s v="Provincial Gas Tax"/>
    <x v="8"/>
    <x v="4"/>
    <x v="2"/>
    <x v="4"/>
    <x v="0"/>
    <s v="Individual"/>
    <x v="1"/>
    <x v="5"/>
    <x v="6"/>
    <x v="20"/>
    <x v="20"/>
    <s v="909088  LRT  - Train Growth (O-Train Line 1)"/>
    <s v="516175  Provincial Gas Tax"/>
    <n v="0"/>
    <n v="0"/>
    <n v="0"/>
    <n v="0"/>
    <n v="0"/>
    <n v="0"/>
    <n v="0"/>
    <n v="5000"/>
    <n v="0"/>
    <n v="0"/>
    <n v="5000"/>
    <n v="516175"/>
    <n v="0"/>
    <s v="CW"/>
    <x v="0"/>
    <s v="Provincial Gas Tax"/>
    <n v="909088"/>
    <s v="Croissance du train (Ligne 1 de l'O-Train)"/>
    <s v="909088 Croissance du train (Ligne 1 de l'O-Train)"/>
    <x v="5"/>
    <x v="20"/>
    <x v="1"/>
    <x v="4"/>
  </r>
  <r>
    <n v="909088"/>
    <x v="246"/>
    <x v="2"/>
    <x v="2"/>
    <s v="Transit Debt"/>
    <x v="2"/>
    <x v="0"/>
    <x v="2"/>
    <x v="4"/>
    <x v="0"/>
    <s v="Individual"/>
    <x v="1"/>
    <x v="5"/>
    <x v="6"/>
    <x v="20"/>
    <x v="20"/>
    <s v="909088  LRT  - Train Growth (O-Train Line 1)"/>
    <s v="518013  Transit Debt"/>
    <n v="0"/>
    <n v="0"/>
    <n v="0"/>
    <n v="0"/>
    <n v="0"/>
    <n v="0"/>
    <n v="0"/>
    <n v="127820"/>
    <n v="0"/>
    <n v="0"/>
    <n v="127820"/>
    <n v="518013"/>
    <n v="0"/>
    <s v="CW"/>
    <x v="0"/>
    <s v="Transit Debt"/>
    <n v="909088"/>
    <s v="Croissance du train (Ligne 1 de l'O-Train)"/>
    <s v="909088 Croissance du train (Ligne 1 de l'O-Train)"/>
    <x v="5"/>
    <x v="20"/>
    <x v="1"/>
    <x v="2"/>
  </r>
  <r>
    <n v="909089"/>
    <x v="247"/>
    <x v="0"/>
    <x v="4"/>
    <s v="Federal Gas Tax"/>
    <x v="8"/>
    <x v="4"/>
    <x v="2"/>
    <x v="4"/>
    <x v="0"/>
    <s v="Individual"/>
    <x v="0"/>
    <x v="5"/>
    <x v="6"/>
    <x v="20"/>
    <x v="20"/>
    <s v="909089  LRT Detour hours funding for Stage 2 LRT"/>
    <s v="516174  Federal Gas Tax"/>
    <n v="0"/>
    <n v="30600"/>
    <n v="0"/>
    <n v="0"/>
    <n v="0"/>
    <n v="0"/>
    <n v="0"/>
    <n v="0"/>
    <n v="0"/>
    <n v="0"/>
    <n v="30600"/>
    <n v="516174"/>
    <n v="30600"/>
    <s v="CW"/>
    <x v="7"/>
    <s v="Federal Gas Tax"/>
    <n v="909089"/>
    <s v="Financement des heures liées au détour pour l’Étape 2 du train léger"/>
    <s v="909089 Financement des heures liées au détour pour l’Étape 2 du train léger"/>
    <x v="5"/>
    <x v="20"/>
    <x v="0"/>
    <x v="4"/>
  </r>
  <r>
    <n v="909090"/>
    <x v="248"/>
    <x v="0"/>
    <x v="0"/>
    <s v="Transit Capital"/>
    <x v="0"/>
    <x v="0"/>
    <x v="2"/>
    <x v="4"/>
    <x v="0"/>
    <s v="Individual"/>
    <x v="0"/>
    <x v="5"/>
    <x v="6"/>
    <x v="20"/>
    <x v="20"/>
    <s v="909090  LRT Fare Gates for Stage 2 LRT"/>
    <s v="516115  Transit Capital"/>
    <n v="0"/>
    <n v="0"/>
    <n v="100"/>
    <n v="0"/>
    <n v="0"/>
    <n v="0"/>
    <n v="0"/>
    <n v="0"/>
    <n v="0"/>
    <n v="0"/>
    <n v="100"/>
    <n v="516115"/>
    <n v="100"/>
    <s v="CW"/>
    <x v="7"/>
    <s v="Transit Capital"/>
    <n v="909090"/>
    <s v="Portillons d’accès pour l’Étape 2 du train léger"/>
    <s v="909090 Portillons d’accès pour l’Étape 2 du train léger"/>
    <x v="5"/>
    <x v="20"/>
    <x v="0"/>
    <x v="0"/>
  </r>
  <r>
    <n v="909090"/>
    <x v="248"/>
    <x v="2"/>
    <x v="2"/>
    <s v="Transit Debt"/>
    <x v="2"/>
    <x v="0"/>
    <x v="2"/>
    <x v="4"/>
    <x v="0"/>
    <s v="Individual"/>
    <x v="0"/>
    <x v="5"/>
    <x v="6"/>
    <x v="20"/>
    <x v="20"/>
    <s v="909090  LRT Fare Gates for Stage 2 LRT"/>
    <s v="518013  Transit Debt"/>
    <n v="0"/>
    <n v="0"/>
    <n v="34220"/>
    <n v="0"/>
    <n v="0"/>
    <n v="0"/>
    <n v="0"/>
    <n v="0"/>
    <n v="0"/>
    <n v="0"/>
    <n v="34220"/>
    <n v="518013"/>
    <n v="34220"/>
    <s v="CW"/>
    <x v="7"/>
    <s v="Transit Debt"/>
    <n v="909090"/>
    <s v="Portillons d’accès pour l’Étape 2 du train léger"/>
    <s v="909090 Portillons d’accès pour l’Étape 2 du train léger"/>
    <x v="5"/>
    <x v="20"/>
    <x v="0"/>
    <x v="2"/>
  </r>
  <r>
    <n v="909370"/>
    <x v="249"/>
    <x v="0"/>
    <x v="0"/>
    <s v="Transit Capital"/>
    <x v="0"/>
    <x v="0"/>
    <x v="2"/>
    <x v="4"/>
    <x v="0"/>
    <s v="Buildings-Transit"/>
    <x v="0"/>
    <x v="5"/>
    <x v="1"/>
    <x v="3"/>
    <x v="20"/>
    <s v="909370  2019 Buildings-Transit Services"/>
    <s v="516115  Transit Capital"/>
    <n v="3600"/>
    <n v="0"/>
    <n v="3600"/>
    <n v="3600"/>
    <n v="3600"/>
    <n v="3600"/>
    <n v="3600"/>
    <n v="3600"/>
    <n v="5200"/>
    <n v="5200"/>
    <n v="35600"/>
    <n v="516115"/>
    <n v="10800"/>
    <s v="CW"/>
    <x v="3"/>
    <s v="Transit Capital"/>
    <n v="909370"/>
    <s v="Bâtiments 2019 - Transport en commun"/>
    <s v="909370 Bâtiments 2019 - Transport en commun"/>
    <x v="5"/>
    <x v="20"/>
    <x v="0"/>
    <x v="0"/>
  </r>
  <r>
    <n v="909370"/>
    <x v="249"/>
    <x v="0"/>
    <x v="4"/>
    <s v="Federal Gas Tax"/>
    <x v="8"/>
    <x v="4"/>
    <x v="2"/>
    <x v="4"/>
    <x v="0"/>
    <s v="Buildings-Transit"/>
    <x v="0"/>
    <x v="5"/>
    <x v="1"/>
    <x v="3"/>
    <x v="20"/>
    <s v="909370  2019 Buildings-Transit Services"/>
    <s v="516174  Federal Gas Tax"/>
    <n v="0"/>
    <n v="3600"/>
    <n v="0"/>
    <n v="0"/>
    <n v="0"/>
    <n v="0"/>
    <n v="0"/>
    <n v="0"/>
    <n v="0"/>
    <n v="0"/>
    <n v="3600"/>
    <n v="516174"/>
    <n v="3600"/>
    <s v="CW"/>
    <x v="3"/>
    <s v="Federal Gas Tax"/>
    <n v="909370"/>
    <s v="Bâtiments 2019 - Transport en commun"/>
    <s v="909370 Bâtiments 2019 - Transport en commun"/>
    <x v="5"/>
    <x v="20"/>
    <x v="0"/>
    <x v="4"/>
  </r>
  <r>
    <n v="909493"/>
    <x v="250"/>
    <x v="0"/>
    <x v="0"/>
    <s v="Transit Capital"/>
    <x v="0"/>
    <x v="0"/>
    <x v="2"/>
    <x v="4"/>
    <x v="0"/>
    <s v="Transit Roads &amp; Structures (Non Rail)"/>
    <x v="0"/>
    <x v="5"/>
    <x v="1"/>
    <x v="3"/>
    <x v="20"/>
    <s v="909493  2019 Transit Park &amp; Ride Renewal"/>
    <s v="516115  Transit Capital"/>
    <n v="700"/>
    <n v="0"/>
    <n v="750"/>
    <n v="750"/>
    <n v="750"/>
    <n v="750"/>
    <n v="750"/>
    <n v="750"/>
    <n v="750"/>
    <n v="750"/>
    <n v="6700"/>
    <n v="516115"/>
    <n v="2200"/>
    <s v="CW"/>
    <x v="3"/>
    <s v="Transit Capital"/>
    <n v="909493"/>
    <s v="Remise en état des parcs-o-bus 2019"/>
    <s v="909493 Remise en état des parcs-o-bus 2019"/>
    <x v="5"/>
    <x v="20"/>
    <x v="0"/>
    <x v="0"/>
  </r>
  <r>
    <n v="909513"/>
    <x v="251"/>
    <x v="0"/>
    <x v="0"/>
    <s v="Transit Capital"/>
    <x v="0"/>
    <x v="0"/>
    <x v="2"/>
    <x v="4"/>
    <x v="0"/>
    <s v="Individual"/>
    <x v="0"/>
    <x v="5"/>
    <x v="6"/>
    <x v="20"/>
    <x v="20"/>
    <s v="909513  Contractual LC Payment (O-train Line1)"/>
    <s v="516115  Transit Capital"/>
    <n v="0"/>
    <n v="300"/>
    <n v="0"/>
    <n v="600"/>
    <n v="0"/>
    <n v="0"/>
    <n v="0"/>
    <n v="0"/>
    <n v="0"/>
    <n v="0"/>
    <n v="900"/>
    <n v="516115"/>
    <n v="900"/>
    <s v="CW"/>
    <x v="0"/>
    <s v="Transit Capital"/>
    <n v="909513"/>
    <s v="Cycle de vie des trains et des rails (Ligne 1 de l'O-Train)"/>
    <s v="909513 Cycle de vie des trains et des rails (Ligne 1 de l'O-Train)"/>
    <x v="5"/>
    <x v="20"/>
    <x v="0"/>
    <x v="0"/>
  </r>
  <r>
    <n v="909513"/>
    <x v="251"/>
    <x v="2"/>
    <x v="2"/>
    <s v="Transit Debt"/>
    <x v="2"/>
    <x v="0"/>
    <x v="2"/>
    <x v="4"/>
    <x v="0"/>
    <s v="Individual"/>
    <x v="0"/>
    <x v="5"/>
    <x v="6"/>
    <x v="20"/>
    <x v="20"/>
    <s v="909513  Contractual LC Payment (O-train Line1)"/>
    <s v="518013  Transit Debt"/>
    <n v="320"/>
    <n v="122"/>
    <n v="375"/>
    <n v="303"/>
    <n v="0"/>
    <n v="0"/>
    <n v="0"/>
    <n v="0"/>
    <n v="0"/>
    <n v="0"/>
    <n v="1120"/>
    <n v="518013"/>
    <n v="1120"/>
    <s v="CW"/>
    <x v="0"/>
    <s v="Transit Debt"/>
    <n v="909513"/>
    <s v="Cycle de vie des trains et des rails (Ligne 1 de l'O-Train)"/>
    <s v="909513 Cycle de vie des trains et des rails (Ligne 1 de l'O-Train)"/>
    <x v="5"/>
    <x v="20"/>
    <x v="0"/>
    <x v="2"/>
  </r>
  <r>
    <n v="909520"/>
    <x v="252"/>
    <x v="0"/>
    <x v="0"/>
    <s v="Transit Capital"/>
    <x v="0"/>
    <x v="0"/>
    <x v="2"/>
    <x v="4"/>
    <x v="0"/>
    <s v="Individual"/>
    <x v="0"/>
    <x v="5"/>
    <x v="6"/>
    <x v="20"/>
    <x v="20"/>
    <s v="909520  Bus Stops and Shelters"/>
    <s v="516115  Transit Capital"/>
    <n v="0"/>
    <n v="0"/>
    <n v="0"/>
    <n v="600"/>
    <n v="0"/>
    <n v="0"/>
    <n v="0"/>
    <n v="0"/>
    <n v="0"/>
    <n v="0"/>
    <n v="600"/>
    <n v="516115"/>
    <n v="600"/>
    <s v="CW"/>
    <x v="7"/>
    <s v="Transit Capital"/>
    <n v="909520"/>
    <s v="Arrêts d'autobus et abribus"/>
    <s v="909520 Arrêts d'autobus et abribus"/>
    <x v="5"/>
    <x v="20"/>
    <x v="0"/>
    <x v="0"/>
  </r>
  <r>
    <n v="909520"/>
    <x v="252"/>
    <x v="2"/>
    <x v="2"/>
    <s v="Transit Debt"/>
    <x v="2"/>
    <x v="0"/>
    <x v="2"/>
    <x v="4"/>
    <x v="0"/>
    <s v="Individual"/>
    <x v="0"/>
    <x v="5"/>
    <x v="6"/>
    <x v="20"/>
    <x v="20"/>
    <s v="909520  Bus Stops and Shelters"/>
    <s v="518013  Transit Debt"/>
    <n v="900"/>
    <n v="918"/>
    <n v="936"/>
    <n v="355"/>
    <n v="0"/>
    <n v="0"/>
    <n v="0"/>
    <n v="0"/>
    <n v="0"/>
    <n v="0"/>
    <n v="3109"/>
    <n v="518013"/>
    <n v="3109"/>
    <s v="CW"/>
    <x v="7"/>
    <s v="Transit Debt"/>
    <n v="909520"/>
    <s v="Arrêts d'autobus et abribus"/>
    <s v="909520 Arrêts d'autobus et abribus"/>
    <x v="5"/>
    <x v="20"/>
    <x v="0"/>
    <x v="2"/>
  </r>
  <r>
    <n v="909524"/>
    <x v="253"/>
    <x v="0"/>
    <x v="0"/>
    <s v="Transit Capital"/>
    <x v="0"/>
    <x v="0"/>
    <x v="2"/>
    <x v="4"/>
    <x v="0"/>
    <s v="Individual"/>
    <x v="0"/>
    <x v="5"/>
    <x v="6"/>
    <x v="20"/>
    <x v="20"/>
    <s v="909524  IT - Comm and Control Sys Onboard Vehicl"/>
    <s v="516115  Transit Capital"/>
    <n v="2000"/>
    <n v="8670"/>
    <n v="0"/>
    <n v="0"/>
    <n v="0"/>
    <n v="0"/>
    <n v="0"/>
    <n v="0"/>
    <n v="0"/>
    <n v="0"/>
    <n v="10670"/>
    <n v="516115"/>
    <n v="10670"/>
    <s v="CW"/>
    <x v="7"/>
    <s v="Transit Capital"/>
    <n v="909524"/>
    <s v="Systèmes de communications et de contrôle à l'intérieur des véhicules"/>
    <s v="909524 Systèmes de communications et de contrôle à l'intérieur des véhicules"/>
    <x v="5"/>
    <x v="20"/>
    <x v="0"/>
    <x v="0"/>
  </r>
  <r>
    <n v="909527"/>
    <x v="254"/>
    <x v="0"/>
    <x v="0"/>
    <s v="Transit Capital"/>
    <x v="0"/>
    <x v="0"/>
    <x v="2"/>
    <x v="4"/>
    <x v="0"/>
    <s v="Individual"/>
    <x v="0"/>
    <x v="5"/>
    <x v="6"/>
    <x v="20"/>
    <x v="20"/>
    <s v="909527  Station Customer Improvements"/>
    <s v="516115  Transit Capital"/>
    <n v="1600"/>
    <n v="2907"/>
    <n v="6235"/>
    <n v="1698"/>
    <n v="0"/>
    <n v="0"/>
    <n v="0"/>
    <n v="0"/>
    <n v="0"/>
    <n v="0"/>
    <n v="12440"/>
    <n v="516115"/>
    <n v="12440"/>
    <s v="CW"/>
    <x v="7"/>
    <s v="Transit Capital"/>
    <n v="909527"/>
    <s v=" Améliorations apportées aux stations en réponse aux commentaires des usagers"/>
    <s v="909527  Améliorations apportées aux stations en réponse aux commentaires des usagers"/>
    <x v="5"/>
    <x v="20"/>
    <x v="0"/>
    <x v="0"/>
  </r>
  <r>
    <n v="909528"/>
    <x v="255"/>
    <x v="0"/>
    <x v="0"/>
    <s v="Transit Capital"/>
    <x v="0"/>
    <x v="0"/>
    <x v="2"/>
    <x v="4"/>
    <x v="0"/>
    <s v="Individual"/>
    <x v="0"/>
    <x v="5"/>
    <x v="6"/>
    <x v="20"/>
    <x v="20"/>
    <s v="909528  Renewal of Operational Assets"/>
    <s v="516115  Transit Capital"/>
    <n v="4000"/>
    <n v="3060"/>
    <n v="3120"/>
    <n v="3183"/>
    <n v="0"/>
    <n v="0"/>
    <n v="0"/>
    <n v="0"/>
    <n v="0"/>
    <n v="0"/>
    <n v="13363"/>
    <n v="516115"/>
    <n v="13363"/>
    <s v="CW"/>
    <x v="7"/>
    <s v="Transit Capital"/>
    <n v="909528"/>
    <s v="Renouvellement des actifs opérationnels"/>
    <s v="909528 Renouvellement des actifs opérationnels"/>
    <x v="5"/>
    <x v="20"/>
    <x v="0"/>
    <x v="0"/>
  </r>
  <r>
    <n v="909530"/>
    <x v="256"/>
    <x v="0"/>
    <x v="0"/>
    <s v="Transit Capital"/>
    <x v="0"/>
    <x v="0"/>
    <x v="2"/>
    <x v="4"/>
    <x v="0"/>
    <s v="Individual"/>
    <x v="0"/>
    <x v="5"/>
    <x v="6"/>
    <x v="20"/>
    <x v="20"/>
    <s v="909530  Transit Accessibilty Improvements"/>
    <s v="516115  Transit Capital"/>
    <n v="600"/>
    <n v="510"/>
    <n v="520"/>
    <n v="530"/>
    <n v="0"/>
    <n v="0"/>
    <n v="0"/>
    <n v="0"/>
    <n v="0"/>
    <n v="0"/>
    <n v="2160"/>
    <n v="516115"/>
    <n v="2160"/>
    <s v="CW"/>
    <x v="7"/>
    <s v="Transit Capital"/>
    <n v="909530"/>
    <s v="Améliorations de l'accessibilité au transport en commun "/>
    <s v="909530 Améliorations de l'accessibilité au transport en commun "/>
    <x v="5"/>
    <x v="20"/>
    <x v="0"/>
    <x v="0"/>
  </r>
  <r>
    <n v="909532"/>
    <x v="257"/>
    <x v="1"/>
    <x v="1"/>
    <s v="Roads &amp; Structures (City Wide)"/>
    <x v="1"/>
    <x v="1"/>
    <x v="2"/>
    <x v="4"/>
    <x v="0"/>
    <s v="Individual"/>
    <x v="1"/>
    <x v="5"/>
    <x v="6"/>
    <x v="20"/>
    <x v="20"/>
    <s v="909532  Transit Priority Road and Signal Project"/>
    <s v="516224  D/C  - Roads &amp; Structures (City Wide)"/>
    <n v="2856"/>
    <n v="2497"/>
    <n v="2546"/>
    <n v="2598"/>
    <n v="0"/>
    <n v="0"/>
    <n v="0"/>
    <n v="0"/>
    <n v="0"/>
    <n v="0"/>
    <n v="10497"/>
    <n v="516224"/>
    <n v="10497"/>
    <s v="CW"/>
    <x v="7"/>
    <s v="Roads &amp; Structures"/>
    <n v="909532"/>
    <s v="Projets de routes et de signalisation de priorité pour le transport en commun"/>
    <s v="909532 Projets de routes et de signalisation de priorité pour le transport en commun"/>
    <x v="5"/>
    <x v="20"/>
    <x v="1"/>
    <x v="1"/>
  </r>
  <r>
    <n v="909532"/>
    <x v="257"/>
    <x v="2"/>
    <x v="2"/>
    <s v="Tax Supported Debt"/>
    <x v="2"/>
    <x v="0"/>
    <x v="2"/>
    <x v="4"/>
    <x v="0"/>
    <s v="Individual"/>
    <x v="1"/>
    <x v="5"/>
    <x v="6"/>
    <x v="20"/>
    <x v="20"/>
    <s v="909532  Transit Priority Road and Signal Project"/>
    <s v="518004  Tax Supported Debt"/>
    <n v="1344"/>
    <n v="1175"/>
    <n v="1198"/>
    <n v="1222"/>
    <n v="0"/>
    <n v="0"/>
    <n v="0"/>
    <n v="0"/>
    <n v="0"/>
    <n v="0"/>
    <n v="4939"/>
    <n v="518004"/>
    <n v="4939"/>
    <s v="CW"/>
    <x v="7"/>
    <s v="Tax Supported Debt"/>
    <n v="909532"/>
    <s v="Projets de routes et de signalisation de priorité pour le transport en commun"/>
    <s v="909532 Projets de routes et de signalisation de priorité pour le transport en commun"/>
    <x v="5"/>
    <x v="20"/>
    <x v="1"/>
    <x v="2"/>
  </r>
  <r>
    <n v="909533"/>
    <x v="258"/>
    <x v="0"/>
    <x v="0"/>
    <s v="Transit Capital"/>
    <x v="0"/>
    <x v="0"/>
    <x v="2"/>
    <x v="4"/>
    <x v="0"/>
    <s v="Individual"/>
    <x v="0"/>
    <x v="5"/>
    <x v="6"/>
    <x v="20"/>
    <x v="20"/>
    <s v="909533  Transit Network Yearly Rehab"/>
    <s v="516115  Transit Capital"/>
    <n v="1800"/>
    <n v="1836"/>
    <n v="1872"/>
    <n v="1910"/>
    <n v="0"/>
    <n v="0"/>
    <n v="0"/>
    <n v="0"/>
    <n v="0"/>
    <n v="0"/>
    <n v="7418"/>
    <n v="516115"/>
    <n v="7418"/>
    <s v="CW"/>
    <x v="7"/>
    <s v="Transit Capital"/>
    <n v="909533"/>
    <s v="Remise en état annuelle du réseau de transport en commun"/>
    <s v="909533 Remise en état annuelle du réseau de transport en commun"/>
    <x v="5"/>
    <x v="20"/>
    <x v="0"/>
    <x v="0"/>
  </r>
  <r>
    <n v="909534"/>
    <x v="259"/>
    <x v="0"/>
    <x v="0"/>
    <s v="Transit Capital"/>
    <x v="0"/>
    <x v="0"/>
    <x v="2"/>
    <x v="4"/>
    <x v="0"/>
    <s v="Individual"/>
    <x v="0"/>
    <x v="5"/>
    <x v="6"/>
    <x v="20"/>
    <x v="20"/>
    <s v="909534  Tran &amp; Rail LC &amp; Modifications"/>
    <s v="516115  Transit Capital"/>
    <n v="1750"/>
    <n v="765"/>
    <n v="1300"/>
    <n v="1326"/>
    <n v="0"/>
    <n v="0"/>
    <n v="0"/>
    <n v="0"/>
    <n v="0"/>
    <n v="0"/>
    <n v="5141"/>
    <n v="516115"/>
    <n v="5141"/>
    <s v="CW"/>
    <x v="7"/>
    <s v="Transit Capital"/>
    <n v="909534"/>
    <s v="Cycle de vie des trains et des rails et modifications "/>
    <s v="909534 Cycle de vie des trains et des rails et modifications "/>
    <x v="5"/>
    <x v="20"/>
    <x v="0"/>
    <x v="0"/>
  </r>
  <r>
    <n v="909535"/>
    <x v="260"/>
    <x v="0"/>
    <x v="0"/>
    <s v="Transit Capital"/>
    <x v="0"/>
    <x v="0"/>
    <x v="2"/>
    <x v="4"/>
    <x v="0"/>
    <s v="Individual"/>
    <x v="0"/>
    <x v="5"/>
    <x v="6"/>
    <x v="20"/>
    <x v="20"/>
    <s v="909535  Unplanned Infrastructure Response"/>
    <s v="516115  Transit Capital"/>
    <n v="1000"/>
    <n v="1020"/>
    <n v="1040"/>
    <n v="1061"/>
    <n v="0"/>
    <n v="0"/>
    <n v="0"/>
    <n v="0"/>
    <n v="0"/>
    <n v="0"/>
    <n v="4121"/>
    <n v="516115"/>
    <n v="4121"/>
    <s v="CW"/>
    <x v="7"/>
    <s v="Transit Capital"/>
    <n v="909535"/>
    <s v="Interventions imprévues en matière d'infrastructure"/>
    <s v="909535 Interventions imprévues en matière d'infrastructure"/>
    <x v="5"/>
    <x v="20"/>
    <x v="0"/>
    <x v="0"/>
  </r>
  <r>
    <n v="909536"/>
    <x v="261"/>
    <x v="0"/>
    <x v="0"/>
    <s v="Transit Capital"/>
    <x v="0"/>
    <x v="0"/>
    <x v="2"/>
    <x v="4"/>
    <x v="0"/>
    <s v="Individual"/>
    <x v="0"/>
    <x v="5"/>
    <x v="6"/>
    <x v="20"/>
    <x v="20"/>
    <s v="909536  Operations Support Vehical Replacement"/>
    <s v="516115  Transit Capital"/>
    <n v="1700"/>
    <n v="1836"/>
    <n v="1872"/>
    <n v="1910"/>
    <n v="0"/>
    <n v="0"/>
    <n v="0"/>
    <n v="0"/>
    <n v="0"/>
    <n v="0"/>
    <n v="7318"/>
    <n v="516115"/>
    <n v="7318"/>
    <s v="CW"/>
    <x v="7"/>
    <s v="Transit Capital"/>
    <n v="909536"/>
    <s v="Véhicules de soutien aux opérations - Remplacement"/>
    <s v="909536 Véhicules de soutien aux opérations - Remplacement"/>
    <x v="5"/>
    <x v="20"/>
    <x v="0"/>
    <x v="0"/>
  </r>
  <r>
    <n v="906527"/>
    <x v="262"/>
    <x v="0"/>
    <x v="0"/>
    <s v="Transit Capital"/>
    <x v="0"/>
    <x v="0"/>
    <x v="2"/>
    <x v="4"/>
    <x v="0"/>
    <s v="Individual"/>
    <x v="2"/>
    <x v="5"/>
    <x v="6"/>
    <x v="20"/>
    <x v="20"/>
    <s v="906527  IT Maintenance Platform"/>
    <s v="516115  Transit Capital"/>
    <n v="0"/>
    <n v="0"/>
    <n v="0"/>
    <n v="0"/>
    <n v="0"/>
    <n v="0"/>
    <n v="1133"/>
    <n v="0"/>
    <n v="0"/>
    <n v="0"/>
    <n v="1133"/>
    <n v="516115"/>
    <n v="0"/>
    <s v="CW"/>
    <x v="13"/>
    <s v="Transit Capital"/>
    <n v="906527"/>
    <s v="Plate-forme d'entretien de la TI"/>
    <s v="906527 Plate-forme d'entretien de la TI"/>
    <x v="5"/>
    <x v="20"/>
    <x v="2"/>
    <x v="0"/>
  </r>
  <r>
    <n v="909092"/>
    <x v="263"/>
    <x v="0"/>
    <x v="0"/>
    <s v="Transit Capital"/>
    <x v="0"/>
    <x v="0"/>
    <x v="2"/>
    <x v="4"/>
    <x v="0"/>
    <s v="Individual"/>
    <x v="2"/>
    <x v="5"/>
    <x v="6"/>
    <x v="20"/>
    <x v="20"/>
    <s v="909092  IT Technology Systems - Customer Service"/>
    <s v="516115  Transit Capital"/>
    <n v="0"/>
    <n v="0"/>
    <n v="0"/>
    <n v="0"/>
    <n v="273"/>
    <n v="835"/>
    <n v="0"/>
    <n v="576"/>
    <n v="294"/>
    <n v="0"/>
    <n v="1978"/>
    <n v="516115"/>
    <n v="0"/>
    <s v="CW"/>
    <x v="3"/>
    <s v="Transit Capital"/>
    <n v="909092"/>
    <s v="Systèmes technologiques – Services à la clientèle"/>
    <s v="909092 Systèmes technologiques – Services à la clientèle"/>
    <x v="5"/>
    <x v="20"/>
    <x v="2"/>
    <x v="0"/>
  </r>
  <r>
    <n v="909093"/>
    <x v="264"/>
    <x v="0"/>
    <x v="0"/>
    <s v="Transit Capital"/>
    <x v="0"/>
    <x v="0"/>
    <x v="2"/>
    <x v="4"/>
    <x v="0"/>
    <s v="Individual"/>
    <x v="2"/>
    <x v="5"/>
    <x v="6"/>
    <x v="20"/>
    <x v="20"/>
    <s v="909093  IT Technology Systems - Operational Supp"/>
    <s v="516115  Transit Capital"/>
    <n v="0"/>
    <n v="0"/>
    <n v="0"/>
    <n v="0"/>
    <n v="2186"/>
    <n v="3951"/>
    <n v="3399"/>
    <n v="4612"/>
    <n v="4696"/>
    <n v="0"/>
    <n v="18844"/>
    <n v="516115"/>
    <n v="0"/>
    <s v="CW"/>
    <x v="3"/>
    <s v="Transit Capital"/>
    <n v="909093"/>
    <s v="Systèmes technologiques – Soutien opérationnel"/>
    <s v="909093 Systèmes technologiques – Soutien opérationnel"/>
    <x v="5"/>
    <x v="20"/>
    <x v="2"/>
    <x v="0"/>
  </r>
  <r>
    <n v="909094"/>
    <x v="265"/>
    <x v="0"/>
    <x v="0"/>
    <s v="Transit Capital"/>
    <x v="0"/>
    <x v="0"/>
    <x v="2"/>
    <x v="4"/>
    <x v="0"/>
    <s v="Individual"/>
    <x v="2"/>
    <x v="5"/>
    <x v="6"/>
    <x v="20"/>
    <x v="20"/>
    <s v="909094  IT Technology Systems - Para Transpo"/>
    <s v="516115  Transit Capital"/>
    <n v="0"/>
    <n v="0"/>
    <n v="0"/>
    <n v="0"/>
    <n v="0"/>
    <n v="0"/>
    <n v="0"/>
    <n v="0"/>
    <n v="1174"/>
    <n v="0"/>
    <n v="1174"/>
    <n v="516115"/>
    <n v="0"/>
    <s v="CW"/>
    <x v="3"/>
    <s v="Transit Capital"/>
    <n v="909094"/>
    <s v="Systèmes technologiques – Para Transpo"/>
    <s v="909094 Systèmes technologiques – Para Transpo"/>
    <x v="5"/>
    <x v="20"/>
    <x v="2"/>
    <x v="0"/>
  </r>
  <r>
    <n v="909095"/>
    <x v="266"/>
    <x v="0"/>
    <x v="0"/>
    <s v="Transit Capital"/>
    <x v="0"/>
    <x v="0"/>
    <x v="2"/>
    <x v="4"/>
    <x v="0"/>
    <s v="Individual"/>
    <x v="2"/>
    <x v="5"/>
    <x v="6"/>
    <x v="20"/>
    <x v="20"/>
    <s v="909095  IT Technology Systems - Schedule&amp;Control"/>
    <s v="516115  Transit Capital"/>
    <n v="0"/>
    <n v="0"/>
    <n v="0"/>
    <n v="0"/>
    <n v="0"/>
    <n v="501"/>
    <n v="0"/>
    <n v="2306"/>
    <n v="1702"/>
    <n v="0"/>
    <n v="4509"/>
    <n v="516115"/>
    <n v="0"/>
    <s v="CW"/>
    <x v="3"/>
    <s v="Transit Capital"/>
    <n v="909095"/>
    <s v="Systèmes technologiques – Horaires et contrôle"/>
    <s v="909095 Systèmes technologiques – Horaires et contrôle"/>
    <x v="5"/>
    <x v="20"/>
    <x v="2"/>
    <x v="0"/>
  </r>
  <r>
    <n v="909511"/>
    <x v="267"/>
    <x v="0"/>
    <x v="0"/>
    <s v="Transit Capital"/>
    <x v="0"/>
    <x v="0"/>
    <x v="2"/>
    <x v="4"/>
    <x v="0"/>
    <s v="Individual"/>
    <x v="2"/>
    <x v="5"/>
    <x v="6"/>
    <x v="20"/>
    <x v="20"/>
    <s v="909511  IT - Technology Systems - Security"/>
    <s v="516115  Transit Capital"/>
    <n v="2950"/>
    <n v="0"/>
    <n v="0"/>
    <n v="1273"/>
    <n v="0"/>
    <n v="0"/>
    <n v="0"/>
    <n v="0"/>
    <n v="0"/>
    <n v="0"/>
    <n v="4223"/>
    <n v="516115"/>
    <n v="4223"/>
    <s v="CW"/>
    <x v="7"/>
    <s v="Transit Capital"/>
    <n v="909511"/>
    <s v="Systèmes technologiques - Sécurité"/>
    <s v="909511 Systèmes technologiques - Sécurité"/>
    <x v="5"/>
    <x v="20"/>
    <x v="3"/>
    <x v="0"/>
  </r>
  <r>
    <n v="909523"/>
    <x v="268"/>
    <x v="0"/>
    <x v="0"/>
    <s v="Transit Capital"/>
    <x v="0"/>
    <x v="0"/>
    <x v="2"/>
    <x v="4"/>
    <x v="0"/>
    <s v="Individual"/>
    <x v="2"/>
    <x v="5"/>
    <x v="6"/>
    <x v="20"/>
    <x v="20"/>
    <s v="909523  IT - Fleet Maintenance Technology System"/>
    <s v="516115  Transit Capital"/>
    <n v="1900"/>
    <n v="0"/>
    <n v="416"/>
    <n v="0"/>
    <n v="0"/>
    <n v="0"/>
    <n v="0"/>
    <n v="0"/>
    <n v="0"/>
    <n v="0"/>
    <n v="2316"/>
    <n v="516115"/>
    <n v="2316"/>
    <s v="CW"/>
    <x v="7"/>
    <s v="Transit Capital"/>
    <n v="909523"/>
    <s v="Systèmes technologuiques pour l'entretien du parc de véhicules"/>
    <s v="909523 Systèmes technologuiques pour l'entretien du parc de véhicules"/>
    <x v="5"/>
    <x v="20"/>
    <x v="3"/>
    <x v="0"/>
  </r>
  <r>
    <n v="909521"/>
    <x v="269"/>
    <x v="0"/>
    <x v="0"/>
    <s v="Transit Capital"/>
    <x v="0"/>
    <x v="0"/>
    <x v="2"/>
    <x v="4"/>
    <x v="0"/>
    <s v="Individual"/>
    <x v="2"/>
    <x v="5"/>
    <x v="6"/>
    <x v="20"/>
    <x v="20"/>
    <s v="909521  IT- Operations Management Systems"/>
    <s v="516115  Transit Capital"/>
    <n v="500"/>
    <n v="204"/>
    <n v="5200"/>
    <n v="7692"/>
    <n v="0"/>
    <n v="0"/>
    <n v="0"/>
    <n v="0"/>
    <n v="0"/>
    <n v="0"/>
    <n v="13596"/>
    <n v="516115"/>
    <n v="13596"/>
    <s v="CW"/>
    <x v="7"/>
    <s v="Transit Capital"/>
    <n v="909521"/>
    <s v="Systèmes de gestion des opérations"/>
    <s v="909521 Systèmes de gestion des opérations"/>
    <x v="5"/>
    <x v="20"/>
    <x v="3"/>
    <x v="0"/>
  </r>
  <r>
    <n v="909522"/>
    <x v="270"/>
    <x v="0"/>
    <x v="0"/>
    <s v="Transit Capital"/>
    <x v="0"/>
    <x v="0"/>
    <x v="2"/>
    <x v="4"/>
    <x v="0"/>
    <s v="Individual"/>
    <x v="2"/>
    <x v="5"/>
    <x v="6"/>
    <x v="20"/>
    <x v="20"/>
    <s v="909522  IT - Customer Services Technology System"/>
    <s v="516115  Transit Capital"/>
    <n v="1000"/>
    <n v="1326"/>
    <n v="260"/>
    <n v="265"/>
    <n v="0"/>
    <n v="0"/>
    <n v="0"/>
    <n v="0"/>
    <n v="0"/>
    <n v="0"/>
    <n v="2851"/>
    <n v="516115"/>
    <n v="2851"/>
    <s v="CW"/>
    <x v="3"/>
    <s v="Transit Capital"/>
    <n v="909522"/>
    <s v="Systèmes technologiques du service à la clientèle"/>
    <s v="909522 Systèmes technologiques du service à la clientèle"/>
    <x v="5"/>
    <x v="20"/>
    <x v="3"/>
    <x v="0"/>
  </r>
  <r>
    <n v="909525"/>
    <x v="271"/>
    <x v="0"/>
    <x v="0"/>
    <s v="Transit Capital"/>
    <x v="0"/>
    <x v="0"/>
    <x v="2"/>
    <x v="4"/>
    <x v="0"/>
    <s v="Individual"/>
    <x v="2"/>
    <x v="5"/>
    <x v="6"/>
    <x v="20"/>
    <x v="20"/>
    <s v="909525  IT - Scheduling and Control Systems"/>
    <s v="516115  Transit Capital"/>
    <n v="1400"/>
    <n v="306"/>
    <n v="260"/>
    <n v="1592"/>
    <n v="0"/>
    <n v="0"/>
    <n v="0"/>
    <n v="0"/>
    <n v="0"/>
    <n v="0"/>
    <n v="3558"/>
    <n v="516115"/>
    <n v="3558"/>
    <s v="CW"/>
    <x v="7"/>
    <s v="Transit Capital"/>
    <n v="909525"/>
    <s v="Systèmes de planification des horaires et de contrôle"/>
    <s v="909525 Systèmes de planification des horaires et de contrôle"/>
    <x v="5"/>
    <x v="20"/>
    <x v="3"/>
    <x v="0"/>
  </r>
  <r>
    <n v="909526"/>
    <x v="272"/>
    <x v="0"/>
    <x v="0"/>
    <s v="Transit Capital"/>
    <x v="0"/>
    <x v="0"/>
    <x v="2"/>
    <x v="4"/>
    <x v="0"/>
    <s v="Individual"/>
    <x v="2"/>
    <x v="5"/>
    <x v="6"/>
    <x v="20"/>
    <x v="20"/>
    <s v="909526  IT -  Technology Systems â€“ Para Transpo"/>
    <s v="516115  Transit Capital"/>
    <n v="0"/>
    <n v="0"/>
    <n v="1040"/>
    <n v="0"/>
    <n v="0"/>
    <n v="0"/>
    <n v="0"/>
    <n v="0"/>
    <n v="0"/>
    <n v="0"/>
    <n v="1040"/>
    <n v="516115"/>
    <n v="1040"/>
    <s v="CW"/>
    <x v="7"/>
    <s v="Transit Capital"/>
    <n v="909526"/>
    <s v="Systèmes technologiques – Para Transpo"/>
    <s v="909526 Systèmes technologiques – Para Transpo"/>
    <x v="5"/>
    <x v="20"/>
    <x v="3"/>
    <x v="0"/>
  </r>
  <r>
    <n v="909529"/>
    <x v="273"/>
    <x v="0"/>
    <x v="0"/>
    <s v="Transit Capital"/>
    <x v="0"/>
    <x v="0"/>
    <x v="2"/>
    <x v="4"/>
    <x v="0"/>
    <s v="Individual"/>
    <x v="2"/>
    <x v="5"/>
    <x v="6"/>
    <x v="20"/>
    <x v="20"/>
    <s v="909529  IT - Fare Technology Systems"/>
    <s v="516115  Transit Capital"/>
    <n v="400"/>
    <n v="0"/>
    <n v="0"/>
    <n v="530"/>
    <n v="8440"/>
    <n v="0"/>
    <n v="0"/>
    <n v="0"/>
    <n v="0"/>
    <n v="0"/>
    <n v="9370"/>
    <n v="516115"/>
    <n v="930"/>
    <s v="CW"/>
    <x v="7"/>
    <s v="Transit Capital"/>
    <n v="909529"/>
    <s v="Systèmes tarifaires technologiques"/>
    <s v="909529 Systèmes tarifaires technologiques"/>
    <x v="5"/>
    <x v="20"/>
    <x v="3"/>
    <x v="0"/>
  </r>
  <r>
    <n v="909531"/>
    <x v="274"/>
    <x v="0"/>
    <x v="0"/>
    <s v="Transit Capital"/>
    <x v="0"/>
    <x v="0"/>
    <x v="2"/>
    <x v="4"/>
    <x v="0"/>
    <s v="Individual"/>
    <x v="2"/>
    <x v="5"/>
    <x v="6"/>
    <x v="20"/>
    <x v="20"/>
    <s v="909531  IT - Technology Systems - Infr. LC"/>
    <s v="516115  Transit Capital"/>
    <n v="2000"/>
    <n v="0"/>
    <n v="0"/>
    <n v="2122"/>
    <n v="0"/>
    <n v="0"/>
    <n v="0"/>
    <n v="0"/>
    <n v="0"/>
    <n v="0"/>
    <n v="4122"/>
    <n v="516115"/>
    <n v="4122"/>
    <s v="CW"/>
    <x v="7"/>
    <s v="Transit Capital"/>
    <n v="909531"/>
    <s v="Systèmes technologiques - Cycle de vie de l'infrastructure"/>
    <s v="909531 Systèmes technologiques - Cycle de vie de l'infrastructure"/>
    <x v="5"/>
    <x v="20"/>
    <x v="3"/>
    <x v="0"/>
  </r>
  <r>
    <n v="909435"/>
    <x v="275"/>
    <x v="0"/>
    <x v="0"/>
    <s v="City Wide Capital"/>
    <x v="0"/>
    <x v="0"/>
    <x v="0"/>
    <x v="0"/>
    <x v="0"/>
    <s v="Individual"/>
    <x v="1"/>
    <x v="6"/>
    <x v="4"/>
    <x v="21"/>
    <x v="21"/>
    <s v="909435  Roads Services Vehicle &amp; Equipment (2019"/>
    <s v="516104  City Wide Capital"/>
    <n v="136"/>
    <n v="139"/>
    <n v="142"/>
    <n v="145"/>
    <n v="0"/>
    <n v="0"/>
    <n v="0"/>
    <n v="0"/>
    <n v="0"/>
    <n v="0"/>
    <n v="562"/>
    <n v="516104"/>
    <n v="562"/>
    <s v="CW"/>
    <x v="2"/>
    <s v="City Wide Capital"/>
    <n v="909435"/>
    <s v="Véhicules routiers et équipement"/>
    <s v="909435 Véhicules routiers et équipement"/>
    <x v="6"/>
    <x v="21"/>
    <x v="1"/>
    <x v="0"/>
  </r>
  <r>
    <n v="909435"/>
    <x v="275"/>
    <x v="1"/>
    <x v="1"/>
    <s v="Vehicles &amp; Works Yards (City Wide)"/>
    <x v="1"/>
    <x v="1"/>
    <x v="0"/>
    <x v="0"/>
    <x v="0"/>
    <s v="Individual"/>
    <x v="1"/>
    <x v="6"/>
    <x v="4"/>
    <x v="21"/>
    <x v="21"/>
    <s v="909435  Roads Services Vehicle &amp; Equipment (2019"/>
    <s v="516246  D/C -Vehicles &amp; Works Yards (City Wide)"/>
    <n v="774"/>
    <n v="791"/>
    <n v="808"/>
    <n v="825"/>
    <n v="0"/>
    <n v="0"/>
    <n v="0"/>
    <n v="0"/>
    <n v="0"/>
    <n v="0"/>
    <n v="3198"/>
    <n v="516246"/>
    <n v="3198"/>
    <s v="CW"/>
    <x v="2"/>
    <s v="Roads &amp; Structures"/>
    <n v="909435"/>
    <s v="Véhicules routiers et équipement"/>
    <s v="909435 Véhicules routiers et équipement"/>
    <x v="6"/>
    <x v="21"/>
    <x v="1"/>
    <x v="1"/>
  </r>
  <r>
    <n v="909395"/>
    <x v="276"/>
    <x v="0"/>
    <x v="0"/>
    <s v="City Wide Capital"/>
    <x v="0"/>
    <x v="0"/>
    <x v="0"/>
    <x v="0"/>
    <x v="0"/>
    <s v="Individual"/>
    <x v="2"/>
    <x v="6"/>
    <x v="6"/>
    <x v="22"/>
    <x v="21"/>
    <s v="909395  2019 Acces. Ped Signal/Ped Coundown Sig."/>
    <s v="516104  City Wide Capital"/>
    <n v="480"/>
    <n v="480"/>
    <n v="480"/>
    <n v="480"/>
    <n v="0"/>
    <n v="0"/>
    <n v="0"/>
    <n v="0"/>
    <n v="0"/>
    <n v="0"/>
    <n v="1920"/>
    <n v="516104"/>
    <n v="1920"/>
    <s v="CW"/>
    <x v="3"/>
    <s v="City Wide Capital"/>
    <n v="909395"/>
    <s v="Programme de signaux accessibles pour piétons et de feux piétonniers à décompte de 2019"/>
    <s v="909395 Programme de signaux accessibles pour piétons et de feux piétonniers à décompte de 2019"/>
    <x v="6"/>
    <x v="21"/>
    <x v="3"/>
    <x v="0"/>
  </r>
  <r>
    <n v="909395"/>
    <x v="276"/>
    <x v="1"/>
    <x v="1"/>
    <s v="Roads &amp; Structures (City Wide)"/>
    <x v="1"/>
    <x v="1"/>
    <x v="0"/>
    <x v="0"/>
    <x v="0"/>
    <s v="Individual"/>
    <x v="2"/>
    <x v="6"/>
    <x v="6"/>
    <x v="22"/>
    <x v="21"/>
    <s v="909395  2019 Acces. Ped Signal/Ped Coundown Sig."/>
    <s v="516224  D/C  - Roads &amp; Structures (City Wide)"/>
    <n v="120"/>
    <n v="120"/>
    <n v="120"/>
    <n v="120"/>
    <n v="0"/>
    <n v="0"/>
    <n v="0"/>
    <n v="0"/>
    <n v="0"/>
    <n v="0"/>
    <n v="480"/>
    <n v="516224"/>
    <n v="480"/>
    <s v="CW"/>
    <x v="3"/>
    <s v="Roads &amp; Structures"/>
    <n v="909395"/>
    <s v="Programme de signaux accessibles pour piétons et de feux piétonniers à décompte de 2019"/>
    <s v="909395 Programme de signaux accessibles pour piétons et de feux piétonniers à décompte de 2019"/>
    <x v="6"/>
    <x v="21"/>
    <x v="3"/>
    <x v="1"/>
  </r>
  <r>
    <n v="909396"/>
    <x v="277"/>
    <x v="0"/>
    <x v="0"/>
    <s v="City Wide Capital"/>
    <x v="0"/>
    <x v="0"/>
    <x v="0"/>
    <x v="0"/>
    <x v="0"/>
    <s v="Individual"/>
    <x v="2"/>
    <x v="6"/>
    <x v="6"/>
    <x v="22"/>
    <x v="21"/>
    <s v="909396  2019 Safer Roads Ottawa"/>
    <s v="516104  City Wide Capital"/>
    <n v="420"/>
    <n v="420"/>
    <n v="420"/>
    <n v="420"/>
    <n v="0"/>
    <n v="0"/>
    <n v="0"/>
    <n v="0"/>
    <n v="0"/>
    <n v="0"/>
    <n v="1680"/>
    <n v="516104"/>
    <n v="1680"/>
    <s v="CW"/>
    <x v="3"/>
    <s v="City Wide Capital"/>
    <n v="909396"/>
    <s v="Sécurité des routes Ottawa 2019"/>
    <s v="909396 Sécurité des routes Ottawa 2019"/>
    <x v="6"/>
    <x v="21"/>
    <x v="3"/>
    <x v="0"/>
  </r>
  <r>
    <n v="909397"/>
    <x v="278"/>
    <x v="0"/>
    <x v="0"/>
    <s v="City Wide Capital"/>
    <x v="0"/>
    <x v="0"/>
    <x v="0"/>
    <x v="0"/>
    <x v="0"/>
    <s v="Individual"/>
    <x v="2"/>
    <x v="6"/>
    <x v="6"/>
    <x v="22"/>
    <x v="21"/>
    <s v="909397  2019 Pedestrian Safety Evaluation Prog."/>
    <s v="516104  City Wide Capital"/>
    <n v="380"/>
    <n v="380"/>
    <n v="380"/>
    <n v="380"/>
    <n v="0"/>
    <n v="0"/>
    <n v="0"/>
    <n v="0"/>
    <n v="0"/>
    <n v="0"/>
    <n v="1520"/>
    <n v="516104"/>
    <n v="1520"/>
    <s v="CW"/>
    <x v="3"/>
    <s v="City Wide Capital"/>
    <n v="909397"/>
    <s v="2018 accessibilité – Arénas"/>
    <s v="909397 2018 accessibilité – Arénas"/>
    <x v="6"/>
    <x v="21"/>
    <x v="3"/>
    <x v="0"/>
  </r>
  <r>
    <n v="909398"/>
    <x v="279"/>
    <x v="0"/>
    <x v="0"/>
    <s v="City Wide Capital"/>
    <x v="0"/>
    <x v="0"/>
    <x v="0"/>
    <x v="0"/>
    <x v="0"/>
    <s v="Individual"/>
    <x v="2"/>
    <x v="6"/>
    <x v="6"/>
    <x v="22"/>
    <x v="21"/>
    <s v="909398  2019 Cycling Safety Program"/>
    <s v="516104  City Wide Capital"/>
    <n v="105"/>
    <n v="105"/>
    <n v="105"/>
    <n v="105"/>
    <n v="0"/>
    <n v="0"/>
    <n v="0"/>
    <n v="0"/>
    <n v="0"/>
    <n v="0"/>
    <n v="420"/>
    <n v="516104"/>
    <n v="420"/>
    <s v="CW"/>
    <x v="3"/>
    <s v="City Wide Capital"/>
    <n v="909398"/>
    <s v="Programme de la sécurité à bicyclette 2019"/>
    <s v="909398 Programme de la sécurité à bicyclette 2019"/>
    <x v="6"/>
    <x v="21"/>
    <x v="3"/>
    <x v="0"/>
  </r>
  <r>
    <n v="909547"/>
    <x v="280"/>
    <x v="0"/>
    <x v="0"/>
    <s v="City Wide Capital"/>
    <x v="0"/>
    <x v="0"/>
    <x v="0"/>
    <x v="0"/>
    <x v="0"/>
    <s v="Individual"/>
    <x v="2"/>
    <x v="6"/>
    <x v="6"/>
    <x v="22"/>
    <x v="21"/>
    <s v="909547  2019 Traffic &amp; Pedestrian Safety Enhance"/>
    <s v="516104  City Wide Capital"/>
    <n v="1630"/>
    <n v="1630"/>
    <n v="1630"/>
    <n v="1630"/>
    <n v="0"/>
    <n v="0"/>
    <n v="0"/>
    <n v="0"/>
    <n v="0"/>
    <n v="0"/>
    <n v="6520"/>
    <n v="516104"/>
    <n v="6520"/>
    <s v="CW"/>
    <x v="3"/>
    <s v="City Wide Capital"/>
    <n v="909547"/>
    <s v="Programme 2019 d'amélioration de la circulation routière et piétonnière -initiatives des quartiers"/>
    <s v="909547 Programme 2019 d'amélioration de la circulation routière et piétonnière -initiatives des quartiers"/>
    <x v="6"/>
    <x v="21"/>
    <x v="3"/>
    <x v="0"/>
  </r>
  <r>
    <n v="909548"/>
    <x v="281"/>
    <x v="0"/>
    <x v="0"/>
    <s v="City Wide Capital"/>
    <x v="0"/>
    <x v="0"/>
    <x v="0"/>
    <x v="0"/>
    <x v="0"/>
    <s v="Individual"/>
    <x v="2"/>
    <x v="6"/>
    <x v="6"/>
    <x v="22"/>
    <x v="21"/>
    <s v="909548  2019 Pedestrian Crossover Program"/>
    <s v="516104  City Wide Capital"/>
    <n v="500"/>
    <n v="500"/>
    <n v="500"/>
    <n v="500"/>
    <n v="0"/>
    <n v="0"/>
    <n v="0"/>
    <n v="0"/>
    <n v="0"/>
    <n v="0"/>
    <n v="2000"/>
    <n v="516104"/>
    <n v="2000"/>
    <s v="CW"/>
    <x v="3"/>
    <s v="City Wide Capital"/>
    <n v="909548"/>
    <s v="Projet 2019 de passages pour piétons "/>
    <s v="909548 Projet 2019 de passages pour piétons "/>
    <x v="6"/>
    <x v="21"/>
    <x v="3"/>
    <x v="0"/>
  </r>
  <r>
    <n v="909010"/>
    <x v="282"/>
    <x v="0"/>
    <x v="0"/>
    <s v="City Wide Capital"/>
    <x v="0"/>
    <x v="0"/>
    <x v="0"/>
    <x v="0"/>
    <x v="0"/>
    <s v="Individual"/>
    <x v="0"/>
    <x v="6"/>
    <x v="4"/>
    <x v="21"/>
    <x v="21"/>
    <s v="909010  2018 Ice &amp; Snow Control Technologies"/>
    <s v="516104  City Wide Capital"/>
    <n v="0"/>
    <n v="0"/>
    <n v="0"/>
    <n v="0"/>
    <n v="165"/>
    <n v="170"/>
    <n v="175"/>
    <n v="180"/>
    <n v="185"/>
    <n v="0"/>
    <n v="875"/>
    <n v="516104"/>
    <n v="0"/>
    <s v="CW"/>
    <x v="3"/>
    <s v="City Wide Capital"/>
    <n v="909010"/>
    <s v="Technologies de déneigement et de déglaçage - 2018"/>
    <s v="909010 Technologies de déneigement et de déglaçage - 2018"/>
    <x v="6"/>
    <x v="21"/>
    <x v="0"/>
    <x v="0"/>
  </r>
  <r>
    <n v="909123"/>
    <x v="283"/>
    <x v="0"/>
    <x v="0"/>
    <s v="Cash-in-Lieu - Parking"/>
    <x v="0"/>
    <x v="0"/>
    <x v="0"/>
    <x v="0"/>
    <x v="0"/>
    <s v="Individual"/>
    <x v="0"/>
    <x v="6"/>
    <x v="4"/>
    <x v="23"/>
    <x v="21"/>
    <s v="909123  Parking Studies - DC"/>
    <s v="516136  Cash-in-Lieu - Parking"/>
    <n v="248"/>
    <n v="40"/>
    <n v="40"/>
    <n v="40"/>
    <n v="40"/>
    <n v="40"/>
    <n v="40"/>
    <n v="40"/>
    <n v="40"/>
    <n v="40"/>
    <n v="608"/>
    <n v="516136"/>
    <n v="368"/>
    <s v="CW"/>
    <x v="3"/>
    <s v="Cash-in-Lieu - Parking"/>
    <n v="909123"/>
    <s v="Études sur le stationnement (DC) "/>
    <s v="909123 Études sur le stationnement (DC) "/>
    <x v="6"/>
    <x v="21"/>
    <x v="0"/>
    <x v="0"/>
  </r>
  <r>
    <n v="909123"/>
    <x v="283"/>
    <x v="1"/>
    <x v="1"/>
    <s v="Roads &amp; Structures (City Wide)"/>
    <x v="1"/>
    <x v="1"/>
    <x v="0"/>
    <x v="0"/>
    <x v="0"/>
    <s v="Individual"/>
    <x v="0"/>
    <x v="6"/>
    <x v="4"/>
    <x v="23"/>
    <x v="21"/>
    <s v="909123  Parking Studies - DC"/>
    <s v="516224  D/C  - Roads &amp; Structures (City Wide)"/>
    <n v="62"/>
    <n v="10"/>
    <n v="10"/>
    <n v="10"/>
    <n v="10"/>
    <n v="10"/>
    <n v="10"/>
    <n v="8"/>
    <n v="0"/>
    <n v="0"/>
    <n v="130"/>
    <n v="516224"/>
    <n v="92"/>
    <s v="CW"/>
    <x v="3"/>
    <s v="Roads &amp; Structures"/>
    <n v="909123"/>
    <s v="Études sur le stationnement (DC) "/>
    <s v="909123 Études sur le stationnement (DC) "/>
    <x v="6"/>
    <x v="21"/>
    <x v="0"/>
    <x v="1"/>
  </r>
  <r>
    <n v="909123"/>
    <x v="283"/>
    <x v="1"/>
    <x v="1"/>
    <s v="Future DC Funding"/>
    <x v="1"/>
    <x v="1"/>
    <x v="0"/>
    <x v="0"/>
    <x v="0"/>
    <s v="Individual"/>
    <x v="0"/>
    <x v="6"/>
    <x v="4"/>
    <x v="23"/>
    <x v="21"/>
    <s v="909123  Parking Studies - DC"/>
    <s v="516298  Future DC Funding"/>
    <n v="0"/>
    <n v="0"/>
    <n v="0"/>
    <n v="0"/>
    <n v="0"/>
    <n v="0"/>
    <n v="0"/>
    <n v="2"/>
    <n v="10"/>
    <n v="10"/>
    <n v="22"/>
    <n v="516298"/>
    <n v="0"/>
    <s v="CW"/>
    <x v="3"/>
    <s v="Check "/>
    <n v="909123"/>
    <s v="Études sur le stationnement (DC) "/>
    <s v="909123 Études sur le stationnement (DC) "/>
    <x v="6"/>
    <x v="21"/>
    <x v="0"/>
    <x v="1"/>
  </r>
  <r>
    <n v="909422"/>
    <x v="284"/>
    <x v="0"/>
    <x v="0"/>
    <s v="City Wide Capital"/>
    <x v="0"/>
    <x v="0"/>
    <x v="0"/>
    <x v="0"/>
    <x v="0"/>
    <s v="Public Works Facilities"/>
    <x v="0"/>
    <x v="6"/>
    <x v="4"/>
    <x v="14"/>
    <x v="22"/>
    <s v="909422  2019 Life Cycle Renew - PWES Works Yard"/>
    <s v="516104  City Wide Capital"/>
    <n v="290"/>
    <n v="310"/>
    <n v="318"/>
    <n v="325"/>
    <n v="336"/>
    <n v="345"/>
    <n v="354"/>
    <n v="364"/>
    <n v="374"/>
    <n v="381"/>
    <n v="3397"/>
    <n v="516104"/>
    <n v="1243"/>
    <s v="CW"/>
    <x v="3"/>
    <s v="City Wide Capital"/>
    <n v="909422"/>
    <s v="Renouvellement du cycle de vie 2019 – Installation des Travaux Publics et des Services environnementaux"/>
    <s v="909422 Renouvellement du cycle de vie 2019 – Installation des Travaux Publics et des Services environnementaux"/>
    <x v="6"/>
    <x v="22"/>
    <x v="0"/>
    <x v="0"/>
  </r>
  <r>
    <n v="909424"/>
    <x v="285"/>
    <x v="0"/>
    <x v="0"/>
    <s v="City Wide Capital"/>
    <x v="0"/>
    <x v="0"/>
    <x v="0"/>
    <x v="0"/>
    <x v="0"/>
    <s v="Individual"/>
    <x v="0"/>
    <x v="6"/>
    <x v="4"/>
    <x v="21"/>
    <x v="21"/>
    <s v="909424  Roads Equipment Replacement 2019"/>
    <s v="516104  City Wide Capital"/>
    <n v="341"/>
    <n v="190"/>
    <n v="195"/>
    <n v="200"/>
    <n v="165"/>
    <n v="170"/>
    <n v="175"/>
    <n v="180"/>
    <n v="185"/>
    <n v="190"/>
    <n v="1991"/>
    <n v="516104"/>
    <n v="926"/>
    <s v="CW"/>
    <x v="3"/>
    <s v="City Wide Capital"/>
    <n v="909424"/>
    <s v="Remplacement de l'équipement des Services des routes"/>
    <s v="909424 Remplacement de l'équipement des Services des routes"/>
    <x v="6"/>
    <x v="21"/>
    <x v="0"/>
    <x v="0"/>
  </r>
  <r>
    <n v="909425"/>
    <x v="286"/>
    <x v="0"/>
    <x v="0"/>
    <s v="City Wide Capital"/>
    <x v="0"/>
    <x v="0"/>
    <x v="0"/>
    <x v="0"/>
    <x v="0"/>
    <s v="Individual"/>
    <x v="0"/>
    <x v="6"/>
    <x v="4"/>
    <x v="21"/>
    <x v="21"/>
    <s v="909425  Ice-Snow Control and RWIS Tech 2019"/>
    <s v="516104  City Wide Capital"/>
    <n v="150"/>
    <n v="296"/>
    <n v="300"/>
    <n v="305"/>
    <n v="0"/>
    <n v="0"/>
    <n v="0"/>
    <n v="0"/>
    <n v="0"/>
    <n v="0"/>
    <n v="1051"/>
    <n v="516104"/>
    <n v="1051"/>
    <s v="CW"/>
    <x v="3"/>
    <s v="City Wide Capital"/>
    <n v="909425"/>
    <s v="Contrôle de la neige glace 2019 et technologies RWIS"/>
    <s v="909425 Contrôle de la neige glace 2019 et technologies RWIS"/>
    <x v="6"/>
    <x v="21"/>
    <x v="0"/>
    <x v="0"/>
  </r>
  <r>
    <n v="906139"/>
    <x v="287"/>
    <x v="0"/>
    <x v="0"/>
    <s v="Parking"/>
    <x v="0"/>
    <x v="0"/>
    <x v="0"/>
    <x v="0"/>
    <x v="0"/>
    <s v="Parking Lifecycle Renewal"/>
    <x v="0"/>
    <x v="6"/>
    <x v="4"/>
    <x v="23"/>
    <x v="21"/>
    <s v="906139  LCR - On/Off Street Payment Systems 2018"/>
    <s v="516146  R/F Parking Facilities"/>
    <n v="0"/>
    <n v="0"/>
    <n v="1400"/>
    <n v="1400"/>
    <n v="1400"/>
    <n v="1400"/>
    <n v="1400"/>
    <n v="0"/>
    <n v="0"/>
    <n v="0"/>
    <n v="7000"/>
    <n v="516146"/>
    <n v="2800"/>
    <s v="CW"/>
    <x v="10"/>
    <s v="Parking"/>
    <n v="906139"/>
    <s v="Renouvellement du cycle de vie (2018) - Système dépenses de stationnement sur et hors rue "/>
    <s v="906139 Renouvellement du cycle de vie (2018) - Système dépenses de stationnement sur et hors rue "/>
    <x v="6"/>
    <x v="21"/>
    <x v="0"/>
    <x v="0"/>
  </r>
  <r>
    <n v="909121"/>
    <x v="288"/>
    <x v="0"/>
    <x v="0"/>
    <s v="Parking"/>
    <x v="0"/>
    <x v="0"/>
    <x v="0"/>
    <x v="0"/>
    <x v="0"/>
    <s v="Parking Lifecycle Renewal"/>
    <x v="0"/>
    <x v="6"/>
    <x v="4"/>
    <x v="23"/>
    <x v="21"/>
    <s v="909121  LCR - Parking Facilities (2018)"/>
    <s v="516146  R/F Parking Facilities"/>
    <n v="0"/>
    <n v="0"/>
    <n v="0"/>
    <n v="0"/>
    <n v="1030"/>
    <n v="900"/>
    <n v="1000"/>
    <n v="1000"/>
    <n v="1000"/>
    <n v="0"/>
    <n v="4930"/>
    <n v="516146"/>
    <n v="0"/>
    <s v="CW"/>
    <x v="8"/>
    <s v="Parking"/>
    <n v="909121"/>
    <s v="Renouvellement du cycle de vie (2018) - Installations de stationnement"/>
    <s v="909121 Renouvellement du cycle de vie (2018) - Installations de stationnement"/>
    <x v="6"/>
    <x v="21"/>
    <x v="0"/>
    <x v="0"/>
  </r>
  <r>
    <n v="909122"/>
    <x v="289"/>
    <x v="0"/>
    <x v="0"/>
    <s v="Parking"/>
    <x v="0"/>
    <x v="0"/>
    <x v="0"/>
    <x v="0"/>
    <x v="0"/>
    <s v="Parking Lifecycle Renewal"/>
    <x v="0"/>
    <x v="6"/>
    <x v="4"/>
    <x v="23"/>
    <x v="21"/>
    <s v="909122  On-Street Facility Modification (2018)"/>
    <s v="516146  R/F Parking Facilities"/>
    <n v="0"/>
    <n v="0"/>
    <n v="0"/>
    <n v="0"/>
    <n v="165"/>
    <n v="170"/>
    <n v="175"/>
    <n v="180"/>
    <n v="185"/>
    <n v="0"/>
    <n v="875"/>
    <n v="516146"/>
    <n v="0"/>
    <s v="CW"/>
    <x v="8"/>
    <s v="Parking"/>
    <n v="909122"/>
    <s v="Amélioration aux installations de stationnement 2018"/>
    <s v="909122 Amélioration aux installations de stationnement 2018"/>
    <x v="6"/>
    <x v="21"/>
    <x v="0"/>
    <x v="0"/>
  </r>
  <r>
    <n v="909426"/>
    <x v="290"/>
    <x v="0"/>
    <x v="0"/>
    <s v="Parking"/>
    <x v="0"/>
    <x v="0"/>
    <x v="0"/>
    <x v="0"/>
    <x v="0"/>
    <s v="Parking Lifecycle Renewal"/>
    <x v="0"/>
    <x v="6"/>
    <x v="4"/>
    <x v="23"/>
    <x v="21"/>
    <s v="909426  LCR - Parking Facilities (2019)"/>
    <s v="516146  R/F Parking Facilities"/>
    <n v="800"/>
    <n v="1250"/>
    <n v="750"/>
    <n v="750"/>
    <n v="0"/>
    <n v="0"/>
    <n v="0"/>
    <n v="0"/>
    <n v="0"/>
    <n v="0"/>
    <n v="3550"/>
    <n v="516146"/>
    <n v="3550"/>
    <s v="CW"/>
    <x v="2"/>
    <s v="Parking"/>
    <n v="909426"/>
    <s v="Renouvellement du cycle de vie (2019) - Installations de stationnement"/>
    <s v="909426 Renouvellement du cycle de vie (2019) - Installations de stationnement"/>
    <x v="6"/>
    <x v="21"/>
    <x v="0"/>
    <x v="0"/>
  </r>
  <r>
    <n v="909427"/>
    <x v="291"/>
    <x v="0"/>
    <x v="0"/>
    <s v="Parking"/>
    <x v="0"/>
    <x v="0"/>
    <x v="0"/>
    <x v="0"/>
    <x v="0"/>
    <s v="Parking Lifecycle Renewal"/>
    <x v="0"/>
    <x v="6"/>
    <x v="4"/>
    <x v="23"/>
    <x v="21"/>
    <s v="909427  On-Street Facility Modification (2019)"/>
    <s v="516146  R/F Parking Facilities"/>
    <n v="270"/>
    <n v="150"/>
    <n v="155"/>
    <n v="160"/>
    <n v="0"/>
    <n v="0"/>
    <n v="0"/>
    <n v="0"/>
    <n v="0"/>
    <n v="0"/>
    <n v="735"/>
    <n v="516146"/>
    <n v="735"/>
    <s v="CW"/>
    <x v="2"/>
    <s v="Parking"/>
    <n v="909427"/>
    <s v="Amélioration aux installations de stationnement (2019)"/>
    <s v="909427 Amélioration aux installations de stationnement (2019)"/>
    <x v="6"/>
    <x v="21"/>
    <x v="0"/>
    <x v="0"/>
  </r>
  <r>
    <n v="909437"/>
    <x v="292"/>
    <x v="0"/>
    <x v="0"/>
    <s v="Parking"/>
    <x v="0"/>
    <x v="0"/>
    <x v="0"/>
    <x v="0"/>
    <x v="0"/>
    <s v="Parking Lifecycle Renewal"/>
    <x v="0"/>
    <x v="6"/>
    <x v="4"/>
    <x v="23"/>
    <x v="21"/>
    <s v="909437  LCR-Parking Facility Improvements (2019)"/>
    <s v="516146  R/F Parking Facilities"/>
    <n v="825"/>
    <n v="750"/>
    <n v="750"/>
    <n v="750"/>
    <n v="0"/>
    <n v="0"/>
    <n v="0"/>
    <n v="0"/>
    <n v="0"/>
    <n v="0"/>
    <n v="3075"/>
    <n v="516146"/>
    <n v="3075"/>
    <s v="CW"/>
    <x v="2"/>
    <s v="Parking"/>
    <n v="909437"/>
    <s v="Renouvellement du cycle de vie - Amélioration des installations de stationnement (2019)"/>
    <s v="909437 Renouvellement du cycle de vie - Amélioration des installations de stationnement (2019)"/>
    <x v="6"/>
    <x v="21"/>
    <x v="0"/>
    <x v="0"/>
  </r>
  <r>
    <n v="909319"/>
    <x v="293"/>
    <x v="0"/>
    <x v="0"/>
    <s v="City Wide Capital"/>
    <x v="0"/>
    <x v="0"/>
    <x v="0"/>
    <x v="0"/>
    <x v="0"/>
    <s v="Individual"/>
    <x v="0"/>
    <x v="6"/>
    <x v="6"/>
    <x v="22"/>
    <x v="21"/>
    <s v="909319  2019 Street Lighting Marjor Replacements"/>
    <s v="516104  City Wide Capital"/>
    <n v="2351"/>
    <n v="2276"/>
    <n v="2309"/>
    <n v="2346"/>
    <n v="2384"/>
    <n v="2422"/>
    <n v="2462"/>
    <n v="2502"/>
    <n v="2543"/>
    <n v="2585"/>
    <n v="24180"/>
    <n v="516104"/>
    <n v="9282"/>
    <s v="CW"/>
    <x v="3"/>
    <s v="City Wide Capital"/>
    <n v="909319"/>
    <s v="Remplacement d'éléments essentiels de l'éclairage de rues 2019"/>
    <s v="909319 Remplacement d'éléments essentiels de l'éclairage de rues 2019"/>
    <x v="6"/>
    <x v="21"/>
    <x v="0"/>
    <x v="0"/>
  </r>
  <r>
    <n v="909319"/>
    <x v="293"/>
    <x v="1"/>
    <x v="1"/>
    <s v="Future DC Funding"/>
    <x v="1"/>
    <x v="1"/>
    <x v="0"/>
    <x v="0"/>
    <x v="0"/>
    <s v="Individual"/>
    <x v="0"/>
    <x v="6"/>
    <x v="6"/>
    <x v="22"/>
    <x v="21"/>
    <s v="909319  2019 Street Lighting Marjor Replacements"/>
    <s v="516298  Future DC Funding"/>
    <n v="588"/>
    <n v="569"/>
    <n v="577"/>
    <n v="586"/>
    <n v="596"/>
    <n v="606"/>
    <n v="615"/>
    <n v="626"/>
    <n v="636"/>
    <n v="646"/>
    <n v="6045"/>
    <n v="516298"/>
    <n v="2320"/>
    <s v="CW"/>
    <x v="3"/>
    <s v="Check "/>
    <n v="909319"/>
    <s v="Remplacement d'éléments essentiels de l'éclairage de rues 2019"/>
    <s v="909319 Remplacement d'éléments essentiels de l'éclairage de rues 2019"/>
    <x v="6"/>
    <x v="21"/>
    <x v="0"/>
    <x v="1"/>
  </r>
  <r>
    <n v="909320"/>
    <x v="294"/>
    <x v="0"/>
    <x v="0"/>
    <s v="City Wide Capital"/>
    <x v="0"/>
    <x v="0"/>
    <x v="0"/>
    <x v="0"/>
    <x v="0"/>
    <s v="Traffic Control Devices Rehabilitation-Renewal"/>
    <x v="0"/>
    <x v="6"/>
    <x v="6"/>
    <x v="22"/>
    <x v="21"/>
    <s v="909320  2019 LCR Traffic Control Signals"/>
    <s v="516104  City Wide Capital"/>
    <n v="1665"/>
    <n v="1650"/>
    <n v="1680"/>
    <n v="1714"/>
    <n v="1748"/>
    <n v="1783"/>
    <n v="1818"/>
    <n v="1855"/>
    <n v="1892"/>
    <n v="1930"/>
    <n v="17735"/>
    <n v="516104"/>
    <n v="6709"/>
    <s v="CW"/>
    <x v="3"/>
    <s v="City Wide Capital"/>
    <n v="909320"/>
    <s v="Renouvellement du cycle de vie 2019 - Feux de signalisation"/>
    <s v="909320 Renouvellement du cycle de vie 2019 - Feux de signalisation"/>
    <x v="6"/>
    <x v="21"/>
    <x v="0"/>
    <x v="0"/>
  </r>
  <r>
    <n v="909321"/>
    <x v="295"/>
    <x v="0"/>
    <x v="0"/>
    <s v="City Wide Capital"/>
    <x v="0"/>
    <x v="0"/>
    <x v="0"/>
    <x v="0"/>
    <x v="0"/>
    <s v="Traffic Control Devices Rehabilitation-Renewal"/>
    <x v="0"/>
    <x v="6"/>
    <x v="6"/>
    <x v="22"/>
    <x v="21"/>
    <s v="909321  2019 LCR Traffic Monitoring System"/>
    <s v="516104  City Wide Capital"/>
    <n v="336"/>
    <n v="325"/>
    <n v="330"/>
    <n v="335"/>
    <n v="341"/>
    <n v="346"/>
    <n v="352"/>
    <n v="358"/>
    <n v="363"/>
    <n v="370"/>
    <n v="3456"/>
    <n v="516104"/>
    <n v="1326"/>
    <s v="CW"/>
    <x v="3"/>
    <s v="City Wide Capital"/>
    <n v="909321"/>
    <s v="Renouvellement du cycle de vie 2019 - Système de contrôle"/>
    <s v="909321 Renouvellement du cycle de vie 2019 - Système de contrôle"/>
    <x v="6"/>
    <x v="21"/>
    <x v="0"/>
    <x v="0"/>
  </r>
  <r>
    <n v="909321"/>
    <x v="295"/>
    <x v="1"/>
    <x v="1"/>
    <s v="Roads &amp; Structures (City Wide)"/>
    <x v="1"/>
    <x v="1"/>
    <x v="0"/>
    <x v="0"/>
    <x v="0"/>
    <s v="Traffic Control Devices Rehabilitation-Renewal"/>
    <x v="0"/>
    <x v="6"/>
    <x v="6"/>
    <x v="22"/>
    <x v="21"/>
    <s v="909321  2019 LCR Traffic Monitoring System"/>
    <s v="516224  D/C  - Roads &amp; Structures (City Wide)"/>
    <n v="84"/>
    <n v="81"/>
    <n v="83"/>
    <n v="84"/>
    <n v="85"/>
    <n v="33"/>
    <n v="0"/>
    <n v="0"/>
    <n v="0"/>
    <n v="0"/>
    <n v="450"/>
    <n v="516224"/>
    <n v="332"/>
    <s v="CW"/>
    <x v="3"/>
    <s v="Roads &amp; Structures"/>
    <n v="909321"/>
    <s v="Renouvellement du cycle de vie 2019 - Système de contrôle"/>
    <s v="909321 Renouvellement du cycle de vie 2019 - Système de contrôle"/>
    <x v="6"/>
    <x v="21"/>
    <x v="0"/>
    <x v="1"/>
  </r>
  <r>
    <n v="909321"/>
    <x v="295"/>
    <x v="1"/>
    <x v="1"/>
    <s v="Future DC Funding"/>
    <x v="1"/>
    <x v="1"/>
    <x v="0"/>
    <x v="0"/>
    <x v="0"/>
    <s v="Traffic Control Devices Rehabilitation-Renewal"/>
    <x v="0"/>
    <x v="6"/>
    <x v="6"/>
    <x v="22"/>
    <x v="21"/>
    <s v="909321  2019 LCR Traffic Monitoring System"/>
    <s v="516298  Future DC Funding"/>
    <n v="0"/>
    <n v="0"/>
    <n v="0"/>
    <n v="0"/>
    <n v="0"/>
    <n v="54"/>
    <n v="88"/>
    <n v="89"/>
    <n v="91"/>
    <n v="92"/>
    <n v="414"/>
    <n v="516298"/>
    <n v="0"/>
    <s v="CW"/>
    <x v="3"/>
    <s v="Check "/>
    <n v="909321"/>
    <s v="Renouvellement du cycle de vie 2019 - Système de contrôle"/>
    <s v="909321 Renouvellement du cycle de vie 2019 - Système de contrôle"/>
    <x v="6"/>
    <x v="21"/>
    <x v="0"/>
    <x v="1"/>
  </r>
  <r>
    <n v="909025"/>
    <x v="296"/>
    <x v="0"/>
    <x v="0"/>
    <s v="City Wide Capital"/>
    <x v="0"/>
    <x v="0"/>
    <x v="0"/>
    <x v="0"/>
    <x v="0"/>
    <s v="Public Works Facilities"/>
    <x v="1"/>
    <x v="6"/>
    <x v="4"/>
    <x v="14"/>
    <x v="22"/>
    <s v="909025  2019 Winter Materials Storage Facility"/>
    <s v="516104  City Wide Capital"/>
    <n v="8"/>
    <n v="8"/>
    <n v="8"/>
    <n v="9"/>
    <n v="9"/>
    <n v="9"/>
    <n v="9"/>
    <n v="9"/>
    <n v="9"/>
    <n v="10"/>
    <n v="88"/>
    <n v="516104"/>
    <n v="33"/>
    <s v="CW"/>
    <x v="3"/>
    <s v="City Wide Capital"/>
    <n v="909025"/>
    <s v="Installation d’entreposage pour les matériaux d’hiver 2019"/>
    <s v="909025 Installation d’entreposage pour les matériaux d’hiver 2019"/>
    <x v="6"/>
    <x v="22"/>
    <x v="1"/>
    <x v="0"/>
  </r>
  <r>
    <n v="909025"/>
    <x v="296"/>
    <x v="1"/>
    <x v="1"/>
    <s v="Roads &amp; Structures (City Wide)"/>
    <x v="1"/>
    <x v="1"/>
    <x v="0"/>
    <x v="0"/>
    <x v="0"/>
    <s v="Public Works Facilities"/>
    <x v="1"/>
    <x v="6"/>
    <x v="4"/>
    <x v="14"/>
    <x v="22"/>
    <s v="909025  2019 Winter Materials Storage Facility"/>
    <s v="516224  D/C  - Roads &amp; Structures (City Wide)"/>
    <n v="46"/>
    <n v="47"/>
    <n v="48"/>
    <n v="48"/>
    <n v="50"/>
    <n v="51"/>
    <n v="52"/>
    <n v="53"/>
    <n v="54"/>
    <n v="55"/>
    <n v="504"/>
    <n v="516224"/>
    <n v="189"/>
    <s v="CW"/>
    <x v="3"/>
    <s v="Roads &amp; Structures"/>
    <n v="909025"/>
    <s v="Installation d’entreposage pour les matériaux d’hiver 2019"/>
    <s v="909025 Installation d’entreposage pour les matériaux d’hiver 2019"/>
    <x v="6"/>
    <x v="22"/>
    <x v="1"/>
    <x v="1"/>
  </r>
  <r>
    <n v="909318"/>
    <x v="297"/>
    <x v="0"/>
    <x v="0"/>
    <s v="City Wide Capital"/>
    <x v="0"/>
    <x v="0"/>
    <x v="0"/>
    <x v="0"/>
    <x v="0"/>
    <s v="Individual"/>
    <x v="1"/>
    <x v="6"/>
    <x v="6"/>
    <x v="22"/>
    <x v="21"/>
    <s v="909318  2019 Traffic Incident Management"/>
    <s v="516104  City Wide Capital"/>
    <n v="81"/>
    <n v="80"/>
    <n v="81"/>
    <n v="81"/>
    <n v="81"/>
    <n v="82"/>
    <n v="82"/>
    <n v="82"/>
    <n v="83"/>
    <n v="83"/>
    <n v="816"/>
    <n v="516104"/>
    <n v="323"/>
    <s v="CW"/>
    <x v="3"/>
    <s v="City Wide Capital"/>
    <n v="909318"/>
    <s v="Gestion des incidents de la circulation - 2019"/>
    <s v="909318 Gestion des incidents de la circulation - 2019"/>
    <x v="6"/>
    <x v="21"/>
    <x v="1"/>
    <x v="0"/>
  </r>
  <r>
    <n v="909318"/>
    <x v="297"/>
    <x v="1"/>
    <x v="1"/>
    <s v="Roads &amp; Structures (City Wide)"/>
    <x v="1"/>
    <x v="1"/>
    <x v="0"/>
    <x v="0"/>
    <x v="0"/>
    <s v="Individual"/>
    <x v="1"/>
    <x v="6"/>
    <x v="6"/>
    <x v="22"/>
    <x v="21"/>
    <s v="909318  2019 Traffic Incident Management"/>
    <s v="516224  D/C  - Roads &amp; Structures (City Wide)"/>
    <n v="324"/>
    <n v="322"/>
    <n v="322"/>
    <n v="323"/>
    <n v="325"/>
    <n v="326"/>
    <n v="327"/>
    <n v="329"/>
    <n v="330"/>
    <n v="332"/>
    <n v="3260"/>
    <n v="516224"/>
    <n v="1291"/>
    <s v="CW"/>
    <x v="3"/>
    <s v="Roads &amp; Structures"/>
    <n v="909318"/>
    <s v="Gestion des incidents de la circulation - 2019"/>
    <s v="909318 Gestion des incidents de la circulation - 2019"/>
    <x v="6"/>
    <x v="21"/>
    <x v="1"/>
    <x v="1"/>
  </r>
  <r>
    <n v="906121"/>
    <x v="298"/>
    <x v="0"/>
    <x v="0"/>
    <s v="City Wide Capital"/>
    <x v="0"/>
    <x v="0"/>
    <x v="0"/>
    <x v="0"/>
    <x v="0"/>
    <s v="Individual"/>
    <x v="1"/>
    <x v="6"/>
    <x v="4"/>
    <x v="21"/>
    <x v="23"/>
    <s v="906121  Roads Services Vehicle &amp; Equipment"/>
    <s v="516104  City Wide Capital"/>
    <n v="0"/>
    <n v="0"/>
    <n v="0"/>
    <n v="0"/>
    <n v="232"/>
    <n v="237"/>
    <n v="242"/>
    <n v="246"/>
    <n v="251"/>
    <n v="0"/>
    <n v="1208"/>
    <n v="516104"/>
    <n v="0"/>
    <s v="CW"/>
    <x v="7"/>
    <s v="City Wide Capital"/>
    <n v="906121"/>
    <s v="Véhicule et équipement des Services des routes"/>
    <s v="906121 Véhicule et équipement des Services des routes"/>
    <x v="6"/>
    <x v="23"/>
    <x v="1"/>
    <x v="0"/>
  </r>
  <r>
    <n v="906121"/>
    <x v="298"/>
    <x v="1"/>
    <x v="1"/>
    <s v="Roads &amp; Structures (City Wide)"/>
    <x v="1"/>
    <x v="1"/>
    <x v="0"/>
    <x v="0"/>
    <x v="0"/>
    <s v="Individual"/>
    <x v="1"/>
    <x v="6"/>
    <x v="4"/>
    <x v="21"/>
    <x v="23"/>
    <s v="906121  Roads Services Vehicle &amp; Equipment"/>
    <s v="516224  D/C  - Roads &amp; Structures (City Wide)"/>
    <n v="0"/>
    <n v="0"/>
    <n v="0"/>
    <n v="0"/>
    <n v="1318"/>
    <n v="1343"/>
    <n v="1368"/>
    <n v="1394"/>
    <n v="1419"/>
    <n v="0"/>
    <n v="6842"/>
    <n v="516224"/>
    <n v="0"/>
    <s v="CW"/>
    <x v="7"/>
    <s v="Roads &amp; Structures"/>
    <n v="906121"/>
    <s v="Véhicule et équipement des Services des routes"/>
    <s v="906121 Véhicule et équipement des Services des routes"/>
    <x v="6"/>
    <x v="23"/>
    <x v="1"/>
    <x v="1"/>
  </r>
  <r>
    <n v="909322"/>
    <x v="299"/>
    <x v="0"/>
    <x v="0"/>
    <s v="City Wide Capital"/>
    <x v="0"/>
    <x v="0"/>
    <x v="0"/>
    <x v="0"/>
    <x v="0"/>
    <s v="Individual"/>
    <x v="1"/>
    <x v="6"/>
    <x v="6"/>
    <x v="22"/>
    <x v="21"/>
    <s v="909322  2019 Advanced Traffic Management Program"/>
    <s v="516104  City Wide Capital"/>
    <n v="81"/>
    <n v="80"/>
    <n v="81"/>
    <n v="81"/>
    <n v="325"/>
    <n v="326"/>
    <n v="327"/>
    <n v="329"/>
    <n v="330"/>
    <n v="332"/>
    <n v="2292"/>
    <n v="516104"/>
    <n v="323"/>
    <s v="CW"/>
    <x v="3"/>
    <s v="City Wide Capital"/>
    <n v="909322"/>
    <s v="Programme avancé de gestion de la circulation 2019"/>
    <s v="909322 Programme avancé de gestion de la circulation 2019"/>
    <x v="6"/>
    <x v="21"/>
    <x v="1"/>
    <x v="0"/>
  </r>
  <r>
    <n v="909322"/>
    <x v="299"/>
    <x v="1"/>
    <x v="1"/>
    <s v="Roads &amp; Structures (City Wide)"/>
    <x v="1"/>
    <x v="1"/>
    <x v="0"/>
    <x v="0"/>
    <x v="0"/>
    <s v="Individual"/>
    <x v="1"/>
    <x v="6"/>
    <x v="6"/>
    <x v="22"/>
    <x v="21"/>
    <s v="909322  2019 Advanced Traffic Management Program"/>
    <s v="516224  D/C  - Roads &amp; Structures (City Wide)"/>
    <n v="324"/>
    <n v="322"/>
    <n v="322"/>
    <n v="323"/>
    <n v="81"/>
    <n v="82"/>
    <n v="82"/>
    <n v="82"/>
    <n v="83"/>
    <n v="83"/>
    <n v="1784"/>
    <n v="516224"/>
    <n v="1291"/>
    <s v="CW"/>
    <x v="3"/>
    <s v="Roads &amp; Structures"/>
    <n v="909322"/>
    <s v="Programme avancé de gestion de la circulation 2019"/>
    <s v="909322 Programme avancé de gestion de la circulation 2019"/>
    <x v="6"/>
    <x v="21"/>
    <x v="1"/>
    <x v="1"/>
  </r>
  <r>
    <n v="909055"/>
    <x v="300"/>
    <x v="1"/>
    <x v="1"/>
    <s v="Future DC Funding"/>
    <x v="1"/>
    <x v="1"/>
    <x v="0"/>
    <x v="0"/>
    <x v="0"/>
    <s v="Individual"/>
    <x v="1"/>
    <x v="6"/>
    <x v="6"/>
    <x v="24"/>
    <x v="21"/>
    <s v="909055  2018 Intersection Control Measures"/>
    <s v="516298  Future DC Funding"/>
    <n v="0"/>
    <n v="0"/>
    <n v="0"/>
    <n v="0"/>
    <n v="8750"/>
    <n v="8750"/>
    <n v="15900"/>
    <n v="15900"/>
    <n v="15900"/>
    <n v="0"/>
    <n v="65200"/>
    <n v="516298"/>
    <n v="0"/>
    <s v="CW"/>
    <x v="3"/>
    <s v="Check "/>
    <n v="909055"/>
    <s v="Mesures de contrôle aux intersections − 2018"/>
    <s v="909055 Mesures de contrôle aux intersections − 2018"/>
    <x v="6"/>
    <x v="21"/>
    <x v="1"/>
    <x v="1"/>
  </r>
  <r>
    <n v="909316"/>
    <x v="301"/>
    <x v="0"/>
    <x v="0"/>
    <s v="City Wide Capital"/>
    <x v="0"/>
    <x v="0"/>
    <x v="0"/>
    <x v="0"/>
    <x v="0"/>
    <s v="Individual"/>
    <x v="1"/>
    <x v="6"/>
    <x v="6"/>
    <x v="22"/>
    <x v="21"/>
    <s v="909316  2019 New Traffic Control Devices"/>
    <s v="516104  City Wide Capital"/>
    <n v="486"/>
    <n v="482"/>
    <n v="484"/>
    <n v="486"/>
    <n v="488"/>
    <n v="490"/>
    <n v="492"/>
    <n v="494"/>
    <n v="496"/>
    <n v="499"/>
    <n v="4897"/>
    <n v="516104"/>
    <n v="1938"/>
    <s v="CW"/>
    <x v="3"/>
    <s v="City Wide Capital"/>
    <n v="909316"/>
    <s v="Nouveaux dispositifs de contrôle de la circulation - 2019"/>
    <s v="909316 Nouveaux dispositifs de contrôle de la circulation - 2019"/>
    <x v="6"/>
    <x v="21"/>
    <x v="1"/>
    <x v="0"/>
  </r>
  <r>
    <n v="909316"/>
    <x v="301"/>
    <x v="1"/>
    <x v="1"/>
    <s v="Roads &amp; Structures (City Wide)"/>
    <x v="1"/>
    <x v="1"/>
    <x v="0"/>
    <x v="0"/>
    <x v="0"/>
    <s v="Individual"/>
    <x v="1"/>
    <x v="6"/>
    <x v="6"/>
    <x v="22"/>
    <x v="21"/>
    <s v="909316  2019 New Traffic Control Devices"/>
    <s v="516224  D/C  - Roads &amp; Structures (City Wide)"/>
    <n v="1944"/>
    <n v="1928"/>
    <n v="1935"/>
    <n v="1943"/>
    <n v="1951"/>
    <n v="1959"/>
    <n v="1968"/>
    <n v="1977"/>
    <n v="1986"/>
    <n v="1994"/>
    <n v="19585"/>
    <n v="516224"/>
    <n v="7750"/>
    <s v="CW"/>
    <x v="3"/>
    <s v="Roads &amp; Structures"/>
    <n v="909316"/>
    <s v="Nouveaux dispositifs de contrôle de la circulation - 2019"/>
    <s v="909316 Nouveaux dispositifs de contrôle de la circulation - 2019"/>
    <x v="6"/>
    <x v="21"/>
    <x v="1"/>
    <x v="1"/>
  </r>
  <r>
    <n v="909458"/>
    <x v="302"/>
    <x v="0"/>
    <x v="0"/>
    <s v="City Wide Capital"/>
    <x v="0"/>
    <x v="0"/>
    <x v="0"/>
    <x v="0"/>
    <x v="0"/>
    <s v="Individual"/>
    <x v="1"/>
    <x v="6"/>
    <x v="6"/>
    <x v="24"/>
    <x v="21"/>
    <s v="909458  2019 Intersection Control Measures"/>
    <s v="516104  City Wide Capital"/>
    <n v="413"/>
    <n v="200"/>
    <n v="529"/>
    <n v="456"/>
    <n v="0"/>
    <n v="0"/>
    <n v="0"/>
    <n v="0"/>
    <n v="0"/>
    <n v="0"/>
    <n v="1598"/>
    <n v="516104"/>
    <n v="1598"/>
    <s v="CW"/>
    <x v="2"/>
    <s v="City Wide Capital"/>
    <n v="909458"/>
    <s v="Mesures de contrôle aux intersections − 2019"/>
    <s v="909458 Mesures de contrôle aux intersections − 2019"/>
    <x v="6"/>
    <x v="21"/>
    <x v="1"/>
    <x v="0"/>
  </r>
  <r>
    <n v="909458"/>
    <x v="302"/>
    <x v="1"/>
    <x v="1"/>
    <s v="Roads &amp; Structures (City Wide)"/>
    <x v="1"/>
    <x v="1"/>
    <x v="0"/>
    <x v="0"/>
    <x v="0"/>
    <s v="Individual"/>
    <x v="1"/>
    <x v="6"/>
    <x v="6"/>
    <x v="24"/>
    <x v="21"/>
    <s v="909458  2019 Intersection Control Measures"/>
    <s v="516224  D/C  - Roads &amp; Structures (City Wide)"/>
    <n v="5208"/>
    <n v="0"/>
    <n v="0"/>
    <n v="0"/>
    <n v="0"/>
    <n v="0"/>
    <n v="0"/>
    <n v="0"/>
    <n v="0"/>
    <n v="0"/>
    <n v="5208"/>
    <n v="516224"/>
    <n v="5208"/>
    <s v="CW"/>
    <x v="2"/>
    <s v="Roads &amp; Structures"/>
    <n v="909458"/>
    <s v="Mesures de contrôle aux intersections − 2019"/>
    <s v="909458 Mesures de contrôle aux intersections − 2019"/>
    <x v="6"/>
    <x v="21"/>
    <x v="1"/>
    <x v="1"/>
  </r>
  <r>
    <n v="909458"/>
    <x v="302"/>
    <x v="4"/>
    <x v="2"/>
    <s v="RoadsRel DC Debt TBA"/>
    <x v="4"/>
    <x v="1"/>
    <x v="0"/>
    <x v="0"/>
    <x v="0"/>
    <s v="Individual"/>
    <x v="1"/>
    <x v="6"/>
    <x v="6"/>
    <x v="24"/>
    <x v="21"/>
    <s v="909458  2019 Intersection Control Measures"/>
    <s v="518037  Roads Rel Serv DC Debt TBA"/>
    <n v="2636"/>
    <n v="3800"/>
    <n v="10042"/>
    <n v="8654"/>
    <n v="0"/>
    <n v="0"/>
    <n v="0"/>
    <n v="0"/>
    <n v="0"/>
    <n v="0"/>
    <n v="25132"/>
    <n v="518037"/>
    <n v="25132"/>
    <s v="CW"/>
    <x v="2"/>
    <s v="Roads &amp; Structures DC Debt"/>
    <n v="909458"/>
    <s v="Mesures de contrôle aux intersections − 2019"/>
    <s v="909458 Mesures de contrôle aux intersections − 2019"/>
    <x v="6"/>
    <x v="21"/>
    <x v="1"/>
    <x v="2"/>
  </r>
  <r>
    <n v="909317"/>
    <x v="303"/>
    <x v="0"/>
    <x v="0"/>
    <s v="City Wide Capital"/>
    <x v="0"/>
    <x v="0"/>
    <x v="0"/>
    <x v="0"/>
    <x v="0"/>
    <s v="Individual"/>
    <x v="1"/>
    <x v="6"/>
    <x v="6"/>
    <x v="22"/>
    <x v="21"/>
    <s v="909317  2019 Safety Improvement Program"/>
    <s v="516104  City Wide Capital"/>
    <n v="516"/>
    <n v="505"/>
    <n v="509"/>
    <n v="515"/>
    <n v="520"/>
    <n v="526"/>
    <n v="531"/>
    <n v="536"/>
    <n v="543"/>
    <n v="548"/>
    <n v="5249"/>
    <n v="516104"/>
    <n v="2045"/>
    <s v="CW"/>
    <x v="3"/>
    <s v="City Wide Capital"/>
    <n v="909317"/>
    <s v="Programme d’amélioration de la sécurité - 2019"/>
    <s v="909317 Programme d’amélioration de la sécurité - 2019"/>
    <x v="6"/>
    <x v="21"/>
    <x v="1"/>
    <x v="0"/>
  </r>
  <r>
    <n v="909317"/>
    <x v="303"/>
    <x v="1"/>
    <x v="1"/>
    <s v="Roads &amp; Structures (City Wide)"/>
    <x v="1"/>
    <x v="1"/>
    <x v="0"/>
    <x v="0"/>
    <x v="0"/>
    <s v="Individual"/>
    <x v="1"/>
    <x v="6"/>
    <x v="6"/>
    <x v="22"/>
    <x v="21"/>
    <s v="909317  2019 Safety Improvement Program"/>
    <s v="516224  D/C  - Roads &amp; Structures (City Wide)"/>
    <n v="515"/>
    <n v="505"/>
    <n v="510"/>
    <n v="515"/>
    <n v="520"/>
    <n v="525"/>
    <n v="531"/>
    <n v="537"/>
    <n v="542"/>
    <n v="548"/>
    <n v="5248"/>
    <n v="516224"/>
    <n v="2045"/>
    <s v="CW"/>
    <x v="3"/>
    <s v="Roads &amp; Structures"/>
    <n v="909317"/>
    <s v="Programme d’amélioration de la sécurité - 2019"/>
    <s v="909317 Programme d’amélioration de la sécurité - 2019"/>
    <x v="6"/>
    <x v="21"/>
    <x v="1"/>
    <x v="1"/>
  </r>
  <r>
    <n v="908553"/>
    <x v="304"/>
    <x v="0"/>
    <x v="0"/>
    <s v="City Wide Capital"/>
    <x v="0"/>
    <x v="0"/>
    <x v="0"/>
    <x v="0"/>
    <x v="0"/>
    <s v="Individual"/>
    <x v="0"/>
    <x v="6"/>
    <x v="6"/>
    <x v="24"/>
    <x v="21"/>
    <s v="908553  Albert/Slater/Mackenzie (Empress-Waller)"/>
    <s v="516104  City Wide Capital"/>
    <n v="0"/>
    <n v="545"/>
    <n v="691"/>
    <n v="600"/>
    <n v="0"/>
    <n v="0"/>
    <n v="0"/>
    <n v="0"/>
    <n v="0"/>
    <n v="0"/>
    <n v="1836"/>
    <n v="516104"/>
    <n v="1836"/>
    <n v="14"/>
    <x v="2"/>
    <s v="City Wide Capital"/>
    <n v="908553"/>
    <s v="Albert/Slater/Mackenzie King (de l'av. Empress à l'av. Waller)"/>
    <s v="908553 Albert/Slater/Mackenzie King (de l'av. Empress à l'av. Waller)"/>
    <x v="6"/>
    <x v="21"/>
    <x v="0"/>
    <x v="0"/>
  </r>
  <r>
    <n v="908553"/>
    <x v="304"/>
    <x v="2"/>
    <x v="2"/>
    <s v="Tax Supported Debt"/>
    <x v="2"/>
    <x v="0"/>
    <x v="0"/>
    <x v="0"/>
    <x v="0"/>
    <s v="Individual"/>
    <x v="0"/>
    <x v="6"/>
    <x v="6"/>
    <x v="24"/>
    <x v="21"/>
    <s v="908553  Albert/Slater/Mackenzie (Empress-Waller)"/>
    <s v="518004  Tax Supported Debt"/>
    <n v="0"/>
    <n v="2000"/>
    <n v="1415"/>
    <n v="691"/>
    <n v="0"/>
    <n v="0"/>
    <n v="0"/>
    <n v="0"/>
    <n v="0"/>
    <n v="0"/>
    <n v="4106"/>
    <n v="518004"/>
    <n v="4106"/>
    <n v="14"/>
    <x v="2"/>
    <s v="Tax Supported Debt"/>
    <n v="908553"/>
    <s v="Albert/Slater/Mackenzie King (de l'av. Empress à l'av. Waller)"/>
    <s v="908553 Albert/Slater/Mackenzie King (de l'av. Empress à l'av. Waller)"/>
    <x v="6"/>
    <x v="21"/>
    <x v="0"/>
    <x v="2"/>
  </r>
  <r>
    <n v="908919"/>
    <x v="305"/>
    <x v="0"/>
    <x v="0"/>
    <s v="City Wide Capital"/>
    <x v="0"/>
    <x v="0"/>
    <x v="0"/>
    <x v="0"/>
    <x v="0"/>
    <s v="Individual"/>
    <x v="0"/>
    <x v="6"/>
    <x v="1"/>
    <x v="25"/>
    <x v="21"/>
    <s v="908919  2019 Public Realm Minor Interventions"/>
    <s v="516104  City Wide Capital"/>
    <n v="430"/>
    <n v="525"/>
    <n v="525"/>
    <n v="525"/>
    <n v="0"/>
    <n v="0"/>
    <n v="0"/>
    <n v="0"/>
    <n v="0"/>
    <n v="0"/>
    <n v="2005"/>
    <n v="516104"/>
    <n v="2005"/>
    <s v="CW"/>
    <x v="3"/>
    <s v="City Wide Capital"/>
    <n v="908919"/>
    <s v="Domaine public 2019 - Interventions mineures"/>
    <s v="908919 Domaine public 2019 - Interventions mineures"/>
    <x v="6"/>
    <x v="21"/>
    <x v="0"/>
    <x v="0"/>
  </r>
  <r>
    <n v="908919"/>
    <x v="305"/>
    <x v="0"/>
    <x v="0"/>
    <s v="Water Capital"/>
    <x v="5"/>
    <x v="3"/>
    <x v="0"/>
    <x v="0"/>
    <x v="0"/>
    <s v="Individual"/>
    <x v="0"/>
    <x v="6"/>
    <x v="1"/>
    <x v="25"/>
    <x v="21"/>
    <s v="908919  2019 Public Realm Minor Interventions"/>
    <s v="516110  Water Capital"/>
    <n v="86"/>
    <n v="105"/>
    <n v="105"/>
    <n v="105"/>
    <n v="0"/>
    <n v="0"/>
    <n v="0"/>
    <n v="0"/>
    <n v="0"/>
    <n v="0"/>
    <n v="401"/>
    <n v="516110"/>
    <n v="401"/>
    <s v="CW"/>
    <x v="3"/>
    <s v="Water Capital"/>
    <n v="908919"/>
    <s v="Domaine public 2019 - Interventions mineures"/>
    <s v="908919 Domaine public 2019 - Interventions mineures"/>
    <x v="6"/>
    <x v="21"/>
    <x v="0"/>
    <x v="0"/>
  </r>
  <r>
    <n v="908919"/>
    <x v="305"/>
    <x v="0"/>
    <x v="0"/>
    <s v="Sewer Capital"/>
    <x v="5"/>
    <x v="3"/>
    <x v="0"/>
    <x v="0"/>
    <x v="0"/>
    <s v="Individual"/>
    <x v="0"/>
    <x v="6"/>
    <x v="1"/>
    <x v="25"/>
    <x v="21"/>
    <s v="908919  2019 Public Realm Minor Interventions"/>
    <s v="516112  Sewer Capital"/>
    <n v="99"/>
    <n v="120"/>
    <n v="120"/>
    <n v="120"/>
    <n v="0"/>
    <n v="0"/>
    <n v="0"/>
    <n v="0"/>
    <n v="0"/>
    <n v="0"/>
    <n v="459"/>
    <n v="516112"/>
    <n v="459"/>
    <s v="CW"/>
    <x v="3"/>
    <s v="Sewer Capital "/>
    <n v="908919"/>
    <s v="Domaine public 2019 - Interventions mineures"/>
    <s v="908919 Domaine public 2019 - Interventions mineures"/>
    <x v="6"/>
    <x v="21"/>
    <x v="0"/>
    <x v="0"/>
  </r>
  <r>
    <n v="909061"/>
    <x v="306"/>
    <x v="0"/>
    <x v="0"/>
    <s v="City Wide Capital"/>
    <x v="0"/>
    <x v="0"/>
    <x v="0"/>
    <x v="0"/>
    <x v="0"/>
    <s v="Individual"/>
    <x v="0"/>
    <x v="6"/>
    <x v="6"/>
    <x v="24"/>
    <x v="21"/>
    <s v="909061  2018 Area Traffic Management"/>
    <s v="516104  City Wide Capital"/>
    <n v="0"/>
    <n v="0"/>
    <n v="0"/>
    <n v="0"/>
    <n v="721"/>
    <n v="753"/>
    <n v="785"/>
    <n v="818"/>
    <n v="853"/>
    <n v="0"/>
    <n v="3930"/>
    <n v="516104"/>
    <n v="0"/>
    <s v="CW"/>
    <x v="3"/>
    <s v="City Wide Capital"/>
    <n v="909061"/>
    <s v="Gestion de la circulation locale − 2018"/>
    <s v="909061 Gestion de la circulation locale − 2018"/>
    <x v="6"/>
    <x v="21"/>
    <x v="0"/>
    <x v="0"/>
  </r>
  <r>
    <n v="909061"/>
    <x v="306"/>
    <x v="1"/>
    <x v="1"/>
    <s v="Roads &amp; Structures (City Wide)"/>
    <x v="1"/>
    <x v="1"/>
    <x v="0"/>
    <x v="0"/>
    <x v="0"/>
    <s v="Individual"/>
    <x v="0"/>
    <x v="6"/>
    <x v="6"/>
    <x v="24"/>
    <x v="21"/>
    <s v="909061  2018 Area Traffic Management"/>
    <s v="516224  D/C  - Roads &amp; Structures (City Wide)"/>
    <n v="0"/>
    <n v="0"/>
    <n v="0"/>
    <n v="0"/>
    <n v="142"/>
    <n v="149"/>
    <n v="29"/>
    <n v="0"/>
    <n v="0"/>
    <n v="0"/>
    <n v="320"/>
    <n v="516224"/>
    <n v="0"/>
    <s v="CW"/>
    <x v="3"/>
    <s v="Roads &amp; Structures"/>
    <n v="909061"/>
    <s v="Gestion de la circulation locale − 2018"/>
    <s v="909061 Gestion de la circulation locale − 2018"/>
    <x v="6"/>
    <x v="21"/>
    <x v="0"/>
    <x v="1"/>
  </r>
  <r>
    <n v="909061"/>
    <x v="306"/>
    <x v="1"/>
    <x v="1"/>
    <s v="Future DC Funding"/>
    <x v="1"/>
    <x v="1"/>
    <x v="0"/>
    <x v="0"/>
    <x v="0"/>
    <s v="Individual"/>
    <x v="0"/>
    <x v="6"/>
    <x v="6"/>
    <x v="24"/>
    <x v="21"/>
    <s v="909061  2018 Area Traffic Management"/>
    <s v="516298  Future DC Funding"/>
    <n v="0"/>
    <n v="0"/>
    <n v="0"/>
    <n v="0"/>
    <n v="0"/>
    <n v="0"/>
    <n v="126"/>
    <n v="162"/>
    <n v="168"/>
    <n v="0"/>
    <n v="456"/>
    <n v="516298"/>
    <n v="0"/>
    <s v="CW"/>
    <x v="3"/>
    <s v="Check "/>
    <n v="909061"/>
    <s v="Gestion de la circulation locale − 2018"/>
    <s v="909061 Gestion de la circulation locale − 2018"/>
    <x v="6"/>
    <x v="21"/>
    <x v="0"/>
    <x v="1"/>
  </r>
  <r>
    <n v="909368"/>
    <x v="307"/>
    <x v="0"/>
    <x v="0"/>
    <s v="City Wide Capital"/>
    <x v="0"/>
    <x v="0"/>
    <x v="0"/>
    <x v="0"/>
    <x v="0"/>
    <s v="Buildings-Road Services"/>
    <x v="0"/>
    <x v="6"/>
    <x v="1"/>
    <x v="3"/>
    <x v="21"/>
    <s v="909368  2019 Buildings-Road Services"/>
    <s v="516104  City Wide Capital"/>
    <n v="3645"/>
    <n v="800"/>
    <n v="800"/>
    <n v="800"/>
    <n v="800"/>
    <n v="800"/>
    <n v="800"/>
    <n v="800"/>
    <n v="800"/>
    <n v="800"/>
    <n v="10845"/>
    <n v="516104"/>
    <n v="6045"/>
    <s v="CW"/>
    <x v="3"/>
    <s v="City Wide Capital"/>
    <n v="909368"/>
    <s v="Bâtiments 2019 - Services des routes"/>
    <s v="909368 Bâtiments 2019 - Services des routes"/>
    <x v="6"/>
    <x v="21"/>
    <x v="0"/>
    <x v="0"/>
  </r>
  <r>
    <n v="909470"/>
    <x v="308"/>
    <x v="0"/>
    <x v="0"/>
    <s v="City Wide Capital"/>
    <x v="0"/>
    <x v="0"/>
    <x v="0"/>
    <x v="0"/>
    <x v="0"/>
    <s v="Individual"/>
    <x v="0"/>
    <x v="6"/>
    <x v="6"/>
    <x v="24"/>
    <x v="21"/>
    <s v="909470  2019 Area Traffic Management"/>
    <s v="516104  City Wide Capital"/>
    <n v="626"/>
    <n v="635"/>
    <n v="664"/>
    <n v="694"/>
    <n v="0"/>
    <n v="0"/>
    <n v="0"/>
    <n v="0"/>
    <n v="0"/>
    <n v="0"/>
    <n v="2619"/>
    <n v="516104"/>
    <n v="2619"/>
    <s v="CW"/>
    <x v="3"/>
    <s v="City Wide Capital"/>
    <n v="909470"/>
    <s v="Gestion de la circulation locale − 2019"/>
    <s v="909470 Gestion de la circulation locale − 2019"/>
    <x v="6"/>
    <x v="21"/>
    <x v="0"/>
    <x v="0"/>
  </r>
  <r>
    <n v="909470"/>
    <x v="308"/>
    <x v="1"/>
    <x v="1"/>
    <s v="Roads &amp; Structures (City Wide)"/>
    <x v="1"/>
    <x v="1"/>
    <x v="0"/>
    <x v="0"/>
    <x v="0"/>
    <s v="Individual"/>
    <x v="0"/>
    <x v="6"/>
    <x v="6"/>
    <x v="24"/>
    <x v="21"/>
    <s v="909470  2019 Area Traffic Management"/>
    <s v="516224  D/C  - Roads &amp; Structures (City Wide)"/>
    <n v="119"/>
    <n v="121"/>
    <n v="127"/>
    <n v="133"/>
    <n v="0"/>
    <n v="0"/>
    <n v="0"/>
    <n v="0"/>
    <n v="0"/>
    <n v="0"/>
    <n v="500"/>
    <n v="516224"/>
    <n v="500"/>
    <s v="CW"/>
    <x v="3"/>
    <s v="Roads &amp; Structures"/>
    <n v="909470"/>
    <s v="Gestion de la circulation locale − 2019"/>
    <s v="909470 Gestion de la circulation locale − 2019"/>
    <x v="6"/>
    <x v="21"/>
    <x v="0"/>
    <x v="1"/>
  </r>
  <r>
    <n v="909380"/>
    <x v="309"/>
    <x v="0"/>
    <x v="0"/>
    <s v="City Wide Capital"/>
    <x v="0"/>
    <x v="0"/>
    <x v="0"/>
    <x v="0"/>
    <x v="0"/>
    <s v="Preservation Treatment"/>
    <x v="0"/>
    <x v="6"/>
    <x v="1"/>
    <x v="3"/>
    <x v="21"/>
    <s v="909380  2019 Preservation - CW"/>
    <s v="516104  City Wide Capital"/>
    <n v="2245"/>
    <n v="2800"/>
    <n v="3800"/>
    <n v="3800"/>
    <n v="3000"/>
    <n v="3000"/>
    <n v="3000"/>
    <n v="3000"/>
    <n v="4000"/>
    <n v="4000"/>
    <n v="32645"/>
    <n v="516104"/>
    <n v="12645"/>
    <s v="CW"/>
    <x v="3"/>
    <s v="City Wide Capital"/>
    <n v="909380"/>
    <s v="Préservation 2019 - À l'échelle de la ville"/>
    <s v="909380 Préservation 2019 - À l'échelle de la ville"/>
    <x v="6"/>
    <x v="21"/>
    <x v="0"/>
    <x v="0"/>
  </r>
  <r>
    <n v="909380"/>
    <x v="309"/>
    <x v="2"/>
    <x v="2"/>
    <s v="Tax Supported Debt"/>
    <x v="2"/>
    <x v="0"/>
    <x v="0"/>
    <x v="0"/>
    <x v="0"/>
    <s v="Preservation Treatment"/>
    <x v="0"/>
    <x v="6"/>
    <x v="1"/>
    <x v="3"/>
    <x v="21"/>
    <s v="909380  2019 Preservation - CW"/>
    <s v="518004  Tax Supported Debt"/>
    <n v="2000"/>
    <n v="2000"/>
    <n v="2000"/>
    <n v="2000"/>
    <n v="3000"/>
    <n v="3000"/>
    <n v="3000"/>
    <n v="3000"/>
    <n v="3000"/>
    <n v="4000"/>
    <n v="27000"/>
    <n v="518004"/>
    <n v="8000"/>
    <s v="CW"/>
    <x v="3"/>
    <s v="Tax Supported Debt"/>
    <n v="909380"/>
    <s v="Préservation 2019 - À l'échelle de la ville"/>
    <s v="909380 Préservation 2019 - À l'échelle de la ville"/>
    <x v="6"/>
    <x v="21"/>
    <x v="0"/>
    <x v="2"/>
  </r>
  <r>
    <n v="909482"/>
    <x v="310"/>
    <x v="0"/>
    <x v="0"/>
    <s v="City Wide Capital"/>
    <x v="0"/>
    <x v="0"/>
    <x v="0"/>
    <x v="0"/>
    <x v="0"/>
    <s v="Preservation Treatment"/>
    <x v="0"/>
    <x v="6"/>
    <x v="1"/>
    <x v="3"/>
    <x v="21"/>
    <s v="909482  2019 Preservation - Other"/>
    <s v="516104  City Wide Capital"/>
    <n v="100"/>
    <n v="100"/>
    <n v="100"/>
    <n v="100"/>
    <n v="0"/>
    <n v="0"/>
    <n v="0"/>
    <n v="0"/>
    <n v="0"/>
    <n v="0"/>
    <n v="400"/>
    <n v="516104"/>
    <n v="400"/>
    <s v="CW"/>
    <x v="3"/>
    <s v="City Wide Capital"/>
    <n v="909482"/>
    <s v="Préservation 2019 - Autres"/>
    <s v="909482 Préservation 2019 - Autres"/>
    <x v="6"/>
    <x v="21"/>
    <x v="0"/>
    <x v="0"/>
  </r>
  <r>
    <n v="909482"/>
    <x v="310"/>
    <x v="2"/>
    <x v="2"/>
    <s v="Tax Supported Debt"/>
    <x v="2"/>
    <x v="0"/>
    <x v="0"/>
    <x v="0"/>
    <x v="0"/>
    <s v="Preservation Treatment"/>
    <x v="0"/>
    <x v="6"/>
    <x v="1"/>
    <x v="3"/>
    <x v="21"/>
    <s v="909482  2019 Preservation - Other"/>
    <s v="518004  Tax Supported Debt"/>
    <n v="100"/>
    <n v="100"/>
    <n v="100"/>
    <n v="100"/>
    <n v="0"/>
    <n v="0"/>
    <n v="0"/>
    <n v="0"/>
    <n v="0"/>
    <n v="0"/>
    <n v="400"/>
    <n v="518004"/>
    <n v="400"/>
    <s v="CW"/>
    <x v="3"/>
    <s v="Tax Supported Debt"/>
    <n v="909482"/>
    <s v="Préservation 2019 - Autres"/>
    <s v="909482 Préservation 2019 - Autres"/>
    <x v="6"/>
    <x v="21"/>
    <x v="0"/>
    <x v="2"/>
  </r>
  <r>
    <n v="909483"/>
    <x v="311"/>
    <x v="0"/>
    <x v="0"/>
    <s v="City Wide Capital"/>
    <x v="0"/>
    <x v="0"/>
    <x v="0"/>
    <x v="0"/>
    <x v="0"/>
    <s v="Preservation Treatment"/>
    <x v="0"/>
    <x v="6"/>
    <x v="1"/>
    <x v="3"/>
    <x v="21"/>
    <s v="909483  2019 Roadway Network Engineering"/>
    <s v="516104  City Wide Capital"/>
    <n v="300"/>
    <n v="400"/>
    <n v="200"/>
    <n v="400"/>
    <n v="400"/>
    <n v="400"/>
    <n v="400"/>
    <n v="400"/>
    <n v="400"/>
    <n v="400"/>
    <n v="3700"/>
    <n v="516104"/>
    <n v="1300"/>
    <s v="CW"/>
    <x v="3"/>
    <s v="City Wide Capital"/>
    <n v="909483"/>
    <s v="Ingénierie du réseau routier 2019"/>
    <s v="909483 Ingénierie du réseau routier 2019"/>
    <x v="6"/>
    <x v="21"/>
    <x v="0"/>
    <x v="0"/>
  </r>
  <r>
    <n v="909483"/>
    <x v="311"/>
    <x v="2"/>
    <x v="2"/>
    <s v="Tax Supported Debt"/>
    <x v="2"/>
    <x v="0"/>
    <x v="0"/>
    <x v="0"/>
    <x v="0"/>
    <s v="Preservation Treatment"/>
    <x v="0"/>
    <x v="6"/>
    <x v="1"/>
    <x v="3"/>
    <x v="21"/>
    <s v="909483  2019 Roadway Network Engineering"/>
    <s v="518004  Tax Supported Debt"/>
    <n v="500"/>
    <n v="500"/>
    <n v="800"/>
    <n v="600"/>
    <n v="600"/>
    <n v="600"/>
    <n v="600"/>
    <n v="600"/>
    <n v="700"/>
    <n v="700"/>
    <n v="6200"/>
    <n v="518004"/>
    <n v="2400"/>
    <s v="CW"/>
    <x v="3"/>
    <s v="Tax Supported Debt"/>
    <n v="909483"/>
    <s v="Ingénierie du réseau routier 2019"/>
    <s v="909483 Ingénierie du réseau routier 2019"/>
    <x v="6"/>
    <x v="21"/>
    <x v="0"/>
    <x v="2"/>
  </r>
  <r>
    <n v="905530"/>
    <x v="312"/>
    <x v="0"/>
    <x v="0"/>
    <s v="City Wide Capital"/>
    <x v="0"/>
    <x v="0"/>
    <x v="0"/>
    <x v="0"/>
    <x v="0"/>
    <s v="Individual"/>
    <x v="0"/>
    <x v="6"/>
    <x v="1"/>
    <x v="3"/>
    <x v="21"/>
    <s v="905530  Bridges &amp; Bculverts - Bulk Prjs"/>
    <s v="516104  City Wide Capital"/>
    <n v="0"/>
    <n v="1000"/>
    <n v="1000"/>
    <n v="4000"/>
    <n v="10000"/>
    <n v="11000"/>
    <n v="12000"/>
    <n v="6810"/>
    <n v="16000"/>
    <n v="15000"/>
    <n v="76810"/>
    <n v="516104"/>
    <n v="6000"/>
    <s v="CW"/>
    <x v="3"/>
    <s v="City Wide Capital"/>
    <n v="905530"/>
    <s v="Ponts et ponceaux indépendants"/>
    <s v="905530 Ponts et ponceaux indépendants"/>
    <x v="6"/>
    <x v="21"/>
    <x v="0"/>
    <x v="0"/>
  </r>
  <r>
    <n v="905530"/>
    <x v="312"/>
    <x v="2"/>
    <x v="2"/>
    <s v="Tax Supported Debt"/>
    <x v="2"/>
    <x v="0"/>
    <x v="0"/>
    <x v="0"/>
    <x v="0"/>
    <s v="Individual"/>
    <x v="0"/>
    <x v="6"/>
    <x v="1"/>
    <x v="3"/>
    <x v="21"/>
    <s v="905530  Bridges &amp; Bculverts - Bulk Prjs"/>
    <s v="518004  Tax Supported Debt"/>
    <n v="0"/>
    <n v="4570"/>
    <n v="10300"/>
    <n v="1730"/>
    <n v="8950"/>
    <n v="8950"/>
    <n v="8950"/>
    <n v="15000"/>
    <n v="6810"/>
    <n v="8810"/>
    <n v="74070"/>
    <n v="518004"/>
    <n v="16600"/>
    <s v="CW"/>
    <x v="3"/>
    <s v="Tax Supported Debt"/>
    <n v="905530"/>
    <s v="Ponts et ponceaux indépendants"/>
    <s v="905530 Ponts et ponceaux indépendants"/>
    <x v="6"/>
    <x v="21"/>
    <x v="0"/>
    <x v="2"/>
  </r>
  <r>
    <n v="907324"/>
    <x v="313"/>
    <x v="0"/>
    <x v="0"/>
    <s v="City Wide Capital"/>
    <x v="0"/>
    <x v="0"/>
    <x v="0"/>
    <x v="0"/>
    <x v="0"/>
    <s v="Individual"/>
    <x v="0"/>
    <x v="6"/>
    <x v="1"/>
    <x v="3"/>
    <x v="21"/>
    <s v="907324  St Patrick St Bridge [013320]"/>
    <s v="516104  City Wide Capital"/>
    <n v="0"/>
    <n v="430"/>
    <n v="1000"/>
    <n v="0"/>
    <n v="0"/>
    <n v="0"/>
    <n v="0"/>
    <n v="0"/>
    <n v="0"/>
    <n v="0"/>
    <n v="1430"/>
    <n v="516104"/>
    <n v="1430"/>
    <s v="12,13"/>
    <x v="7"/>
    <s v="City Wide Capital"/>
    <n v="907324"/>
    <s v="Pont de la rue Saint-Patrick (013320)"/>
    <s v="907324 Pont de la rue Saint-Patrick (013320)"/>
    <x v="6"/>
    <x v="21"/>
    <x v="0"/>
    <x v="0"/>
  </r>
  <r>
    <n v="907324"/>
    <x v="313"/>
    <x v="2"/>
    <x v="2"/>
    <s v="Tax Supported Debt"/>
    <x v="2"/>
    <x v="0"/>
    <x v="0"/>
    <x v="0"/>
    <x v="0"/>
    <s v="Individual"/>
    <x v="0"/>
    <x v="6"/>
    <x v="1"/>
    <x v="3"/>
    <x v="21"/>
    <s v="907324  St Patrick St Bridge [013320]"/>
    <s v="518004  Tax Supported Debt"/>
    <n v="0"/>
    <n v="500"/>
    <n v="5850"/>
    <n v="0"/>
    <n v="0"/>
    <n v="0"/>
    <n v="0"/>
    <n v="0"/>
    <n v="0"/>
    <n v="0"/>
    <n v="6350"/>
    <n v="518004"/>
    <n v="6350"/>
    <s v="12,13"/>
    <x v="7"/>
    <s v="Tax Supported Debt"/>
    <n v="907324"/>
    <s v="Pont de la rue Saint-Patrick (013320)"/>
    <s v="907324 Pont de la rue Saint-Patrick (013320)"/>
    <x v="6"/>
    <x v="21"/>
    <x v="0"/>
    <x v="2"/>
  </r>
  <r>
    <n v="908154"/>
    <x v="314"/>
    <x v="0"/>
    <x v="0"/>
    <s v="City Wide Capital"/>
    <x v="0"/>
    <x v="0"/>
    <x v="0"/>
    <x v="0"/>
    <x v="0"/>
    <s v="Structures - Transportation"/>
    <x v="0"/>
    <x v="6"/>
    <x v="1"/>
    <x v="3"/>
    <x v="21"/>
    <s v="908154  2019 Structures - Site-Specific"/>
    <s v="516104  City Wide Capital"/>
    <n v="478"/>
    <n v="800"/>
    <n v="900"/>
    <n v="800"/>
    <n v="800"/>
    <n v="850"/>
    <n v="200"/>
    <n v="800"/>
    <n v="400"/>
    <n v="800"/>
    <n v="6828"/>
    <n v="516104"/>
    <n v="2978"/>
    <s v="CW"/>
    <x v="3"/>
    <s v="City Wide Capital"/>
    <n v="908154"/>
    <s v="Réfection structurelle mineure - 2017"/>
    <s v="908154 Réfection structurelle mineure - 2017"/>
    <x v="6"/>
    <x v="21"/>
    <x v="0"/>
    <x v="0"/>
  </r>
  <r>
    <n v="908154"/>
    <x v="314"/>
    <x v="2"/>
    <x v="2"/>
    <s v="Tax Supported Debt"/>
    <x v="2"/>
    <x v="0"/>
    <x v="0"/>
    <x v="0"/>
    <x v="0"/>
    <s v="Structures - Transportation"/>
    <x v="0"/>
    <x v="6"/>
    <x v="1"/>
    <x v="3"/>
    <x v="21"/>
    <s v="908154  2019 Structures - Site-Specific"/>
    <s v="518004  Tax Supported Debt"/>
    <n v="550"/>
    <n v="200"/>
    <n v="100"/>
    <n v="200"/>
    <n v="200"/>
    <n v="150"/>
    <n v="800"/>
    <n v="200"/>
    <n v="600"/>
    <n v="200"/>
    <n v="3200"/>
    <n v="518004"/>
    <n v="1050"/>
    <s v="CW"/>
    <x v="3"/>
    <s v="Tax Supported Debt"/>
    <n v="908154"/>
    <s v="Réfection structurelle mineure - 2017"/>
    <s v="908154 Réfection structurelle mineure - 2017"/>
    <x v="6"/>
    <x v="21"/>
    <x v="0"/>
    <x v="2"/>
  </r>
  <r>
    <n v="908156"/>
    <x v="315"/>
    <x v="0"/>
    <x v="0"/>
    <s v="City Wide Capital"/>
    <x v="0"/>
    <x v="0"/>
    <x v="0"/>
    <x v="0"/>
    <x v="0"/>
    <s v="Structures - Transportation"/>
    <x v="0"/>
    <x v="6"/>
    <x v="1"/>
    <x v="3"/>
    <x v="21"/>
    <s v="908156  2019  Miisc Structural Renewal - CW"/>
    <s v="516104  City Wide Capital"/>
    <n v="490"/>
    <n v="950"/>
    <n v="400"/>
    <n v="500"/>
    <n v="300"/>
    <n v="300"/>
    <n v="300"/>
    <n v="300"/>
    <n v="300"/>
    <n v="400"/>
    <n v="4240"/>
    <n v="516104"/>
    <n v="2340"/>
    <s v="CW"/>
    <x v="3"/>
    <s v="City Wide Capital"/>
    <n v="908156"/>
    <s v="Écrans antibruits - 2017"/>
    <s v="908156 Écrans antibruits - 2017"/>
    <x v="6"/>
    <x v="21"/>
    <x v="0"/>
    <x v="0"/>
  </r>
  <r>
    <n v="908156"/>
    <x v="315"/>
    <x v="2"/>
    <x v="2"/>
    <s v="Tax Supported Debt"/>
    <x v="2"/>
    <x v="0"/>
    <x v="0"/>
    <x v="0"/>
    <x v="0"/>
    <s v="Structures - Transportation"/>
    <x v="0"/>
    <x v="6"/>
    <x v="1"/>
    <x v="3"/>
    <x v="21"/>
    <s v="908156  2019  Miisc Structural Renewal - CW"/>
    <s v="518004  Tax Supported Debt"/>
    <n v="500"/>
    <n v="200"/>
    <n v="200"/>
    <n v="250"/>
    <n v="140"/>
    <n v="140"/>
    <n v="140"/>
    <n v="180"/>
    <n v="180"/>
    <n v="80"/>
    <n v="2010"/>
    <n v="518004"/>
    <n v="1150"/>
    <s v="CW"/>
    <x v="3"/>
    <s v="Tax Supported Debt"/>
    <n v="908156"/>
    <s v="Écrans antibruits - 2017"/>
    <s v="908156 Écrans antibruits - 2017"/>
    <x v="6"/>
    <x v="21"/>
    <x v="0"/>
    <x v="2"/>
  </r>
  <r>
    <n v="908583"/>
    <x v="316"/>
    <x v="0"/>
    <x v="0"/>
    <s v="City Wide Capital"/>
    <x v="0"/>
    <x v="0"/>
    <x v="0"/>
    <x v="0"/>
    <x v="0"/>
    <s v="Structures - Transportation"/>
    <x v="0"/>
    <x v="6"/>
    <x v="1"/>
    <x v="3"/>
    <x v="21"/>
    <s v="908583  Bank St Sawmill Crk [057470]"/>
    <s v="516104  City Wide Capital"/>
    <n v="0"/>
    <n v="400"/>
    <n v="0"/>
    <n v="0"/>
    <n v="0"/>
    <n v="0"/>
    <n v="0"/>
    <n v="0"/>
    <n v="0"/>
    <n v="0"/>
    <n v="400"/>
    <n v="516104"/>
    <n v="400"/>
    <s v="17, 18"/>
    <x v="14"/>
    <s v="City Wide Capital"/>
    <n v="908583"/>
    <s v="Ponceau du ruisseau Sawmill sous la rue Bank [057470]"/>
    <s v="908583 Ponceau du ruisseau Sawmill sous la rue Bank [057470]"/>
    <x v="6"/>
    <x v="21"/>
    <x v="0"/>
    <x v="0"/>
  </r>
  <r>
    <n v="908583"/>
    <x v="316"/>
    <x v="2"/>
    <x v="2"/>
    <s v="Tax Supported Debt"/>
    <x v="2"/>
    <x v="0"/>
    <x v="0"/>
    <x v="0"/>
    <x v="0"/>
    <s v="Structures - Transportation"/>
    <x v="0"/>
    <x v="6"/>
    <x v="1"/>
    <x v="3"/>
    <x v="21"/>
    <s v="908583  Bank St Sawmill Crk [057470]"/>
    <s v="518004  Tax Supported Debt"/>
    <n v="0"/>
    <n v="120"/>
    <n v="0"/>
    <n v="0"/>
    <n v="0"/>
    <n v="0"/>
    <n v="0"/>
    <n v="0"/>
    <n v="0"/>
    <n v="0"/>
    <n v="120"/>
    <n v="518004"/>
    <n v="120"/>
    <s v="17, 18"/>
    <x v="14"/>
    <s v="Tax Supported Debt"/>
    <n v="908583"/>
    <s v="Ponceau du ruisseau Sawmill sous la rue Bank [057470]"/>
    <s v="908583 Ponceau du ruisseau Sawmill sous la rue Bank [057470]"/>
    <x v="6"/>
    <x v="21"/>
    <x v="0"/>
    <x v="2"/>
  </r>
  <r>
    <n v="908584"/>
    <x v="317"/>
    <x v="0"/>
    <x v="0"/>
    <s v="City Wide Capital"/>
    <x v="0"/>
    <x v="0"/>
    <x v="0"/>
    <x v="0"/>
    <x v="0"/>
    <s v="Structures - Transportation"/>
    <x v="0"/>
    <x v="6"/>
    <x v="1"/>
    <x v="3"/>
    <x v="21"/>
    <s v="908584  AirportPkwy NB WalkleyRamp Twin Bculvert"/>
    <s v="516104  City Wide Capital"/>
    <n v="390"/>
    <n v="0"/>
    <n v="0"/>
    <n v="0"/>
    <n v="0"/>
    <n v="0"/>
    <n v="0"/>
    <n v="0"/>
    <n v="0"/>
    <n v="0"/>
    <n v="390"/>
    <n v="516104"/>
    <n v="390"/>
    <s v="16"/>
    <x v="11"/>
    <s v="City Wide Capital"/>
    <n v="908584"/>
    <s v="Ponceau B double sous la rampe d'accès de la promenade de l'Aéroport (dir. nord) vers Walkley"/>
    <s v="908584 Ponceau B double sous la rampe d'accès de la promenade de l'Aéroport (dir. nord) vers Walkley"/>
    <x v="6"/>
    <x v="21"/>
    <x v="0"/>
    <x v="0"/>
  </r>
  <r>
    <n v="908584"/>
    <x v="317"/>
    <x v="2"/>
    <x v="2"/>
    <s v="Tax Supported Debt"/>
    <x v="2"/>
    <x v="0"/>
    <x v="0"/>
    <x v="0"/>
    <x v="0"/>
    <s v="Structures - Transportation"/>
    <x v="0"/>
    <x v="6"/>
    <x v="1"/>
    <x v="3"/>
    <x v="21"/>
    <s v="908584  AirportPkwy NB WalkleyRamp Twin Bculvert"/>
    <s v="518004  Tax Supported Debt"/>
    <n v="980"/>
    <n v="0"/>
    <n v="0"/>
    <n v="0"/>
    <n v="0"/>
    <n v="0"/>
    <n v="0"/>
    <n v="0"/>
    <n v="0"/>
    <n v="0"/>
    <n v="980"/>
    <n v="518004"/>
    <n v="980"/>
    <s v="16"/>
    <x v="11"/>
    <s v="Tax Supported Debt"/>
    <n v="908584"/>
    <s v="Ponceau B double sous la rampe d'accès de la promenade de l'Aéroport (dir. nord) vers Walkley"/>
    <s v="908584 Ponceau B double sous la rampe d'accès de la promenade de l'Aéroport (dir. nord) vers Walkley"/>
    <x v="6"/>
    <x v="21"/>
    <x v="0"/>
    <x v="2"/>
  </r>
  <r>
    <n v="908587"/>
    <x v="318"/>
    <x v="0"/>
    <x v="0"/>
    <s v="City Wide Capital"/>
    <x v="0"/>
    <x v="0"/>
    <x v="0"/>
    <x v="0"/>
    <x v="0"/>
    <s v="Structures - Transportation"/>
    <x v="0"/>
    <x v="6"/>
    <x v="1"/>
    <x v="3"/>
    <x v="21"/>
    <s v="908587  Bank St Canal Bridge [012010]"/>
    <s v="516104  City Wide Capital"/>
    <n v="350"/>
    <n v="0"/>
    <n v="0"/>
    <n v="0"/>
    <n v="0"/>
    <n v="0"/>
    <n v="0"/>
    <n v="0"/>
    <n v="0"/>
    <n v="0"/>
    <n v="350"/>
    <n v="516104"/>
    <n v="350"/>
    <s v="17"/>
    <x v="15"/>
    <s v="City Wide Capital"/>
    <n v="908587"/>
    <s v="Pont de la rue Bank au-dessus du Canal "/>
    <s v="908587 Pont de la rue Bank au-dessus du Canal "/>
    <x v="6"/>
    <x v="21"/>
    <x v="0"/>
    <x v="0"/>
  </r>
  <r>
    <n v="908587"/>
    <x v="318"/>
    <x v="2"/>
    <x v="2"/>
    <s v="Tax Supported Debt"/>
    <x v="2"/>
    <x v="0"/>
    <x v="0"/>
    <x v="0"/>
    <x v="0"/>
    <s v="Structures - Transportation"/>
    <x v="0"/>
    <x v="6"/>
    <x v="1"/>
    <x v="3"/>
    <x v="21"/>
    <s v="908587  Bank St Canal Bridge [012010]"/>
    <s v="518004  Tax Supported Debt"/>
    <n v="100"/>
    <n v="0"/>
    <n v="0"/>
    <n v="0"/>
    <n v="0"/>
    <n v="0"/>
    <n v="0"/>
    <n v="0"/>
    <n v="0"/>
    <n v="0"/>
    <n v="100"/>
    <n v="518004"/>
    <n v="100"/>
    <s v="17"/>
    <x v="15"/>
    <s v="Tax Supported Debt"/>
    <n v="908587"/>
    <s v="Pont de la rue Bank au-dessus du Canal "/>
    <s v="908587 Pont de la rue Bank au-dessus du Canal "/>
    <x v="6"/>
    <x v="21"/>
    <x v="0"/>
    <x v="2"/>
  </r>
  <r>
    <n v="908589"/>
    <x v="319"/>
    <x v="0"/>
    <x v="0"/>
    <s v="City Wide Capital"/>
    <x v="0"/>
    <x v="0"/>
    <x v="0"/>
    <x v="0"/>
    <x v="0"/>
    <s v="Structures - Transportation"/>
    <x v="0"/>
    <x v="6"/>
    <x v="1"/>
    <x v="3"/>
    <x v="21"/>
    <s v="908589  Belfast Rd O/P VIA [055980]"/>
    <s v="516104  City Wide Capital"/>
    <n v="200"/>
    <n v="260"/>
    <n v="0"/>
    <n v="0"/>
    <n v="0"/>
    <n v="0"/>
    <n v="0"/>
    <n v="0"/>
    <n v="0"/>
    <n v="0"/>
    <n v="460"/>
    <n v="516104"/>
    <n v="460"/>
    <s v="18"/>
    <x v="15"/>
    <s v="City Wide Capital"/>
    <n v="908589"/>
    <s v="Passage supérieur du chemin Belfast à VIA Rail [055980]"/>
    <s v="908589 Passage supérieur du chemin Belfast à VIA Rail [055980]"/>
    <x v="6"/>
    <x v="21"/>
    <x v="0"/>
    <x v="0"/>
  </r>
  <r>
    <n v="908589"/>
    <x v="319"/>
    <x v="2"/>
    <x v="2"/>
    <s v="Tax Supported Debt"/>
    <x v="2"/>
    <x v="0"/>
    <x v="0"/>
    <x v="0"/>
    <x v="0"/>
    <s v="Structures - Transportation"/>
    <x v="0"/>
    <x v="6"/>
    <x v="1"/>
    <x v="3"/>
    <x v="21"/>
    <s v="908589  Belfast Rd O/P VIA [055980]"/>
    <s v="518004  Tax Supported Debt"/>
    <n v="200"/>
    <n v="2100"/>
    <n v="0"/>
    <n v="0"/>
    <n v="0"/>
    <n v="0"/>
    <n v="0"/>
    <n v="0"/>
    <n v="0"/>
    <n v="0"/>
    <n v="2300"/>
    <n v="518004"/>
    <n v="2300"/>
    <s v="18"/>
    <x v="15"/>
    <s v="Tax Supported Debt"/>
    <n v="908589"/>
    <s v="Passage supérieur du chemin Belfast à VIA Rail [055980]"/>
    <s v="908589 Passage supérieur du chemin Belfast à VIA Rail [055980]"/>
    <x v="6"/>
    <x v="21"/>
    <x v="0"/>
    <x v="2"/>
  </r>
  <r>
    <n v="908597"/>
    <x v="320"/>
    <x v="0"/>
    <x v="0"/>
    <s v="City Wide Capital"/>
    <x v="0"/>
    <x v="0"/>
    <x v="0"/>
    <x v="0"/>
    <x v="0"/>
    <s v="Structures - Transportation"/>
    <x v="0"/>
    <x v="6"/>
    <x v="1"/>
    <x v="3"/>
    <x v="21"/>
    <s v="908597  McKenzie King Bridge [012200-1]"/>
    <s v="516104  City Wide Capital"/>
    <n v="620"/>
    <n v="1080"/>
    <n v="0"/>
    <n v="0"/>
    <n v="0"/>
    <n v="0"/>
    <n v="0"/>
    <n v="0"/>
    <n v="0"/>
    <n v="0"/>
    <n v="1700"/>
    <n v="516104"/>
    <n v="1700"/>
    <s v="12,14"/>
    <x v="14"/>
    <s v="City Wide Capital"/>
    <n v="908597"/>
    <s v="Pont McKenzie-King [012200-1]"/>
    <s v="908597 Pont McKenzie-King [012200-1]"/>
    <x v="6"/>
    <x v="21"/>
    <x v="0"/>
    <x v="0"/>
  </r>
  <r>
    <n v="908597"/>
    <x v="320"/>
    <x v="2"/>
    <x v="2"/>
    <s v="Tax Supported Debt"/>
    <x v="2"/>
    <x v="0"/>
    <x v="0"/>
    <x v="0"/>
    <x v="0"/>
    <s v="Structures - Transportation"/>
    <x v="0"/>
    <x v="6"/>
    <x v="1"/>
    <x v="3"/>
    <x v="21"/>
    <s v="908597  McKenzie King Bridge [012200-1]"/>
    <s v="518004  Tax Supported Debt"/>
    <n v="1000"/>
    <n v="9100"/>
    <n v="0"/>
    <n v="0"/>
    <n v="0"/>
    <n v="0"/>
    <n v="0"/>
    <n v="0"/>
    <n v="0"/>
    <n v="0"/>
    <n v="10100"/>
    <n v="518004"/>
    <n v="10100"/>
    <s v="12,14"/>
    <x v="14"/>
    <s v="Tax Supported Debt"/>
    <n v="908597"/>
    <s v="Pont McKenzie-King [012200-1]"/>
    <s v="908597 Pont McKenzie-King [012200-1]"/>
    <x v="6"/>
    <x v="21"/>
    <x v="0"/>
    <x v="2"/>
  </r>
  <r>
    <n v="908600"/>
    <x v="321"/>
    <x v="0"/>
    <x v="0"/>
    <s v="City Wide Capital"/>
    <x v="0"/>
    <x v="0"/>
    <x v="0"/>
    <x v="0"/>
    <x v="0"/>
    <s v="Individual"/>
    <x v="0"/>
    <x v="6"/>
    <x v="1"/>
    <x v="3"/>
    <x v="21"/>
    <s v="908600  Old Railway RR Ped [018600]"/>
    <s v="516104  City Wide Capital"/>
    <n v="0"/>
    <n v="0"/>
    <n v="470"/>
    <n v="2000"/>
    <n v="0"/>
    <n v="0"/>
    <n v="0"/>
    <n v="0"/>
    <n v="0"/>
    <n v="0"/>
    <n v="2470"/>
    <n v="516104"/>
    <n v="2470"/>
    <s v="17"/>
    <x v="1"/>
    <s v="City Wide Capital"/>
    <n v="908600"/>
    <s v="Passerelle pour piétons Old Railway au-dessus de la rivière Rideau [018600]"/>
    <s v="908600 Passerelle pour piétons Old Railway au-dessus de la rivière Rideau [018600]"/>
    <x v="6"/>
    <x v="21"/>
    <x v="0"/>
    <x v="0"/>
  </r>
  <r>
    <n v="908600"/>
    <x v="321"/>
    <x v="2"/>
    <x v="2"/>
    <s v="Tax Supported Debt"/>
    <x v="2"/>
    <x v="0"/>
    <x v="0"/>
    <x v="0"/>
    <x v="0"/>
    <s v="Individual"/>
    <x v="0"/>
    <x v="6"/>
    <x v="1"/>
    <x v="3"/>
    <x v="21"/>
    <s v="908600  Old Railway RR Ped [018600]"/>
    <s v="518004  Tax Supported Debt"/>
    <n v="0"/>
    <n v="0"/>
    <n v="1000"/>
    <n v="8440"/>
    <n v="0"/>
    <n v="0"/>
    <n v="0"/>
    <n v="0"/>
    <n v="0"/>
    <n v="0"/>
    <n v="9440"/>
    <n v="518004"/>
    <n v="9440"/>
    <s v="17"/>
    <x v="1"/>
    <s v="Tax Supported Debt"/>
    <n v="908600"/>
    <s v="Passerelle pour piétons Old Railway au-dessus de la rivière Rideau [018600]"/>
    <s v="908600 Passerelle pour piétons Old Railway au-dessus de la rivière Rideau [018600]"/>
    <x v="6"/>
    <x v="21"/>
    <x v="0"/>
    <x v="2"/>
  </r>
  <r>
    <n v="908607"/>
    <x v="322"/>
    <x v="0"/>
    <x v="0"/>
    <s v="City Wide Capital"/>
    <x v="0"/>
    <x v="0"/>
    <x v="0"/>
    <x v="0"/>
    <x v="0"/>
    <s v="Structures - Transportation"/>
    <x v="0"/>
    <x v="6"/>
    <x v="1"/>
    <x v="3"/>
    <x v="21"/>
    <s v="908607  Transcanada Trail Ped [115020]"/>
    <s v="516104  City Wide Capital"/>
    <n v="800"/>
    <n v="0"/>
    <n v="0"/>
    <n v="0"/>
    <n v="0"/>
    <n v="0"/>
    <n v="0"/>
    <n v="0"/>
    <n v="0"/>
    <n v="0"/>
    <n v="800"/>
    <n v="516104"/>
    <n v="800"/>
    <s v="8"/>
    <x v="15"/>
    <s v="City Wide Capital"/>
    <n v="908607"/>
    <s v="Passerelle pour piétons du Sentier transcanadien  [115020]"/>
    <s v="908607 Passerelle pour piétons du Sentier transcanadien  [115020]"/>
    <x v="6"/>
    <x v="21"/>
    <x v="0"/>
    <x v="0"/>
  </r>
  <r>
    <n v="908607"/>
    <x v="322"/>
    <x v="2"/>
    <x v="2"/>
    <s v="Tax Supported Debt"/>
    <x v="2"/>
    <x v="0"/>
    <x v="0"/>
    <x v="0"/>
    <x v="0"/>
    <s v="Structures - Transportation"/>
    <x v="0"/>
    <x v="6"/>
    <x v="1"/>
    <x v="3"/>
    <x v="21"/>
    <s v="908607  Transcanada Trail Ped [115020]"/>
    <s v="518004  Tax Supported Debt"/>
    <n v="1000"/>
    <n v="0"/>
    <n v="0"/>
    <n v="0"/>
    <n v="0"/>
    <n v="0"/>
    <n v="0"/>
    <n v="0"/>
    <n v="0"/>
    <n v="0"/>
    <n v="1000"/>
    <n v="518004"/>
    <n v="1000"/>
    <s v="8"/>
    <x v="15"/>
    <s v="Tax Supported Debt"/>
    <n v="908607"/>
    <s v="Passerelle pour piétons du Sentier transcanadien  [115020]"/>
    <s v="908607 Passerelle pour piétons du Sentier transcanadien  [115020]"/>
    <x v="6"/>
    <x v="21"/>
    <x v="0"/>
    <x v="2"/>
  </r>
  <r>
    <n v="908955"/>
    <x v="323"/>
    <x v="0"/>
    <x v="0"/>
    <s v="City Wide Capital"/>
    <x v="0"/>
    <x v="0"/>
    <x v="0"/>
    <x v="0"/>
    <x v="0"/>
    <s v="Individual"/>
    <x v="0"/>
    <x v="6"/>
    <x v="1"/>
    <x v="3"/>
    <x v="21"/>
    <s v="908955  Airport Parkway O/P [226010]"/>
    <s v="516104  City Wide Capital"/>
    <n v="0"/>
    <n v="0"/>
    <n v="210"/>
    <n v="2000"/>
    <n v="0"/>
    <n v="0"/>
    <n v="0"/>
    <n v="0"/>
    <n v="0"/>
    <n v="0"/>
    <n v="2210"/>
    <n v="516104"/>
    <n v="2210"/>
    <n v="10"/>
    <x v="1"/>
    <s v="City Wide Capital"/>
    <n v="908955"/>
    <s v="Passage supérieur de la promenade de l’Aéroport [226010]"/>
    <s v="908955 Passage supérieur de la promenade de l’Aéroport [226010]"/>
    <x v="6"/>
    <x v="21"/>
    <x v="0"/>
    <x v="0"/>
  </r>
  <r>
    <n v="908955"/>
    <x v="323"/>
    <x v="2"/>
    <x v="2"/>
    <s v="Tax Supported Debt"/>
    <x v="2"/>
    <x v="0"/>
    <x v="0"/>
    <x v="0"/>
    <x v="0"/>
    <s v="Individual"/>
    <x v="0"/>
    <x v="6"/>
    <x v="1"/>
    <x v="3"/>
    <x v="21"/>
    <s v="908955  Airport Parkway O/P [226010]"/>
    <s v="518004  Tax Supported Debt"/>
    <n v="0"/>
    <n v="0"/>
    <n v="250"/>
    <n v="720"/>
    <n v="0"/>
    <n v="0"/>
    <n v="0"/>
    <n v="0"/>
    <n v="0"/>
    <n v="0"/>
    <n v="970"/>
    <n v="518004"/>
    <n v="970"/>
    <n v="10"/>
    <x v="1"/>
    <s v="Tax Supported Debt"/>
    <n v="908955"/>
    <s v="Passage supérieur de la promenade de l’Aéroport [226010]"/>
    <s v="908955 Passage supérieur de la promenade de l’Aéroport [226010]"/>
    <x v="6"/>
    <x v="21"/>
    <x v="0"/>
    <x v="2"/>
  </r>
  <r>
    <n v="908956"/>
    <x v="324"/>
    <x v="0"/>
    <x v="0"/>
    <s v="City Wide Capital"/>
    <x v="0"/>
    <x v="0"/>
    <x v="0"/>
    <x v="0"/>
    <x v="0"/>
    <s v="Structures - Transportation"/>
    <x v="0"/>
    <x v="6"/>
    <x v="1"/>
    <x v="3"/>
    <x v="21"/>
    <s v="908956  Booth St Bridge [017030]"/>
    <s v="516104  City Wide Capital"/>
    <n v="460"/>
    <n v="0"/>
    <n v="0"/>
    <n v="0"/>
    <n v="0"/>
    <n v="0"/>
    <n v="0"/>
    <n v="0"/>
    <n v="0"/>
    <n v="0"/>
    <n v="460"/>
    <n v="516104"/>
    <n v="460"/>
    <n v="14"/>
    <x v="8"/>
    <s v="City Wide Capital"/>
    <n v="908956"/>
    <s v="Pont de la rue Booth [017030]"/>
    <s v="908956 Pont de la rue Booth [017030]"/>
    <x v="6"/>
    <x v="21"/>
    <x v="0"/>
    <x v="0"/>
  </r>
  <r>
    <n v="908956"/>
    <x v="324"/>
    <x v="2"/>
    <x v="2"/>
    <s v="Tax Supported Debt"/>
    <x v="2"/>
    <x v="0"/>
    <x v="0"/>
    <x v="0"/>
    <x v="0"/>
    <s v="Structures - Transportation"/>
    <x v="0"/>
    <x v="6"/>
    <x v="1"/>
    <x v="3"/>
    <x v="21"/>
    <s v="908956  Booth St Bridge [017030]"/>
    <s v="518004  Tax Supported Debt"/>
    <n v="1000"/>
    <n v="0"/>
    <n v="0"/>
    <n v="0"/>
    <n v="0"/>
    <n v="0"/>
    <n v="0"/>
    <n v="0"/>
    <n v="0"/>
    <n v="0"/>
    <n v="1000"/>
    <n v="518004"/>
    <n v="1000"/>
    <n v="14"/>
    <x v="8"/>
    <s v="Tax Supported Debt"/>
    <n v="908956"/>
    <s v="Pont de la rue Booth [017030]"/>
    <s v="908956 Pont de la rue Booth [017030]"/>
    <x v="6"/>
    <x v="21"/>
    <x v="0"/>
    <x v="2"/>
  </r>
  <r>
    <n v="908957"/>
    <x v="325"/>
    <x v="0"/>
    <x v="0"/>
    <s v="City Wide Capital"/>
    <x v="0"/>
    <x v="0"/>
    <x v="0"/>
    <x v="0"/>
    <x v="0"/>
    <s v="Structures - Transportation"/>
    <x v="0"/>
    <x v="6"/>
    <x v="1"/>
    <x v="3"/>
    <x v="21"/>
    <s v="908957  Jockvale Bridge [113030]"/>
    <s v="516104  City Wide Capital"/>
    <n v="760"/>
    <n v="0"/>
    <n v="0"/>
    <n v="0"/>
    <n v="0"/>
    <n v="0"/>
    <n v="0"/>
    <n v="0"/>
    <n v="0"/>
    <n v="0"/>
    <n v="760"/>
    <n v="516104"/>
    <n v="760"/>
    <n v="3"/>
    <x v="8"/>
    <s v="City Wide Capital"/>
    <n v="908957"/>
    <s v="Pont de la rue Jockvale [113030]"/>
    <s v="908957 Pont de la rue Jockvale [113030]"/>
    <x v="6"/>
    <x v="21"/>
    <x v="0"/>
    <x v="0"/>
  </r>
  <r>
    <n v="908957"/>
    <x v="325"/>
    <x v="2"/>
    <x v="2"/>
    <s v="Tax Supported Debt"/>
    <x v="2"/>
    <x v="0"/>
    <x v="0"/>
    <x v="0"/>
    <x v="0"/>
    <s v="Structures - Transportation"/>
    <x v="0"/>
    <x v="6"/>
    <x v="1"/>
    <x v="3"/>
    <x v="21"/>
    <s v="908957  Jockvale Bridge [113030]"/>
    <s v="518004  Tax Supported Debt"/>
    <n v="1000"/>
    <n v="0"/>
    <n v="0"/>
    <n v="0"/>
    <n v="0"/>
    <n v="0"/>
    <n v="0"/>
    <n v="0"/>
    <n v="0"/>
    <n v="0"/>
    <n v="1000"/>
    <n v="518004"/>
    <n v="1000"/>
    <n v="3"/>
    <x v="8"/>
    <s v="Tax Supported Debt"/>
    <n v="908957"/>
    <s v="Pont de la rue Jockvale [113030]"/>
    <s v="908957 Pont de la rue Jockvale [113030]"/>
    <x v="6"/>
    <x v="21"/>
    <x v="0"/>
    <x v="2"/>
  </r>
  <r>
    <n v="908959"/>
    <x v="326"/>
    <x v="0"/>
    <x v="0"/>
    <s v="City Wide Capital"/>
    <x v="0"/>
    <x v="0"/>
    <x v="0"/>
    <x v="0"/>
    <x v="0"/>
    <s v="Structures - Transportation"/>
    <x v="0"/>
    <x v="6"/>
    <x v="1"/>
    <x v="3"/>
    <x v="21"/>
    <s v="908959  Pooley's Ped Bridge [017240]"/>
    <s v="516104  City Wide Capital"/>
    <n v="380"/>
    <n v="0"/>
    <n v="0"/>
    <n v="0"/>
    <n v="0"/>
    <n v="0"/>
    <n v="0"/>
    <n v="0"/>
    <n v="0"/>
    <n v="0"/>
    <n v="380"/>
    <n v="516104"/>
    <n v="380"/>
    <n v="14"/>
    <x v="8"/>
    <s v="City Wide Capital"/>
    <n v="908959"/>
    <s v="Pont pour piétons de la rue Pooley [017240]"/>
    <s v="908959 Pont pour piétons de la rue Pooley [017240]"/>
    <x v="6"/>
    <x v="21"/>
    <x v="0"/>
    <x v="0"/>
  </r>
  <r>
    <n v="908959"/>
    <x v="326"/>
    <x v="2"/>
    <x v="2"/>
    <s v="Tax Supported Debt"/>
    <x v="2"/>
    <x v="0"/>
    <x v="0"/>
    <x v="0"/>
    <x v="0"/>
    <s v="Structures - Transportation"/>
    <x v="0"/>
    <x v="6"/>
    <x v="1"/>
    <x v="3"/>
    <x v="21"/>
    <s v="908959  Pooley's Ped Bridge [017240]"/>
    <s v="518004  Tax Supported Debt"/>
    <n v="500"/>
    <n v="0"/>
    <n v="0"/>
    <n v="0"/>
    <n v="0"/>
    <n v="0"/>
    <n v="0"/>
    <n v="0"/>
    <n v="0"/>
    <n v="0"/>
    <n v="500"/>
    <n v="518004"/>
    <n v="500"/>
    <n v="14"/>
    <x v="8"/>
    <s v="Tax Supported Debt"/>
    <n v="908959"/>
    <s v="Pont pour piétons de la rue Pooley [017240]"/>
    <s v="908959 Pont pour piétons de la rue Pooley [017240]"/>
    <x v="6"/>
    <x v="21"/>
    <x v="0"/>
    <x v="2"/>
  </r>
  <r>
    <n v="908999"/>
    <x v="327"/>
    <x v="0"/>
    <x v="0"/>
    <s v="City Wide Capital"/>
    <x v="0"/>
    <x v="0"/>
    <x v="0"/>
    <x v="0"/>
    <x v="0"/>
    <s v="Structures - Transportation"/>
    <x v="0"/>
    <x v="6"/>
    <x v="1"/>
    <x v="3"/>
    <x v="21"/>
    <s v="908999  LRT2 S1 Hwy 174 Montreal Rd"/>
    <s v="516104  City Wide Capital"/>
    <n v="1548"/>
    <n v="200"/>
    <n v="548"/>
    <n v="0"/>
    <n v="0"/>
    <n v="0"/>
    <n v="0"/>
    <n v="0"/>
    <n v="0"/>
    <n v="0"/>
    <n v="2296"/>
    <n v="516104"/>
    <n v="2296"/>
    <n v="2"/>
    <x v="2"/>
    <s v="City Wide Capital"/>
    <n v="908999"/>
    <s v="TLR2 Autoroute 174 - chemin Montreal zone S1"/>
    <s v="908999 TLR2 Autoroute 174 - chemin Montreal zone S1"/>
    <x v="6"/>
    <x v="21"/>
    <x v="0"/>
    <x v="0"/>
  </r>
  <r>
    <n v="908999"/>
    <x v="327"/>
    <x v="2"/>
    <x v="2"/>
    <s v="Tax Supported Debt"/>
    <x v="2"/>
    <x v="0"/>
    <x v="0"/>
    <x v="0"/>
    <x v="0"/>
    <s v="Structures - Transportation"/>
    <x v="0"/>
    <x v="6"/>
    <x v="1"/>
    <x v="3"/>
    <x v="21"/>
    <s v="908999  LRT2 S1 Hwy 174 Montreal Rd"/>
    <s v="518004  Tax Supported Debt"/>
    <n v="1000"/>
    <n v="4897"/>
    <n v="2000"/>
    <n v="0"/>
    <n v="0"/>
    <n v="0"/>
    <n v="0"/>
    <n v="0"/>
    <n v="0"/>
    <n v="0"/>
    <n v="7897"/>
    <n v="518004"/>
    <n v="7897"/>
    <n v="2"/>
    <x v="2"/>
    <s v="Tax Supported Debt"/>
    <n v="908999"/>
    <s v="TLR2 Autoroute 174 - chemin Montreal zone S1"/>
    <s v="908999 TLR2 Autoroute 174 - chemin Montreal zone S1"/>
    <x v="6"/>
    <x v="21"/>
    <x v="0"/>
    <x v="2"/>
  </r>
  <r>
    <n v="909015"/>
    <x v="328"/>
    <x v="0"/>
    <x v="0"/>
    <s v="City Wide Capital"/>
    <x v="0"/>
    <x v="0"/>
    <x v="0"/>
    <x v="0"/>
    <x v="0"/>
    <s v="Structures - Transportation"/>
    <x v="0"/>
    <x v="6"/>
    <x v="1"/>
    <x v="3"/>
    <x v="21"/>
    <s v="909015  LRT2 S2 Hwy 174 Green's Creek"/>
    <s v="516104  City Wide Capital"/>
    <n v="300"/>
    <n v="600"/>
    <n v="200"/>
    <n v="0"/>
    <n v="0"/>
    <n v="0"/>
    <n v="0"/>
    <n v="0"/>
    <n v="0"/>
    <n v="0"/>
    <n v="1100"/>
    <n v="516104"/>
    <n v="1100"/>
    <n v="2"/>
    <x v="3"/>
    <s v="City Wide Capital"/>
    <n v="909015"/>
    <s v="TLR2 Autoroute 174 – ruisseau Green zone S2"/>
    <s v="909015 TLR2 Autoroute 174 – ruisseau Green zone S2"/>
    <x v="6"/>
    <x v="21"/>
    <x v="0"/>
    <x v="0"/>
  </r>
  <r>
    <n v="909015"/>
    <x v="328"/>
    <x v="2"/>
    <x v="2"/>
    <s v="Tax Supported Debt"/>
    <x v="2"/>
    <x v="0"/>
    <x v="0"/>
    <x v="0"/>
    <x v="0"/>
    <s v="Structures - Transportation"/>
    <x v="0"/>
    <x v="6"/>
    <x v="1"/>
    <x v="3"/>
    <x v="21"/>
    <s v="909015  LRT2 S2 Hwy 174 Green's Creek"/>
    <s v="518004  Tax Supported Debt"/>
    <n v="125"/>
    <n v="250"/>
    <n v="225"/>
    <n v="0"/>
    <n v="0"/>
    <n v="0"/>
    <n v="0"/>
    <n v="0"/>
    <n v="0"/>
    <n v="0"/>
    <n v="600"/>
    <n v="518004"/>
    <n v="600"/>
    <n v="2"/>
    <x v="3"/>
    <s v="Tax Supported Debt"/>
    <n v="909015"/>
    <s v="TLR2 Autoroute 174 – ruisseau Green zone S2"/>
    <s v="909015 TLR2 Autoroute 174 – ruisseau Green zone S2"/>
    <x v="6"/>
    <x v="21"/>
    <x v="0"/>
    <x v="2"/>
  </r>
  <r>
    <n v="909016"/>
    <x v="329"/>
    <x v="0"/>
    <x v="0"/>
    <s v="City Wide Capital"/>
    <x v="0"/>
    <x v="0"/>
    <x v="0"/>
    <x v="0"/>
    <x v="0"/>
    <s v="Structures - Transportation"/>
    <x v="0"/>
    <x v="6"/>
    <x v="1"/>
    <x v="3"/>
    <x v="21"/>
    <s v="909016  LRT2 S3 Hwy 174 Jeanne D'Arc"/>
    <s v="516104  City Wide Capital"/>
    <n v="14"/>
    <n v="3"/>
    <n v="14"/>
    <n v="0"/>
    <n v="0"/>
    <n v="0"/>
    <n v="0"/>
    <n v="0"/>
    <n v="0"/>
    <n v="0"/>
    <n v="31"/>
    <n v="516104"/>
    <n v="31"/>
    <n v="1"/>
    <x v="3"/>
    <s v="City Wide Capital"/>
    <n v="909016"/>
    <s v="TLR2 Autoroute 174 - chemin Jeanne D'Arc zone S3"/>
    <s v="909016 TLR2 Autoroute 174 - chemin Jeanne D'Arc zone S3"/>
    <x v="6"/>
    <x v="21"/>
    <x v="0"/>
    <x v="0"/>
  </r>
  <r>
    <n v="909016"/>
    <x v="329"/>
    <x v="2"/>
    <x v="2"/>
    <s v="Tax Supported Debt"/>
    <x v="2"/>
    <x v="0"/>
    <x v="0"/>
    <x v="0"/>
    <x v="0"/>
    <s v="Structures - Transportation"/>
    <x v="0"/>
    <x v="6"/>
    <x v="1"/>
    <x v="3"/>
    <x v="21"/>
    <s v="909016  LRT2 S3 Hwy 174 Jeanne D'Arc"/>
    <s v="518004  Tax Supported Debt"/>
    <n v="325"/>
    <n v="675"/>
    <n v="325"/>
    <n v="0"/>
    <n v="0"/>
    <n v="0"/>
    <n v="0"/>
    <n v="0"/>
    <n v="0"/>
    <n v="0"/>
    <n v="1325"/>
    <n v="518004"/>
    <n v="1325"/>
    <n v="1"/>
    <x v="3"/>
    <s v="Tax Supported Debt"/>
    <n v="909016"/>
    <s v="TLR2 Autoroute 174 - chemin Jeanne D'Arc zone S3"/>
    <s v="909016 TLR2 Autoroute 174 - chemin Jeanne D'Arc zone S3"/>
    <x v="6"/>
    <x v="21"/>
    <x v="0"/>
    <x v="2"/>
  </r>
  <r>
    <n v="909382"/>
    <x v="330"/>
    <x v="0"/>
    <x v="0"/>
    <s v="City Wide Capital"/>
    <x v="0"/>
    <x v="0"/>
    <x v="0"/>
    <x v="0"/>
    <x v="0"/>
    <s v="Structures - Transportation"/>
    <x v="0"/>
    <x v="6"/>
    <x v="1"/>
    <x v="3"/>
    <x v="21"/>
    <s v="909382  2019 Structures Scoping Pre/Post Eng"/>
    <s v="516104  City Wide Capital"/>
    <n v="500"/>
    <n v="500"/>
    <n v="500"/>
    <n v="600"/>
    <n v="600"/>
    <n v="600"/>
    <n v="600"/>
    <n v="700"/>
    <n v="700"/>
    <n v="700"/>
    <n v="6000"/>
    <n v="516104"/>
    <n v="2100"/>
    <s v="CW"/>
    <x v="3"/>
    <s v="City Wide Capital"/>
    <n v="909382"/>
    <s v="Délimitations préalable et subséquente des travaux d'ingénierie des structures 2019"/>
    <s v="909382 Délimitations préalable et subséquente des travaux d'ingénierie des structures 2019"/>
    <x v="6"/>
    <x v="21"/>
    <x v="0"/>
    <x v="0"/>
  </r>
  <r>
    <n v="909438"/>
    <x v="331"/>
    <x v="0"/>
    <x v="0"/>
    <s v="City Wide Capital"/>
    <x v="0"/>
    <x v="0"/>
    <x v="0"/>
    <x v="0"/>
    <x v="0"/>
    <s v="Structures - Transportation"/>
    <x v="0"/>
    <x v="6"/>
    <x v="1"/>
    <x v="3"/>
    <x v="21"/>
    <s v="909438  2019 Bridge Structures - CW"/>
    <s v="516104  City Wide Capital"/>
    <n v="160"/>
    <n v="930"/>
    <n v="0"/>
    <n v="0"/>
    <n v="0"/>
    <n v="0"/>
    <n v="0"/>
    <n v="0"/>
    <n v="0"/>
    <n v="0"/>
    <n v="1090"/>
    <n v="516104"/>
    <n v="1090"/>
    <s v="CW"/>
    <x v="2"/>
    <s v="City Wide Capital"/>
    <n v="909438"/>
    <s v="Ponts 2019 - À l'échelle de la ville"/>
    <s v="909438 Ponts 2019 - À l'échelle de la ville"/>
    <x v="6"/>
    <x v="21"/>
    <x v="0"/>
    <x v="0"/>
  </r>
  <r>
    <n v="909438"/>
    <x v="331"/>
    <x v="2"/>
    <x v="2"/>
    <s v="Tax Supported Debt"/>
    <x v="2"/>
    <x v="0"/>
    <x v="0"/>
    <x v="0"/>
    <x v="0"/>
    <s v="Structures - Transportation"/>
    <x v="0"/>
    <x v="6"/>
    <x v="1"/>
    <x v="3"/>
    <x v="21"/>
    <s v="909438  2019 Bridge Structures - CW"/>
    <s v="518004  Tax Supported Debt"/>
    <n v="220"/>
    <n v="1440"/>
    <n v="0"/>
    <n v="0"/>
    <n v="0"/>
    <n v="0"/>
    <n v="0"/>
    <n v="0"/>
    <n v="0"/>
    <n v="0"/>
    <n v="1660"/>
    <n v="518004"/>
    <n v="1660"/>
    <s v="CW"/>
    <x v="2"/>
    <s v="Tax Supported Debt"/>
    <n v="909438"/>
    <s v="Ponts 2019 - À l'échelle de la ville"/>
    <s v="909438 Ponts 2019 - À l'échelle de la ville"/>
    <x v="6"/>
    <x v="21"/>
    <x v="0"/>
    <x v="2"/>
  </r>
  <r>
    <n v="909388"/>
    <x v="332"/>
    <x v="0"/>
    <x v="0"/>
    <s v="City Wide Capital"/>
    <x v="0"/>
    <x v="0"/>
    <x v="0"/>
    <x v="0"/>
    <x v="0"/>
    <s v="Sidewalk &amp; Curb Rehabilitation"/>
    <x v="0"/>
    <x v="6"/>
    <x v="1"/>
    <x v="3"/>
    <x v="21"/>
    <s v="909388  2019 Sidewalks &amp; Pathways - CW"/>
    <s v="516104  City Wide Capital"/>
    <n v="675"/>
    <n v="1190"/>
    <n v="3700"/>
    <n v="2800"/>
    <n v="2000"/>
    <n v="3000"/>
    <n v="4000"/>
    <n v="2600"/>
    <n v="5000"/>
    <n v="6000"/>
    <n v="30965"/>
    <n v="516104"/>
    <n v="8365"/>
    <s v="CW"/>
    <x v="3"/>
    <s v="City Wide Capital"/>
    <n v="909388"/>
    <s v="Trottoirs et sentiers 2019 - À l'échelle de la ville"/>
    <s v="909388 Trottoirs et sentiers 2019 - À l'échelle de la ville"/>
    <x v="6"/>
    <x v="21"/>
    <x v="0"/>
    <x v="0"/>
  </r>
  <r>
    <n v="909388"/>
    <x v="332"/>
    <x v="2"/>
    <x v="2"/>
    <s v="Tax Supported Debt"/>
    <x v="2"/>
    <x v="0"/>
    <x v="0"/>
    <x v="0"/>
    <x v="0"/>
    <s v="Sidewalk &amp; Curb Rehabilitation"/>
    <x v="0"/>
    <x v="6"/>
    <x v="1"/>
    <x v="3"/>
    <x v="21"/>
    <s v="909388  2019 Sidewalks &amp; Pathways - CW"/>
    <s v="518004  Tax Supported Debt"/>
    <n v="2000"/>
    <n v="2000"/>
    <n v="5000"/>
    <n v="3000"/>
    <n v="5000"/>
    <n v="5000"/>
    <n v="5000"/>
    <n v="8000"/>
    <n v="6000"/>
    <n v="6000"/>
    <n v="47000"/>
    <n v="518004"/>
    <n v="12000"/>
    <s v="CW"/>
    <x v="3"/>
    <s v="Tax Supported Debt"/>
    <n v="909388"/>
    <s v="Trottoirs et sentiers 2019 - À l'échelle de la ville"/>
    <s v="909388 Trottoirs et sentiers 2019 - À l'échelle de la ville"/>
    <x v="6"/>
    <x v="21"/>
    <x v="0"/>
    <x v="2"/>
  </r>
  <r>
    <n v="909484"/>
    <x v="333"/>
    <x v="0"/>
    <x v="0"/>
    <s v="City Wide Capital"/>
    <x v="0"/>
    <x v="0"/>
    <x v="0"/>
    <x v="0"/>
    <x v="0"/>
    <s v="Sidewalk &amp; Curb Rehabilitation"/>
    <x v="0"/>
    <x v="6"/>
    <x v="1"/>
    <x v="3"/>
    <x v="21"/>
    <s v="909484  2019 Sidewalks &amp; Pathways - Other"/>
    <s v="516104  City Wide Capital"/>
    <n v="100"/>
    <n v="100"/>
    <n v="100"/>
    <n v="100"/>
    <n v="0"/>
    <n v="0"/>
    <n v="0"/>
    <n v="0"/>
    <n v="0"/>
    <n v="0"/>
    <n v="400"/>
    <n v="516104"/>
    <n v="400"/>
    <s v="CW"/>
    <x v="3"/>
    <s v="City Wide Capital"/>
    <n v="909484"/>
    <s v="Trottoirs et sentiers 2019 - Autres"/>
    <s v="909484 Trottoirs et sentiers 2019 - Autres"/>
    <x v="6"/>
    <x v="21"/>
    <x v="0"/>
    <x v="0"/>
  </r>
  <r>
    <n v="909484"/>
    <x v="333"/>
    <x v="2"/>
    <x v="2"/>
    <s v="Tax Supported Debt"/>
    <x v="2"/>
    <x v="0"/>
    <x v="0"/>
    <x v="0"/>
    <x v="0"/>
    <s v="Sidewalk &amp; Curb Rehabilitation"/>
    <x v="0"/>
    <x v="6"/>
    <x v="1"/>
    <x v="3"/>
    <x v="21"/>
    <s v="909484  2019 Sidewalks &amp; Pathways - Other"/>
    <s v="518004  Tax Supported Debt"/>
    <n v="100"/>
    <n v="100"/>
    <n v="100"/>
    <n v="100"/>
    <n v="0"/>
    <n v="0"/>
    <n v="0"/>
    <n v="0"/>
    <n v="0"/>
    <n v="0"/>
    <n v="400"/>
    <n v="518004"/>
    <n v="400"/>
    <s v="CW"/>
    <x v="3"/>
    <s v="Tax Supported Debt"/>
    <n v="909484"/>
    <s v="Trottoirs et sentiers 2019 - Autres"/>
    <s v="909484 Trottoirs et sentiers 2019 - Autres"/>
    <x v="6"/>
    <x v="21"/>
    <x v="0"/>
    <x v="2"/>
  </r>
  <r>
    <n v="909056"/>
    <x v="334"/>
    <x v="0"/>
    <x v="0"/>
    <s v="City Wide Capital"/>
    <x v="0"/>
    <x v="0"/>
    <x v="0"/>
    <x v="0"/>
    <x v="0"/>
    <s v="Pedestrian Facilities"/>
    <x v="0"/>
    <x v="6"/>
    <x v="6"/>
    <x v="24"/>
    <x v="21"/>
    <s v="909056  2018 Pedestrian Access-Intersection &amp; Ra"/>
    <s v="516104  City Wide Capital"/>
    <n v="0"/>
    <n v="0"/>
    <n v="0"/>
    <n v="0"/>
    <n v="100"/>
    <n v="100"/>
    <n v="100"/>
    <n v="100"/>
    <n v="100"/>
    <n v="0"/>
    <n v="500"/>
    <n v="516104"/>
    <n v="0"/>
    <s v="CW"/>
    <x v="8"/>
    <s v="City Wide Capital"/>
    <n v="909056"/>
    <s v="Accès des piétons 2018 − intersection et rampes"/>
    <s v="909056 Accès des piétons 2018 − intersection et rampes"/>
    <x v="6"/>
    <x v="21"/>
    <x v="0"/>
    <x v="0"/>
  </r>
  <r>
    <n v="909056"/>
    <x v="334"/>
    <x v="2"/>
    <x v="2"/>
    <s v="Tax Supported Debt"/>
    <x v="2"/>
    <x v="0"/>
    <x v="0"/>
    <x v="0"/>
    <x v="0"/>
    <s v="Pedestrian Facilities"/>
    <x v="0"/>
    <x v="6"/>
    <x v="6"/>
    <x v="24"/>
    <x v="21"/>
    <s v="909056  2018 Pedestrian Access-Intersection &amp; Ra"/>
    <s v="518004  Tax Supported Debt"/>
    <n v="0"/>
    <n v="0"/>
    <n v="0"/>
    <n v="0"/>
    <n v="100"/>
    <n v="100"/>
    <n v="100"/>
    <n v="100"/>
    <n v="100"/>
    <n v="0"/>
    <n v="500"/>
    <n v="518004"/>
    <n v="0"/>
    <s v="CW"/>
    <x v="8"/>
    <s v="Tax Supported Debt"/>
    <n v="909056"/>
    <s v="Accès des piétons 2018 − intersection et rampes"/>
    <s v="909056 Accès des piétons 2018 − intersection et rampes"/>
    <x v="6"/>
    <x v="21"/>
    <x v="0"/>
    <x v="2"/>
  </r>
  <r>
    <n v="909465"/>
    <x v="335"/>
    <x v="0"/>
    <x v="0"/>
    <s v="City Wide Capital"/>
    <x v="0"/>
    <x v="0"/>
    <x v="0"/>
    <x v="0"/>
    <x v="0"/>
    <s v="Pedestrian Facilities"/>
    <x v="0"/>
    <x v="6"/>
    <x v="6"/>
    <x v="24"/>
    <x v="21"/>
    <s v="909465  2019 Pedestrian Access-Intersect &amp; Ramp"/>
    <s v="516104  City Wide Capital"/>
    <n v="100"/>
    <n v="100"/>
    <n v="100"/>
    <n v="100"/>
    <n v="0"/>
    <n v="0"/>
    <n v="0"/>
    <n v="0"/>
    <n v="0"/>
    <n v="0"/>
    <n v="400"/>
    <n v="516104"/>
    <n v="400"/>
    <s v="CW"/>
    <x v="3"/>
    <s v="City Wide Capital"/>
    <n v="909465"/>
    <s v="Accès des piétons 2019 − intersection et rampes"/>
    <s v="909465 Accès des piétons 2019 − intersection et rampes"/>
    <x v="6"/>
    <x v="21"/>
    <x v="0"/>
    <x v="0"/>
  </r>
  <r>
    <n v="909465"/>
    <x v="335"/>
    <x v="2"/>
    <x v="2"/>
    <s v="Tax Supported Debt"/>
    <x v="2"/>
    <x v="0"/>
    <x v="0"/>
    <x v="0"/>
    <x v="0"/>
    <s v="Pedestrian Facilities"/>
    <x v="0"/>
    <x v="6"/>
    <x v="6"/>
    <x v="24"/>
    <x v="21"/>
    <s v="909465  2019 Pedestrian Access-Intersect &amp; Ramp"/>
    <s v="518004  Tax Supported Debt"/>
    <n v="100"/>
    <n v="100"/>
    <n v="100"/>
    <n v="100"/>
    <n v="0"/>
    <n v="0"/>
    <n v="0"/>
    <n v="0"/>
    <n v="0"/>
    <n v="0"/>
    <n v="400"/>
    <n v="518004"/>
    <n v="400"/>
    <s v="CW"/>
    <x v="3"/>
    <s v="Tax Supported Debt"/>
    <n v="909465"/>
    <s v="Accès des piétons 2019 − intersection et rampes"/>
    <s v="909465 Accès des piétons 2019 − intersection et rampes"/>
    <x v="6"/>
    <x v="21"/>
    <x v="0"/>
    <x v="2"/>
  </r>
  <r>
    <n v="901121"/>
    <x v="336"/>
    <x v="0"/>
    <x v="0"/>
    <s v="City Wide Capital"/>
    <x v="0"/>
    <x v="0"/>
    <x v="0"/>
    <x v="0"/>
    <x v="0"/>
    <s v="Individual"/>
    <x v="1"/>
    <x v="6"/>
    <x v="6"/>
    <x v="24"/>
    <x v="21"/>
    <s v="901121  Eagleson Rd (Cadence to Hope Side)"/>
    <s v="516104  City Wide Capital"/>
    <n v="0"/>
    <n v="0"/>
    <n v="0"/>
    <n v="0"/>
    <n v="0"/>
    <n v="11"/>
    <n v="178"/>
    <n v="0"/>
    <n v="0"/>
    <n v="0"/>
    <n v="189"/>
    <n v="516104"/>
    <n v="0"/>
    <s v="6,23"/>
    <x v="0"/>
    <s v="City Wide Capital"/>
    <n v="901121"/>
    <s v="chemin Eagleson (de Cadence à Hope Side)"/>
    <s v="901121 chemin Eagleson (de Cadence à Hope Side)"/>
    <x v="6"/>
    <x v="21"/>
    <x v="1"/>
    <x v="0"/>
  </r>
  <r>
    <n v="901121"/>
    <x v="336"/>
    <x v="1"/>
    <x v="1"/>
    <s v="Roads &amp; Structures (City Wide)"/>
    <x v="1"/>
    <x v="1"/>
    <x v="0"/>
    <x v="0"/>
    <x v="0"/>
    <s v="Individual"/>
    <x v="1"/>
    <x v="6"/>
    <x v="6"/>
    <x v="24"/>
    <x v="21"/>
    <s v="901121  Eagleson Rd (Cadence to Hope Side)"/>
    <s v="516224  D/C  - Roads &amp; Structures (City Wide)"/>
    <n v="0"/>
    <n v="0"/>
    <n v="0"/>
    <n v="0"/>
    <n v="0"/>
    <n v="2115"/>
    <n v="6977"/>
    <n v="0"/>
    <n v="0"/>
    <n v="0"/>
    <n v="9092"/>
    <n v="516224"/>
    <n v="0"/>
    <s v="6,23"/>
    <x v="0"/>
    <s v="Roads &amp; Structures"/>
    <n v="901121"/>
    <s v="chemin Eagleson (de Cadence à Hope Side)"/>
    <s v="901121 chemin Eagleson (de Cadence à Hope Side)"/>
    <x v="6"/>
    <x v="21"/>
    <x v="1"/>
    <x v="1"/>
  </r>
  <r>
    <n v="901121"/>
    <x v="336"/>
    <x v="2"/>
    <x v="2"/>
    <s v="Tax Supported Debt"/>
    <x v="2"/>
    <x v="0"/>
    <x v="0"/>
    <x v="0"/>
    <x v="0"/>
    <s v="Individual"/>
    <x v="1"/>
    <x v="6"/>
    <x v="6"/>
    <x v="24"/>
    <x v="21"/>
    <s v="901121  Eagleson Rd (Cadence to Hope Side)"/>
    <s v="518004  Tax Supported Debt"/>
    <n v="0"/>
    <n v="0"/>
    <n v="0"/>
    <n v="0"/>
    <n v="0"/>
    <n v="100"/>
    <n v="500"/>
    <n v="0"/>
    <n v="0"/>
    <n v="0"/>
    <n v="600"/>
    <n v="518004"/>
    <n v="0"/>
    <s v="6,23"/>
    <x v="0"/>
    <s v="Tax Supported Debt"/>
    <n v="901121"/>
    <s v="chemin Eagleson (de Cadence à Hope Side)"/>
    <s v="901121 chemin Eagleson (de Cadence à Hope Side)"/>
    <x v="6"/>
    <x v="21"/>
    <x v="1"/>
    <x v="2"/>
  </r>
  <r>
    <n v="901121"/>
    <x v="336"/>
    <x v="4"/>
    <x v="2"/>
    <s v="RoadsRel DC Debt TBA"/>
    <x v="4"/>
    <x v="1"/>
    <x v="0"/>
    <x v="0"/>
    <x v="0"/>
    <s v="Individual"/>
    <x v="1"/>
    <x v="6"/>
    <x v="6"/>
    <x v="24"/>
    <x v="21"/>
    <s v="901121  Eagleson Rd (Cadence to Hope Side)"/>
    <s v="518037  Roads Rel Serv DC Debt TBA"/>
    <n v="0"/>
    <n v="0"/>
    <n v="0"/>
    <n v="0"/>
    <n v="0"/>
    <n v="0"/>
    <n v="5941"/>
    <n v="0"/>
    <n v="0"/>
    <n v="0"/>
    <n v="5941"/>
    <n v="518037"/>
    <n v="0"/>
    <s v="6,23"/>
    <x v="0"/>
    <s v="Roads &amp; Structures DC Debt"/>
    <n v="901121"/>
    <s v="chemin Eagleson (de Cadence à Hope Side)"/>
    <s v="901121 chemin Eagleson (de Cadence à Hope Side)"/>
    <x v="6"/>
    <x v="21"/>
    <x v="1"/>
    <x v="2"/>
  </r>
  <r>
    <n v="903159"/>
    <x v="337"/>
    <x v="0"/>
    <x v="0"/>
    <s v="City Wide Capital"/>
    <x v="0"/>
    <x v="0"/>
    <x v="0"/>
    <x v="0"/>
    <x v="0"/>
    <s v="Individual"/>
    <x v="1"/>
    <x v="6"/>
    <x v="6"/>
    <x v="24"/>
    <x v="21"/>
    <s v="903159  Airport Parkway (Brookfield - Hunt Club)"/>
    <s v="516104  City Wide Capital"/>
    <n v="0"/>
    <n v="0"/>
    <n v="0"/>
    <n v="200"/>
    <n v="685"/>
    <n v="0"/>
    <n v="0"/>
    <n v="0"/>
    <n v="0"/>
    <n v="0"/>
    <n v="885"/>
    <n v="516104"/>
    <n v="200"/>
    <n v="16"/>
    <x v="10"/>
    <s v="City Wide Capital"/>
    <n v="903159"/>
    <s v="Promenade de l'Aéroport (Brookfield - Hunt Club)"/>
    <s v="903159 Promenade de l'Aéroport (Brookfield - Hunt Club)"/>
    <x v="6"/>
    <x v="21"/>
    <x v="1"/>
    <x v="0"/>
  </r>
  <r>
    <n v="903159"/>
    <x v="337"/>
    <x v="1"/>
    <x v="1"/>
    <s v="Roads &amp; Structures (City Wide)"/>
    <x v="1"/>
    <x v="1"/>
    <x v="0"/>
    <x v="0"/>
    <x v="0"/>
    <s v="Individual"/>
    <x v="1"/>
    <x v="6"/>
    <x v="6"/>
    <x v="24"/>
    <x v="21"/>
    <s v="903159  Airport Parkway (Brookfield - Hunt Club)"/>
    <s v="516224  D/C  - Roads &amp; Structures (City Wide)"/>
    <n v="0"/>
    <n v="0"/>
    <n v="0"/>
    <n v="8084"/>
    <n v="14560"/>
    <n v="0"/>
    <n v="0"/>
    <n v="0"/>
    <n v="0"/>
    <n v="0"/>
    <n v="22644"/>
    <n v="516224"/>
    <n v="8084"/>
    <n v="16"/>
    <x v="10"/>
    <s v="Roads &amp; Structures"/>
    <n v="903159"/>
    <s v="Promenade de l'Aéroport (Brookfield - Hunt Club)"/>
    <s v="903159 Promenade de l'Aéroport (Brookfield - Hunt Club)"/>
    <x v="6"/>
    <x v="21"/>
    <x v="1"/>
    <x v="1"/>
  </r>
  <r>
    <n v="903159"/>
    <x v="337"/>
    <x v="1"/>
    <x v="1"/>
    <s v="Post Period Capacity Roads"/>
    <x v="1"/>
    <x v="1"/>
    <x v="0"/>
    <x v="0"/>
    <x v="0"/>
    <s v="Individual"/>
    <x v="1"/>
    <x v="6"/>
    <x v="6"/>
    <x v="24"/>
    <x v="21"/>
    <s v="903159  Airport Parkway (Brookfield - Hunt Club)"/>
    <s v="516390  Post Period Capacity Roads"/>
    <n v="0"/>
    <n v="0"/>
    <n v="0"/>
    <n v="648"/>
    <n v="1096"/>
    <n v="0"/>
    <n v="0"/>
    <n v="0"/>
    <n v="0"/>
    <n v="0"/>
    <n v="1744"/>
    <n v="516390"/>
    <n v="648"/>
    <n v="16"/>
    <x v="10"/>
    <s v="Roads &amp; Structures"/>
    <n v="903159"/>
    <s v="Promenade de l'Aéroport (Brookfield - Hunt Club)"/>
    <s v="903159 Promenade de l'Aéroport (Brookfield - Hunt Club)"/>
    <x v="6"/>
    <x v="21"/>
    <x v="1"/>
    <x v="1"/>
  </r>
  <r>
    <n v="903159"/>
    <x v="337"/>
    <x v="2"/>
    <x v="2"/>
    <s v="Tax Supported Debt"/>
    <x v="2"/>
    <x v="0"/>
    <x v="0"/>
    <x v="0"/>
    <x v="0"/>
    <s v="Individual"/>
    <x v="1"/>
    <x v="6"/>
    <x v="6"/>
    <x v="24"/>
    <x v="21"/>
    <s v="903159  Airport Parkway (Brookfield - Hunt Club)"/>
    <s v="518004  Tax Supported Debt"/>
    <n v="0"/>
    <n v="0"/>
    <n v="0"/>
    <n v="318"/>
    <n v="2000"/>
    <n v="0"/>
    <n v="0"/>
    <n v="0"/>
    <n v="0"/>
    <n v="0"/>
    <n v="2318"/>
    <n v="518004"/>
    <n v="318"/>
    <n v="16"/>
    <x v="10"/>
    <s v="Tax Supported Debt"/>
    <n v="903159"/>
    <s v="Promenade de l'Aéroport (Brookfield - Hunt Club)"/>
    <s v="903159 Promenade de l'Aéroport (Brookfield - Hunt Club)"/>
    <x v="6"/>
    <x v="21"/>
    <x v="1"/>
    <x v="2"/>
  </r>
  <r>
    <n v="903159"/>
    <x v="337"/>
    <x v="4"/>
    <x v="2"/>
    <s v="RoadsRel DC Debt TBA"/>
    <x v="4"/>
    <x v="1"/>
    <x v="0"/>
    <x v="0"/>
    <x v="0"/>
    <s v="Individual"/>
    <x v="1"/>
    <x v="6"/>
    <x v="6"/>
    <x v="24"/>
    <x v="21"/>
    <s v="903159  Airport Parkway (Brookfield - Hunt Club)"/>
    <s v="518037  Roads Rel Serv DC Debt TBA"/>
    <n v="0"/>
    <n v="0"/>
    <n v="0"/>
    <n v="0"/>
    <n v="11717"/>
    <n v="0"/>
    <n v="0"/>
    <n v="0"/>
    <n v="0"/>
    <n v="0"/>
    <n v="11717"/>
    <n v="518037"/>
    <n v="0"/>
    <n v="16"/>
    <x v="10"/>
    <s v="Roads &amp; Structures DC Debt"/>
    <n v="903159"/>
    <s v="Promenade de l'Aéroport (Brookfield - Hunt Club)"/>
    <s v="903159 Promenade de l'Aéroport (Brookfield - Hunt Club)"/>
    <x v="6"/>
    <x v="21"/>
    <x v="1"/>
    <x v="2"/>
  </r>
  <r>
    <n v="903163"/>
    <x v="338"/>
    <x v="0"/>
    <x v="0"/>
    <s v="City Wide Capital"/>
    <x v="0"/>
    <x v="0"/>
    <x v="0"/>
    <x v="0"/>
    <x v="0"/>
    <s v="Individual"/>
    <x v="1"/>
    <x v="6"/>
    <x v="6"/>
    <x v="24"/>
    <x v="21"/>
    <s v="903163  Bank Street (Leitrim to Findlay Creek)"/>
    <s v="516104  City Wide Capital"/>
    <n v="0"/>
    <n v="0"/>
    <n v="0"/>
    <n v="0"/>
    <n v="0"/>
    <n v="101"/>
    <n v="293"/>
    <n v="0"/>
    <n v="0"/>
    <n v="0"/>
    <n v="394"/>
    <n v="516104"/>
    <n v="0"/>
    <s v="20,22"/>
    <x v="0"/>
    <s v="City Wide Capital"/>
    <n v="903163"/>
    <s v="Rue Bank (de Leitrim à Findlay Creek)"/>
    <s v="903163 Rue Bank (de Leitrim à Findlay Creek)"/>
    <x v="6"/>
    <x v="21"/>
    <x v="1"/>
    <x v="0"/>
  </r>
  <r>
    <n v="903163"/>
    <x v="338"/>
    <x v="1"/>
    <x v="1"/>
    <s v="Roads &amp; Structures (City Wide)"/>
    <x v="1"/>
    <x v="1"/>
    <x v="0"/>
    <x v="0"/>
    <x v="0"/>
    <s v="Individual"/>
    <x v="1"/>
    <x v="6"/>
    <x v="6"/>
    <x v="24"/>
    <x v="21"/>
    <s v="903163  Bank Street (Leitrim to Findlay Creek)"/>
    <s v="516224  D/C  - Roads &amp; Structures (City Wide)"/>
    <n v="0"/>
    <n v="0"/>
    <n v="0"/>
    <n v="0"/>
    <n v="0"/>
    <n v="9516"/>
    <n v="5639"/>
    <n v="0"/>
    <n v="0"/>
    <n v="0"/>
    <n v="15155"/>
    <n v="516224"/>
    <n v="0"/>
    <s v="20,22"/>
    <x v="0"/>
    <s v="Roads &amp; Structures"/>
    <n v="903163"/>
    <s v="Rue Bank (de Leitrim à Findlay Creek)"/>
    <s v="903163 Rue Bank (de Leitrim à Findlay Creek)"/>
    <x v="6"/>
    <x v="21"/>
    <x v="1"/>
    <x v="1"/>
  </r>
  <r>
    <n v="903163"/>
    <x v="338"/>
    <x v="2"/>
    <x v="2"/>
    <s v="Tax Supported Debt"/>
    <x v="2"/>
    <x v="0"/>
    <x v="0"/>
    <x v="0"/>
    <x v="0"/>
    <s v="Individual"/>
    <x v="1"/>
    <x v="6"/>
    <x v="6"/>
    <x v="24"/>
    <x v="21"/>
    <s v="903163  Bank Street (Leitrim to Findlay Creek)"/>
    <s v="518004  Tax Supported Debt"/>
    <n v="0"/>
    <n v="0"/>
    <n v="0"/>
    <n v="0"/>
    <n v="0"/>
    <n v="400"/>
    <n v="500"/>
    <n v="0"/>
    <n v="0"/>
    <n v="0"/>
    <n v="900"/>
    <n v="518004"/>
    <n v="0"/>
    <s v="20,22"/>
    <x v="0"/>
    <s v="Tax Supported Debt"/>
    <n v="903163"/>
    <s v="Rue Bank (de Leitrim à Findlay Creek)"/>
    <s v="903163 Rue Bank (de Leitrim à Findlay Creek)"/>
    <x v="6"/>
    <x v="21"/>
    <x v="1"/>
    <x v="2"/>
  </r>
  <r>
    <n v="903163"/>
    <x v="338"/>
    <x v="4"/>
    <x v="2"/>
    <s v="RoadsRel DC Debt TBA"/>
    <x v="4"/>
    <x v="1"/>
    <x v="0"/>
    <x v="0"/>
    <x v="0"/>
    <s v="Individual"/>
    <x v="1"/>
    <x v="6"/>
    <x v="6"/>
    <x v="24"/>
    <x v="21"/>
    <s v="903163  Bank Street (Leitrim to Findlay Creek)"/>
    <s v="518037  Roads Rel Serv DC Debt TBA"/>
    <n v="0"/>
    <n v="0"/>
    <n v="0"/>
    <n v="0"/>
    <n v="0"/>
    <n v="0"/>
    <n v="9430"/>
    <n v="0"/>
    <n v="0"/>
    <n v="0"/>
    <n v="9430"/>
    <n v="518037"/>
    <n v="0"/>
    <s v="20,22"/>
    <x v="0"/>
    <s v="Roads &amp; Structures DC Debt"/>
    <n v="903163"/>
    <s v="Rue Bank (de Leitrim à Findlay Creek)"/>
    <s v="903163 Rue Bank (de Leitrim à Findlay Creek)"/>
    <x v="6"/>
    <x v="21"/>
    <x v="1"/>
    <x v="2"/>
  </r>
  <r>
    <n v="904911"/>
    <x v="339"/>
    <x v="0"/>
    <x v="0"/>
    <s v="City Wide Capital"/>
    <x v="0"/>
    <x v="0"/>
    <x v="0"/>
    <x v="0"/>
    <x v="0"/>
    <s v="Individual"/>
    <x v="1"/>
    <x v="6"/>
    <x v="6"/>
    <x v="24"/>
    <x v="21"/>
    <s v="904911  2020 EA Studies Arterial Rds"/>
    <s v="516104  City Wide Capital"/>
    <n v="0"/>
    <n v="62"/>
    <n v="69"/>
    <n v="70"/>
    <n v="77"/>
    <n v="78"/>
    <n v="85"/>
    <n v="86"/>
    <n v="88"/>
    <n v="0"/>
    <n v="615"/>
    <n v="516104"/>
    <n v="201"/>
    <s v="CW"/>
    <x v="7"/>
    <s v="City Wide Capital"/>
    <n v="904911"/>
    <s v="Études d’ÉE de 2020 sur les artères"/>
    <s v="904911 Études d’ÉE de 2020 sur les artères"/>
    <x v="6"/>
    <x v="21"/>
    <x v="1"/>
    <x v="0"/>
  </r>
  <r>
    <n v="904911"/>
    <x v="339"/>
    <x v="1"/>
    <x v="1"/>
    <s v="Roads &amp; Structures (City Wide)"/>
    <x v="1"/>
    <x v="1"/>
    <x v="0"/>
    <x v="0"/>
    <x v="0"/>
    <s v="Individual"/>
    <x v="1"/>
    <x v="6"/>
    <x v="6"/>
    <x v="24"/>
    <x v="21"/>
    <s v="904911  2020 EA Studies Arterial Rds"/>
    <s v="516224  D/C  - Roads &amp; Structures (City Wide)"/>
    <n v="0"/>
    <n v="1004"/>
    <n v="1108"/>
    <n v="1127"/>
    <n v="1235"/>
    <n v="1258"/>
    <n v="1373"/>
    <n v="1397"/>
    <n v="1422"/>
    <n v="0"/>
    <n v="9924"/>
    <n v="516224"/>
    <n v="3239"/>
    <s v="CW"/>
    <x v="7"/>
    <s v="Roads &amp; Structures"/>
    <n v="904911"/>
    <s v="Études d’ÉE de 2020 sur les artères"/>
    <s v="904911 Études d’ÉE de 2020 sur les artères"/>
    <x v="6"/>
    <x v="21"/>
    <x v="1"/>
    <x v="1"/>
  </r>
  <r>
    <n v="904911"/>
    <x v="339"/>
    <x v="1"/>
    <x v="1"/>
    <s v="Post Period Capacity Roads"/>
    <x v="1"/>
    <x v="1"/>
    <x v="0"/>
    <x v="0"/>
    <x v="0"/>
    <s v="Individual"/>
    <x v="1"/>
    <x v="6"/>
    <x v="6"/>
    <x v="24"/>
    <x v="21"/>
    <s v="904911  2020 EA Studies Arterial Rds"/>
    <s v="516390  Post Period Capacity Roads"/>
    <n v="0"/>
    <n v="177"/>
    <n v="195"/>
    <n v="199"/>
    <n v="218"/>
    <n v="222"/>
    <n v="242"/>
    <n v="247"/>
    <n v="251"/>
    <n v="0"/>
    <n v="1751"/>
    <n v="516390"/>
    <n v="571"/>
    <s v="CW"/>
    <x v="7"/>
    <s v="Roads &amp; Structures"/>
    <n v="904911"/>
    <s v="Études d’ÉE de 2020 sur les artères"/>
    <s v="904911 Études d’ÉE de 2020 sur les artères"/>
    <x v="6"/>
    <x v="21"/>
    <x v="1"/>
    <x v="1"/>
  </r>
  <r>
    <n v="904995"/>
    <x v="340"/>
    <x v="0"/>
    <x v="0"/>
    <s v="City Wide Capital"/>
    <x v="0"/>
    <x v="0"/>
    <x v="0"/>
    <x v="0"/>
    <x v="0"/>
    <s v="Individual"/>
    <x v="1"/>
    <x v="6"/>
    <x v="6"/>
    <x v="24"/>
    <x v="21"/>
    <s v="904995  Earl Grey/Centrum Underpass"/>
    <s v="516104  City Wide Capital"/>
    <n v="0"/>
    <n v="0"/>
    <n v="0"/>
    <n v="149"/>
    <n v="0"/>
    <n v="0"/>
    <n v="0"/>
    <n v="0"/>
    <n v="0"/>
    <n v="0"/>
    <n v="149"/>
    <n v="516104"/>
    <n v="149"/>
    <n v="4"/>
    <x v="8"/>
    <s v="City Wide Capital"/>
    <n v="904995"/>
    <s v="Passage inférieur prom. Earl Grey/ boul. Centrum"/>
    <s v="904995 Passage inférieur prom. Earl Grey/ boul. Centrum"/>
    <x v="6"/>
    <x v="21"/>
    <x v="1"/>
    <x v="0"/>
  </r>
  <r>
    <n v="904995"/>
    <x v="340"/>
    <x v="1"/>
    <x v="1"/>
    <s v="Roads &amp; Structures (City Wide)"/>
    <x v="1"/>
    <x v="1"/>
    <x v="0"/>
    <x v="0"/>
    <x v="0"/>
    <s v="Individual"/>
    <x v="1"/>
    <x v="6"/>
    <x v="6"/>
    <x v="24"/>
    <x v="21"/>
    <s v="904995  Earl Grey/Centrum Underpass"/>
    <s v="516224  D/C  - Roads &amp; Structures (City Wide)"/>
    <n v="0"/>
    <n v="0"/>
    <n v="0"/>
    <n v="3200"/>
    <n v="0"/>
    <n v="0"/>
    <n v="0"/>
    <n v="0"/>
    <n v="0"/>
    <n v="0"/>
    <n v="3200"/>
    <n v="516224"/>
    <n v="3200"/>
    <n v="4"/>
    <x v="8"/>
    <s v="Roads &amp; Structures"/>
    <n v="904995"/>
    <s v="Passage inférieur prom. Earl Grey/ boul. Centrum"/>
    <s v="904995 Passage inférieur prom. Earl Grey/ boul. Centrum"/>
    <x v="6"/>
    <x v="21"/>
    <x v="1"/>
    <x v="1"/>
  </r>
  <r>
    <n v="904995"/>
    <x v="340"/>
    <x v="2"/>
    <x v="2"/>
    <s v="Tax Supported Debt"/>
    <x v="2"/>
    <x v="0"/>
    <x v="0"/>
    <x v="0"/>
    <x v="0"/>
    <s v="Individual"/>
    <x v="1"/>
    <x v="6"/>
    <x v="6"/>
    <x v="24"/>
    <x v="21"/>
    <s v="904995  Earl Grey/Centrum Underpass"/>
    <s v="518004  Tax Supported Debt"/>
    <n v="0"/>
    <n v="0"/>
    <n v="0"/>
    <n v="411"/>
    <n v="0"/>
    <n v="0"/>
    <n v="0"/>
    <n v="0"/>
    <n v="0"/>
    <n v="0"/>
    <n v="411"/>
    <n v="518004"/>
    <n v="411"/>
    <n v="4"/>
    <x v="8"/>
    <s v="Tax Supported Debt"/>
    <n v="904995"/>
    <s v="Passage inférieur prom. Earl Grey/ boul. Centrum"/>
    <s v="904995 Passage inférieur prom. Earl Grey/ boul. Centrum"/>
    <x v="6"/>
    <x v="21"/>
    <x v="1"/>
    <x v="2"/>
  </r>
  <r>
    <n v="904995"/>
    <x v="340"/>
    <x v="4"/>
    <x v="2"/>
    <s v="RoadsRel DC Debt TBA"/>
    <x v="4"/>
    <x v="1"/>
    <x v="0"/>
    <x v="0"/>
    <x v="0"/>
    <s v="Individual"/>
    <x v="1"/>
    <x v="6"/>
    <x v="6"/>
    <x v="24"/>
    <x v="21"/>
    <s v="904995  Earl Grey/Centrum Underpass"/>
    <s v="518037  Roads Rel Serv DC Debt TBA"/>
    <n v="0"/>
    <n v="0"/>
    <n v="0"/>
    <n v="7461"/>
    <n v="0"/>
    <n v="0"/>
    <n v="0"/>
    <n v="0"/>
    <n v="0"/>
    <n v="0"/>
    <n v="7461"/>
    <n v="518037"/>
    <n v="7461"/>
    <n v="4"/>
    <x v="8"/>
    <s v="Roads &amp; Structures DC Debt"/>
    <n v="904995"/>
    <s v="Passage inférieur prom. Earl Grey/ boul. Centrum"/>
    <s v="904995 Passage inférieur prom. Earl Grey/ boul. Centrum"/>
    <x v="6"/>
    <x v="21"/>
    <x v="1"/>
    <x v="2"/>
  </r>
  <r>
    <n v="906542"/>
    <x v="341"/>
    <x v="0"/>
    <x v="0"/>
    <s v="City Wide Capital"/>
    <x v="0"/>
    <x v="0"/>
    <x v="0"/>
    <x v="0"/>
    <x v="0"/>
    <s v="Individual"/>
    <x v="1"/>
    <x v="6"/>
    <x v="6"/>
    <x v="24"/>
    <x v="21"/>
    <s v="906542  2019 Origin Destination Survey (Roads)"/>
    <s v="516104  City Wide Capital"/>
    <n v="433"/>
    <n v="0"/>
    <n v="0"/>
    <n v="0"/>
    <n v="0"/>
    <n v="0"/>
    <n v="0"/>
    <n v="0"/>
    <n v="0"/>
    <n v="0"/>
    <n v="433"/>
    <n v="516104"/>
    <n v="433"/>
    <s v="CW"/>
    <x v="3"/>
    <s v="City Wide Capital"/>
    <n v="906542"/>
    <s v="Enquête Origine - Destination de 2019  (Routes)"/>
    <s v="906542 Enquête Origine - Destination de 2019  (Routes)"/>
    <x v="6"/>
    <x v="21"/>
    <x v="1"/>
    <x v="0"/>
  </r>
  <r>
    <n v="906542"/>
    <x v="341"/>
    <x v="1"/>
    <x v="1"/>
    <s v="Roads &amp; Structures (City Wide)"/>
    <x v="1"/>
    <x v="1"/>
    <x v="0"/>
    <x v="0"/>
    <x v="0"/>
    <s v="Individual"/>
    <x v="1"/>
    <x v="6"/>
    <x v="6"/>
    <x v="24"/>
    <x v="21"/>
    <s v="906542  2019 Origin Destination Survey (Roads)"/>
    <s v="516224  D/C  - Roads &amp; Structures (City Wide)"/>
    <n v="400"/>
    <n v="0"/>
    <n v="0"/>
    <n v="0"/>
    <n v="0"/>
    <n v="0"/>
    <n v="0"/>
    <n v="0"/>
    <n v="0"/>
    <n v="0"/>
    <n v="400"/>
    <n v="516224"/>
    <n v="400"/>
    <s v="CW"/>
    <x v="3"/>
    <s v="Roads &amp; Structures"/>
    <n v="906542"/>
    <s v="Enquête Origine - Destination de 2019  (Routes)"/>
    <s v="906542 Enquête Origine - Destination de 2019  (Routes)"/>
    <x v="6"/>
    <x v="21"/>
    <x v="1"/>
    <x v="1"/>
  </r>
  <r>
    <n v="906542"/>
    <x v="341"/>
    <x v="1"/>
    <x v="1"/>
    <s v="Future DC Funding"/>
    <x v="1"/>
    <x v="1"/>
    <x v="0"/>
    <x v="0"/>
    <x v="0"/>
    <s v="Individual"/>
    <x v="1"/>
    <x v="6"/>
    <x v="6"/>
    <x v="24"/>
    <x v="21"/>
    <s v="906542  2019 Origin Destination Survey (Roads)"/>
    <s v="516298  Future DC Funding"/>
    <n v="32"/>
    <n v="0"/>
    <n v="0"/>
    <n v="0"/>
    <n v="0"/>
    <n v="0"/>
    <n v="0"/>
    <n v="0"/>
    <n v="0"/>
    <n v="0"/>
    <n v="32"/>
    <n v="516298"/>
    <n v="32"/>
    <s v="CW"/>
    <x v="3"/>
    <s v="Check "/>
    <n v="906542"/>
    <s v="Enquête Origine - Destination de 2019  (Routes)"/>
    <s v="906542 Enquête Origine - Destination de 2019  (Routes)"/>
    <x v="6"/>
    <x v="21"/>
    <x v="1"/>
    <x v="1"/>
  </r>
  <r>
    <n v="907339"/>
    <x v="342"/>
    <x v="0"/>
    <x v="0"/>
    <s v="City Wide Capital"/>
    <x v="0"/>
    <x v="0"/>
    <x v="0"/>
    <x v="0"/>
    <x v="0"/>
    <s v="Individual"/>
    <x v="1"/>
    <x v="6"/>
    <x v="6"/>
    <x v="24"/>
    <x v="21"/>
    <s v="907339  Chapman Mills Dr (Strandherd-Longfields)"/>
    <s v="516104  City Wide Capital"/>
    <n v="0"/>
    <n v="0"/>
    <n v="0"/>
    <n v="0"/>
    <n v="0"/>
    <n v="67"/>
    <n v="0"/>
    <n v="0"/>
    <n v="0"/>
    <n v="0"/>
    <n v="67"/>
    <n v="516104"/>
    <n v="0"/>
    <s v="3,22"/>
    <x v="0"/>
    <s v="City Wide Capital"/>
    <n v="907339"/>
    <s v="Promenade Chapman Mills (Strandherd-Longfields)"/>
    <s v="907339 Promenade Chapman Mills (Strandherd-Longfields)"/>
    <x v="6"/>
    <x v="21"/>
    <x v="1"/>
    <x v="0"/>
  </r>
  <r>
    <n v="907339"/>
    <x v="342"/>
    <x v="1"/>
    <x v="1"/>
    <s v="Roads &amp; Structures (Outside Green"/>
    <x v="1"/>
    <x v="1"/>
    <x v="0"/>
    <x v="0"/>
    <x v="0"/>
    <s v="Individual"/>
    <x v="1"/>
    <x v="6"/>
    <x v="6"/>
    <x v="24"/>
    <x v="21"/>
    <s v="907339  Chapman Mills Dr (Strandherd-Longfields)"/>
    <s v="516226  D/C  - Roads &amp; Structures (Outside Green"/>
    <n v="0"/>
    <n v="0"/>
    <n v="0"/>
    <n v="0"/>
    <n v="0"/>
    <n v="2477"/>
    <n v="0"/>
    <n v="0"/>
    <n v="0"/>
    <n v="0"/>
    <n v="2477"/>
    <n v="516226"/>
    <n v="0"/>
    <s v="3,22"/>
    <x v="0"/>
    <s v="Roads &amp; Structures"/>
    <n v="907339"/>
    <s v="Promenade Chapman Mills (Strandherd-Longfields)"/>
    <s v="907339 Promenade Chapman Mills (Strandherd-Longfields)"/>
    <x v="6"/>
    <x v="21"/>
    <x v="1"/>
    <x v="1"/>
  </r>
  <r>
    <n v="907339"/>
    <x v="342"/>
    <x v="1"/>
    <x v="1"/>
    <s v="Roads &amp; Structures (Rural)"/>
    <x v="1"/>
    <x v="1"/>
    <x v="0"/>
    <x v="0"/>
    <x v="0"/>
    <s v="Individual"/>
    <x v="1"/>
    <x v="6"/>
    <x v="6"/>
    <x v="24"/>
    <x v="21"/>
    <s v="907339  Chapman Mills Dr (Strandherd-Longfields)"/>
    <s v="516228  D/C - Roads &amp; Structures (Rural)"/>
    <n v="0"/>
    <n v="0"/>
    <n v="0"/>
    <n v="0"/>
    <n v="0"/>
    <n v="50"/>
    <n v="0"/>
    <n v="0"/>
    <n v="0"/>
    <n v="0"/>
    <n v="50"/>
    <n v="516228"/>
    <n v="0"/>
    <s v="3,22"/>
    <x v="0"/>
    <s v="Roads &amp; Structures"/>
    <n v="907339"/>
    <s v="Promenade Chapman Mills (Strandherd-Longfields)"/>
    <s v="907339 Promenade Chapman Mills (Strandherd-Longfields)"/>
    <x v="6"/>
    <x v="21"/>
    <x v="1"/>
    <x v="1"/>
  </r>
  <r>
    <n v="907339"/>
    <x v="342"/>
    <x v="2"/>
    <x v="2"/>
    <s v="Tax Supported Debt"/>
    <x v="2"/>
    <x v="0"/>
    <x v="0"/>
    <x v="0"/>
    <x v="0"/>
    <s v="Individual"/>
    <x v="1"/>
    <x v="6"/>
    <x v="6"/>
    <x v="24"/>
    <x v="21"/>
    <s v="907339  Chapman Mills Dr (Strandherd-Longfields)"/>
    <s v="518004  Tax Supported Debt"/>
    <n v="0"/>
    <n v="0"/>
    <n v="0"/>
    <n v="0"/>
    <n v="0"/>
    <n v="100"/>
    <n v="0"/>
    <n v="0"/>
    <n v="0"/>
    <n v="0"/>
    <n v="100"/>
    <n v="518004"/>
    <n v="0"/>
    <s v="3,22"/>
    <x v="0"/>
    <s v="Tax Supported Debt"/>
    <n v="907339"/>
    <s v="Promenade Chapman Mills (Strandherd-Longfields)"/>
    <s v="907339 Promenade Chapman Mills (Strandherd-Longfields)"/>
    <x v="6"/>
    <x v="21"/>
    <x v="1"/>
    <x v="2"/>
  </r>
  <r>
    <n v="907339"/>
    <x v="342"/>
    <x v="4"/>
    <x v="2"/>
    <s v="RoadsRel DC Debt TBA"/>
    <x v="4"/>
    <x v="1"/>
    <x v="0"/>
    <x v="0"/>
    <x v="0"/>
    <s v="Individual"/>
    <x v="1"/>
    <x v="6"/>
    <x v="6"/>
    <x v="24"/>
    <x v="21"/>
    <s v="907339  Chapman Mills Dr (Strandherd-Longfields)"/>
    <s v="518037  Roads Rel Serv DC Debt TBA"/>
    <n v="0"/>
    <n v="0"/>
    <n v="0"/>
    <n v="0"/>
    <n v="0"/>
    <n v="645"/>
    <n v="0"/>
    <n v="0"/>
    <n v="0"/>
    <n v="0"/>
    <n v="645"/>
    <n v="518037"/>
    <n v="0"/>
    <s v="3,22"/>
    <x v="0"/>
    <s v="Roads &amp; Structures DC Debt"/>
    <n v="907339"/>
    <s v="Promenade Chapman Mills (Strandherd-Longfields)"/>
    <s v="907339 Promenade Chapman Mills (Strandherd-Longfields)"/>
    <x v="6"/>
    <x v="21"/>
    <x v="1"/>
    <x v="2"/>
  </r>
  <r>
    <n v="907400"/>
    <x v="343"/>
    <x v="0"/>
    <x v="0"/>
    <s v="City Wide Capital"/>
    <x v="0"/>
    <x v="0"/>
    <x v="0"/>
    <x v="0"/>
    <x v="0"/>
    <s v="Individual"/>
    <x v="1"/>
    <x v="6"/>
    <x v="6"/>
    <x v="24"/>
    <x v="21"/>
    <s v="907400  Kanata Ave (Campeau-Hwy417)"/>
    <s v="516104  City Wide Capital"/>
    <n v="0"/>
    <n v="0"/>
    <n v="0"/>
    <n v="0"/>
    <n v="0"/>
    <n v="0"/>
    <n v="0"/>
    <n v="8"/>
    <n v="0"/>
    <n v="0"/>
    <n v="8"/>
    <n v="516104"/>
    <n v="0"/>
    <n v="4"/>
    <x v="0"/>
    <s v="City Wide Capital"/>
    <n v="907400"/>
    <s v="Av. Kanata (Campeau-Autoroute 417)"/>
    <s v="907400 Av. Kanata (Campeau-Autoroute 417)"/>
    <x v="6"/>
    <x v="21"/>
    <x v="1"/>
    <x v="0"/>
  </r>
  <r>
    <n v="907400"/>
    <x v="343"/>
    <x v="1"/>
    <x v="1"/>
    <s v="Roads &amp; Structures (City Wide)"/>
    <x v="1"/>
    <x v="1"/>
    <x v="0"/>
    <x v="0"/>
    <x v="0"/>
    <s v="Individual"/>
    <x v="1"/>
    <x v="6"/>
    <x v="6"/>
    <x v="24"/>
    <x v="21"/>
    <s v="907400  Kanata Ave (Campeau-Hwy417)"/>
    <s v="516224  D/C  - Roads &amp; Structures (City Wide)"/>
    <n v="0"/>
    <n v="0"/>
    <n v="0"/>
    <n v="0"/>
    <n v="0"/>
    <n v="0"/>
    <n v="0"/>
    <n v="1095"/>
    <n v="0"/>
    <n v="0"/>
    <n v="1095"/>
    <n v="516224"/>
    <n v="0"/>
    <n v="4"/>
    <x v="0"/>
    <s v="Roads &amp; Structures"/>
    <n v="907400"/>
    <s v="Av. Kanata (Campeau-Autoroute 417)"/>
    <s v="907400 Av. Kanata (Campeau-Autoroute 417)"/>
    <x v="6"/>
    <x v="21"/>
    <x v="1"/>
    <x v="1"/>
  </r>
  <r>
    <n v="907400"/>
    <x v="343"/>
    <x v="2"/>
    <x v="2"/>
    <s v="Tax Supported Debt"/>
    <x v="2"/>
    <x v="0"/>
    <x v="0"/>
    <x v="0"/>
    <x v="0"/>
    <s v="Individual"/>
    <x v="1"/>
    <x v="6"/>
    <x v="6"/>
    <x v="24"/>
    <x v="21"/>
    <s v="907400  Kanata Ave (Campeau-Hwy417)"/>
    <s v="518004  Tax Supported Debt"/>
    <n v="0"/>
    <n v="0"/>
    <n v="0"/>
    <n v="0"/>
    <n v="0"/>
    <n v="0"/>
    <n v="0"/>
    <n v="50"/>
    <n v="0"/>
    <n v="0"/>
    <n v="50"/>
    <n v="518004"/>
    <n v="0"/>
    <n v="4"/>
    <x v="0"/>
    <s v="Tax Supported Debt"/>
    <n v="907400"/>
    <s v="Av. Kanata (Campeau-Autoroute 417)"/>
    <s v="907400 Av. Kanata (Campeau-Autoroute 417)"/>
    <x v="6"/>
    <x v="21"/>
    <x v="1"/>
    <x v="2"/>
  </r>
  <r>
    <n v="907403"/>
    <x v="344"/>
    <x v="0"/>
    <x v="0"/>
    <s v="City Wide Capital"/>
    <x v="0"/>
    <x v="0"/>
    <x v="0"/>
    <x v="0"/>
    <x v="0"/>
    <s v="Individual"/>
    <x v="1"/>
    <x v="6"/>
    <x v="6"/>
    <x v="24"/>
    <x v="21"/>
    <s v="907403  Mer Bleue Rd (Brian Coburn to Renaud)"/>
    <s v="516104  City Wide Capital"/>
    <n v="0"/>
    <n v="0"/>
    <n v="0"/>
    <n v="0"/>
    <n v="0"/>
    <n v="168"/>
    <n v="0"/>
    <n v="0"/>
    <n v="0"/>
    <n v="0"/>
    <n v="168"/>
    <n v="516104"/>
    <n v="0"/>
    <s v="1,2"/>
    <x v="0"/>
    <s v="City Wide Capital"/>
    <n v="907403"/>
    <s v="Ch. Mer Bleue (de Brian Coburn à Renaud)"/>
    <s v="907403 Ch. Mer Bleue (de Brian Coburn à Renaud)"/>
    <x v="6"/>
    <x v="21"/>
    <x v="1"/>
    <x v="0"/>
  </r>
  <r>
    <n v="907403"/>
    <x v="344"/>
    <x v="1"/>
    <x v="1"/>
    <s v="Roads &amp; Structures (City Wide)"/>
    <x v="1"/>
    <x v="1"/>
    <x v="0"/>
    <x v="0"/>
    <x v="0"/>
    <s v="Individual"/>
    <x v="1"/>
    <x v="6"/>
    <x v="6"/>
    <x v="24"/>
    <x v="21"/>
    <s v="907403  Mer Bleue Rd (Brian Coburn to Renaud)"/>
    <s v="516224  D/C  - Roads &amp; Structures (City Wide)"/>
    <n v="0"/>
    <n v="0"/>
    <n v="0"/>
    <n v="0"/>
    <n v="0"/>
    <n v="1968"/>
    <n v="0"/>
    <n v="0"/>
    <n v="0"/>
    <n v="0"/>
    <n v="1968"/>
    <n v="516224"/>
    <n v="0"/>
    <s v="1,2"/>
    <x v="0"/>
    <s v="Roads &amp; Structures"/>
    <n v="907403"/>
    <s v="Ch. Mer Bleue (de Brian Coburn à Renaud)"/>
    <s v="907403 Ch. Mer Bleue (de Brian Coburn à Renaud)"/>
    <x v="6"/>
    <x v="21"/>
    <x v="1"/>
    <x v="1"/>
  </r>
  <r>
    <n v="907403"/>
    <x v="344"/>
    <x v="4"/>
    <x v="2"/>
    <s v="RoadsRel DC Debt TBA"/>
    <x v="4"/>
    <x v="1"/>
    <x v="0"/>
    <x v="0"/>
    <x v="0"/>
    <s v="Individual"/>
    <x v="1"/>
    <x v="6"/>
    <x v="6"/>
    <x v="24"/>
    <x v="21"/>
    <s v="907403  Mer Bleue Rd (Brian Coburn to Renaud)"/>
    <s v="518037  Roads Rel Serv DC Debt TBA"/>
    <n v="0"/>
    <n v="0"/>
    <n v="0"/>
    <n v="0"/>
    <n v="0"/>
    <n v="1203"/>
    <n v="0"/>
    <n v="0"/>
    <n v="0"/>
    <n v="0"/>
    <n v="1203"/>
    <n v="518037"/>
    <n v="0"/>
    <s v="1,2"/>
    <x v="0"/>
    <s v="Roads &amp; Structures DC Debt"/>
    <n v="907403"/>
    <s v="Ch. Mer Bleue (de Brian Coburn à Renaud)"/>
    <s v="907403 Ch. Mer Bleue (de Brian Coburn à Renaud)"/>
    <x v="6"/>
    <x v="21"/>
    <x v="1"/>
    <x v="2"/>
  </r>
  <r>
    <n v="907405"/>
    <x v="345"/>
    <x v="0"/>
    <x v="0"/>
    <s v="City Wide Capital"/>
    <x v="0"/>
    <x v="0"/>
    <x v="0"/>
    <x v="0"/>
    <x v="0"/>
    <s v="Individual"/>
    <x v="1"/>
    <x v="6"/>
    <x v="6"/>
    <x v="24"/>
    <x v="21"/>
    <s v="907405  Strandherd Dr Ph2(Maravista to Jockvale)"/>
    <s v="516104  City Wide Capital"/>
    <n v="350"/>
    <n v="328"/>
    <n v="253"/>
    <n v="0"/>
    <n v="0"/>
    <n v="0"/>
    <n v="0"/>
    <n v="0"/>
    <n v="0"/>
    <n v="0"/>
    <n v="931"/>
    <n v="516104"/>
    <n v="931"/>
    <n v="3"/>
    <x v="5"/>
    <s v="City Wide Capital"/>
    <n v="907405"/>
    <s v="Phase 2 - promenade Strandherd (de Maravista à Jockvale)"/>
    <s v="907405 Phase 2 - promenade Strandherd (de Maravista à Jockvale)"/>
    <x v="6"/>
    <x v="21"/>
    <x v="1"/>
    <x v="0"/>
  </r>
  <r>
    <n v="907405"/>
    <x v="345"/>
    <x v="1"/>
    <x v="1"/>
    <s v="Roads &amp; Structures (City Wide)"/>
    <x v="1"/>
    <x v="1"/>
    <x v="0"/>
    <x v="0"/>
    <x v="0"/>
    <s v="Individual"/>
    <x v="1"/>
    <x v="6"/>
    <x v="6"/>
    <x v="24"/>
    <x v="21"/>
    <s v="907405  Strandherd Dr Ph2(Maravista to Jockvale)"/>
    <s v="516224  D/C  - Roads &amp; Structures (City Wide)"/>
    <n v="21755"/>
    <n v="10000.061"/>
    <n v="0"/>
    <n v="0"/>
    <n v="0"/>
    <n v="0"/>
    <n v="0"/>
    <n v="0"/>
    <n v="0"/>
    <n v="0"/>
    <n v="31755.061000000002"/>
    <n v="516224"/>
    <n v="31755.061000000002"/>
    <n v="3"/>
    <x v="5"/>
    <s v="Roads &amp; Structures"/>
    <n v="907405"/>
    <s v="Phase 2 - promenade Strandherd (de Maravista à Jockvale)"/>
    <s v="907405 Phase 2 - promenade Strandherd (de Maravista à Jockvale)"/>
    <x v="6"/>
    <x v="21"/>
    <x v="1"/>
    <x v="1"/>
  </r>
  <r>
    <n v="907405"/>
    <x v="345"/>
    <x v="2"/>
    <x v="2"/>
    <s v="Tax Supported Debt"/>
    <x v="2"/>
    <x v="0"/>
    <x v="0"/>
    <x v="0"/>
    <x v="0"/>
    <s v="Individual"/>
    <x v="1"/>
    <x v="6"/>
    <x v="6"/>
    <x v="24"/>
    <x v="21"/>
    <s v="907405  Strandherd Dr Ph2(Maravista to Jockvale)"/>
    <s v="518004  Tax Supported Debt"/>
    <n v="795"/>
    <n v="1163.9390000000001"/>
    <n v="500"/>
    <n v="0"/>
    <n v="0"/>
    <n v="0"/>
    <n v="0"/>
    <n v="0"/>
    <n v="0"/>
    <n v="0"/>
    <n v="2458.9390000000003"/>
    <n v="518004"/>
    <n v="2458.9390000000003"/>
    <n v="3"/>
    <x v="5"/>
    <s v="Tax Supported Debt"/>
    <n v="907405"/>
    <s v="Phase 2 - promenade Strandherd (de Maravista à Jockvale)"/>
    <s v="907405 Phase 2 - promenade Strandherd (de Maravista à Jockvale)"/>
    <x v="6"/>
    <x v="21"/>
    <x v="1"/>
    <x v="2"/>
  </r>
  <r>
    <n v="907405"/>
    <x v="345"/>
    <x v="4"/>
    <x v="2"/>
    <s v="RoadsRel DC Debt TBA"/>
    <x v="4"/>
    <x v="1"/>
    <x v="0"/>
    <x v="0"/>
    <x v="0"/>
    <s v="Individual"/>
    <x v="1"/>
    <x v="6"/>
    <x v="6"/>
    <x v="24"/>
    <x v="21"/>
    <s v="907405  Strandherd Dr Ph2(Maravista to Jockvale)"/>
    <s v="518037  Roads Rel Serv DC Debt TBA"/>
    <n v="0"/>
    <n v="18358"/>
    <n v="14303"/>
    <n v="0"/>
    <n v="0"/>
    <n v="0"/>
    <n v="0"/>
    <n v="0"/>
    <n v="0"/>
    <n v="0"/>
    <n v="32661"/>
    <n v="518037"/>
    <n v="32661"/>
    <n v="3"/>
    <x v="5"/>
    <s v="Roads &amp; Structures DC Debt"/>
    <n v="907405"/>
    <s v="Phase 2 - promenade Strandherd (de Maravista à Jockvale)"/>
    <s v="907405 Phase 2 - promenade Strandherd (de Maravista à Jockvale)"/>
    <x v="6"/>
    <x v="21"/>
    <x v="1"/>
    <x v="2"/>
  </r>
  <r>
    <n v="907902"/>
    <x v="346"/>
    <x v="0"/>
    <x v="0"/>
    <s v="City Wide Capital"/>
    <x v="0"/>
    <x v="0"/>
    <x v="0"/>
    <x v="0"/>
    <x v="0"/>
    <s v="Individual"/>
    <x v="1"/>
    <x v="6"/>
    <x v="6"/>
    <x v="24"/>
    <x v="21"/>
    <s v="907902  2018 Origin Destination (Roads)"/>
    <s v="516104  City Wide Capital"/>
    <n v="0"/>
    <n v="0"/>
    <n v="0"/>
    <n v="0"/>
    <n v="464"/>
    <n v="0"/>
    <n v="0"/>
    <n v="0"/>
    <n v="0"/>
    <n v="0"/>
    <n v="464"/>
    <n v="516104"/>
    <n v="0"/>
    <s v="CW"/>
    <x v="3"/>
    <s v="City Wide Capital"/>
    <n v="907902"/>
    <s v="Enquête Origine-Destination 2018 – Routes"/>
    <s v="907902 Enquête Origine-Destination 2018 – Routes"/>
    <x v="6"/>
    <x v="21"/>
    <x v="1"/>
    <x v="0"/>
  </r>
  <r>
    <n v="907902"/>
    <x v="346"/>
    <x v="1"/>
    <x v="1"/>
    <s v="Future DC Funding"/>
    <x v="1"/>
    <x v="1"/>
    <x v="0"/>
    <x v="0"/>
    <x v="0"/>
    <s v="Individual"/>
    <x v="1"/>
    <x v="6"/>
    <x v="6"/>
    <x v="24"/>
    <x v="21"/>
    <s v="907902  2018 Origin Destination (Roads)"/>
    <s v="516298  Future DC Funding"/>
    <n v="0"/>
    <n v="0"/>
    <n v="0"/>
    <n v="0"/>
    <n v="465"/>
    <n v="0"/>
    <n v="0"/>
    <n v="0"/>
    <n v="0"/>
    <n v="0"/>
    <n v="465"/>
    <n v="516298"/>
    <n v="0"/>
    <s v="CW"/>
    <x v="3"/>
    <s v="Check "/>
    <n v="907902"/>
    <s v="Enquête Origine-Destination 2018 – Routes"/>
    <s v="907902 Enquête Origine-Destination 2018 – Routes"/>
    <x v="6"/>
    <x v="21"/>
    <x v="1"/>
    <x v="1"/>
  </r>
  <r>
    <n v="908276"/>
    <x v="347"/>
    <x v="0"/>
    <x v="0"/>
    <s v="City Wide Capital"/>
    <x v="0"/>
    <x v="0"/>
    <x v="0"/>
    <x v="0"/>
    <x v="0"/>
    <s v="Individual"/>
    <x v="1"/>
    <x v="6"/>
    <x v="6"/>
    <x v="24"/>
    <x v="21"/>
    <s v="908276  2018 Cycling Facilities Program"/>
    <s v="516104  City Wide Capital"/>
    <n v="0"/>
    <n v="0"/>
    <n v="0"/>
    <n v="0"/>
    <n v="2397"/>
    <n v="2441"/>
    <n v="2485"/>
    <n v="2529"/>
    <n v="2574"/>
    <n v="0"/>
    <n v="12426"/>
    <n v="516104"/>
    <n v="0"/>
    <s v="CW"/>
    <x v="8"/>
    <s v="City Wide Capital"/>
    <n v="908276"/>
    <s v="Programme de sur les installations cyclables de 2018"/>
    <s v="908276 Programme de sur les installations cyclables de 2018"/>
    <x v="6"/>
    <x v="21"/>
    <x v="1"/>
    <x v="0"/>
  </r>
  <r>
    <n v="908276"/>
    <x v="347"/>
    <x v="1"/>
    <x v="1"/>
    <s v="Roads &amp; Structures (City Wide)"/>
    <x v="1"/>
    <x v="1"/>
    <x v="0"/>
    <x v="0"/>
    <x v="0"/>
    <s v="Individual"/>
    <x v="1"/>
    <x v="6"/>
    <x v="6"/>
    <x v="24"/>
    <x v="21"/>
    <s v="908276  2018 Cycling Facilities Program"/>
    <s v="516224  D/C  - Roads &amp; Structures (City Wide)"/>
    <n v="0"/>
    <n v="0"/>
    <n v="0"/>
    <n v="0"/>
    <n v="1396"/>
    <n v="0"/>
    <n v="0"/>
    <n v="0"/>
    <n v="0"/>
    <n v="0"/>
    <n v="1396"/>
    <n v="516224"/>
    <n v="0"/>
    <s v="CW"/>
    <x v="8"/>
    <s v="Roads &amp; Structures"/>
    <n v="908276"/>
    <s v="Programme de sur les installations cyclables de 2018"/>
    <s v="908276 Programme de sur les installations cyclables de 2018"/>
    <x v="6"/>
    <x v="21"/>
    <x v="1"/>
    <x v="1"/>
  </r>
  <r>
    <n v="908276"/>
    <x v="347"/>
    <x v="1"/>
    <x v="1"/>
    <s v="Future DC Funding"/>
    <x v="1"/>
    <x v="1"/>
    <x v="0"/>
    <x v="0"/>
    <x v="0"/>
    <s v="Individual"/>
    <x v="1"/>
    <x v="6"/>
    <x v="6"/>
    <x v="24"/>
    <x v="21"/>
    <s v="908276  2018 Cycling Facilities Program"/>
    <s v="516298  Future DC Funding"/>
    <n v="0"/>
    <n v="0"/>
    <n v="0"/>
    <n v="0"/>
    <n v="907"/>
    <n v="2345"/>
    <n v="2387"/>
    <n v="2429"/>
    <n v="2474"/>
    <n v="0"/>
    <n v="10542"/>
    <n v="516298"/>
    <n v="0"/>
    <s v="CW"/>
    <x v="8"/>
    <s v="Check "/>
    <n v="908276"/>
    <s v="Programme de sur les installations cyclables de 2018"/>
    <s v="908276 Programme de sur les installations cyclables de 2018"/>
    <x v="6"/>
    <x v="21"/>
    <x v="1"/>
    <x v="1"/>
  </r>
  <r>
    <n v="909042"/>
    <x v="348"/>
    <x v="0"/>
    <x v="0"/>
    <s v="City Wide Capital"/>
    <x v="0"/>
    <x v="0"/>
    <x v="0"/>
    <x v="0"/>
    <x v="0"/>
    <s v="Individual"/>
    <x v="1"/>
    <x v="6"/>
    <x v="6"/>
    <x v="24"/>
    <x v="21"/>
    <s v="909042  Stittsville N/S arterial (Palladium to A"/>
    <s v="516104  City Wide Capital"/>
    <n v="0"/>
    <n v="0"/>
    <n v="0"/>
    <n v="0"/>
    <n v="0"/>
    <n v="0"/>
    <n v="0"/>
    <n v="88"/>
    <n v="0"/>
    <n v="0"/>
    <n v="88"/>
    <n v="516104"/>
    <n v="0"/>
    <n v="6"/>
    <x v="16"/>
    <s v="City Wide Capital"/>
    <n v="909042"/>
    <s v="Artère nord-sud de Stittsville (de Palladium à Abbott)"/>
    <s v="909042 Artère nord-sud de Stittsville (de Palladium à Abbott)"/>
    <x v="6"/>
    <x v="21"/>
    <x v="1"/>
    <x v="0"/>
  </r>
  <r>
    <n v="909042"/>
    <x v="348"/>
    <x v="1"/>
    <x v="1"/>
    <s v="Roads &amp; Structures (City Wide)"/>
    <x v="1"/>
    <x v="1"/>
    <x v="0"/>
    <x v="0"/>
    <x v="0"/>
    <s v="Individual"/>
    <x v="1"/>
    <x v="6"/>
    <x v="6"/>
    <x v="24"/>
    <x v="21"/>
    <s v="909042  Stittsville N/S arterial (Palladium to A"/>
    <s v="516224  D/C  - Roads &amp; Structures (City Wide)"/>
    <n v="0"/>
    <n v="0"/>
    <n v="0"/>
    <n v="0"/>
    <n v="0"/>
    <n v="0"/>
    <n v="0"/>
    <n v="5477"/>
    <n v="0"/>
    <n v="0"/>
    <n v="5477"/>
    <n v="516224"/>
    <n v="0"/>
    <n v="6"/>
    <x v="16"/>
    <s v="Roads &amp; Structures"/>
    <n v="909042"/>
    <s v="Artère nord-sud de Stittsville (de Palladium à Abbott)"/>
    <s v="909042 Artère nord-sud de Stittsville (de Palladium à Abbott)"/>
    <x v="6"/>
    <x v="21"/>
    <x v="1"/>
    <x v="1"/>
  </r>
  <r>
    <n v="909042"/>
    <x v="348"/>
    <x v="2"/>
    <x v="2"/>
    <s v="Tax Supported Debt"/>
    <x v="2"/>
    <x v="0"/>
    <x v="0"/>
    <x v="0"/>
    <x v="0"/>
    <s v="Individual"/>
    <x v="1"/>
    <x v="6"/>
    <x v="6"/>
    <x v="24"/>
    <x v="21"/>
    <s v="909042  Stittsville N/S arterial (Palladium to A"/>
    <s v="518004  Tax Supported Debt"/>
    <n v="0"/>
    <n v="0"/>
    <n v="0"/>
    <n v="0"/>
    <n v="0"/>
    <n v="0"/>
    <n v="0"/>
    <n v="200"/>
    <n v="0"/>
    <n v="0"/>
    <n v="200"/>
    <n v="518004"/>
    <n v="0"/>
    <n v="6"/>
    <x v="16"/>
    <s v="Tax Supported Debt"/>
    <n v="909042"/>
    <s v="Artère nord-sud de Stittsville (de Palladium à Abbott)"/>
    <s v="909042 Artère nord-sud de Stittsville (de Palladium à Abbott)"/>
    <x v="6"/>
    <x v="21"/>
    <x v="1"/>
    <x v="2"/>
  </r>
  <r>
    <n v="909043"/>
    <x v="349"/>
    <x v="0"/>
    <x v="0"/>
    <s v="City Wide Capital"/>
    <x v="0"/>
    <x v="0"/>
    <x v="0"/>
    <x v="0"/>
    <x v="0"/>
    <s v="Individual"/>
    <x v="1"/>
    <x v="6"/>
    <x v="6"/>
    <x v="24"/>
    <x v="21"/>
    <s v="909043  Greenbank (Chapman Mills to Cambrian)"/>
    <s v="516104  City Wide Capital"/>
    <n v="0"/>
    <n v="0"/>
    <n v="0"/>
    <n v="0"/>
    <n v="0"/>
    <n v="0"/>
    <n v="140"/>
    <n v="249"/>
    <n v="172"/>
    <n v="0"/>
    <n v="561"/>
    <n v="516104"/>
    <n v="0"/>
    <s v="3,22"/>
    <x v="6"/>
    <s v="City Wide Capital"/>
    <n v="909043"/>
    <s v="Greenbank (de Chapman Mills à Cambrian)"/>
    <s v="909043 Greenbank (de Chapman Mills à Cambrian)"/>
    <x v="6"/>
    <x v="21"/>
    <x v="1"/>
    <x v="0"/>
  </r>
  <r>
    <n v="909043"/>
    <x v="349"/>
    <x v="1"/>
    <x v="1"/>
    <s v="Roads &amp; Structures (City Wide)"/>
    <x v="1"/>
    <x v="1"/>
    <x v="0"/>
    <x v="0"/>
    <x v="0"/>
    <s v="Individual"/>
    <x v="1"/>
    <x v="6"/>
    <x v="6"/>
    <x v="24"/>
    <x v="21"/>
    <s v="909043  Greenbank (Chapman Mills to Cambrian)"/>
    <s v="516224  D/C  - Roads &amp; Structures (City Wide)"/>
    <n v="0"/>
    <n v="0"/>
    <n v="0"/>
    <n v="0"/>
    <n v="0"/>
    <n v="0"/>
    <n v="6458"/>
    <n v="14240"/>
    <n v="34381"/>
    <n v="0"/>
    <n v="55079"/>
    <n v="516224"/>
    <n v="0"/>
    <s v="3,22"/>
    <x v="6"/>
    <s v="Roads &amp; Structures"/>
    <n v="909043"/>
    <s v="Greenbank (de Chapman Mills à Cambrian)"/>
    <s v="909043 Greenbank (de Chapman Mills à Cambrian)"/>
    <x v="6"/>
    <x v="21"/>
    <x v="1"/>
    <x v="1"/>
  </r>
  <r>
    <n v="909043"/>
    <x v="349"/>
    <x v="2"/>
    <x v="2"/>
    <s v="Tax Supported Debt"/>
    <x v="2"/>
    <x v="0"/>
    <x v="0"/>
    <x v="0"/>
    <x v="0"/>
    <s v="Individual"/>
    <x v="1"/>
    <x v="6"/>
    <x v="6"/>
    <x v="24"/>
    <x v="21"/>
    <s v="909043  Greenbank (Chapman Mills to Cambrian)"/>
    <s v="518004  Tax Supported Debt"/>
    <n v="0"/>
    <n v="0"/>
    <n v="0"/>
    <n v="0"/>
    <n v="0"/>
    <n v="0"/>
    <n v="200"/>
    <n v="500"/>
    <n v="2000"/>
    <n v="0"/>
    <n v="2700"/>
    <n v="518004"/>
    <n v="0"/>
    <s v="3,22"/>
    <x v="6"/>
    <s v="Tax Supported Debt"/>
    <n v="909043"/>
    <s v="Greenbank (de Chapman Mills à Cambrian)"/>
    <s v="909043 Greenbank (de Chapman Mills à Cambrian)"/>
    <x v="6"/>
    <x v="21"/>
    <x v="1"/>
    <x v="2"/>
  </r>
  <r>
    <n v="909043"/>
    <x v="349"/>
    <x v="4"/>
    <x v="2"/>
    <s v="RoadsRel DC Debt TBA"/>
    <x v="4"/>
    <x v="1"/>
    <x v="0"/>
    <x v="0"/>
    <x v="0"/>
    <s v="Individual"/>
    <x v="1"/>
    <x v="6"/>
    <x v="6"/>
    <x v="24"/>
    <x v="21"/>
    <s v="909043  Greenbank (Chapman Mills to Cambrian)"/>
    <s v="518037  Roads Rel Serv DC Debt TBA"/>
    <n v="0"/>
    <n v="0"/>
    <n v="0"/>
    <n v="0"/>
    <n v="0"/>
    <n v="0"/>
    <n v="0"/>
    <n v="0"/>
    <n v="6885"/>
    <n v="0"/>
    <n v="6885"/>
    <n v="518037"/>
    <n v="0"/>
    <s v="3,22"/>
    <x v="6"/>
    <s v="Roads &amp; Structures DC Debt"/>
    <n v="909043"/>
    <s v="Greenbank (de Chapman Mills à Cambrian)"/>
    <s v="909043 Greenbank (de Chapman Mills à Cambrian)"/>
    <x v="6"/>
    <x v="21"/>
    <x v="1"/>
    <x v="2"/>
  </r>
  <r>
    <n v="909059"/>
    <x v="350"/>
    <x v="0"/>
    <x v="0"/>
    <s v="City Wide Capital"/>
    <x v="0"/>
    <x v="0"/>
    <x v="0"/>
    <x v="0"/>
    <x v="0"/>
    <s v="Individual"/>
    <x v="1"/>
    <x v="6"/>
    <x v="6"/>
    <x v="24"/>
    <x v="21"/>
    <s v="909059  2018 Development Sidewalks"/>
    <s v="516104  City Wide Capital"/>
    <n v="0"/>
    <n v="0"/>
    <n v="0"/>
    <n v="0"/>
    <n v="8"/>
    <n v="8"/>
    <n v="9"/>
    <n v="9"/>
    <n v="0"/>
    <n v="0"/>
    <n v="34"/>
    <n v="516104"/>
    <n v="0"/>
    <s v="CW"/>
    <x v="3"/>
    <s v="City Wide Capital"/>
    <n v="909059"/>
    <s v="Trottoirs de lotissement − 2018"/>
    <s v="909059 Trottoirs de lotissement − 2018"/>
    <x v="6"/>
    <x v="21"/>
    <x v="1"/>
    <x v="0"/>
  </r>
  <r>
    <n v="909059"/>
    <x v="350"/>
    <x v="1"/>
    <x v="1"/>
    <s v="Roads &amp; Structures (City Wide)"/>
    <x v="1"/>
    <x v="1"/>
    <x v="0"/>
    <x v="0"/>
    <x v="0"/>
    <s v="Individual"/>
    <x v="1"/>
    <x v="6"/>
    <x v="6"/>
    <x v="24"/>
    <x v="21"/>
    <s v="909059  2018 Development Sidewalks"/>
    <s v="516224  D/C  - Roads &amp; Structures (City Wide)"/>
    <n v="0"/>
    <n v="0"/>
    <n v="0"/>
    <n v="0"/>
    <n v="156"/>
    <n v="159"/>
    <n v="161"/>
    <n v="27"/>
    <n v="0"/>
    <n v="0"/>
    <n v="503"/>
    <n v="516224"/>
    <n v="0"/>
    <s v="CW"/>
    <x v="3"/>
    <s v="Roads &amp; Structures"/>
    <n v="909059"/>
    <s v="Trottoirs de lotissement − 2018"/>
    <s v="909059 Trottoirs de lotissement − 2018"/>
    <x v="6"/>
    <x v="21"/>
    <x v="1"/>
    <x v="1"/>
  </r>
  <r>
    <n v="909059"/>
    <x v="350"/>
    <x v="1"/>
    <x v="1"/>
    <s v="Future DC Funding"/>
    <x v="1"/>
    <x v="1"/>
    <x v="0"/>
    <x v="0"/>
    <x v="0"/>
    <s v="Individual"/>
    <x v="1"/>
    <x v="6"/>
    <x v="6"/>
    <x v="24"/>
    <x v="21"/>
    <s v="909059  2018 Development Sidewalks"/>
    <s v="516298  Future DC Funding"/>
    <n v="0"/>
    <n v="0"/>
    <n v="0"/>
    <n v="0"/>
    <n v="0"/>
    <n v="0"/>
    <n v="0"/>
    <n v="137"/>
    <n v="0"/>
    <n v="0"/>
    <n v="137"/>
    <n v="516298"/>
    <n v="0"/>
    <s v="CW"/>
    <x v="3"/>
    <s v="Check "/>
    <n v="909059"/>
    <s v="Trottoirs de lotissement − 2018"/>
    <s v="909059 Trottoirs de lotissement − 2018"/>
    <x v="6"/>
    <x v="21"/>
    <x v="1"/>
    <x v="1"/>
  </r>
  <r>
    <n v="909060"/>
    <x v="351"/>
    <x v="0"/>
    <x v="0"/>
    <s v="City Wide Capital"/>
    <x v="0"/>
    <x v="0"/>
    <x v="0"/>
    <x v="0"/>
    <x v="0"/>
    <s v="Individual"/>
    <x v="1"/>
    <x v="6"/>
    <x v="6"/>
    <x v="24"/>
    <x v="21"/>
    <s v="909060  2018 Transportation Demand Management"/>
    <s v="516104  City Wide Capital"/>
    <n v="0"/>
    <n v="0"/>
    <n v="0"/>
    <n v="0"/>
    <n v="192"/>
    <n v="200"/>
    <n v="210"/>
    <n v="219"/>
    <n v="229"/>
    <n v="0"/>
    <n v="1050"/>
    <n v="516104"/>
    <n v="0"/>
    <s v="CW"/>
    <x v="3"/>
    <s v="City Wide Capital"/>
    <n v="909060"/>
    <s v="Gestion de la demande en transport 2018"/>
    <s v="909060 Gestion de la demande en transport 2018"/>
    <x v="6"/>
    <x v="21"/>
    <x v="1"/>
    <x v="0"/>
  </r>
  <r>
    <n v="909060"/>
    <x v="351"/>
    <x v="1"/>
    <x v="1"/>
    <s v="Roads &amp; Structures (City Wide)"/>
    <x v="1"/>
    <x v="1"/>
    <x v="0"/>
    <x v="0"/>
    <x v="0"/>
    <s v="Individual"/>
    <x v="1"/>
    <x v="6"/>
    <x v="6"/>
    <x v="24"/>
    <x v="21"/>
    <s v="909060  2018 Transportation Demand Management"/>
    <s v="516224  D/C  - Roads &amp; Structures (City Wide)"/>
    <n v="0"/>
    <n v="0"/>
    <n v="0"/>
    <n v="0"/>
    <n v="191"/>
    <n v="201"/>
    <n v="209"/>
    <n v="219"/>
    <n v="229"/>
    <n v="0"/>
    <n v="1049"/>
    <n v="516224"/>
    <n v="0"/>
    <s v="CW"/>
    <x v="3"/>
    <s v="Roads &amp; Structures"/>
    <n v="909060"/>
    <s v="Gestion de la demande en transport 2018"/>
    <s v="909060 Gestion de la demande en transport 2018"/>
    <x v="6"/>
    <x v="21"/>
    <x v="1"/>
    <x v="1"/>
  </r>
  <r>
    <n v="909467"/>
    <x v="352"/>
    <x v="0"/>
    <x v="0"/>
    <s v="City Wide Capital"/>
    <x v="0"/>
    <x v="0"/>
    <x v="0"/>
    <x v="0"/>
    <x v="0"/>
    <s v="Individual"/>
    <x v="1"/>
    <x v="6"/>
    <x v="6"/>
    <x v="24"/>
    <x v="21"/>
    <s v="909467  2019 Cycling Facilities Program"/>
    <s v="516104  City Wide Capital"/>
    <n v="2232"/>
    <n v="2272"/>
    <n v="2314"/>
    <n v="2355"/>
    <n v="0"/>
    <n v="0"/>
    <n v="0"/>
    <n v="0"/>
    <n v="0"/>
    <n v="0"/>
    <n v="9173"/>
    <n v="516104"/>
    <n v="9173"/>
    <s v="CW"/>
    <x v="2"/>
    <s v="City Wide Capital"/>
    <n v="909467"/>
    <s v="Programme de 2019 sur les installations cyclables"/>
    <s v="909467 Programme de 2019 sur les installations cyclables"/>
    <x v="6"/>
    <x v="21"/>
    <x v="1"/>
    <x v="0"/>
  </r>
  <r>
    <n v="909467"/>
    <x v="352"/>
    <x v="1"/>
    <x v="1"/>
    <s v="Roads &amp; Structures (City Wide)"/>
    <x v="1"/>
    <x v="1"/>
    <x v="0"/>
    <x v="0"/>
    <x v="0"/>
    <s v="Individual"/>
    <x v="1"/>
    <x v="6"/>
    <x v="6"/>
    <x v="24"/>
    <x v="21"/>
    <s v="909467  2019 Cycling Facilities Program"/>
    <s v="516224  D/C  - Roads &amp; Structures (City Wide)"/>
    <n v="2145"/>
    <n v="2183"/>
    <n v="2223"/>
    <n v="2263"/>
    <n v="0"/>
    <n v="0"/>
    <n v="0"/>
    <n v="0"/>
    <n v="0"/>
    <n v="0"/>
    <n v="8814"/>
    <n v="516224"/>
    <n v="8814"/>
    <s v="CW"/>
    <x v="2"/>
    <s v="Roads &amp; Structures"/>
    <n v="909467"/>
    <s v="Programme de 2019 sur les installations cyclables"/>
    <s v="909467 Programme de 2019 sur les installations cyclables"/>
    <x v="6"/>
    <x v="21"/>
    <x v="1"/>
    <x v="1"/>
  </r>
  <r>
    <n v="909468"/>
    <x v="353"/>
    <x v="0"/>
    <x v="0"/>
    <s v="City Wide Capital"/>
    <x v="0"/>
    <x v="0"/>
    <x v="0"/>
    <x v="0"/>
    <x v="0"/>
    <s v="Individual"/>
    <x v="1"/>
    <x v="6"/>
    <x v="6"/>
    <x v="24"/>
    <x v="21"/>
    <s v="909468  2019 Development Sidewalks"/>
    <s v="516104  City Wide Capital"/>
    <n v="8"/>
    <n v="8"/>
    <n v="8"/>
    <n v="8"/>
    <n v="0"/>
    <n v="0"/>
    <n v="0"/>
    <n v="0"/>
    <n v="0"/>
    <n v="0"/>
    <n v="32"/>
    <n v="516104"/>
    <n v="32"/>
    <s v="CW"/>
    <x v="2"/>
    <s v="City Wide Capital"/>
    <n v="909468"/>
    <s v="Trottoirs de lotissement − 2019"/>
    <s v="909468 Trottoirs de lotissement − 2019"/>
    <x v="6"/>
    <x v="21"/>
    <x v="1"/>
    <x v="0"/>
  </r>
  <r>
    <n v="909468"/>
    <x v="353"/>
    <x v="1"/>
    <x v="1"/>
    <s v="Roads &amp; Structures (City Wide)"/>
    <x v="1"/>
    <x v="1"/>
    <x v="0"/>
    <x v="0"/>
    <x v="0"/>
    <s v="Individual"/>
    <x v="1"/>
    <x v="6"/>
    <x v="6"/>
    <x v="24"/>
    <x v="21"/>
    <s v="909468  2019 Development Sidewalks"/>
    <s v="516224  D/C  - Roads &amp; Structures (City Wide)"/>
    <n v="145"/>
    <n v="147"/>
    <n v="150"/>
    <n v="153"/>
    <n v="0"/>
    <n v="0"/>
    <n v="0"/>
    <n v="0"/>
    <n v="0"/>
    <n v="0"/>
    <n v="595"/>
    <n v="516224"/>
    <n v="595"/>
    <s v="CW"/>
    <x v="2"/>
    <s v="Roads &amp; Structures"/>
    <n v="909468"/>
    <s v="Trottoirs de lotissement − 2019"/>
    <s v="909468 Trottoirs de lotissement − 2019"/>
    <x v="6"/>
    <x v="21"/>
    <x v="1"/>
    <x v="1"/>
  </r>
  <r>
    <n v="909469"/>
    <x v="354"/>
    <x v="0"/>
    <x v="0"/>
    <s v="City Wide Capital"/>
    <x v="0"/>
    <x v="0"/>
    <x v="0"/>
    <x v="0"/>
    <x v="0"/>
    <s v="Individual"/>
    <x v="1"/>
    <x v="6"/>
    <x v="6"/>
    <x v="24"/>
    <x v="21"/>
    <s v="909469  2019 Transportation Demand Management"/>
    <s v="516104  City Wide Capital"/>
    <n v="160"/>
    <n v="160"/>
    <n v="160"/>
    <n v="160"/>
    <n v="0"/>
    <n v="0"/>
    <n v="0"/>
    <n v="0"/>
    <n v="0"/>
    <n v="0"/>
    <n v="640"/>
    <n v="516104"/>
    <n v="640"/>
    <s v="CW"/>
    <x v="3"/>
    <s v="City Wide Capital"/>
    <n v="909469"/>
    <s v="Gestion de la demande en transport 2019"/>
    <s v="909469 Gestion de la demande en transport 2019"/>
    <x v="6"/>
    <x v="21"/>
    <x v="1"/>
    <x v="0"/>
  </r>
  <r>
    <n v="909469"/>
    <x v="354"/>
    <x v="1"/>
    <x v="1"/>
    <s v="Roads &amp; Structures (City Wide)"/>
    <x v="1"/>
    <x v="1"/>
    <x v="0"/>
    <x v="0"/>
    <x v="0"/>
    <s v="Individual"/>
    <x v="1"/>
    <x v="6"/>
    <x v="6"/>
    <x v="24"/>
    <x v="21"/>
    <s v="909469  2019 Transportation Demand Management"/>
    <s v="516224  D/C  - Roads &amp; Structures (City Wide)"/>
    <n v="160"/>
    <n v="160"/>
    <n v="160"/>
    <n v="160"/>
    <n v="0"/>
    <n v="0"/>
    <n v="0"/>
    <n v="0"/>
    <n v="0"/>
    <n v="0"/>
    <n v="640"/>
    <n v="516224"/>
    <n v="640"/>
    <s v="CW"/>
    <x v="3"/>
    <s v="Roads &amp; Structures"/>
    <n v="909469"/>
    <s v="Gestion de la demande en transport 2019"/>
    <s v="909469 Gestion de la demande en transport 2019"/>
    <x v="6"/>
    <x v="21"/>
    <x v="1"/>
    <x v="1"/>
  </r>
  <r>
    <n v="908275"/>
    <x v="355"/>
    <x v="0"/>
    <x v="0"/>
    <s v="City Wide Capital"/>
    <x v="0"/>
    <x v="0"/>
    <x v="0"/>
    <x v="0"/>
    <x v="0"/>
    <s v="Pedestrian Facilities"/>
    <x v="1"/>
    <x v="6"/>
    <x v="6"/>
    <x v="24"/>
    <x v="21"/>
    <s v="908275  2018 Pedestrian Facilities Program"/>
    <s v="516104  City Wide Capital"/>
    <n v="0"/>
    <n v="0"/>
    <n v="0"/>
    <n v="0"/>
    <n v="1320"/>
    <n v="1344"/>
    <n v="1368"/>
    <n v="1392"/>
    <n v="1418"/>
    <n v="0"/>
    <n v="6842"/>
    <n v="516104"/>
    <n v="0"/>
    <s v="CW"/>
    <x v="3"/>
    <s v="City Wide Capital"/>
    <n v="908275"/>
    <s v="Programme de sur les installations piétonnières de 2018"/>
    <s v="908275 Programme de sur les installations piétonnières de 2018"/>
    <x v="6"/>
    <x v="21"/>
    <x v="1"/>
    <x v="0"/>
  </r>
  <r>
    <n v="908275"/>
    <x v="355"/>
    <x v="1"/>
    <x v="1"/>
    <s v="Roads &amp; Structures (City Wide)"/>
    <x v="1"/>
    <x v="1"/>
    <x v="0"/>
    <x v="0"/>
    <x v="0"/>
    <s v="Pedestrian Facilities"/>
    <x v="1"/>
    <x v="6"/>
    <x v="6"/>
    <x v="24"/>
    <x v="21"/>
    <s v="908275  2018 Pedestrian Facilities Program"/>
    <s v="516224  D/C  - Roads &amp; Structures (City Wide)"/>
    <n v="0"/>
    <n v="0"/>
    <n v="0"/>
    <n v="0"/>
    <n v="440"/>
    <n v="334"/>
    <n v="0"/>
    <n v="0"/>
    <n v="0"/>
    <n v="0"/>
    <n v="774"/>
    <n v="516224"/>
    <n v="0"/>
    <s v="CW"/>
    <x v="3"/>
    <s v="Roads &amp; Structures"/>
    <n v="908275"/>
    <s v="Programme de sur les installations piétonnières de 2018"/>
    <s v="908275 Programme de sur les installations piétonnières de 2018"/>
    <x v="6"/>
    <x v="21"/>
    <x v="1"/>
    <x v="1"/>
  </r>
  <r>
    <n v="908275"/>
    <x v="355"/>
    <x v="1"/>
    <x v="1"/>
    <s v="Future DC Funding"/>
    <x v="1"/>
    <x v="1"/>
    <x v="0"/>
    <x v="0"/>
    <x v="0"/>
    <s v="Pedestrian Facilities"/>
    <x v="1"/>
    <x v="6"/>
    <x v="6"/>
    <x v="24"/>
    <x v="21"/>
    <s v="908275  2018 Pedestrian Facilities Program"/>
    <s v="516298  Future DC Funding"/>
    <n v="0"/>
    <n v="0"/>
    <n v="0"/>
    <n v="0"/>
    <n v="0"/>
    <n v="114"/>
    <n v="456"/>
    <n v="464"/>
    <n v="472"/>
    <n v="0"/>
    <n v="1506"/>
    <n v="516298"/>
    <n v="0"/>
    <s v="CW"/>
    <x v="3"/>
    <s v="Check "/>
    <n v="908275"/>
    <s v="Programme de sur les installations piétonnières de 2018"/>
    <s v="908275 Programme de sur les installations piétonnières de 2018"/>
    <x v="6"/>
    <x v="21"/>
    <x v="1"/>
    <x v="1"/>
  </r>
  <r>
    <n v="908559"/>
    <x v="356"/>
    <x v="0"/>
    <x v="0"/>
    <s v="City Wide Capital"/>
    <x v="0"/>
    <x v="0"/>
    <x v="0"/>
    <x v="0"/>
    <x v="0"/>
    <s v="Pedestrian Facilities"/>
    <x v="1"/>
    <x v="6"/>
    <x v="6"/>
    <x v="24"/>
    <x v="21"/>
    <s v="908559  2020 Cycling &amp; Ped Major Structures Prog"/>
    <s v="516104  City Wide Capital"/>
    <n v="0"/>
    <n v="248"/>
    <n v="353"/>
    <n v="163"/>
    <n v="498"/>
    <n v="158"/>
    <n v="0"/>
    <n v="254"/>
    <n v="1338"/>
    <n v="0"/>
    <n v="3012"/>
    <n v="516104"/>
    <n v="764"/>
    <s v="CW"/>
    <x v="7"/>
    <s v="City Wide Capital"/>
    <n v="908559"/>
    <s v="Programme des structures cyclistes et piétonnes majeures - 2020"/>
    <s v="908559 Programme des structures cyclistes et piétonnes majeures - 2020"/>
    <x v="6"/>
    <x v="21"/>
    <x v="1"/>
    <x v="0"/>
  </r>
  <r>
    <n v="908559"/>
    <x v="356"/>
    <x v="1"/>
    <x v="1"/>
    <s v="Roads &amp; Structures (City Wide)"/>
    <x v="1"/>
    <x v="1"/>
    <x v="0"/>
    <x v="0"/>
    <x v="0"/>
    <s v="Pedestrian Facilities"/>
    <x v="1"/>
    <x v="6"/>
    <x v="6"/>
    <x v="24"/>
    <x v="21"/>
    <s v="908559  2020 Cycling &amp; Ped Major Structures Prog"/>
    <s v="516224  D/C  - Roads &amp; Structures (City Wide)"/>
    <n v="0"/>
    <n v="791"/>
    <n v="1021"/>
    <n v="878"/>
    <n v="118"/>
    <n v="0"/>
    <n v="0"/>
    <n v="0"/>
    <n v="0"/>
    <n v="0"/>
    <n v="2808"/>
    <n v="516224"/>
    <n v="2690"/>
    <s v="CW"/>
    <x v="7"/>
    <s v="Roads &amp; Structures"/>
    <n v="908559"/>
    <s v="Programme des structures cyclistes et piétonnes majeures - 2020"/>
    <s v="908559 Programme des structures cyclistes et piétonnes majeures - 2020"/>
    <x v="6"/>
    <x v="21"/>
    <x v="1"/>
    <x v="1"/>
  </r>
  <r>
    <n v="908559"/>
    <x v="356"/>
    <x v="2"/>
    <x v="2"/>
    <s v="Tax Supported Debt"/>
    <x v="2"/>
    <x v="0"/>
    <x v="0"/>
    <x v="0"/>
    <x v="0"/>
    <s v="Pedestrian Facilities"/>
    <x v="1"/>
    <x v="6"/>
    <x v="6"/>
    <x v="24"/>
    <x v="21"/>
    <s v="908559  2020 Cycling &amp; Ped Major Structures Prog"/>
    <s v="518004  Tax Supported Debt"/>
    <n v="0"/>
    <n v="800"/>
    <n v="1000"/>
    <n v="1000"/>
    <n v="5000"/>
    <n v="0"/>
    <n v="0"/>
    <n v="2000"/>
    <n v="0"/>
    <n v="0"/>
    <n v="9800"/>
    <n v="518004"/>
    <n v="2800"/>
    <s v="CW"/>
    <x v="7"/>
    <s v="Tax Supported Debt"/>
    <n v="908559"/>
    <s v="Programme des structures cyclistes et piétonnes majeures - 2020"/>
    <s v="908559 Programme des structures cyclistes et piétonnes majeures - 2020"/>
    <x v="6"/>
    <x v="21"/>
    <x v="1"/>
    <x v="2"/>
  </r>
  <r>
    <n v="908559"/>
    <x v="356"/>
    <x v="4"/>
    <x v="2"/>
    <s v="RoadsRel DC Debt TBA"/>
    <x v="4"/>
    <x v="1"/>
    <x v="0"/>
    <x v="0"/>
    <x v="0"/>
    <s v="Pedestrian Facilities"/>
    <x v="1"/>
    <x v="6"/>
    <x v="6"/>
    <x v="24"/>
    <x v="21"/>
    <s v="908559  2020 Cycling &amp; Ped Major Structures Prog"/>
    <s v="518037  Roads Rel Serv DC Debt TBA"/>
    <n v="0"/>
    <n v="0"/>
    <n v="0"/>
    <n v="0"/>
    <n v="4030"/>
    <n v="120"/>
    <n v="0"/>
    <n v="1701"/>
    <n v="1010"/>
    <n v="0"/>
    <n v="6861"/>
    <n v="518037"/>
    <n v="0"/>
    <s v="CW"/>
    <x v="7"/>
    <s v="Roads &amp; Structures DC Debt"/>
    <n v="908559"/>
    <s v="Programme des structures cyclistes et piétonnes majeures - 2020"/>
    <s v="908559 Programme des structures cyclistes et piétonnes majeures - 2020"/>
    <x v="6"/>
    <x v="21"/>
    <x v="1"/>
    <x v="2"/>
  </r>
  <r>
    <n v="909466"/>
    <x v="357"/>
    <x v="0"/>
    <x v="0"/>
    <s v="City Wide Capital"/>
    <x v="0"/>
    <x v="0"/>
    <x v="0"/>
    <x v="0"/>
    <x v="0"/>
    <s v="Pedestrian Facilities"/>
    <x v="1"/>
    <x v="6"/>
    <x v="6"/>
    <x v="24"/>
    <x v="21"/>
    <s v="909466  2019 Pedestrian Facilities Program"/>
    <s v="516104  City Wide Capital"/>
    <n v="1679"/>
    <n v="1251"/>
    <n v="1274"/>
    <n v="1297"/>
    <n v="0"/>
    <n v="0"/>
    <n v="0"/>
    <n v="0"/>
    <n v="0"/>
    <n v="0"/>
    <n v="5501"/>
    <n v="516104"/>
    <n v="5501"/>
    <s v="CW"/>
    <x v="2"/>
    <s v="City Wide Capital"/>
    <n v="909466"/>
    <s v="Programme de 2019 sur les installations piétonnières"/>
    <s v="909466 Programme de 2019 sur les installations piétonnières"/>
    <x v="6"/>
    <x v="21"/>
    <x v="1"/>
    <x v="0"/>
  </r>
  <r>
    <n v="909466"/>
    <x v="357"/>
    <x v="1"/>
    <x v="1"/>
    <s v="Roads &amp; Structures (City Wide)"/>
    <x v="1"/>
    <x v="1"/>
    <x v="0"/>
    <x v="0"/>
    <x v="0"/>
    <s v="Pedestrian Facilities"/>
    <x v="1"/>
    <x v="6"/>
    <x v="6"/>
    <x v="24"/>
    <x v="21"/>
    <s v="909466  2019 Pedestrian Facilities Program"/>
    <s v="516224  D/C  - Roads &amp; Structures (City Wide)"/>
    <n v="560"/>
    <n v="417"/>
    <n v="425"/>
    <n v="432"/>
    <n v="0"/>
    <n v="0"/>
    <n v="0"/>
    <n v="0"/>
    <n v="0"/>
    <n v="0"/>
    <n v="1834"/>
    <n v="516224"/>
    <n v="1834"/>
    <s v="CW"/>
    <x v="2"/>
    <s v="Roads &amp; Structures"/>
    <n v="909466"/>
    <s v="Programme de 2019 sur les installations piétonnières"/>
    <s v="909466 Programme de 2019 sur les installations piétonnières"/>
    <x v="6"/>
    <x v="21"/>
    <x v="1"/>
    <x v="1"/>
  </r>
  <r>
    <n v="909062"/>
    <x v="358"/>
    <x v="0"/>
    <x v="0"/>
    <s v="City Wide Capital"/>
    <x v="0"/>
    <x v="0"/>
    <x v="0"/>
    <x v="0"/>
    <x v="0"/>
    <s v="Individual"/>
    <x v="1"/>
    <x v="6"/>
    <x v="6"/>
    <x v="24"/>
    <x v="21"/>
    <s v="909062  2018 Network Modification Program"/>
    <s v="516104  City Wide Capital"/>
    <n v="0"/>
    <n v="0"/>
    <n v="0"/>
    <n v="0"/>
    <n v="576"/>
    <n v="678"/>
    <n v="674"/>
    <n v="686"/>
    <n v="0"/>
    <n v="0"/>
    <n v="2614"/>
    <n v="516104"/>
    <n v="0"/>
    <s v="CW"/>
    <x v="3"/>
    <s v="City Wide Capital"/>
    <n v="909062"/>
    <s v="Programme de modification du réseau − 2018"/>
    <s v="909062 Programme de modification du réseau − 2018"/>
    <x v="6"/>
    <x v="21"/>
    <x v="1"/>
    <x v="0"/>
  </r>
  <r>
    <n v="909062"/>
    <x v="358"/>
    <x v="1"/>
    <x v="1"/>
    <s v="Roads &amp; Structures (City Wide)"/>
    <x v="1"/>
    <x v="1"/>
    <x v="0"/>
    <x v="0"/>
    <x v="0"/>
    <s v="Individual"/>
    <x v="1"/>
    <x v="6"/>
    <x v="6"/>
    <x v="24"/>
    <x v="21"/>
    <s v="909062  2018 Network Modification Program"/>
    <s v="516224  D/C  - Roads &amp; Structures (City Wide)"/>
    <n v="0"/>
    <n v="0"/>
    <n v="0"/>
    <n v="0"/>
    <n v="2812"/>
    <n v="3310"/>
    <n v="3292"/>
    <n v="3350"/>
    <n v="0"/>
    <n v="0"/>
    <n v="12764"/>
    <n v="516224"/>
    <n v="0"/>
    <s v="CW"/>
    <x v="3"/>
    <s v="Roads &amp; Structures"/>
    <n v="909062"/>
    <s v="Programme de modification du réseau − 2018"/>
    <s v="909062 Programme de modification du réseau − 2018"/>
    <x v="6"/>
    <x v="21"/>
    <x v="1"/>
    <x v="1"/>
  </r>
  <r>
    <n v="909471"/>
    <x v="359"/>
    <x v="0"/>
    <x v="0"/>
    <s v="City Wide Capital"/>
    <x v="0"/>
    <x v="0"/>
    <x v="0"/>
    <x v="0"/>
    <x v="0"/>
    <s v="Individual"/>
    <x v="1"/>
    <x v="6"/>
    <x v="6"/>
    <x v="24"/>
    <x v="21"/>
    <s v="909471  2019 Network Modification Program"/>
    <s v="516104  City Wide Capital"/>
    <n v="561"/>
    <n v="471"/>
    <n v="544"/>
    <n v="510"/>
    <n v="0"/>
    <n v="0"/>
    <n v="0"/>
    <n v="0"/>
    <n v="0"/>
    <n v="0"/>
    <n v="2086"/>
    <n v="516104"/>
    <n v="2086"/>
    <s v="CW"/>
    <x v="2"/>
    <s v="City Wide Capital"/>
    <n v="909471"/>
    <s v="Programme de modification du réseau − 2019"/>
    <s v="909471 Programme de modification du réseau − 2019"/>
    <x v="6"/>
    <x v="21"/>
    <x v="1"/>
    <x v="0"/>
  </r>
  <r>
    <n v="909471"/>
    <x v="359"/>
    <x v="1"/>
    <x v="1"/>
    <s v="Roads &amp; Structures (City Wide)"/>
    <x v="1"/>
    <x v="1"/>
    <x v="0"/>
    <x v="0"/>
    <x v="0"/>
    <s v="Individual"/>
    <x v="1"/>
    <x v="6"/>
    <x v="6"/>
    <x v="24"/>
    <x v="21"/>
    <s v="909471  2019 Network Modification Program"/>
    <s v="516224  D/C  - Roads &amp; Structures (City Wide)"/>
    <n v="2739"/>
    <n v="2297"/>
    <n v="2656"/>
    <n v="2490"/>
    <n v="0"/>
    <n v="0"/>
    <n v="0"/>
    <n v="0"/>
    <n v="0"/>
    <n v="0"/>
    <n v="10182"/>
    <n v="516224"/>
    <n v="10182"/>
    <s v="CW"/>
    <x v="2"/>
    <s v="Roads &amp; Structures"/>
    <n v="909471"/>
    <s v="Programme de modification du réseau − 2019"/>
    <s v="909471 Programme de modification du réseau − 2019"/>
    <x v="6"/>
    <x v="21"/>
    <x v="1"/>
    <x v="1"/>
  </r>
  <r>
    <n v="907903"/>
    <x v="360"/>
    <x v="0"/>
    <x v="0"/>
    <s v="City Wide Capital"/>
    <x v="0"/>
    <x v="0"/>
    <x v="0"/>
    <x v="0"/>
    <x v="0"/>
    <s v="Pedestrian Facilities"/>
    <x v="0"/>
    <x v="6"/>
    <x v="1"/>
    <x v="25"/>
    <x v="21"/>
    <s v="907903  Rideau Street Streetscaping"/>
    <s v="516104  City Wide Capital"/>
    <n v="250"/>
    <n v="0"/>
    <n v="0"/>
    <n v="0"/>
    <n v="0"/>
    <n v="0"/>
    <n v="0"/>
    <n v="0"/>
    <n v="0"/>
    <n v="0"/>
    <n v="250"/>
    <n v="516104"/>
    <n v="250"/>
    <n v="12"/>
    <x v="13"/>
    <s v="City Wide Capital"/>
    <n v="907903"/>
    <s v="Aménagement du paysage de rue de la rue Rideau"/>
    <s v="907903 Aménagement du paysage de rue de la rue Rideau"/>
    <x v="6"/>
    <x v="21"/>
    <x v="0"/>
    <x v="0"/>
  </r>
  <r>
    <n v="907903"/>
    <x v="360"/>
    <x v="2"/>
    <x v="2"/>
    <s v="Tax Supported Debt"/>
    <x v="2"/>
    <x v="0"/>
    <x v="0"/>
    <x v="0"/>
    <x v="0"/>
    <s v="Pedestrian Facilities"/>
    <x v="0"/>
    <x v="6"/>
    <x v="1"/>
    <x v="25"/>
    <x v="21"/>
    <s v="907903  Rideau Street Streetscaping"/>
    <s v="518004  Tax Supported Debt"/>
    <n v="130"/>
    <n v="0"/>
    <n v="0"/>
    <n v="0"/>
    <n v="0"/>
    <n v="0"/>
    <n v="0"/>
    <n v="0"/>
    <n v="0"/>
    <n v="0"/>
    <n v="130"/>
    <n v="518004"/>
    <n v="130"/>
    <n v="12"/>
    <x v="13"/>
    <s v="Tax Supported Debt"/>
    <n v="907903"/>
    <s v="Aménagement du paysage de rue de la rue Rideau"/>
    <s v="907903 Aménagement du paysage de rue de la rue Rideau"/>
    <x v="6"/>
    <x v="21"/>
    <x v="0"/>
    <x v="2"/>
  </r>
  <r>
    <n v="908259"/>
    <x v="361"/>
    <x v="0"/>
    <x v="0"/>
    <s v="City Wide Capital"/>
    <x v="0"/>
    <x v="0"/>
    <x v="0"/>
    <x v="0"/>
    <x v="0"/>
    <s v="Individual"/>
    <x v="2"/>
    <x v="6"/>
    <x v="6"/>
    <x v="24"/>
    <x v="21"/>
    <s v="908259  Palladium Realign (Campeau-N/S Arterial)"/>
    <s v="516104  City Wide Capital"/>
    <n v="0"/>
    <n v="0"/>
    <n v="0"/>
    <n v="0"/>
    <n v="0"/>
    <n v="586"/>
    <n v="0"/>
    <n v="0"/>
    <n v="0"/>
    <n v="0"/>
    <n v="586"/>
    <n v="516104"/>
    <n v="0"/>
    <s v="CW"/>
    <x v="5"/>
    <s v="City Wide Capital"/>
    <n v="908259"/>
    <s v="Nouveau racé de Palladium (Campeau-Artère Nord-Sud)"/>
    <s v="908259 Nouveau racé de Palladium (Campeau-Artère Nord-Sud)"/>
    <x v="6"/>
    <x v="21"/>
    <x v="2"/>
    <x v="0"/>
  </r>
  <r>
    <n v="908259"/>
    <x v="361"/>
    <x v="1"/>
    <x v="1"/>
    <s v="Roads &amp; Structures (City Wide)"/>
    <x v="1"/>
    <x v="1"/>
    <x v="0"/>
    <x v="0"/>
    <x v="0"/>
    <s v="Individual"/>
    <x v="2"/>
    <x v="6"/>
    <x v="6"/>
    <x v="24"/>
    <x v="21"/>
    <s v="908259  Palladium Realign (Campeau-N/S Arterial)"/>
    <s v="516224  D/C  - Roads &amp; Structures (City Wide)"/>
    <n v="0"/>
    <n v="0"/>
    <n v="0"/>
    <n v="0"/>
    <n v="0"/>
    <n v="2872"/>
    <n v="0"/>
    <n v="0"/>
    <n v="0"/>
    <n v="0"/>
    <n v="2872"/>
    <n v="516224"/>
    <n v="0"/>
    <s v="CW"/>
    <x v="5"/>
    <s v="Roads &amp; Structures"/>
    <n v="908259"/>
    <s v="Nouveau racé de Palladium (Campeau-Artère Nord-Sud)"/>
    <s v="908259 Nouveau racé de Palladium (Campeau-Artère Nord-Sud)"/>
    <x v="6"/>
    <x v="21"/>
    <x v="2"/>
    <x v="1"/>
  </r>
  <r>
    <n v="908259"/>
    <x v="361"/>
    <x v="1"/>
    <x v="1"/>
    <s v="Post Period Capacity Roads"/>
    <x v="1"/>
    <x v="1"/>
    <x v="0"/>
    <x v="0"/>
    <x v="0"/>
    <s v="Individual"/>
    <x v="2"/>
    <x v="6"/>
    <x v="6"/>
    <x v="24"/>
    <x v="21"/>
    <s v="908259  Palladium Realign (Campeau-N/S Arterial)"/>
    <s v="516390  Post Period Capacity Roads"/>
    <n v="0"/>
    <n v="0"/>
    <n v="0"/>
    <n v="0"/>
    <n v="0"/>
    <n v="507"/>
    <n v="0"/>
    <n v="0"/>
    <n v="0"/>
    <n v="0"/>
    <n v="507"/>
    <n v="516390"/>
    <n v="0"/>
    <s v="CW"/>
    <x v="5"/>
    <s v="Roads &amp; Structures"/>
    <n v="908259"/>
    <s v="Nouveau racé de Palladium (Campeau-Artère Nord-Sud)"/>
    <s v="908259 Nouveau racé de Palladium (Campeau-Artère Nord-Sud)"/>
    <x v="6"/>
    <x v="21"/>
    <x v="2"/>
    <x v="1"/>
  </r>
  <r>
    <n v="908259"/>
    <x v="361"/>
    <x v="4"/>
    <x v="2"/>
    <s v="RoadsRel DC Debt TBA"/>
    <x v="4"/>
    <x v="1"/>
    <x v="0"/>
    <x v="0"/>
    <x v="0"/>
    <s v="Individual"/>
    <x v="2"/>
    <x v="6"/>
    <x v="6"/>
    <x v="24"/>
    <x v="21"/>
    <s v="908259  Palladium Realign (Campeau-N/S Arterial)"/>
    <s v="518037  Roads Rel Serv DC Debt TBA"/>
    <n v="0"/>
    <n v="0"/>
    <n v="0"/>
    <n v="0"/>
    <n v="0"/>
    <n v="1711"/>
    <n v="0"/>
    <n v="0"/>
    <n v="0"/>
    <n v="0"/>
    <n v="1711"/>
    <n v="518037"/>
    <n v="0"/>
    <s v="CW"/>
    <x v="5"/>
    <s v="Roads &amp; Structures DC Debt"/>
    <n v="908259"/>
    <s v="Nouveau racé de Palladium (Campeau-Artère Nord-Sud)"/>
    <s v="908259 Nouveau racé de Palladium (Campeau-Artère Nord-Sud)"/>
    <x v="6"/>
    <x v="21"/>
    <x v="2"/>
    <x v="2"/>
  </r>
  <r>
    <n v="909058"/>
    <x v="362"/>
    <x v="0"/>
    <x v="0"/>
    <s v="City Wide Capital"/>
    <x v="0"/>
    <x v="0"/>
    <x v="0"/>
    <x v="0"/>
    <x v="0"/>
    <s v="Individual"/>
    <x v="2"/>
    <x v="6"/>
    <x v="6"/>
    <x v="24"/>
    <x v="21"/>
    <s v="909058  Scott St Restoral (Post-LRT)"/>
    <s v="516104  City Wide Capital"/>
    <n v="1500"/>
    <n v="0"/>
    <n v="0"/>
    <n v="0"/>
    <n v="0"/>
    <n v="0"/>
    <n v="0"/>
    <n v="0"/>
    <n v="0"/>
    <n v="0"/>
    <n v="1500"/>
    <n v="516104"/>
    <n v="1500"/>
    <n v="15"/>
    <x v="3"/>
    <s v="City Wide Capital"/>
    <n v="909058"/>
    <s v="Restauration de la rue Scott (après le TLR)"/>
    <s v="909058 Restauration de la rue Scott (après le TLR)"/>
    <x v="6"/>
    <x v="21"/>
    <x v="3"/>
    <x v="0"/>
  </r>
  <r>
    <n v="909058"/>
    <x v="362"/>
    <x v="2"/>
    <x v="2"/>
    <s v="Tax Supported Debt"/>
    <x v="2"/>
    <x v="0"/>
    <x v="0"/>
    <x v="0"/>
    <x v="0"/>
    <s v="Individual"/>
    <x v="2"/>
    <x v="6"/>
    <x v="6"/>
    <x v="24"/>
    <x v="21"/>
    <s v="909058  Scott St Restoral (Post-LRT)"/>
    <s v="518004  Tax Supported Debt"/>
    <n v="1000"/>
    <n v="0"/>
    <n v="0"/>
    <n v="0"/>
    <n v="0"/>
    <n v="0"/>
    <n v="0"/>
    <n v="0"/>
    <n v="0"/>
    <n v="0"/>
    <n v="1000"/>
    <n v="518004"/>
    <n v="1000"/>
    <n v="15"/>
    <x v="3"/>
    <s v="Tax Supported Debt"/>
    <n v="909058"/>
    <s v="Restauration de la rue Scott (après le TLR)"/>
    <s v="909058 Restauration de la rue Scott (après le TLR)"/>
    <x v="6"/>
    <x v="21"/>
    <x v="3"/>
    <x v="2"/>
  </r>
  <r>
    <n v="909063"/>
    <x v="363"/>
    <x v="0"/>
    <x v="0"/>
    <s v="City Wide Capital"/>
    <x v="0"/>
    <x v="0"/>
    <x v="0"/>
    <x v="0"/>
    <x v="0"/>
    <s v="Individual"/>
    <x v="2"/>
    <x v="6"/>
    <x v="6"/>
    <x v="24"/>
    <x v="21"/>
    <s v="909063  2018 TMIP Richmond Rd/Westboro"/>
    <s v="516104  City Wide Capital"/>
    <n v="0"/>
    <n v="0"/>
    <n v="0"/>
    <n v="0"/>
    <n v="328"/>
    <n v="334"/>
    <n v="340"/>
    <n v="346"/>
    <n v="0"/>
    <n v="0"/>
    <n v="1348"/>
    <n v="516104"/>
    <n v="0"/>
    <s v="7,15"/>
    <x v="3"/>
    <s v="City Wide Capital"/>
    <n v="909063"/>
    <s v="PMGT 2018 − chemin Richmond/Westboro"/>
    <s v="909063 PMGT 2018 − chemin Richmond/Westboro"/>
    <x v="6"/>
    <x v="21"/>
    <x v="2"/>
    <x v="0"/>
  </r>
  <r>
    <n v="909472"/>
    <x v="364"/>
    <x v="0"/>
    <x v="0"/>
    <s v="City Wide Capital"/>
    <x v="0"/>
    <x v="0"/>
    <x v="0"/>
    <x v="0"/>
    <x v="0"/>
    <s v="Individual"/>
    <x v="0"/>
    <x v="6"/>
    <x v="6"/>
    <x v="24"/>
    <x v="21"/>
    <s v="909472  2019 TMIP Richmond Rd/Westboro"/>
    <s v="516104  City Wide Capital"/>
    <n v="509"/>
    <n v="207"/>
    <n v="211"/>
    <n v="322"/>
    <n v="0"/>
    <n v="0"/>
    <n v="0"/>
    <n v="0"/>
    <n v="0"/>
    <n v="0"/>
    <n v="1249"/>
    <n v="516104"/>
    <n v="1249"/>
    <s v="7, 15"/>
    <x v="3"/>
    <s v="City Wide Capital"/>
    <n v="909472"/>
    <s v="PMGT 2019 − chemin Richmond/Westboro"/>
    <s v="909472 PMGT 2019 − chemin Richmond/Westboro"/>
    <x v="6"/>
    <x v="21"/>
    <x v="0"/>
    <x v="0"/>
  </r>
  <r>
    <n v="909057"/>
    <x v="365"/>
    <x v="0"/>
    <x v="0"/>
    <s v="City Wide Capital"/>
    <x v="0"/>
    <x v="0"/>
    <x v="0"/>
    <x v="0"/>
    <x v="0"/>
    <s v="Pedestrian Facilities"/>
    <x v="2"/>
    <x v="6"/>
    <x v="6"/>
    <x v="24"/>
    <x v="21"/>
    <s v="909057  2018 Active Transportation Missing Links"/>
    <s v="516104  City Wide Capital"/>
    <n v="0"/>
    <n v="0"/>
    <n v="0"/>
    <n v="0"/>
    <n v="230"/>
    <n v="234"/>
    <n v="249"/>
    <n v="254"/>
    <n v="258"/>
    <n v="0"/>
    <n v="1225"/>
    <n v="516104"/>
    <n v="0"/>
    <s v="CW"/>
    <x v="3"/>
    <s v="City Wide Capital"/>
    <n v="909057"/>
    <s v="Transport actif 2018 − études sur les liens manquants"/>
    <s v="909057 Transport actif 2018 − études sur les liens manquants"/>
    <x v="6"/>
    <x v="21"/>
    <x v="2"/>
    <x v="0"/>
  </r>
  <r>
    <n v="909464"/>
    <x v="366"/>
    <x v="0"/>
    <x v="0"/>
    <s v="City Wide Capital"/>
    <x v="0"/>
    <x v="0"/>
    <x v="0"/>
    <x v="0"/>
    <x v="0"/>
    <s v="Pedestrian Facilities"/>
    <x v="0"/>
    <x v="6"/>
    <x v="6"/>
    <x v="24"/>
    <x v="21"/>
    <s v="909464  2019 Active Transportation Missing Links"/>
    <s v="516104  City Wide Capital"/>
    <n v="193"/>
    <n v="197"/>
    <n v="211"/>
    <n v="215"/>
    <n v="0"/>
    <n v="0"/>
    <n v="0"/>
    <n v="0"/>
    <n v="0"/>
    <n v="0"/>
    <n v="816"/>
    <n v="516104"/>
    <n v="816"/>
    <s v="CW"/>
    <x v="3"/>
    <s v="City Wide Capital"/>
    <n v="909464"/>
    <s v="Transport actif 2019 − études sur les liens manquants"/>
    <s v="909464 Transport actif 2019 − études sur les liens manquants"/>
    <x v="6"/>
    <x v="21"/>
    <x v="0"/>
    <x v="0"/>
  </r>
  <r>
    <n v="908137"/>
    <x v="367"/>
    <x v="0"/>
    <x v="0"/>
    <s v="City Wide Capital"/>
    <x v="0"/>
    <x v="0"/>
    <x v="0"/>
    <x v="0"/>
    <x v="0"/>
    <s v="Individual"/>
    <x v="0"/>
    <x v="6"/>
    <x v="1"/>
    <x v="3"/>
    <x v="11"/>
    <s v="908137  CWWF Deerpark-Hilliard-Fisher et al."/>
    <s v="516104  City Wide Capital"/>
    <n v="0"/>
    <n v="200"/>
    <n v="0"/>
    <n v="0"/>
    <n v="0"/>
    <n v="0"/>
    <n v="0"/>
    <n v="0"/>
    <n v="0"/>
    <n v="0"/>
    <n v="200"/>
    <n v="516104"/>
    <n v="200"/>
    <s v="9"/>
    <x v="11"/>
    <s v="City Wide Capital"/>
    <n v="908137"/>
    <s v="Hilliard-Millbrook-Deerpark-Farlane-Wallford"/>
    <s v="908137 Hilliard-Millbrook-Deerpark-Farlane-Wallford"/>
    <x v="6"/>
    <x v="11"/>
    <x v="0"/>
    <x v="0"/>
  </r>
  <r>
    <n v="908137"/>
    <x v="367"/>
    <x v="0"/>
    <x v="0"/>
    <s v="Water Capital"/>
    <x v="5"/>
    <x v="3"/>
    <x v="1"/>
    <x v="1"/>
    <x v="0"/>
    <s v="Individual"/>
    <x v="0"/>
    <x v="6"/>
    <x v="1"/>
    <x v="3"/>
    <x v="11"/>
    <s v="908137  CWWF Deerpark-Hilliard-Fisher et al."/>
    <s v="516110  Water Capital"/>
    <n v="0"/>
    <n v="6010"/>
    <n v="0"/>
    <n v="0"/>
    <n v="0"/>
    <n v="0"/>
    <n v="0"/>
    <n v="0"/>
    <n v="0"/>
    <n v="0"/>
    <n v="6010"/>
    <n v="516110"/>
    <n v="6010"/>
    <s v="9"/>
    <x v="11"/>
    <s v="Water Capital"/>
    <n v="908137"/>
    <s v="Hilliard-Millbrook-Deerpark-Farlane-Wallford"/>
    <s v="908137 Hilliard-Millbrook-Deerpark-Farlane-Wallford"/>
    <x v="6"/>
    <x v="11"/>
    <x v="0"/>
    <x v="0"/>
  </r>
  <r>
    <n v="908137"/>
    <x v="367"/>
    <x v="0"/>
    <x v="0"/>
    <s v="Stormwater Reserve"/>
    <x v="5"/>
    <x v="3"/>
    <x v="1"/>
    <x v="3"/>
    <x v="0"/>
    <s v="Individual"/>
    <x v="0"/>
    <x v="6"/>
    <x v="1"/>
    <x v="3"/>
    <x v="11"/>
    <s v="908137  CWWF Deerpark-Hilliard-Fisher et al."/>
    <s v="516180  Stormwater Reserve Capital"/>
    <n v="0"/>
    <n v="9340"/>
    <n v="0"/>
    <n v="0"/>
    <n v="0"/>
    <n v="0"/>
    <n v="0"/>
    <n v="0"/>
    <n v="0"/>
    <n v="0"/>
    <n v="9340"/>
    <n v="516180"/>
    <n v="9340"/>
    <s v="9"/>
    <x v="11"/>
    <s v="Stormwater"/>
    <n v="908137"/>
    <s v="Hilliard-Millbrook-Deerpark-Farlane-Wallford"/>
    <s v="908137 Hilliard-Millbrook-Deerpark-Farlane-Wallford"/>
    <x v="6"/>
    <x v="11"/>
    <x v="0"/>
    <x v="0"/>
  </r>
  <r>
    <n v="908137"/>
    <x v="367"/>
    <x v="2"/>
    <x v="2"/>
    <s v="Tax Supported Debt"/>
    <x v="2"/>
    <x v="0"/>
    <x v="0"/>
    <x v="0"/>
    <x v="0"/>
    <s v="Individual"/>
    <x v="0"/>
    <x v="6"/>
    <x v="1"/>
    <x v="3"/>
    <x v="11"/>
    <s v="908137  CWWF Deerpark-Hilliard-Fisher et al."/>
    <s v="518004  Tax Supported Debt"/>
    <n v="0"/>
    <n v="6530"/>
    <n v="0"/>
    <n v="0"/>
    <n v="0"/>
    <n v="0"/>
    <n v="0"/>
    <n v="0"/>
    <n v="0"/>
    <n v="0"/>
    <n v="6530"/>
    <n v="518004"/>
    <n v="6530"/>
    <s v="9"/>
    <x v="11"/>
    <s v="Tax Supported Debt"/>
    <n v="908137"/>
    <s v="Hilliard-Millbrook-Deerpark-Farlane-Wallford"/>
    <s v="908137 Hilliard-Millbrook-Deerpark-Farlane-Wallford"/>
    <x v="6"/>
    <x v="11"/>
    <x v="0"/>
    <x v="2"/>
  </r>
  <r>
    <n v="908137"/>
    <x v="367"/>
    <x v="2"/>
    <x v="2"/>
    <s v="Sewer Funded Debt"/>
    <x v="6"/>
    <x v="3"/>
    <x v="1"/>
    <x v="2"/>
    <x v="0"/>
    <s v="Individual"/>
    <x v="0"/>
    <x v="6"/>
    <x v="1"/>
    <x v="3"/>
    <x v="11"/>
    <s v="908137  CWWF Deerpark-Hilliard-Fisher et al."/>
    <s v="518007  Sewer Funded Debt"/>
    <n v="0"/>
    <n v="4250"/>
    <n v="0"/>
    <n v="0"/>
    <n v="0"/>
    <n v="0"/>
    <n v="0"/>
    <n v="0"/>
    <n v="0"/>
    <n v="0"/>
    <n v="4250"/>
    <n v="518007"/>
    <n v="4250"/>
    <s v="9"/>
    <x v="11"/>
    <s v="Sewer Funded Debt"/>
    <n v="908137"/>
    <s v="Hilliard-Millbrook-Deerpark-Farlane-Wallford"/>
    <s v="908137 Hilliard-Millbrook-Deerpark-Farlane-Wallford"/>
    <x v="6"/>
    <x v="11"/>
    <x v="0"/>
    <x v="2"/>
  </r>
  <r>
    <n v="908137"/>
    <x v="367"/>
    <x v="2"/>
    <x v="2"/>
    <s v="Water Funded Debt"/>
    <x v="6"/>
    <x v="3"/>
    <x v="1"/>
    <x v="1"/>
    <x v="0"/>
    <s v="Individual"/>
    <x v="0"/>
    <x v="6"/>
    <x v="1"/>
    <x v="3"/>
    <x v="11"/>
    <s v="908137  CWWF Deerpark-Hilliard-Fisher et al."/>
    <s v="518011  Water Funded Debt"/>
    <n v="0"/>
    <n v="700"/>
    <n v="0"/>
    <n v="0"/>
    <n v="0"/>
    <n v="0"/>
    <n v="0"/>
    <n v="0"/>
    <n v="0"/>
    <n v="0"/>
    <n v="700"/>
    <n v="518011"/>
    <n v="700"/>
    <s v="9"/>
    <x v="11"/>
    <s v="Water Funded Debt"/>
    <n v="908137"/>
    <s v="Hilliard-Millbrook-Deerpark-Farlane-Wallford"/>
    <s v="908137 Hilliard-Millbrook-Deerpark-Farlane-Wallford"/>
    <x v="6"/>
    <x v="11"/>
    <x v="0"/>
    <x v="2"/>
  </r>
  <r>
    <n v="908138"/>
    <x v="368"/>
    <x v="0"/>
    <x v="0"/>
    <s v="City Wide Capital"/>
    <x v="0"/>
    <x v="0"/>
    <x v="0"/>
    <x v="0"/>
    <x v="0"/>
    <s v="Individual"/>
    <x v="0"/>
    <x v="6"/>
    <x v="1"/>
    <x v="3"/>
    <x v="11"/>
    <s v="908138  CWWF Avenue N-O-P-Q-R-S-T-U"/>
    <s v="516104  City Wide Capital"/>
    <n v="0"/>
    <n v="700"/>
    <n v="0"/>
    <n v="0"/>
    <n v="0"/>
    <n v="0"/>
    <n v="0"/>
    <n v="0"/>
    <n v="0"/>
    <n v="0"/>
    <n v="700"/>
    <n v="516104"/>
    <n v="700"/>
    <s v="18"/>
    <x v="11"/>
    <s v="City Wide Capital"/>
    <n v="908138"/>
    <s v="Avenue N-O-P-Q-R-S-T-U"/>
    <s v="908138 Avenue N-O-P-Q-R-S-T-U"/>
    <x v="6"/>
    <x v="11"/>
    <x v="0"/>
    <x v="0"/>
  </r>
  <r>
    <n v="908138"/>
    <x v="368"/>
    <x v="0"/>
    <x v="0"/>
    <s v="Water Capital"/>
    <x v="5"/>
    <x v="3"/>
    <x v="1"/>
    <x v="1"/>
    <x v="0"/>
    <s v="Individual"/>
    <x v="0"/>
    <x v="6"/>
    <x v="1"/>
    <x v="3"/>
    <x v="11"/>
    <s v="908138  CWWF Avenue N-O-P-Q-R-S-T-U"/>
    <s v="516110  Water Capital"/>
    <n v="0"/>
    <n v="2505"/>
    <n v="0"/>
    <n v="0"/>
    <n v="0"/>
    <n v="0"/>
    <n v="0"/>
    <n v="0"/>
    <n v="0"/>
    <n v="0"/>
    <n v="2505"/>
    <n v="516110"/>
    <n v="2505"/>
    <s v="18"/>
    <x v="11"/>
    <s v="Water Capital"/>
    <n v="908138"/>
    <s v="Avenue N-O-P-Q-R-S-T-U"/>
    <s v="908138 Avenue N-O-P-Q-R-S-T-U"/>
    <x v="6"/>
    <x v="11"/>
    <x v="0"/>
    <x v="0"/>
  </r>
  <r>
    <n v="908138"/>
    <x v="368"/>
    <x v="0"/>
    <x v="0"/>
    <s v="Stormwater Reserve"/>
    <x v="5"/>
    <x v="3"/>
    <x v="1"/>
    <x v="3"/>
    <x v="0"/>
    <s v="Individual"/>
    <x v="0"/>
    <x v="6"/>
    <x v="1"/>
    <x v="3"/>
    <x v="11"/>
    <s v="908138  CWWF Avenue N-O-P-Q-R-S-T-U"/>
    <s v="516180  Stormwater Reserve Capital"/>
    <n v="0"/>
    <n v="1955"/>
    <n v="0"/>
    <n v="0"/>
    <n v="0"/>
    <n v="0"/>
    <n v="0"/>
    <n v="0"/>
    <n v="0"/>
    <n v="0"/>
    <n v="1955"/>
    <n v="516180"/>
    <n v="1955"/>
    <s v="18"/>
    <x v="11"/>
    <s v="Stormwater"/>
    <n v="908138"/>
    <s v="Avenue N-O-P-Q-R-S-T-U"/>
    <s v="908138 Avenue N-O-P-Q-R-S-T-U"/>
    <x v="6"/>
    <x v="11"/>
    <x v="0"/>
    <x v="0"/>
  </r>
  <r>
    <n v="908138"/>
    <x v="368"/>
    <x v="2"/>
    <x v="2"/>
    <s v="Tax Supported Debt"/>
    <x v="2"/>
    <x v="0"/>
    <x v="0"/>
    <x v="0"/>
    <x v="0"/>
    <s v="Individual"/>
    <x v="0"/>
    <x v="6"/>
    <x v="1"/>
    <x v="3"/>
    <x v="11"/>
    <s v="908138  CWWF Avenue N-O-P-Q-R-S-T-U"/>
    <s v="518004  Tax Supported Debt"/>
    <n v="0"/>
    <n v="200"/>
    <n v="0"/>
    <n v="0"/>
    <n v="0"/>
    <n v="0"/>
    <n v="0"/>
    <n v="0"/>
    <n v="0"/>
    <n v="0"/>
    <n v="200"/>
    <n v="518004"/>
    <n v="200"/>
    <s v="18"/>
    <x v="11"/>
    <s v="Tax Supported Debt"/>
    <n v="908138"/>
    <s v="Avenue N-O-P-Q-R-S-T-U"/>
    <s v="908138 Avenue N-O-P-Q-R-S-T-U"/>
    <x v="6"/>
    <x v="11"/>
    <x v="0"/>
    <x v="2"/>
  </r>
  <r>
    <n v="908138"/>
    <x v="368"/>
    <x v="2"/>
    <x v="2"/>
    <s v="Sewer Funded Debt"/>
    <x v="6"/>
    <x v="3"/>
    <x v="1"/>
    <x v="2"/>
    <x v="0"/>
    <s v="Individual"/>
    <x v="0"/>
    <x v="6"/>
    <x v="1"/>
    <x v="3"/>
    <x v="11"/>
    <s v="908138  CWWF Avenue N-O-P-Q-R-S-T-U"/>
    <s v="518007  Sewer Funded Debt"/>
    <n v="0"/>
    <n v="2100"/>
    <n v="0"/>
    <n v="0"/>
    <n v="0"/>
    <n v="0"/>
    <n v="0"/>
    <n v="0"/>
    <n v="0"/>
    <n v="0"/>
    <n v="2100"/>
    <n v="518007"/>
    <n v="2100"/>
    <s v="18"/>
    <x v="11"/>
    <s v="Sewer Funded Debt"/>
    <n v="908138"/>
    <s v="Avenue N-O-P-Q-R-S-T-U"/>
    <s v="908138 Avenue N-O-P-Q-R-S-T-U"/>
    <x v="6"/>
    <x v="11"/>
    <x v="0"/>
    <x v="2"/>
  </r>
  <r>
    <n v="908138"/>
    <x v="368"/>
    <x v="2"/>
    <x v="2"/>
    <s v="Water Funded Debt"/>
    <x v="6"/>
    <x v="3"/>
    <x v="1"/>
    <x v="1"/>
    <x v="0"/>
    <s v="Individual"/>
    <x v="0"/>
    <x v="6"/>
    <x v="1"/>
    <x v="3"/>
    <x v="11"/>
    <s v="908138  CWWF Avenue N-O-P-Q-R-S-T-U"/>
    <s v="518011  Water Funded Debt"/>
    <n v="0"/>
    <n v="200"/>
    <n v="0"/>
    <n v="0"/>
    <n v="0"/>
    <n v="0"/>
    <n v="0"/>
    <n v="0"/>
    <n v="0"/>
    <n v="0"/>
    <n v="200"/>
    <n v="518011"/>
    <n v="200"/>
    <s v="18"/>
    <x v="11"/>
    <s v="Water Funded Debt"/>
    <n v="908138"/>
    <s v="Avenue N-O-P-Q-R-S-T-U"/>
    <s v="908138 Avenue N-O-P-Q-R-S-T-U"/>
    <x v="6"/>
    <x v="11"/>
    <x v="0"/>
    <x v="2"/>
  </r>
  <r>
    <n v="908370"/>
    <x v="369"/>
    <x v="0"/>
    <x v="0"/>
    <s v="City Wide Capital"/>
    <x v="0"/>
    <x v="0"/>
    <x v="0"/>
    <x v="0"/>
    <x v="0"/>
    <s v="Integrated Road, Sewer &amp; Water Program"/>
    <x v="0"/>
    <x v="6"/>
    <x v="1"/>
    <x v="3"/>
    <x v="11"/>
    <s v="908370  Integrated Departmental Mgmt Plan"/>
    <s v="516104  City Wide Capital"/>
    <n v="300"/>
    <n v="0"/>
    <n v="0"/>
    <n v="0"/>
    <n v="0"/>
    <n v="0"/>
    <n v="0"/>
    <n v="0"/>
    <n v="0"/>
    <n v="0"/>
    <n v="300"/>
    <n v="516104"/>
    <n v="300"/>
    <s v="CW"/>
    <x v="13"/>
    <s v="City Wide Capital"/>
    <n v="908370"/>
    <s v="Plan intégré de gestion du service"/>
    <s v="908370 Plan intégré de gestion du service"/>
    <x v="6"/>
    <x v="11"/>
    <x v="0"/>
    <x v="0"/>
  </r>
  <r>
    <n v="908370"/>
    <x v="369"/>
    <x v="0"/>
    <x v="0"/>
    <s v="Water Capital"/>
    <x v="5"/>
    <x v="3"/>
    <x v="1"/>
    <x v="1"/>
    <x v="0"/>
    <s v="Integrated Road, Sewer &amp; Water Program"/>
    <x v="0"/>
    <x v="6"/>
    <x v="1"/>
    <x v="3"/>
    <x v="11"/>
    <s v="908370  Integrated Departmental Mgmt Plan"/>
    <s v="516110  Water Capital"/>
    <n v="170"/>
    <n v="0"/>
    <n v="0"/>
    <n v="0"/>
    <n v="0"/>
    <n v="0"/>
    <n v="0"/>
    <n v="0"/>
    <n v="0"/>
    <n v="0"/>
    <n v="170"/>
    <n v="516110"/>
    <n v="170"/>
    <s v="CW"/>
    <x v="13"/>
    <s v="Water Capital"/>
    <n v="908370"/>
    <s v="Plan intégré de gestion du service"/>
    <s v="908370 Plan intégré de gestion du service"/>
    <x v="6"/>
    <x v="11"/>
    <x v="0"/>
    <x v="0"/>
  </r>
  <r>
    <n v="908370"/>
    <x v="369"/>
    <x v="0"/>
    <x v="0"/>
    <s v="Sewer Capital"/>
    <x v="5"/>
    <x v="3"/>
    <x v="1"/>
    <x v="2"/>
    <x v="0"/>
    <s v="Integrated Road, Sewer &amp; Water Program"/>
    <x v="0"/>
    <x v="6"/>
    <x v="1"/>
    <x v="3"/>
    <x v="11"/>
    <s v="908370  Integrated Departmental Mgmt Plan"/>
    <s v="516112  Sewer Capital"/>
    <n v="190"/>
    <n v="0"/>
    <n v="0"/>
    <n v="0"/>
    <n v="0"/>
    <n v="0"/>
    <n v="0"/>
    <n v="0"/>
    <n v="0"/>
    <n v="0"/>
    <n v="190"/>
    <n v="516112"/>
    <n v="190"/>
    <s v="CW"/>
    <x v="13"/>
    <s v="Sewer Capital "/>
    <n v="908370"/>
    <s v="Plan intégré de gestion du service"/>
    <s v="908370 Plan intégré de gestion du service"/>
    <x v="6"/>
    <x v="11"/>
    <x v="0"/>
    <x v="0"/>
  </r>
  <r>
    <n v="908370"/>
    <x v="369"/>
    <x v="0"/>
    <x v="0"/>
    <s v="Transit Capital"/>
    <x v="0"/>
    <x v="0"/>
    <x v="0"/>
    <x v="0"/>
    <x v="0"/>
    <s v="Integrated Road, Sewer &amp; Water Program"/>
    <x v="0"/>
    <x v="6"/>
    <x v="1"/>
    <x v="3"/>
    <x v="11"/>
    <s v="908370  Integrated Departmental Mgmt Plan"/>
    <s v="516115  Transit Capital"/>
    <n v="150"/>
    <n v="0"/>
    <n v="0"/>
    <n v="0"/>
    <n v="0"/>
    <n v="0"/>
    <n v="0"/>
    <n v="0"/>
    <n v="0"/>
    <n v="0"/>
    <n v="150"/>
    <n v="516115"/>
    <n v="150"/>
    <s v="CW"/>
    <x v="13"/>
    <s v="Transit Capital"/>
    <n v="908370"/>
    <s v="Plan intégré de gestion du service"/>
    <s v="908370 Plan intégré de gestion du service"/>
    <x v="6"/>
    <x v="11"/>
    <x v="0"/>
    <x v="0"/>
  </r>
  <r>
    <n v="908370"/>
    <x v="369"/>
    <x v="0"/>
    <x v="0"/>
    <s v="Stormwater Reserve"/>
    <x v="5"/>
    <x v="3"/>
    <x v="1"/>
    <x v="3"/>
    <x v="0"/>
    <s v="Integrated Road, Sewer &amp; Water Program"/>
    <x v="0"/>
    <x v="6"/>
    <x v="1"/>
    <x v="3"/>
    <x v="11"/>
    <s v="908370  Integrated Departmental Mgmt Plan"/>
    <s v="516180  Stormwater Reserve Capital"/>
    <n v="190"/>
    <n v="0"/>
    <n v="0"/>
    <n v="0"/>
    <n v="0"/>
    <n v="0"/>
    <n v="0"/>
    <n v="0"/>
    <n v="0"/>
    <n v="0"/>
    <n v="190"/>
    <n v="516180"/>
    <n v="190"/>
    <s v="CW"/>
    <x v="13"/>
    <s v="Stormwater"/>
    <n v="908370"/>
    <s v="Plan intégré de gestion du service"/>
    <s v="908370 Plan intégré de gestion du service"/>
    <x v="6"/>
    <x v="11"/>
    <x v="0"/>
    <x v="0"/>
  </r>
  <r>
    <n v="908487"/>
    <x v="370"/>
    <x v="0"/>
    <x v="0"/>
    <s v="City Wide Capital"/>
    <x v="0"/>
    <x v="0"/>
    <x v="0"/>
    <x v="0"/>
    <x v="0"/>
    <s v="Integrated Road, Sewer &amp; Water Program"/>
    <x v="0"/>
    <x v="6"/>
    <x v="1"/>
    <x v="3"/>
    <x v="11"/>
    <s v="908487  2019 Integrated Scoping Pre/Post Eng"/>
    <s v="516104  City Wide Capital"/>
    <n v="100"/>
    <n v="150"/>
    <n v="150"/>
    <n v="150"/>
    <n v="0"/>
    <n v="0"/>
    <n v="0"/>
    <n v="0"/>
    <n v="0"/>
    <n v="0"/>
    <n v="550"/>
    <n v="516104"/>
    <n v="550"/>
    <s v="CW"/>
    <x v="3"/>
    <s v="City Wide Capital"/>
    <n v="908487"/>
    <s v="Évaluation des infrastructures et collecte des données"/>
    <s v="908487 Évaluation des infrastructures et collecte des données"/>
    <x v="6"/>
    <x v="11"/>
    <x v="0"/>
    <x v="0"/>
  </r>
  <r>
    <n v="908487"/>
    <x v="370"/>
    <x v="0"/>
    <x v="0"/>
    <s v="Water Capital"/>
    <x v="5"/>
    <x v="3"/>
    <x v="1"/>
    <x v="1"/>
    <x v="0"/>
    <s v="Integrated Road, Sewer &amp; Water Program"/>
    <x v="0"/>
    <x v="6"/>
    <x v="1"/>
    <x v="3"/>
    <x v="11"/>
    <s v="908487  2019 Integrated Scoping Pre/Post Eng"/>
    <s v="516110  Water Capital"/>
    <n v="260"/>
    <n v="360"/>
    <n v="360"/>
    <n v="360"/>
    <n v="0"/>
    <n v="0"/>
    <n v="0"/>
    <n v="0"/>
    <n v="0"/>
    <n v="0"/>
    <n v="1340"/>
    <n v="516110"/>
    <n v="1340"/>
    <s v="CW"/>
    <x v="3"/>
    <s v="Water Capital"/>
    <n v="908487"/>
    <s v="Évaluation des infrastructures et collecte des données"/>
    <s v="908487 Évaluation des infrastructures et collecte des données"/>
    <x v="6"/>
    <x v="11"/>
    <x v="0"/>
    <x v="0"/>
  </r>
  <r>
    <n v="908487"/>
    <x v="370"/>
    <x v="0"/>
    <x v="0"/>
    <s v="Sewer Capital"/>
    <x v="5"/>
    <x v="3"/>
    <x v="1"/>
    <x v="2"/>
    <x v="0"/>
    <s v="Integrated Road, Sewer &amp; Water Program"/>
    <x v="0"/>
    <x v="6"/>
    <x v="1"/>
    <x v="3"/>
    <x v="11"/>
    <s v="908487  2019 Integrated Scoping Pre/Post Eng"/>
    <s v="516112  Sewer Capital"/>
    <n v="200"/>
    <n v="240"/>
    <n v="240"/>
    <n v="240"/>
    <n v="0"/>
    <n v="0"/>
    <n v="0"/>
    <n v="0"/>
    <n v="0"/>
    <n v="0"/>
    <n v="920"/>
    <n v="516112"/>
    <n v="920"/>
    <s v="CW"/>
    <x v="3"/>
    <s v="Sewer Capital "/>
    <n v="908487"/>
    <s v="Évaluation des infrastructures et collecte des données"/>
    <s v="908487 Évaluation des infrastructures et collecte des données"/>
    <x v="6"/>
    <x v="11"/>
    <x v="0"/>
    <x v="0"/>
  </r>
  <r>
    <n v="908487"/>
    <x v="370"/>
    <x v="0"/>
    <x v="0"/>
    <s v="Stormwater Reserve"/>
    <x v="5"/>
    <x v="3"/>
    <x v="1"/>
    <x v="3"/>
    <x v="0"/>
    <s v="Integrated Road, Sewer &amp; Water Program"/>
    <x v="0"/>
    <x v="6"/>
    <x v="1"/>
    <x v="3"/>
    <x v="11"/>
    <s v="908487  2019 Integrated Scoping Pre/Post Eng"/>
    <s v="516180  Stormwater Reserve Capital"/>
    <n v="200"/>
    <n v="250"/>
    <n v="250"/>
    <n v="250"/>
    <n v="0"/>
    <n v="0"/>
    <n v="0"/>
    <n v="0"/>
    <n v="0"/>
    <n v="0"/>
    <n v="950"/>
    <n v="516180"/>
    <n v="950"/>
    <s v="CW"/>
    <x v="3"/>
    <s v="Stormwater"/>
    <n v="908487"/>
    <s v="Évaluation des infrastructures et collecte des données"/>
    <s v="908487 Évaluation des infrastructures et collecte des données"/>
    <x v="6"/>
    <x v="11"/>
    <x v="0"/>
    <x v="0"/>
  </r>
  <r>
    <n v="908567"/>
    <x v="371"/>
    <x v="0"/>
    <x v="0"/>
    <s v="City Wide Capital"/>
    <x v="0"/>
    <x v="0"/>
    <x v="0"/>
    <x v="0"/>
    <x v="0"/>
    <s v="Individual"/>
    <x v="0"/>
    <x v="6"/>
    <x v="1"/>
    <x v="3"/>
    <x v="11"/>
    <s v="908567  Alta Vista Dr - Summit Ave"/>
    <s v="516104  City Wide Capital"/>
    <n v="0"/>
    <n v="400"/>
    <n v="1500"/>
    <n v="0"/>
    <n v="0"/>
    <n v="0"/>
    <n v="0"/>
    <n v="0"/>
    <n v="0"/>
    <n v="0"/>
    <n v="1900"/>
    <n v="516104"/>
    <n v="1900"/>
    <s v="18"/>
    <x v="7"/>
    <s v="City Wide Capital"/>
    <n v="908567"/>
    <s v="Alta Vista - Summit"/>
    <s v="908567 Alta Vista - Summit"/>
    <x v="6"/>
    <x v="11"/>
    <x v="0"/>
    <x v="0"/>
  </r>
  <r>
    <n v="908567"/>
    <x v="371"/>
    <x v="0"/>
    <x v="0"/>
    <s v="Water Capital"/>
    <x v="5"/>
    <x v="3"/>
    <x v="1"/>
    <x v="1"/>
    <x v="0"/>
    <s v="Individual"/>
    <x v="0"/>
    <x v="6"/>
    <x v="1"/>
    <x v="3"/>
    <x v="11"/>
    <s v="908567  Alta Vista Dr - Summit Ave"/>
    <s v="516110  Water Capital"/>
    <n v="0"/>
    <n v="1000"/>
    <n v="4250"/>
    <n v="0"/>
    <n v="0"/>
    <n v="0"/>
    <n v="0"/>
    <n v="0"/>
    <n v="0"/>
    <n v="0"/>
    <n v="5250"/>
    <n v="516110"/>
    <n v="5250"/>
    <s v="18"/>
    <x v="7"/>
    <s v="Water Capital"/>
    <n v="908567"/>
    <s v="Alta Vista - Summit"/>
    <s v="908567 Alta Vista - Summit"/>
    <x v="6"/>
    <x v="11"/>
    <x v="0"/>
    <x v="0"/>
  </r>
  <r>
    <n v="908567"/>
    <x v="371"/>
    <x v="0"/>
    <x v="0"/>
    <s v="Sewer Capital"/>
    <x v="5"/>
    <x v="3"/>
    <x v="1"/>
    <x v="2"/>
    <x v="0"/>
    <s v="Individual"/>
    <x v="0"/>
    <x v="6"/>
    <x v="1"/>
    <x v="3"/>
    <x v="11"/>
    <s v="908567  Alta Vista Dr - Summit Ave"/>
    <s v="516112  Sewer Capital"/>
    <n v="0"/>
    <n v="670"/>
    <n v="2700"/>
    <n v="0"/>
    <n v="0"/>
    <n v="0"/>
    <n v="0"/>
    <n v="0"/>
    <n v="0"/>
    <n v="0"/>
    <n v="3370"/>
    <n v="516112"/>
    <n v="3370"/>
    <s v="18"/>
    <x v="7"/>
    <s v="Sewer Capital "/>
    <n v="908567"/>
    <s v="Alta Vista - Summit"/>
    <s v="908567 Alta Vista - Summit"/>
    <x v="6"/>
    <x v="11"/>
    <x v="0"/>
    <x v="0"/>
  </r>
  <r>
    <n v="908567"/>
    <x v="371"/>
    <x v="0"/>
    <x v="0"/>
    <s v="Stormwater Reserve"/>
    <x v="5"/>
    <x v="3"/>
    <x v="1"/>
    <x v="3"/>
    <x v="0"/>
    <s v="Individual"/>
    <x v="0"/>
    <x v="6"/>
    <x v="1"/>
    <x v="3"/>
    <x v="11"/>
    <s v="908567  Alta Vista Dr - Summit Ave"/>
    <s v="516180  Stormwater Reserve Capital"/>
    <n v="0"/>
    <n v="670"/>
    <n v="2700"/>
    <n v="0"/>
    <n v="0"/>
    <n v="0"/>
    <n v="0"/>
    <n v="0"/>
    <n v="0"/>
    <n v="0"/>
    <n v="3370"/>
    <n v="516180"/>
    <n v="3370"/>
    <s v="18"/>
    <x v="7"/>
    <s v="Stormwater"/>
    <n v="908567"/>
    <s v="Alta Vista - Summit"/>
    <s v="908567 Alta Vista - Summit"/>
    <x v="6"/>
    <x v="11"/>
    <x v="0"/>
    <x v="0"/>
  </r>
  <r>
    <n v="908567"/>
    <x v="371"/>
    <x v="2"/>
    <x v="2"/>
    <s v="Water Funded Debt"/>
    <x v="6"/>
    <x v="3"/>
    <x v="1"/>
    <x v="1"/>
    <x v="0"/>
    <s v="Individual"/>
    <x v="0"/>
    <x v="6"/>
    <x v="1"/>
    <x v="3"/>
    <x v="11"/>
    <s v="908567  Alta Vista Dr - Summit Ave"/>
    <s v="518011  Water Funded Debt"/>
    <n v="0"/>
    <n v="60"/>
    <n v="50"/>
    <n v="0"/>
    <n v="0"/>
    <n v="0"/>
    <n v="0"/>
    <n v="0"/>
    <n v="0"/>
    <n v="0"/>
    <n v="110"/>
    <n v="518011"/>
    <n v="110"/>
    <s v="18"/>
    <x v="7"/>
    <s v="Water Funded Debt"/>
    <n v="908567"/>
    <s v="Alta Vista - Summit"/>
    <s v="908567 Alta Vista - Summit"/>
    <x v="6"/>
    <x v="11"/>
    <x v="0"/>
    <x v="2"/>
  </r>
  <r>
    <n v="908568"/>
    <x v="372"/>
    <x v="0"/>
    <x v="0"/>
    <s v="City Wide Capital"/>
    <x v="0"/>
    <x v="0"/>
    <x v="0"/>
    <x v="0"/>
    <x v="0"/>
    <s v="Integrated Road, Sewer &amp; Water Program"/>
    <x v="0"/>
    <x v="6"/>
    <x v="1"/>
    <x v="3"/>
    <x v="11"/>
    <s v="908568  Ashburn - Hogan - Wigan - Ness"/>
    <s v="516104  City Wide Capital"/>
    <n v="1235"/>
    <n v="0"/>
    <n v="0"/>
    <n v="0"/>
    <n v="0"/>
    <n v="0"/>
    <n v="0"/>
    <n v="0"/>
    <n v="0"/>
    <n v="0"/>
    <n v="1235"/>
    <n v="516104"/>
    <n v="1235"/>
    <s v="9"/>
    <x v="3"/>
    <s v="City Wide Capital"/>
    <n v="908568"/>
    <s v="Ashburn-Hogan-Wigan-Ness"/>
    <s v="908568 Ashburn-Hogan-Wigan-Ness"/>
    <x v="6"/>
    <x v="11"/>
    <x v="0"/>
    <x v="0"/>
  </r>
  <r>
    <n v="908568"/>
    <x v="372"/>
    <x v="0"/>
    <x v="0"/>
    <s v="Water Capital"/>
    <x v="5"/>
    <x v="3"/>
    <x v="1"/>
    <x v="1"/>
    <x v="0"/>
    <s v="Integrated Road, Sewer &amp; Water Program"/>
    <x v="0"/>
    <x v="6"/>
    <x v="1"/>
    <x v="3"/>
    <x v="11"/>
    <s v="908568  Ashburn - Hogan - Wigan - Ness"/>
    <s v="516110  Water Capital"/>
    <n v="3600"/>
    <n v="0"/>
    <n v="0"/>
    <n v="0"/>
    <n v="0"/>
    <n v="0"/>
    <n v="0"/>
    <n v="0"/>
    <n v="0"/>
    <n v="0"/>
    <n v="3600"/>
    <n v="516110"/>
    <n v="3600"/>
    <s v="9"/>
    <x v="3"/>
    <s v="Water Capital"/>
    <n v="908568"/>
    <s v="Ashburn-Hogan-Wigan-Ness"/>
    <s v="908568 Ashburn-Hogan-Wigan-Ness"/>
    <x v="6"/>
    <x v="11"/>
    <x v="0"/>
    <x v="0"/>
  </r>
  <r>
    <n v="908568"/>
    <x v="372"/>
    <x v="0"/>
    <x v="0"/>
    <s v="Stormwater Reserve"/>
    <x v="5"/>
    <x v="3"/>
    <x v="1"/>
    <x v="3"/>
    <x v="0"/>
    <s v="Integrated Road, Sewer &amp; Water Program"/>
    <x v="0"/>
    <x v="6"/>
    <x v="1"/>
    <x v="3"/>
    <x v="11"/>
    <s v="908568  Ashburn - Hogan - Wigan - Ness"/>
    <s v="516180  Stormwater Reserve Capital"/>
    <n v="2295"/>
    <n v="0"/>
    <n v="0"/>
    <n v="0"/>
    <n v="0"/>
    <n v="0"/>
    <n v="0"/>
    <n v="0"/>
    <n v="0"/>
    <n v="0"/>
    <n v="2295"/>
    <n v="516180"/>
    <n v="2295"/>
    <s v="9"/>
    <x v="3"/>
    <s v="Stormwater"/>
    <n v="908568"/>
    <s v="Ashburn-Hogan-Wigan-Ness"/>
    <s v="908568 Ashburn-Hogan-Wigan-Ness"/>
    <x v="6"/>
    <x v="11"/>
    <x v="0"/>
    <x v="0"/>
  </r>
  <r>
    <n v="908568"/>
    <x v="372"/>
    <x v="2"/>
    <x v="2"/>
    <s v="Tax Supported Debt"/>
    <x v="2"/>
    <x v="0"/>
    <x v="0"/>
    <x v="0"/>
    <x v="0"/>
    <s v="Integrated Road, Sewer &amp; Water Program"/>
    <x v="0"/>
    <x v="6"/>
    <x v="1"/>
    <x v="3"/>
    <x v="11"/>
    <s v="908568  Ashburn - Hogan - Wigan - Ness"/>
    <s v="518004  Tax Supported Debt"/>
    <n v="200"/>
    <n v="0"/>
    <n v="0"/>
    <n v="0"/>
    <n v="0"/>
    <n v="0"/>
    <n v="0"/>
    <n v="0"/>
    <n v="0"/>
    <n v="0"/>
    <n v="200"/>
    <n v="518004"/>
    <n v="200"/>
    <s v="9"/>
    <x v="3"/>
    <s v="Tax Supported Debt"/>
    <n v="908568"/>
    <s v="Ashburn-Hogan-Wigan-Ness"/>
    <s v="908568 Ashburn-Hogan-Wigan-Ness"/>
    <x v="6"/>
    <x v="11"/>
    <x v="0"/>
    <x v="2"/>
  </r>
  <r>
    <n v="908568"/>
    <x v="372"/>
    <x v="2"/>
    <x v="2"/>
    <s v="Sewer Funded Debt"/>
    <x v="6"/>
    <x v="3"/>
    <x v="1"/>
    <x v="2"/>
    <x v="0"/>
    <s v="Integrated Road, Sewer &amp; Water Program"/>
    <x v="0"/>
    <x v="6"/>
    <x v="1"/>
    <x v="3"/>
    <x v="11"/>
    <s v="908568  Ashburn - Hogan - Wigan - Ness"/>
    <s v="518007  Sewer Funded Debt"/>
    <n v="2295"/>
    <n v="0"/>
    <n v="0"/>
    <n v="0"/>
    <n v="0"/>
    <n v="0"/>
    <n v="0"/>
    <n v="0"/>
    <n v="0"/>
    <n v="0"/>
    <n v="2295"/>
    <n v="518007"/>
    <n v="2295"/>
    <s v="9"/>
    <x v="3"/>
    <s v="Sewer Funded Debt"/>
    <n v="908568"/>
    <s v="Ashburn-Hogan-Wigan-Ness"/>
    <s v="908568 Ashburn-Hogan-Wigan-Ness"/>
    <x v="6"/>
    <x v="11"/>
    <x v="0"/>
    <x v="2"/>
  </r>
  <r>
    <n v="908568"/>
    <x v="372"/>
    <x v="2"/>
    <x v="2"/>
    <s v="Water Funded Debt"/>
    <x v="6"/>
    <x v="3"/>
    <x v="1"/>
    <x v="1"/>
    <x v="0"/>
    <s v="Integrated Road, Sewer &amp; Water Program"/>
    <x v="0"/>
    <x v="6"/>
    <x v="1"/>
    <x v="3"/>
    <x v="11"/>
    <s v="908568  Ashburn - Hogan - Wigan - Ness"/>
    <s v="518011  Water Funded Debt"/>
    <n v="15"/>
    <n v="0"/>
    <n v="0"/>
    <n v="0"/>
    <n v="0"/>
    <n v="0"/>
    <n v="0"/>
    <n v="0"/>
    <n v="0"/>
    <n v="0"/>
    <n v="15"/>
    <n v="518011"/>
    <n v="15"/>
    <s v="9"/>
    <x v="3"/>
    <s v="Water Funded Debt"/>
    <n v="908568"/>
    <s v="Ashburn-Hogan-Wigan-Ness"/>
    <s v="908568 Ashburn-Hogan-Wigan-Ness"/>
    <x v="6"/>
    <x v="11"/>
    <x v="0"/>
    <x v="2"/>
  </r>
  <r>
    <n v="908569"/>
    <x v="373"/>
    <x v="0"/>
    <x v="0"/>
    <s v="City Wide Capital"/>
    <x v="0"/>
    <x v="0"/>
    <x v="0"/>
    <x v="0"/>
    <x v="0"/>
    <s v="Integrated Road, Sewer &amp; Water Program"/>
    <x v="0"/>
    <x v="6"/>
    <x v="1"/>
    <x v="3"/>
    <x v="11"/>
    <s v="908569  Borthwick-Quebec-Gardenvale"/>
    <s v="516104  City Wide Capital"/>
    <n v="600"/>
    <n v="0"/>
    <n v="0"/>
    <n v="0"/>
    <n v="0"/>
    <n v="0"/>
    <n v="0"/>
    <n v="0"/>
    <n v="0"/>
    <n v="0"/>
    <n v="600"/>
    <n v="516104"/>
    <n v="600"/>
    <s v="13"/>
    <x v="3"/>
    <s v="City Wide Capital"/>
    <n v="908569"/>
    <s v="Borthwick-Quebec-Gardenvale"/>
    <s v="908569 Borthwick-Quebec-Gardenvale"/>
    <x v="6"/>
    <x v="11"/>
    <x v="0"/>
    <x v="0"/>
  </r>
  <r>
    <n v="908569"/>
    <x v="373"/>
    <x v="0"/>
    <x v="0"/>
    <s v="Water Capital"/>
    <x v="5"/>
    <x v="3"/>
    <x v="1"/>
    <x v="1"/>
    <x v="0"/>
    <s v="Integrated Road, Sewer &amp; Water Program"/>
    <x v="0"/>
    <x v="6"/>
    <x v="1"/>
    <x v="3"/>
    <x v="11"/>
    <s v="908569  Borthwick-Quebec-Gardenvale"/>
    <s v="516110  Water Capital"/>
    <n v="1180"/>
    <n v="0"/>
    <n v="0"/>
    <n v="0"/>
    <n v="0"/>
    <n v="0"/>
    <n v="0"/>
    <n v="0"/>
    <n v="0"/>
    <n v="0"/>
    <n v="1180"/>
    <n v="516110"/>
    <n v="1180"/>
    <s v="13"/>
    <x v="3"/>
    <s v="Water Capital"/>
    <n v="908569"/>
    <s v="Borthwick-Quebec-Gardenvale"/>
    <s v="908569 Borthwick-Quebec-Gardenvale"/>
    <x v="6"/>
    <x v="11"/>
    <x v="0"/>
    <x v="0"/>
  </r>
  <r>
    <n v="908569"/>
    <x v="373"/>
    <x v="0"/>
    <x v="0"/>
    <s v="Stormwater Reserve"/>
    <x v="5"/>
    <x v="3"/>
    <x v="1"/>
    <x v="3"/>
    <x v="0"/>
    <s v="Integrated Road, Sewer &amp; Water Program"/>
    <x v="0"/>
    <x v="6"/>
    <x v="1"/>
    <x v="3"/>
    <x v="11"/>
    <s v="908569  Borthwick-Quebec-Gardenvale"/>
    <s v="516180  Stormwater Reserve Capital"/>
    <n v="1390"/>
    <n v="0"/>
    <n v="0"/>
    <n v="0"/>
    <n v="0"/>
    <n v="0"/>
    <n v="0"/>
    <n v="0"/>
    <n v="0"/>
    <n v="0"/>
    <n v="1390"/>
    <n v="516180"/>
    <n v="1390"/>
    <s v="13"/>
    <x v="3"/>
    <s v="Stormwater"/>
    <n v="908569"/>
    <s v="Borthwick-Quebec-Gardenvale"/>
    <s v="908569 Borthwick-Quebec-Gardenvale"/>
    <x v="6"/>
    <x v="11"/>
    <x v="0"/>
    <x v="0"/>
  </r>
  <r>
    <n v="908569"/>
    <x v="373"/>
    <x v="2"/>
    <x v="2"/>
    <s v="Sewer Funded Debt"/>
    <x v="6"/>
    <x v="3"/>
    <x v="1"/>
    <x v="2"/>
    <x v="0"/>
    <s v="Integrated Road, Sewer &amp; Water Program"/>
    <x v="0"/>
    <x v="6"/>
    <x v="1"/>
    <x v="3"/>
    <x v="11"/>
    <s v="908569  Borthwick-Quebec-Gardenvale"/>
    <s v="518007  Sewer Funded Debt"/>
    <n v="1050"/>
    <n v="0"/>
    <n v="0"/>
    <n v="0"/>
    <n v="0"/>
    <n v="0"/>
    <n v="0"/>
    <n v="0"/>
    <n v="0"/>
    <n v="0"/>
    <n v="1050"/>
    <n v="518007"/>
    <n v="1050"/>
    <s v="13"/>
    <x v="3"/>
    <s v="Sewer Funded Debt"/>
    <n v="908569"/>
    <s v="Borthwick-Quebec-Gardenvale"/>
    <s v="908569 Borthwick-Quebec-Gardenvale"/>
    <x v="6"/>
    <x v="11"/>
    <x v="0"/>
    <x v="2"/>
  </r>
  <r>
    <n v="908569"/>
    <x v="373"/>
    <x v="2"/>
    <x v="2"/>
    <s v="Water Funded Debt"/>
    <x v="6"/>
    <x v="3"/>
    <x v="1"/>
    <x v="1"/>
    <x v="0"/>
    <s v="Integrated Road, Sewer &amp; Water Program"/>
    <x v="0"/>
    <x v="6"/>
    <x v="1"/>
    <x v="3"/>
    <x v="11"/>
    <s v="908569  Borthwick-Quebec-Gardenvale"/>
    <s v="518011  Water Funded Debt"/>
    <n v="200"/>
    <n v="0"/>
    <n v="0"/>
    <n v="0"/>
    <n v="0"/>
    <n v="0"/>
    <n v="0"/>
    <n v="0"/>
    <n v="0"/>
    <n v="0"/>
    <n v="200"/>
    <n v="518011"/>
    <n v="200"/>
    <s v="13"/>
    <x v="3"/>
    <s v="Water Funded Debt"/>
    <n v="908569"/>
    <s v="Borthwick-Quebec-Gardenvale"/>
    <s v="908569 Borthwick-Quebec-Gardenvale"/>
    <x v="6"/>
    <x v="11"/>
    <x v="0"/>
    <x v="2"/>
  </r>
  <r>
    <n v="908572"/>
    <x v="374"/>
    <x v="0"/>
    <x v="0"/>
    <s v="City Wide Capital"/>
    <x v="0"/>
    <x v="0"/>
    <x v="0"/>
    <x v="0"/>
    <x v="0"/>
    <s v="Individual"/>
    <x v="0"/>
    <x v="6"/>
    <x v="1"/>
    <x v="3"/>
    <x v="11"/>
    <s v="908572  Fairbairn-Bellwood-Willard-Belmont"/>
    <s v="516104  City Wide Capital"/>
    <n v="0"/>
    <n v="940"/>
    <n v="0"/>
    <n v="0"/>
    <n v="0"/>
    <n v="0"/>
    <n v="0"/>
    <n v="0"/>
    <n v="0"/>
    <n v="0"/>
    <n v="940"/>
    <n v="516104"/>
    <n v="940"/>
    <s v="17"/>
    <x v="3"/>
    <s v="City Wide Capital"/>
    <n v="908572"/>
    <s v="Fairbairn-Bellwood-Willard-Belmont"/>
    <s v="908572 Fairbairn-Bellwood-Willard-Belmont"/>
    <x v="6"/>
    <x v="11"/>
    <x v="0"/>
    <x v="0"/>
  </r>
  <r>
    <n v="908572"/>
    <x v="374"/>
    <x v="0"/>
    <x v="0"/>
    <s v="Water Capital"/>
    <x v="5"/>
    <x v="3"/>
    <x v="1"/>
    <x v="1"/>
    <x v="0"/>
    <s v="Individual"/>
    <x v="0"/>
    <x v="6"/>
    <x v="1"/>
    <x v="3"/>
    <x v="11"/>
    <s v="908572  Fairbairn-Bellwood-Willard-Belmont"/>
    <s v="516110  Water Capital"/>
    <n v="0"/>
    <n v="1860"/>
    <n v="0"/>
    <n v="0"/>
    <n v="0"/>
    <n v="0"/>
    <n v="0"/>
    <n v="0"/>
    <n v="0"/>
    <n v="0"/>
    <n v="1860"/>
    <n v="516110"/>
    <n v="1860"/>
    <s v="17"/>
    <x v="3"/>
    <s v="Water Capital"/>
    <n v="908572"/>
    <s v="Fairbairn-Bellwood-Willard-Belmont"/>
    <s v="908572 Fairbairn-Bellwood-Willard-Belmont"/>
    <x v="6"/>
    <x v="11"/>
    <x v="0"/>
    <x v="0"/>
  </r>
  <r>
    <n v="908572"/>
    <x v="374"/>
    <x v="0"/>
    <x v="0"/>
    <s v="Stormwater Reserve"/>
    <x v="5"/>
    <x v="3"/>
    <x v="1"/>
    <x v="3"/>
    <x v="0"/>
    <s v="Individual"/>
    <x v="0"/>
    <x v="6"/>
    <x v="1"/>
    <x v="3"/>
    <x v="11"/>
    <s v="908572  Fairbairn-Bellwood-Willard-Belmont"/>
    <s v="516180  Stormwater Reserve Capital"/>
    <n v="0"/>
    <n v="1700"/>
    <n v="0"/>
    <n v="0"/>
    <n v="0"/>
    <n v="0"/>
    <n v="0"/>
    <n v="0"/>
    <n v="0"/>
    <n v="0"/>
    <n v="1700"/>
    <n v="516180"/>
    <n v="1700"/>
    <s v="17"/>
    <x v="3"/>
    <s v="Stormwater"/>
    <n v="908572"/>
    <s v="Fairbairn-Bellwood-Willard-Belmont"/>
    <s v="908572 Fairbairn-Bellwood-Willard-Belmont"/>
    <x v="6"/>
    <x v="11"/>
    <x v="0"/>
    <x v="0"/>
  </r>
  <r>
    <n v="908572"/>
    <x v="374"/>
    <x v="2"/>
    <x v="2"/>
    <s v="Tax Supported Debt"/>
    <x v="2"/>
    <x v="0"/>
    <x v="0"/>
    <x v="0"/>
    <x v="0"/>
    <s v="Individual"/>
    <x v="0"/>
    <x v="6"/>
    <x v="1"/>
    <x v="3"/>
    <x v="11"/>
    <s v="908572  Fairbairn-Bellwood-Willard-Belmont"/>
    <s v="518004  Tax Supported Debt"/>
    <n v="0"/>
    <n v="30"/>
    <n v="0"/>
    <n v="0"/>
    <n v="0"/>
    <n v="0"/>
    <n v="0"/>
    <n v="0"/>
    <n v="0"/>
    <n v="0"/>
    <n v="30"/>
    <n v="518004"/>
    <n v="30"/>
    <s v="17"/>
    <x v="3"/>
    <s v="Tax Supported Debt"/>
    <n v="908572"/>
    <s v="Fairbairn-Bellwood-Willard-Belmont"/>
    <s v="908572 Fairbairn-Bellwood-Willard-Belmont"/>
    <x v="6"/>
    <x v="11"/>
    <x v="0"/>
    <x v="2"/>
  </r>
  <r>
    <n v="908572"/>
    <x v="374"/>
    <x v="2"/>
    <x v="2"/>
    <s v="Sewer Funded Debt"/>
    <x v="6"/>
    <x v="3"/>
    <x v="1"/>
    <x v="2"/>
    <x v="0"/>
    <s v="Individual"/>
    <x v="0"/>
    <x v="6"/>
    <x v="1"/>
    <x v="3"/>
    <x v="11"/>
    <s v="908572  Fairbairn-Bellwood-Willard-Belmont"/>
    <s v="518007  Sewer Funded Debt"/>
    <n v="0"/>
    <n v="1570"/>
    <n v="0"/>
    <n v="0"/>
    <n v="0"/>
    <n v="0"/>
    <n v="0"/>
    <n v="0"/>
    <n v="0"/>
    <n v="0"/>
    <n v="1570"/>
    <n v="518007"/>
    <n v="1570"/>
    <s v="17"/>
    <x v="3"/>
    <s v="Sewer Funded Debt"/>
    <n v="908572"/>
    <s v="Fairbairn-Bellwood-Willard-Belmont"/>
    <s v="908572 Fairbairn-Bellwood-Willard-Belmont"/>
    <x v="6"/>
    <x v="11"/>
    <x v="0"/>
    <x v="2"/>
  </r>
  <r>
    <n v="908572"/>
    <x v="374"/>
    <x v="2"/>
    <x v="2"/>
    <s v="Water Funded Debt"/>
    <x v="6"/>
    <x v="3"/>
    <x v="1"/>
    <x v="1"/>
    <x v="0"/>
    <s v="Individual"/>
    <x v="0"/>
    <x v="6"/>
    <x v="1"/>
    <x v="3"/>
    <x v="11"/>
    <s v="908572  Fairbairn-Bellwood-Willard-Belmont"/>
    <s v="518011  Water Funded Debt"/>
    <n v="0"/>
    <n v="200"/>
    <n v="0"/>
    <n v="0"/>
    <n v="0"/>
    <n v="0"/>
    <n v="0"/>
    <n v="0"/>
    <n v="0"/>
    <n v="0"/>
    <n v="200"/>
    <n v="518011"/>
    <n v="200"/>
    <s v="17"/>
    <x v="3"/>
    <s v="Water Funded Debt"/>
    <n v="908572"/>
    <s v="Fairbairn-Bellwood-Willard-Belmont"/>
    <s v="908572 Fairbairn-Bellwood-Willard-Belmont"/>
    <x v="6"/>
    <x v="11"/>
    <x v="0"/>
    <x v="2"/>
  </r>
  <r>
    <n v="908573"/>
    <x v="375"/>
    <x v="0"/>
    <x v="0"/>
    <s v="City Wide Capital"/>
    <x v="0"/>
    <x v="0"/>
    <x v="0"/>
    <x v="0"/>
    <x v="0"/>
    <s v="Integrated Road, Sewer &amp; Water Program"/>
    <x v="0"/>
    <x v="6"/>
    <x v="1"/>
    <x v="3"/>
    <x v="11"/>
    <s v="908573  Gibson-Denver-Tampa-Orlando"/>
    <s v="516104  City Wide Capital"/>
    <n v="580"/>
    <n v="0"/>
    <n v="0"/>
    <n v="0"/>
    <n v="0"/>
    <n v="0"/>
    <n v="0"/>
    <n v="0"/>
    <n v="0"/>
    <n v="0"/>
    <n v="580"/>
    <n v="516104"/>
    <n v="580"/>
    <s v="18"/>
    <x v="3"/>
    <s v="City Wide Capital"/>
    <n v="908573"/>
    <s v="Gibson-Denver-Tampa-Orlando"/>
    <s v="908573 Gibson-Denver-Tampa-Orlando"/>
    <x v="6"/>
    <x v="11"/>
    <x v="0"/>
    <x v="0"/>
  </r>
  <r>
    <n v="908573"/>
    <x v="375"/>
    <x v="0"/>
    <x v="0"/>
    <s v="Water Capital"/>
    <x v="5"/>
    <x v="3"/>
    <x v="1"/>
    <x v="1"/>
    <x v="0"/>
    <s v="Integrated Road, Sewer &amp; Water Program"/>
    <x v="0"/>
    <x v="6"/>
    <x v="1"/>
    <x v="3"/>
    <x v="11"/>
    <s v="908573  Gibson-Denver-Tampa-Orlando"/>
    <s v="516110  Water Capital"/>
    <n v="1000"/>
    <n v="0"/>
    <n v="0"/>
    <n v="0"/>
    <n v="0"/>
    <n v="0"/>
    <n v="0"/>
    <n v="0"/>
    <n v="0"/>
    <n v="0"/>
    <n v="1000"/>
    <n v="516110"/>
    <n v="1000"/>
    <s v="18"/>
    <x v="3"/>
    <s v="Water Capital"/>
    <n v="908573"/>
    <s v="Gibson-Denver-Tampa-Orlando"/>
    <s v="908573 Gibson-Denver-Tampa-Orlando"/>
    <x v="6"/>
    <x v="11"/>
    <x v="0"/>
    <x v="0"/>
  </r>
  <r>
    <n v="908573"/>
    <x v="375"/>
    <x v="0"/>
    <x v="0"/>
    <s v="Sewer Capital"/>
    <x v="5"/>
    <x v="3"/>
    <x v="1"/>
    <x v="2"/>
    <x v="0"/>
    <s v="Integrated Road, Sewer &amp; Water Program"/>
    <x v="0"/>
    <x v="6"/>
    <x v="1"/>
    <x v="3"/>
    <x v="11"/>
    <s v="908573  Gibson-Denver-Tampa-Orlando"/>
    <s v="516112  Sewer Capital"/>
    <n v="760"/>
    <n v="0"/>
    <n v="0"/>
    <n v="0"/>
    <n v="0"/>
    <n v="0"/>
    <n v="0"/>
    <n v="0"/>
    <n v="0"/>
    <n v="0"/>
    <n v="760"/>
    <n v="516112"/>
    <n v="760"/>
    <s v="18"/>
    <x v="3"/>
    <s v="Sewer Capital "/>
    <n v="908573"/>
    <s v="Gibson-Denver-Tampa-Orlando"/>
    <s v="908573 Gibson-Denver-Tampa-Orlando"/>
    <x v="6"/>
    <x v="11"/>
    <x v="0"/>
    <x v="0"/>
  </r>
  <r>
    <n v="908573"/>
    <x v="375"/>
    <x v="0"/>
    <x v="0"/>
    <s v="Stormwater Reserve"/>
    <x v="5"/>
    <x v="3"/>
    <x v="1"/>
    <x v="3"/>
    <x v="0"/>
    <s v="Integrated Road, Sewer &amp; Water Program"/>
    <x v="0"/>
    <x v="6"/>
    <x v="1"/>
    <x v="3"/>
    <x v="11"/>
    <s v="908573  Gibson-Denver-Tampa-Orlando"/>
    <s v="516180  Stormwater Reserve Capital"/>
    <n v="870"/>
    <n v="0"/>
    <n v="0"/>
    <n v="0"/>
    <n v="0"/>
    <n v="0"/>
    <n v="0"/>
    <n v="0"/>
    <n v="0"/>
    <n v="0"/>
    <n v="870"/>
    <n v="516180"/>
    <n v="870"/>
    <s v="18"/>
    <x v="3"/>
    <s v="Stormwater"/>
    <n v="908573"/>
    <s v="Gibson-Denver-Tampa-Orlando"/>
    <s v="908573 Gibson-Denver-Tampa-Orlando"/>
    <x v="6"/>
    <x v="11"/>
    <x v="0"/>
    <x v="0"/>
  </r>
  <r>
    <n v="908573"/>
    <x v="375"/>
    <x v="2"/>
    <x v="2"/>
    <s v="Sewer Funded Debt"/>
    <x v="6"/>
    <x v="3"/>
    <x v="1"/>
    <x v="2"/>
    <x v="0"/>
    <s v="Integrated Road, Sewer &amp; Water Program"/>
    <x v="0"/>
    <x v="6"/>
    <x v="1"/>
    <x v="3"/>
    <x v="11"/>
    <s v="908573  Gibson-Denver-Tampa-Orlando"/>
    <s v="518007  Sewer Funded Debt"/>
    <n v="200"/>
    <n v="0"/>
    <n v="0"/>
    <n v="0"/>
    <n v="0"/>
    <n v="0"/>
    <n v="0"/>
    <n v="0"/>
    <n v="0"/>
    <n v="0"/>
    <n v="200"/>
    <n v="518007"/>
    <n v="200"/>
    <s v="18"/>
    <x v="3"/>
    <s v="Sewer Funded Debt"/>
    <n v="908573"/>
    <s v="Gibson-Denver-Tampa-Orlando"/>
    <s v="908573 Gibson-Denver-Tampa-Orlando"/>
    <x v="6"/>
    <x v="11"/>
    <x v="0"/>
    <x v="2"/>
  </r>
  <r>
    <n v="908573"/>
    <x v="375"/>
    <x v="2"/>
    <x v="2"/>
    <s v="Water Funded Debt"/>
    <x v="6"/>
    <x v="3"/>
    <x v="1"/>
    <x v="1"/>
    <x v="0"/>
    <s v="Integrated Road, Sewer &amp; Water Program"/>
    <x v="0"/>
    <x v="6"/>
    <x v="1"/>
    <x v="3"/>
    <x v="11"/>
    <s v="908573  Gibson-Denver-Tampa-Orlando"/>
    <s v="518011  Water Funded Debt"/>
    <n v="340"/>
    <n v="0"/>
    <n v="0"/>
    <n v="0"/>
    <n v="0"/>
    <n v="0"/>
    <n v="0"/>
    <n v="0"/>
    <n v="0"/>
    <n v="0"/>
    <n v="340"/>
    <n v="518011"/>
    <n v="340"/>
    <s v="18"/>
    <x v="3"/>
    <s v="Water Funded Debt"/>
    <n v="908573"/>
    <s v="Gibson-Denver-Tampa-Orlando"/>
    <s v="908573 Gibson-Denver-Tampa-Orlando"/>
    <x v="6"/>
    <x v="11"/>
    <x v="0"/>
    <x v="2"/>
  </r>
  <r>
    <n v="908574"/>
    <x v="376"/>
    <x v="0"/>
    <x v="0"/>
    <s v="City Wide Capital"/>
    <x v="0"/>
    <x v="0"/>
    <x v="0"/>
    <x v="0"/>
    <x v="0"/>
    <s v="Integrated Road, Sewer &amp; Water Program"/>
    <x v="0"/>
    <x v="6"/>
    <x v="1"/>
    <x v="3"/>
    <x v="11"/>
    <s v="908574  Grove Ave &amp; Grosvenor"/>
    <s v="516104  City Wide Capital"/>
    <n v="170"/>
    <n v="0"/>
    <n v="580"/>
    <n v="0"/>
    <n v="0"/>
    <n v="0"/>
    <n v="0"/>
    <n v="0"/>
    <n v="0"/>
    <n v="0"/>
    <n v="750"/>
    <n v="516104"/>
    <n v="750"/>
    <s v="17"/>
    <x v="7"/>
    <s v="City Wide Capital"/>
    <n v="908574"/>
    <s v="Av. Grove "/>
    <s v="908574 Av. Grove "/>
    <x v="6"/>
    <x v="11"/>
    <x v="0"/>
    <x v="0"/>
  </r>
  <r>
    <n v="908574"/>
    <x v="376"/>
    <x v="0"/>
    <x v="0"/>
    <s v="Water Capital"/>
    <x v="5"/>
    <x v="3"/>
    <x v="1"/>
    <x v="1"/>
    <x v="0"/>
    <s v="Integrated Road, Sewer &amp; Water Program"/>
    <x v="0"/>
    <x v="6"/>
    <x v="1"/>
    <x v="3"/>
    <x v="11"/>
    <s v="908574  Grove Ave &amp; Grosvenor"/>
    <s v="516110  Water Capital"/>
    <n v="300"/>
    <n v="0"/>
    <n v="1350"/>
    <n v="0"/>
    <n v="0"/>
    <n v="0"/>
    <n v="0"/>
    <n v="0"/>
    <n v="0"/>
    <n v="0"/>
    <n v="1650"/>
    <n v="516110"/>
    <n v="1650"/>
    <s v="17"/>
    <x v="7"/>
    <s v="Water Capital"/>
    <n v="908574"/>
    <s v="Av. Grove "/>
    <s v="908574 Av. Grove "/>
    <x v="6"/>
    <x v="11"/>
    <x v="0"/>
    <x v="0"/>
  </r>
  <r>
    <n v="908574"/>
    <x v="376"/>
    <x v="0"/>
    <x v="0"/>
    <s v="Sewer Capital"/>
    <x v="5"/>
    <x v="3"/>
    <x v="1"/>
    <x v="2"/>
    <x v="0"/>
    <s v="Integrated Road, Sewer &amp; Water Program"/>
    <x v="0"/>
    <x v="6"/>
    <x v="1"/>
    <x v="3"/>
    <x v="11"/>
    <s v="908574  Grove Ave &amp; Grosvenor"/>
    <s v="516112  Sewer Capital"/>
    <n v="150"/>
    <n v="0"/>
    <n v="0"/>
    <n v="0"/>
    <n v="0"/>
    <n v="0"/>
    <n v="0"/>
    <n v="0"/>
    <n v="0"/>
    <n v="0"/>
    <n v="150"/>
    <n v="516112"/>
    <n v="150"/>
    <s v="17"/>
    <x v="7"/>
    <s v="Sewer Capital "/>
    <n v="908574"/>
    <s v="Av. Grove "/>
    <s v="908574 Av. Grove "/>
    <x v="6"/>
    <x v="11"/>
    <x v="0"/>
    <x v="0"/>
  </r>
  <r>
    <n v="908574"/>
    <x v="376"/>
    <x v="0"/>
    <x v="0"/>
    <s v="Stormwater Reserve"/>
    <x v="5"/>
    <x v="3"/>
    <x v="1"/>
    <x v="3"/>
    <x v="0"/>
    <s v="Integrated Road, Sewer &amp; Water Program"/>
    <x v="0"/>
    <x v="6"/>
    <x v="1"/>
    <x v="3"/>
    <x v="11"/>
    <s v="908574  Grove Ave &amp; Grosvenor"/>
    <s v="516180  Stormwater Reserve Capital"/>
    <n v="0"/>
    <n v="0"/>
    <n v="1350"/>
    <n v="0"/>
    <n v="0"/>
    <n v="0"/>
    <n v="0"/>
    <n v="0"/>
    <n v="0"/>
    <n v="0"/>
    <n v="1350"/>
    <n v="516180"/>
    <n v="1350"/>
    <s v="17"/>
    <x v="7"/>
    <s v="Stormwater"/>
    <n v="908574"/>
    <s v="Av. Grove "/>
    <s v="908574 Av. Grove "/>
    <x v="6"/>
    <x v="11"/>
    <x v="0"/>
    <x v="0"/>
  </r>
  <r>
    <n v="908574"/>
    <x v="376"/>
    <x v="2"/>
    <x v="2"/>
    <s v="Sewer Funded Debt"/>
    <x v="6"/>
    <x v="3"/>
    <x v="1"/>
    <x v="2"/>
    <x v="0"/>
    <s v="Integrated Road, Sewer &amp; Water Program"/>
    <x v="0"/>
    <x v="6"/>
    <x v="1"/>
    <x v="3"/>
    <x v="11"/>
    <s v="908574  Grove Ave &amp; Grosvenor"/>
    <s v="518007  Sewer Funded Debt"/>
    <n v="30"/>
    <n v="0"/>
    <n v="720"/>
    <n v="0"/>
    <n v="0"/>
    <n v="0"/>
    <n v="0"/>
    <n v="0"/>
    <n v="0"/>
    <n v="0"/>
    <n v="750"/>
    <n v="518007"/>
    <n v="750"/>
    <s v="17"/>
    <x v="7"/>
    <s v="Sewer Funded Debt"/>
    <n v="908574"/>
    <s v="Av. Grove "/>
    <s v="908574 Av. Grove "/>
    <x v="6"/>
    <x v="11"/>
    <x v="0"/>
    <x v="2"/>
  </r>
  <r>
    <n v="908574"/>
    <x v="376"/>
    <x v="2"/>
    <x v="2"/>
    <s v="Water Funded Debt"/>
    <x v="6"/>
    <x v="3"/>
    <x v="1"/>
    <x v="1"/>
    <x v="0"/>
    <s v="Integrated Road, Sewer &amp; Water Program"/>
    <x v="0"/>
    <x v="6"/>
    <x v="1"/>
    <x v="3"/>
    <x v="11"/>
    <s v="908574  Grove Ave &amp; Grosvenor"/>
    <s v="518011  Water Funded Debt"/>
    <n v="50"/>
    <n v="0"/>
    <n v="100"/>
    <n v="0"/>
    <n v="0"/>
    <n v="0"/>
    <n v="0"/>
    <n v="0"/>
    <n v="0"/>
    <n v="0"/>
    <n v="150"/>
    <n v="518011"/>
    <n v="150"/>
    <s v="17"/>
    <x v="7"/>
    <s v="Water Funded Debt"/>
    <n v="908574"/>
    <s v="Av. Grove "/>
    <s v="908574 Av. Grove "/>
    <x v="6"/>
    <x v="11"/>
    <x v="0"/>
    <x v="2"/>
  </r>
  <r>
    <n v="908574"/>
    <x v="376"/>
    <x v="2"/>
    <x v="2"/>
    <s v="Stormwater Res Debt"/>
    <x v="6"/>
    <x v="3"/>
    <x v="1"/>
    <x v="3"/>
    <x v="0"/>
    <s v="Integrated Road, Sewer &amp; Water Program"/>
    <x v="0"/>
    <x v="6"/>
    <x v="1"/>
    <x v="3"/>
    <x v="11"/>
    <s v="908574  Grove Ave &amp; Grosvenor"/>
    <s v="518056  Stormwater Reserve Capital Debt"/>
    <n v="350"/>
    <n v="0"/>
    <n v="100"/>
    <n v="0"/>
    <n v="0"/>
    <n v="0"/>
    <n v="0"/>
    <n v="0"/>
    <n v="0"/>
    <n v="0"/>
    <n v="450"/>
    <n v="518056"/>
    <n v="450"/>
    <s v="17"/>
    <x v="7"/>
    <e v="#N/A"/>
    <n v="908574"/>
    <s v="Av. Grove "/>
    <s v="908574 Av. Grove "/>
    <x v="6"/>
    <x v="11"/>
    <x v="0"/>
    <x v="2"/>
  </r>
  <r>
    <n v="908576"/>
    <x v="377"/>
    <x v="0"/>
    <x v="0"/>
    <s v="City Wide Capital"/>
    <x v="0"/>
    <x v="0"/>
    <x v="0"/>
    <x v="0"/>
    <x v="0"/>
    <s v="Individual"/>
    <x v="0"/>
    <x v="6"/>
    <x v="1"/>
    <x v="3"/>
    <x v="11"/>
    <s v="908576  Larkin-Larose-Lepage"/>
    <s v="516104  City Wide Capital"/>
    <n v="0"/>
    <n v="800"/>
    <n v="0"/>
    <n v="0"/>
    <n v="0"/>
    <n v="0"/>
    <n v="0"/>
    <n v="0"/>
    <n v="0"/>
    <n v="0"/>
    <n v="800"/>
    <n v="516104"/>
    <n v="800"/>
    <n v="3"/>
    <x v="3"/>
    <s v="City Wide Capital"/>
    <n v="908576"/>
    <s v="Larkin-Larose-Lepage"/>
    <s v="908576 Larkin-Larose-Lepage"/>
    <x v="6"/>
    <x v="11"/>
    <x v="0"/>
    <x v="0"/>
  </r>
  <r>
    <n v="908576"/>
    <x v="377"/>
    <x v="0"/>
    <x v="0"/>
    <s v="Water Capital"/>
    <x v="5"/>
    <x v="3"/>
    <x v="1"/>
    <x v="1"/>
    <x v="0"/>
    <s v="Individual"/>
    <x v="0"/>
    <x v="6"/>
    <x v="1"/>
    <x v="3"/>
    <x v="11"/>
    <s v="908576  Larkin-Larose-Lepage"/>
    <s v="516110  Water Capital"/>
    <n v="0"/>
    <n v="1350"/>
    <n v="0"/>
    <n v="0"/>
    <n v="0"/>
    <n v="0"/>
    <n v="0"/>
    <n v="0"/>
    <n v="0"/>
    <n v="0"/>
    <n v="1350"/>
    <n v="516110"/>
    <n v="1350"/>
    <n v="3"/>
    <x v="3"/>
    <s v="Water Capital"/>
    <n v="908576"/>
    <s v="Larkin-Larose-Lepage"/>
    <s v="908576 Larkin-Larose-Lepage"/>
    <x v="6"/>
    <x v="11"/>
    <x v="0"/>
    <x v="0"/>
  </r>
  <r>
    <n v="908576"/>
    <x v="377"/>
    <x v="0"/>
    <x v="0"/>
    <s v="Sewer Capital"/>
    <x v="5"/>
    <x v="3"/>
    <x v="1"/>
    <x v="2"/>
    <x v="0"/>
    <s v="Individual"/>
    <x v="0"/>
    <x v="6"/>
    <x v="1"/>
    <x v="3"/>
    <x v="11"/>
    <s v="908576  Larkin-Larose-Lepage"/>
    <s v="516112  Sewer Capital"/>
    <n v="0"/>
    <n v="1350"/>
    <n v="0"/>
    <n v="0"/>
    <n v="0"/>
    <n v="0"/>
    <n v="0"/>
    <n v="0"/>
    <n v="0"/>
    <n v="0"/>
    <n v="1350"/>
    <n v="516112"/>
    <n v="1350"/>
    <n v="3"/>
    <x v="3"/>
    <s v="Sewer Capital "/>
    <n v="908576"/>
    <s v="Larkin-Larose-Lepage"/>
    <s v="908576 Larkin-Larose-Lepage"/>
    <x v="6"/>
    <x v="11"/>
    <x v="0"/>
    <x v="0"/>
  </r>
  <r>
    <n v="908576"/>
    <x v="377"/>
    <x v="0"/>
    <x v="0"/>
    <s v="Stormwater Reserve"/>
    <x v="5"/>
    <x v="3"/>
    <x v="1"/>
    <x v="3"/>
    <x v="0"/>
    <s v="Individual"/>
    <x v="0"/>
    <x v="6"/>
    <x v="1"/>
    <x v="3"/>
    <x v="11"/>
    <s v="908576  Larkin-Larose-Lepage"/>
    <s v="516180  Stormwater Reserve Capital"/>
    <n v="0"/>
    <n v="1350"/>
    <n v="0"/>
    <n v="0"/>
    <n v="0"/>
    <n v="0"/>
    <n v="0"/>
    <n v="0"/>
    <n v="0"/>
    <n v="0"/>
    <n v="1350"/>
    <n v="516180"/>
    <n v="1350"/>
    <n v="3"/>
    <x v="3"/>
    <s v="Stormwater"/>
    <n v="908576"/>
    <s v="Larkin-Larose-Lepage"/>
    <s v="908576 Larkin-Larose-Lepage"/>
    <x v="6"/>
    <x v="11"/>
    <x v="0"/>
    <x v="0"/>
  </r>
  <r>
    <n v="908576"/>
    <x v="377"/>
    <x v="2"/>
    <x v="2"/>
    <s v="Tax Supported Debt"/>
    <x v="2"/>
    <x v="0"/>
    <x v="0"/>
    <x v="0"/>
    <x v="0"/>
    <s v="Individual"/>
    <x v="0"/>
    <x v="6"/>
    <x v="1"/>
    <x v="3"/>
    <x v="11"/>
    <s v="908576  Larkin-Larose-Lepage"/>
    <s v="518004  Tax Supported Debt"/>
    <n v="0"/>
    <n v="50"/>
    <n v="0"/>
    <n v="0"/>
    <n v="0"/>
    <n v="0"/>
    <n v="0"/>
    <n v="0"/>
    <n v="0"/>
    <n v="0"/>
    <n v="50"/>
    <n v="518004"/>
    <n v="50"/>
    <n v="3"/>
    <x v="3"/>
    <s v="Tax Supported Debt"/>
    <n v="908576"/>
    <s v="Larkin-Larose-Lepage"/>
    <s v="908576 Larkin-Larose-Lepage"/>
    <x v="6"/>
    <x v="11"/>
    <x v="0"/>
    <x v="2"/>
  </r>
  <r>
    <n v="908577"/>
    <x v="378"/>
    <x v="0"/>
    <x v="0"/>
    <s v="City Wide Capital"/>
    <x v="0"/>
    <x v="0"/>
    <x v="0"/>
    <x v="0"/>
    <x v="0"/>
    <s v="Integrated Road, Sewer &amp; Water Program"/>
    <x v="0"/>
    <x v="6"/>
    <x v="1"/>
    <x v="3"/>
    <x v="11"/>
    <s v="908577  Mailes Ave (Patricia-Oakdale)"/>
    <s v="516104  City Wide Capital"/>
    <n v="300"/>
    <n v="0"/>
    <n v="0"/>
    <n v="0"/>
    <n v="0"/>
    <n v="0"/>
    <n v="0"/>
    <n v="0"/>
    <n v="0"/>
    <n v="0"/>
    <n v="300"/>
    <n v="516104"/>
    <n v="300"/>
    <s v="15"/>
    <x v="3"/>
    <s v="City Wide Capital"/>
    <n v="908577"/>
    <s v="Av. Mailes (Patricia-Oakdale)"/>
    <s v="908577 Av. Mailes (Patricia-Oakdale)"/>
    <x v="6"/>
    <x v="11"/>
    <x v="0"/>
    <x v="0"/>
  </r>
  <r>
    <n v="908577"/>
    <x v="378"/>
    <x v="0"/>
    <x v="0"/>
    <s v="Water Capital"/>
    <x v="5"/>
    <x v="3"/>
    <x v="1"/>
    <x v="1"/>
    <x v="0"/>
    <s v="Integrated Road, Sewer &amp; Water Program"/>
    <x v="0"/>
    <x v="6"/>
    <x v="1"/>
    <x v="3"/>
    <x v="11"/>
    <s v="908577  Mailes Ave (Patricia-Oakdale)"/>
    <s v="516110  Water Capital"/>
    <n v="760"/>
    <n v="0"/>
    <n v="0"/>
    <n v="0"/>
    <n v="0"/>
    <n v="0"/>
    <n v="0"/>
    <n v="0"/>
    <n v="0"/>
    <n v="0"/>
    <n v="760"/>
    <n v="516110"/>
    <n v="760"/>
    <s v="15"/>
    <x v="3"/>
    <s v="Water Capital"/>
    <n v="908577"/>
    <s v="Av. Mailes (Patricia-Oakdale)"/>
    <s v="908577 Av. Mailes (Patricia-Oakdale)"/>
    <x v="6"/>
    <x v="11"/>
    <x v="0"/>
    <x v="0"/>
  </r>
  <r>
    <n v="908577"/>
    <x v="378"/>
    <x v="0"/>
    <x v="0"/>
    <s v="Sewer Capital"/>
    <x v="5"/>
    <x v="3"/>
    <x v="1"/>
    <x v="2"/>
    <x v="0"/>
    <s v="Integrated Road, Sewer &amp; Water Program"/>
    <x v="0"/>
    <x v="6"/>
    <x v="1"/>
    <x v="3"/>
    <x v="11"/>
    <s v="908577  Mailes Ave (Patricia-Oakdale)"/>
    <s v="516112  Sewer Capital"/>
    <n v="600"/>
    <n v="0"/>
    <n v="0"/>
    <n v="0"/>
    <n v="0"/>
    <n v="0"/>
    <n v="0"/>
    <n v="0"/>
    <n v="0"/>
    <n v="0"/>
    <n v="600"/>
    <n v="516112"/>
    <n v="600"/>
    <s v="15"/>
    <x v="3"/>
    <s v="Sewer Capital "/>
    <n v="908577"/>
    <s v="Av. Mailes (Patricia-Oakdale)"/>
    <s v="908577 Av. Mailes (Patricia-Oakdale)"/>
    <x v="6"/>
    <x v="11"/>
    <x v="0"/>
    <x v="0"/>
  </r>
  <r>
    <n v="908577"/>
    <x v="378"/>
    <x v="0"/>
    <x v="0"/>
    <s v="Stormwater Reserve"/>
    <x v="5"/>
    <x v="3"/>
    <x v="1"/>
    <x v="3"/>
    <x v="0"/>
    <s v="Integrated Road, Sewer &amp; Water Program"/>
    <x v="0"/>
    <x v="6"/>
    <x v="1"/>
    <x v="3"/>
    <x v="11"/>
    <s v="908577  Mailes Ave (Patricia-Oakdale)"/>
    <s v="516180  Stormwater Reserve Capital"/>
    <n v="330"/>
    <n v="0"/>
    <n v="0"/>
    <n v="0"/>
    <n v="0"/>
    <n v="0"/>
    <n v="0"/>
    <n v="0"/>
    <n v="0"/>
    <n v="0"/>
    <n v="330"/>
    <n v="516180"/>
    <n v="330"/>
    <s v="15"/>
    <x v="3"/>
    <s v="Stormwater"/>
    <n v="908577"/>
    <s v="Av. Mailes (Patricia-Oakdale)"/>
    <s v="908577 Av. Mailes (Patricia-Oakdale)"/>
    <x v="6"/>
    <x v="11"/>
    <x v="0"/>
    <x v="0"/>
  </r>
  <r>
    <n v="908577"/>
    <x v="378"/>
    <x v="2"/>
    <x v="2"/>
    <s v="Sewer Funded Debt"/>
    <x v="6"/>
    <x v="3"/>
    <x v="1"/>
    <x v="2"/>
    <x v="0"/>
    <s v="Integrated Road, Sewer &amp; Water Program"/>
    <x v="0"/>
    <x v="6"/>
    <x v="1"/>
    <x v="3"/>
    <x v="11"/>
    <s v="908577  Mailes Ave (Patricia-Oakdale)"/>
    <s v="518007  Sewer Funded Debt"/>
    <n v="50"/>
    <n v="0"/>
    <n v="0"/>
    <n v="0"/>
    <n v="0"/>
    <n v="0"/>
    <n v="0"/>
    <n v="0"/>
    <n v="0"/>
    <n v="0"/>
    <n v="50"/>
    <n v="518007"/>
    <n v="50"/>
    <s v="15"/>
    <x v="3"/>
    <s v="Sewer Funded Debt"/>
    <n v="908577"/>
    <s v="Av. Mailes (Patricia-Oakdale)"/>
    <s v="908577 Av. Mailes (Patricia-Oakdale)"/>
    <x v="6"/>
    <x v="11"/>
    <x v="0"/>
    <x v="2"/>
  </r>
  <r>
    <n v="908577"/>
    <x v="378"/>
    <x v="2"/>
    <x v="2"/>
    <s v="Water Funded Debt"/>
    <x v="6"/>
    <x v="3"/>
    <x v="1"/>
    <x v="1"/>
    <x v="0"/>
    <s v="Integrated Road, Sewer &amp; Water Program"/>
    <x v="0"/>
    <x v="6"/>
    <x v="1"/>
    <x v="3"/>
    <x v="11"/>
    <s v="908577  Mailes Ave (Patricia-Oakdale)"/>
    <s v="518011  Water Funded Debt"/>
    <n v="70"/>
    <n v="0"/>
    <n v="0"/>
    <n v="0"/>
    <n v="0"/>
    <n v="0"/>
    <n v="0"/>
    <n v="0"/>
    <n v="0"/>
    <n v="0"/>
    <n v="70"/>
    <n v="518011"/>
    <n v="70"/>
    <s v="15"/>
    <x v="3"/>
    <s v="Water Funded Debt"/>
    <n v="908577"/>
    <s v="Av. Mailes (Patricia-Oakdale)"/>
    <s v="908577 Av. Mailes (Patricia-Oakdale)"/>
    <x v="6"/>
    <x v="11"/>
    <x v="0"/>
    <x v="2"/>
  </r>
  <r>
    <n v="908578"/>
    <x v="379"/>
    <x v="0"/>
    <x v="0"/>
    <s v="City Wide Capital"/>
    <x v="0"/>
    <x v="0"/>
    <x v="0"/>
    <x v="0"/>
    <x v="0"/>
    <s v="Integrated Road, Sewer &amp; Water Program"/>
    <x v="0"/>
    <x v="6"/>
    <x v="1"/>
    <x v="3"/>
    <x v="11"/>
    <s v="908578  Ryder St - Featherston Dr"/>
    <s v="516104  City Wide Capital"/>
    <n v="100"/>
    <n v="0"/>
    <n v="400"/>
    <n v="0"/>
    <n v="0"/>
    <n v="0"/>
    <n v="0"/>
    <n v="0"/>
    <n v="0"/>
    <n v="0"/>
    <n v="500"/>
    <n v="516104"/>
    <n v="500"/>
    <s v="18"/>
    <x v="7"/>
    <s v="City Wide Capital"/>
    <n v="908578"/>
    <s v="Ryder - Featherston"/>
    <s v="908578 Ryder - Featherston"/>
    <x v="6"/>
    <x v="11"/>
    <x v="0"/>
    <x v="0"/>
  </r>
  <r>
    <n v="908578"/>
    <x v="379"/>
    <x v="0"/>
    <x v="0"/>
    <s v="Water Capital"/>
    <x v="5"/>
    <x v="3"/>
    <x v="1"/>
    <x v="1"/>
    <x v="0"/>
    <s v="Integrated Road, Sewer &amp; Water Program"/>
    <x v="0"/>
    <x v="6"/>
    <x v="1"/>
    <x v="3"/>
    <x v="11"/>
    <s v="908578  Ryder St - Featherston Dr"/>
    <s v="516110  Water Capital"/>
    <n v="325"/>
    <n v="0"/>
    <n v="1400"/>
    <n v="0"/>
    <n v="0"/>
    <n v="0"/>
    <n v="0"/>
    <n v="0"/>
    <n v="0"/>
    <n v="0"/>
    <n v="1725"/>
    <n v="516110"/>
    <n v="1725"/>
    <s v="18"/>
    <x v="7"/>
    <s v="Water Capital"/>
    <n v="908578"/>
    <s v="Ryder - Featherston"/>
    <s v="908578 Ryder - Featherston"/>
    <x v="6"/>
    <x v="11"/>
    <x v="0"/>
    <x v="0"/>
  </r>
  <r>
    <n v="908578"/>
    <x v="379"/>
    <x v="0"/>
    <x v="0"/>
    <s v="Sewer Capital"/>
    <x v="5"/>
    <x v="3"/>
    <x v="1"/>
    <x v="2"/>
    <x v="0"/>
    <s v="Integrated Road, Sewer &amp; Water Program"/>
    <x v="0"/>
    <x v="6"/>
    <x v="1"/>
    <x v="3"/>
    <x v="11"/>
    <s v="908578  Ryder St - Featherston Dr"/>
    <s v="516112  Sewer Capital"/>
    <n v="200"/>
    <n v="0"/>
    <n v="0"/>
    <n v="0"/>
    <n v="0"/>
    <n v="0"/>
    <n v="0"/>
    <n v="0"/>
    <n v="0"/>
    <n v="0"/>
    <n v="200"/>
    <n v="516112"/>
    <n v="200"/>
    <s v="18"/>
    <x v="7"/>
    <s v="Sewer Capital "/>
    <n v="908578"/>
    <s v="Ryder - Featherston"/>
    <s v="908578 Ryder - Featherston"/>
    <x v="6"/>
    <x v="11"/>
    <x v="0"/>
    <x v="0"/>
  </r>
  <r>
    <n v="908578"/>
    <x v="379"/>
    <x v="0"/>
    <x v="0"/>
    <s v="Stormwater Reserve"/>
    <x v="5"/>
    <x v="3"/>
    <x v="1"/>
    <x v="3"/>
    <x v="0"/>
    <s v="Integrated Road, Sewer &amp; Water Program"/>
    <x v="0"/>
    <x v="6"/>
    <x v="1"/>
    <x v="3"/>
    <x v="11"/>
    <s v="908578  Ryder St - Featherston Dr"/>
    <s v="516180  Stormwater Reserve Capital"/>
    <n v="0"/>
    <n v="0"/>
    <n v="970"/>
    <n v="0"/>
    <n v="0"/>
    <n v="0"/>
    <n v="0"/>
    <n v="0"/>
    <n v="0"/>
    <n v="0"/>
    <n v="970"/>
    <n v="516180"/>
    <n v="970"/>
    <s v="18"/>
    <x v="7"/>
    <s v="Stormwater"/>
    <n v="908578"/>
    <s v="Ryder - Featherston"/>
    <s v="908578 Ryder - Featherston"/>
    <x v="6"/>
    <x v="11"/>
    <x v="0"/>
    <x v="0"/>
  </r>
  <r>
    <n v="908578"/>
    <x v="379"/>
    <x v="2"/>
    <x v="2"/>
    <s v="Sewer Funded Debt"/>
    <x v="6"/>
    <x v="3"/>
    <x v="1"/>
    <x v="2"/>
    <x v="0"/>
    <s v="Integrated Road, Sewer &amp; Water Program"/>
    <x v="0"/>
    <x v="6"/>
    <x v="1"/>
    <x v="3"/>
    <x v="11"/>
    <s v="908578  Ryder St - Featherston Dr"/>
    <s v="518007  Sewer Funded Debt"/>
    <n v="50"/>
    <n v="0"/>
    <n v="1000"/>
    <n v="0"/>
    <n v="0"/>
    <n v="0"/>
    <n v="0"/>
    <n v="0"/>
    <n v="0"/>
    <n v="0"/>
    <n v="1050"/>
    <n v="518007"/>
    <n v="1050"/>
    <s v="18"/>
    <x v="7"/>
    <s v="Sewer Funded Debt"/>
    <n v="908578"/>
    <s v="Ryder - Featherston"/>
    <s v="908578 Ryder - Featherston"/>
    <x v="6"/>
    <x v="11"/>
    <x v="0"/>
    <x v="2"/>
  </r>
  <r>
    <n v="908578"/>
    <x v="379"/>
    <x v="2"/>
    <x v="2"/>
    <s v="Water Funded Debt"/>
    <x v="6"/>
    <x v="3"/>
    <x v="1"/>
    <x v="1"/>
    <x v="0"/>
    <s v="Integrated Road, Sewer &amp; Water Program"/>
    <x v="0"/>
    <x v="6"/>
    <x v="1"/>
    <x v="3"/>
    <x v="11"/>
    <s v="908578  Ryder St - Featherston Dr"/>
    <s v="518011  Water Funded Debt"/>
    <n v="75"/>
    <n v="0"/>
    <n v="100"/>
    <n v="0"/>
    <n v="0"/>
    <n v="0"/>
    <n v="0"/>
    <n v="0"/>
    <n v="0"/>
    <n v="0"/>
    <n v="175"/>
    <n v="518011"/>
    <n v="175"/>
    <s v="18"/>
    <x v="7"/>
    <s v="Water Funded Debt"/>
    <n v="908578"/>
    <s v="Ryder - Featherston"/>
    <s v="908578 Ryder - Featherston"/>
    <x v="6"/>
    <x v="11"/>
    <x v="0"/>
    <x v="2"/>
  </r>
  <r>
    <n v="908578"/>
    <x v="379"/>
    <x v="2"/>
    <x v="2"/>
    <s v="Stormwater Res Debt"/>
    <x v="6"/>
    <x v="3"/>
    <x v="1"/>
    <x v="3"/>
    <x v="0"/>
    <s v="Integrated Road, Sewer &amp; Water Program"/>
    <x v="0"/>
    <x v="6"/>
    <x v="1"/>
    <x v="3"/>
    <x v="11"/>
    <s v="908578  Ryder St - Featherston Dr"/>
    <s v="518056  Stormwater Reserve Capital Debt"/>
    <n v="250"/>
    <n v="0"/>
    <n v="30"/>
    <n v="0"/>
    <n v="0"/>
    <n v="0"/>
    <n v="0"/>
    <n v="0"/>
    <n v="0"/>
    <n v="0"/>
    <n v="280"/>
    <n v="518056"/>
    <n v="280"/>
    <s v="18"/>
    <x v="7"/>
    <e v="#N/A"/>
    <n v="908578"/>
    <s v="Ryder - Featherston"/>
    <s v="908578 Ryder - Featherston"/>
    <x v="6"/>
    <x v="11"/>
    <x v="0"/>
    <x v="2"/>
  </r>
  <r>
    <n v="908581"/>
    <x v="380"/>
    <x v="0"/>
    <x v="0"/>
    <s v="City Wide Capital"/>
    <x v="0"/>
    <x v="0"/>
    <x v="0"/>
    <x v="0"/>
    <x v="0"/>
    <s v="Individual"/>
    <x v="0"/>
    <x v="6"/>
    <x v="1"/>
    <x v="3"/>
    <x v="11"/>
    <s v="908581  Valley Dr Storm Sewer"/>
    <s v="516104  City Wide Capital"/>
    <n v="0"/>
    <n v="1300"/>
    <n v="0"/>
    <n v="0"/>
    <n v="0"/>
    <n v="0"/>
    <n v="0"/>
    <n v="0"/>
    <n v="0"/>
    <n v="0"/>
    <n v="1300"/>
    <n v="516104"/>
    <n v="1300"/>
    <n v="18"/>
    <x v="3"/>
    <s v="City Wide Capital"/>
    <n v="908581"/>
    <s v="Égout pluvial de la promenade Valley"/>
    <s v="908581 Égout pluvial de la promenade Valley"/>
    <x v="6"/>
    <x v="11"/>
    <x v="0"/>
    <x v="0"/>
  </r>
  <r>
    <n v="908581"/>
    <x v="380"/>
    <x v="0"/>
    <x v="0"/>
    <s v="Water Capital"/>
    <x v="5"/>
    <x v="3"/>
    <x v="1"/>
    <x v="1"/>
    <x v="0"/>
    <s v="Individual"/>
    <x v="0"/>
    <x v="6"/>
    <x v="1"/>
    <x v="3"/>
    <x v="11"/>
    <s v="908581  Valley Dr Storm Sewer"/>
    <s v="516110  Water Capital"/>
    <n v="0"/>
    <n v="510"/>
    <n v="0"/>
    <n v="0"/>
    <n v="0"/>
    <n v="0"/>
    <n v="0"/>
    <n v="0"/>
    <n v="0"/>
    <n v="0"/>
    <n v="510"/>
    <n v="516110"/>
    <n v="510"/>
    <n v="18"/>
    <x v="3"/>
    <s v="Water Capital"/>
    <n v="908581"/>
    <s v="Égout pluvial de la promenade Valley"/>
    <s v="908581 Égout pluvial de la promenade Valley"/>
    <x v="6"/>
    <x v="11"/>
    <x v="0"/>
    <x v="0"/>
  </r>
  <r>
    <n v="908581"/>
    <x v="380"/>
    <x v="0"/>
    <x v="0"/>
    <s v="Sewer Capital"/>
    <x v="5"/>
    <x v="3"/>
    <x v="1"/>
    <x v="2"/>
    <x v="0"/>
    <s v="Individual"/>
    <x v="0"/>
    <x v="6"/>
    <x v="1"/>
    <x v="3"/>
    <x v="11"/>
    <s v="908581  Valley Dr Storm Sewer"/>
    <s v="516112  Sewer Capital"/>
    <n v="0"/>
    <n v="700"/>
    <n v="0"/>
    <n v="0"/>
    <n v="0"/>
    <n v="0"/>
    <n v="0"/>
    <n v="0"/>
    <n v="0"/>
    <n v="0"/>
    <n v="700"/>
    <n v="516112"/>
    <n v="700"/>
    <n v="18"/>
    <x v="3"/>
    <s v="Sewer Capital "/>
    <n v="908581"/>
    <s v="Égout pluvial de la promenade Valley"/>
    <s v="908581 Égout pluvial de la promenade Valley"/>
    <x v="6"/>
    <x v="11"/>
    <x v="0"/>
    <x v="0"/>
  </r>
  <r>
    <n v="908581"/>
    <x v="380"/>
    <x v="0"/>
    <x v="0"/>
    <s v="Stormwater Reserve"/>
    <x v="5"/>
    <x v="3"/>
    <x v="1"/>
    <x v="3"/>
    <x v="0"/>
    <s v="Individual"/>
    <x v="0"/>
    <x v="6"/>
    <x v="1"/>
    <x v="3"/>
    <x v="11"/>
    <s v="908581  Valley Dr Storm Sewer"/>
    <s v="516180  Stormwater Reserve Capital"/>
    <n v="0"/>
    <n v="17290"/>
    <n v="0"/>
    <n v="0"/>
    <n v="0"/>
    <n v="0"/>
    <n v="0"/>
    <n v="0"/>
    <n v="0"/>
    <n v="0"/>
    <n v="17290"/>
    <n v="516180"/>
    <n v="17290"/>
    <n v="18"/>
    <x v="3"/>
    <s v="Stormwater"/>
    <n v="908581"/>
    <s v="Égout pluvial de la promenade Valley"/>
    <s v="908581 Égout pluvial de la promenade Valley"/>
    <x v="6"/>
    <x v="11"/>
    <x v="0"/>
    <x v="0"/>
  </r>
  <r>
    <n v="908581"/>
    <x v="380"/>
    <x v="2"/>
    <x v="2"/>
    <s v="Sewer Funded Debt"/>
    <x v="6"/>
    <x v="3"/>
    <x v="1"/>
    <x v="2"/>
    <x v="0"/>
    <s v="Individual"/>
    <x v="0"/>
    <x v="6"/>
    <x v="1"/>
    <x v="3"/>
    <x v="11"/>
    <s v="908581  Valley Dr Storm Sewer"/>
    <s v="518007  Sewer Funded Debt"/>
    <n v="0"/>
    <n v="200"/>
    <n v="0"/>
    <n v="0"/>
    <n v="0"/>
    <n v="0"/>
    <n v="0"/>
    <n v="0"/>
    <n v="0"/>
    <n v="0"/>
    <n v="200"/>
    <n v="518007"/>
    <n v="200"/>
    <n v="18"/>
    <x v="3"/>
    <s v="Sewer Funded Debt"/>
    <n v="908581"/>
    <s v="Égout pluvial de la promenade Valley"/>
    <s v="908581 Égout pluvial de la promenade Valley"/>
    <x v="6"/>
    <x v="11"/>
    <x v="0"/>
    <x v="2"/>
  </r>
  <r>
    <n v="908645"/>
    <x v="381"/>
    <x v="0"/>
    <x v="0"/>
    <s v="City Wide Capital"/>
    <x v="0"/>
    <x v="0"/>
    <x v="0"/>
    <x v="0"/>
    <x v="0"/>
    <s v="Integrated Road, Sewer &amp; Water Program"/>
    <x v="0"/>
    <x v="6"/>
    <x v="1"/>
    <x v="3"/>
    <x v="11"/>
    <s v="908645  St Denis - Lavergne - Ste Monique"/>
    <s v="516104  City Wide Capital"/>
    <n v="2280"/>
    <n v="0"/>
    <n v="0"/>
    <n v="0"/>
    <n v="0"/>
    <n v="0"/>
    <n v="0"/>
    <n v="0"/>
    <n v="0"/>
    <n v="0"/>
    <n v="2280"/>
    <n v="516104"/>
    <n v="2280"/>
    <n v="12"/>
    <x v="3"/>
    <s v="City Wide Capital"/>
    <n v="908645"/>
    <s v="St Denis - Lavergne - Ste Monique"/>
    <s v="908645 St Denis - Lavergne - Ste Monique"/>
    <x v="6"/>
    <x v="11"/>
    <x v="0"/>
    <x v="0"/>
  </r>
  <r>
    <n v="908645"/>
    <x v="381"/>
    <x v="0"/>
    <x v="0"/>
    <s v="Water Capital"/>
    <x v="5"/>
    <x v="3"/>
    <x v="1"/>
    <x v="1"/>
    <x v="0"/>
    <s v="Integrated Road, Sewer &amp; Water Program"/>
    <x v="0"/>
    <x v="6"/>
    <x v="1"/>
    <x v="3"/>
    <x v="11"/>
    <s v="908645  St Denis - Lavergne - Ste Monique"/>
    <s v="516110  Water Capital"/>
    <n v="4050"/>
    <n v="0"/>
    <n v="0"/>
    <n v="0"/>
    <n v="0"/>
    <n v="0"/>
    <n v="0"/>
    <n v="0"/>
    <n v="0"/>
    <n v="0"/>
    <n v="4050"/>
    <n v="516110"/>
    <n v="4050"/>
    <n v="12"/>
    <x v="3"/>
    <s v="Water Capital"/>
    <n v="908645"/>
    <s v="St Denis - Lavergne - Ste Monique"/>
    <s v="908645 St Denis - Lavergne - Ste Monique"/>
    <x v="6"/>
    <x v="11"/>
    <x v="0"/>
    <x v="0"/>
  </r>
  <r>
    <n v="908645"/>
    <x v="381"/>
    <x v="0"/>
    <x v="0"/>
    <s v="Sewer Capital"/>
    <x v="5"/>
    <x v="3"/>
    <x v="1"/>
    <x v="2"/>
    <x v="0"/>
    <s v="Integrated Road, Sewer &amp; Water Program"/>
    <x v="0"/>
    <x v="6"/>
    <x v="1"/>
    <x v="3"/>
    <x v="11"/>
    <s v="908645  St Denis - Lavergne - Ste Monique"/>
    <s v="516112  Sewer Capital"/>
    <n v="1400"/>
    <n v="0"/>
    <n v="0"/>
    <n v="0"/>
    <n v="0"/>
    <n v="0"/>
    <n v="0"/>
    <n v="0"/>
    <n v="0"/>
    <n v="0"/>
    <n v="1400"/>
    <n v="516112"/>
    <n v="1400"/>
    <n v="12"/>
    <x v="3"/>
    <s v="Sewer Capital "/>
    <n v="908645"/>
    <s v="St Denis - Lavergne - Ste Monique"/>
    <s v="908645 St Denis - Lavergne - Ste Monique"/>
    <x v="6"/>
    <x v="11"/>
    <x v="0"/>
    <x v="0"/>
  </r>
  <r>
    <n v="908645"/>
    <x v="381"/>
    <x v="0"/>
    <x v="0"/>
    <s v="Stormwater Reserve"/>
    <x v="5"/>
    <x v="3"/>
    <x v="1"/>
    <x v="3"/>
    <x v="0"/>
    <s v="Integrated Road, Sewer &amp; Water Program"/>
    <x v="0"/>
    <x v="6"/>
    <x v="1"/>
    <x v="3"/>
    <x v="11"/>
    <s v="908645  St Denis - Lavergne - Ste Monique"/>
    <s v="516180  Stormwater Reserve Capital"/>
    <n v="3360"/>
    <n v="0"/>
    <n v="0"/>
    <n v="0"/>
    <n v="0"/>
    <n v="0"/>
    <n v="0"/>
    <n v="0"/>
    <n v="0"/>
    <n v="0"/>
    <n v="3360"/>
    <n v="516180"/>
    <n v="3360"/>
    <n v="12"/>
    <x v="3"/>
    <s v="Stormwater"/>
    <n v="908645"/>
    <s v="St Denis - Lavergne - Ste Monique"/>
    <s v="908645 St Denis - Lavergne - Ste Monique"/>
    <x v="6"/>
    <x v="11"/>
    <x v="0"/>
    <x v="0"/>
  </r>
  <r>
    <n v="908645"/>
    <x v="381"/>
    <x v="2"/>
    <x v="2"/>
    <s v="Tax Supported Debt"/>
    <x v="2"/>
    <x v="0"/>
    <x v="0"/>
    <x v="0"/>
    <x v="0"/>
    <s v="Integrated Road, Sewer &amp; Water Program"/>
    <x v="0"/>
    <x v="6"/>
    <x v="1"/>
    <x v="3"/>
    <x v="11"/>
    <s v="908645  St Denis - Lavergne - Ste Monique"/>
    <s v="518004  Tax Supported Debt"/>
    <n v="1000"/>
    <n v="0"/>
    <n v="0"/>
    <n v="0"/>
    <n v="0"/>
    <n v="0"/>
    <n v="0"/>
    <n v="0"/>
    <n v="0"/>
    <n v="0"/>
    <n v="1000"/>
    <n v="518004"/>
    <n v="1000"/>
    <n v="12"/>
    <x v="3"/>
    <s v="Tax Supported Debt"/>
    <n v="908645"/>
    <s v="St Denis - Lavergne - Ste Monique"/>
    <s v="908645 St Denis - Lavergne - Ste Monique"/>
    <x v="6"/>
    <x v="11"/>
    <x v="0"/>
    <x v="2"/>
  </r>
  <r>
    <n v="908645"/>
    <x v="381"/>
    <x v="2"/>
    <x v="2"/>
    <s v="Sewer Funded Debt"/>
    <x v="6"/>
    <x v="3"/>
    <x v="1"/>
    <x v="2"/>
    <x v="0"/>
    <s v="Integrated Road, Sewer &amp; Water Program"/>
    <x v="0"/>
    <x v="6"/>
    <x v="1"/>
    <x v="3"/>
    <x v="11"/>
    <s v="908645  St Denis - Lavergne - Ste Monique"/>
    <s v="518007  Sewer Funded Debt"/>
    <n v="2110"/>
    <n v="0"/>
    <n v="0"/>
    <n v="0"/>
    <n v="0"/>
    <n v="0"/>
    <n v="0"/>
    <n v="0"/>
    <n v="0"/>
    <n v="0"/>
    <n v="2110"/>
    <n v="518007"/>
    <n v="2110"/>
    <n v="12"/>
    <x v="3"/>
    <s v="Sewer Funded Debt"/>
    <n v="908645"/>
    <s v="St Denis - Lavergne - Ste Monique"/>
    <s v="908645 St Denis - Lavergne - Ste Monique"/>
    <x v="6"/>
    <x v="11"/>
    <x v="0"/>
    <x v="2"/>
  </r>
  <r>
    <n v="908646"/>
    <x v="382"/>
    <x v="0"/>
    <x v="0"/>
    <s v="City Wide Capital"/>
    <x v="0"/>
    <x v="0"/>
    <x v="0"/>
    <x v="0"/>
    <x v="0"/>
    <s v="Individual"/>
    <x v="0"/>
    <x v="6"/>
    <x v="1"/>
    <x v="3"/>
    <x v="11"/>
    <s v="908646  Integrated Construction - Bulk Prjs"/>
    <s v="516104  City Wide Capital"/>
    <n v="0"/>
    <n v="0"/>
    <n v="0"/>
    <n v="4153"/>
    <n v="0"/>
    <n v="0"/>
    <n v="0"/>
    <n v="0"/>
    <n v="0"/>
    <n v="0"/>
    <n v="4153"/>
    <n v="516104"/>
    <n v="4153"/>
    <s v="CW"/>
    <x v="0"/>
    <s v="City Wide Capital"/>
    <n v="908646"/>
    <s v="Programme intégré - travaux collectifs"/>
    <s v="908646 Programme intégré - travaux collectifs"/>
    <x v="6"/>
    <x v="11"/>
    <x v="0"/>
    <x v="0"/>
  </r>
  <r>
    <n v="908646"/>
    <x v="382"/>
    <x v="0"/>
    <x v="0"/>
    <s v="Water Capital"/>
    <x v="5"/>
    <x v="3"/>
    <x v="1"/>
    <x v="1"/>
    <x v="0"/>
    <s v="Individual"/>
    <x v="0"/>
    <x v="6"/>
    <x v="1"/>
    <x v="3"/>
    <x v="11"/>
    <s v="908646  Integrated Construction - Bulk Prjs"/>
    <s v="516110  Water Capital"/>
    <n v="0"/>
    <n v="0"/>
    <n v="0"/>
    <n v="9503"/>
    <n v="0"/>
    <n v="0"/>
    <n v="0"/>
    <n v="0"/>
    <n v="0"/>
    <n v="0"/>
    <n v="9503"/>
    <n v="516110"/>
    <n v="9503"/>
    <s v="CW"/>
    <x v="0"/>
    <s v="Water Capital"/>
    <n v="908646"/>
    <s v="Programme intégré - travaux collectifs"/>
    <s v="908646 Programme intégré - travaux collectifs"/>
    <x v="6"/>
    <x v="11"/>
    <x v="0"/>
    <x v="0"/>
  </r>
  <r>
    <n v="908646"/>
    <x v="382"/>
    <x v="0"/>
    <x v="0"/>
    <s v="Stormwater Reserve"/>
    <x v="5"/>
    <x v="3"/>
    <x v="1"/>
    <x v="3"/>
    <x v="0"/>
    <s v="Individual"/>
    <x v="0"/>
    <x v="6"/>
    <x v="1"/>
    <x v="3"/>
    <x v="11"/>
    <s v="908646  Integrated Construction - Bulk Prjs"/>
    <s v="516180  Stormwater Reserve Capital"/>
    <n v="0"/>
    <n v="0"/>
    <n v="0"/>
    <n v="5664"/>
    <n v="0"/>
    <n v="0"/>
    <n v="0"/>
    <n v="0"/>
    <n v="0"/>
    <n v="0"/>
    <n v="5664"/>
    <n v="516180"/>
    <n v="5664"/>
    <s v="CW"/>
    <x v="0"/>
    <s v="Stormwater"/>
    <n v="908646"/>
    <s v="Programme intégré - travaux collectifs"/>
    <s v="908646 Programme intégré - travaux collectifs"/>
    <x v="6"/>
    <x v="11"/>
    <x v="0"/>
    <x v="0"/>
  </r>
  <r>
    <n v="908646"/>
    <x v="382"/>
    <x v="2"/>
    <x v="2"/>
    <s v="Tax Supported Debt"/>
    <x v="2"/>
    <x v="0"/>
    <x v="0"/>
    <x v="0"/>
    <x v="0"/>
    <s v="Individual"/>
    <x v="0"/>
    <x v="6"/>
    <x v="1"/>
    <x v="3"/>
    <x v="11"/>
    <s v="908646  Integrated Construction - Bulk Prjs"/>
    <s v="518004  Tax Supported Debt"/>
    <n v="0"/>
    <n v="0"/>
    <n v="0"/>
    <n v="10000"/>
    <n v="0"/>
    <n v="0"/>
    <n v="0"/>
    <n v="0"/>
    <n v="0"/>
    <n v="0"/>
    <n v="10000"/>
    <n v="518004"/>
    <n v="10000"/>
    <s v="CW"/>
    <x v="0"/>
    <s v="Tax Supported Debt"/>
    <n v="908646"/>
    <s v="Programme intégré - travaux collectifs"/>
    <s v="908646 Programme intégré - travaux collectifs"/>
    <x v="6"/>
    <x v="11"/>
    <x v="0"/>
    <x v="2"/>
  </r>
  <r>
    <n v="908646"/>
    <x v="382"/>
    <x v="2"/>
    <x v="2"/>
    <s v="Sewer Funded Debt"/>
    <x v="6"/>
    <x v="3"/>
    <x v="1"/>
    <x v="2"/>
    <x v="0"/>
    <s v="Individual"/>
    <x v="0"/>
    <x v="6"/>
    <x v="1"/>
    <x v="3"/>
    <x v="11"/>
    <s v="908646  Integrated Construction - Bulk Prjs"/>
    <s v="518007  Sewer Funded Debt"/>
    <n v="0"/>
    <n v="0"/>
    <n v="0"/>
    <n v="10433"/>
    <n v="0"/>
    <n v="0"/>
    <n v="0"/>
    <n v="0"/>
    <n v="0"/>
    <n v="0"/>
    <n v="10433"/>
    <n v="518007"/>
    <n v="10433"/>
    <s v="CW"/>
    <x v="0"/>
    <s v="Sewer Funded Debt"/>
    <n v="908646"/>
    <s v="Programme intégré - travaux collectifs"/>
    <s v="908646 Programme intégré - travaux collectifs"/>
    <x v="6"/>
    <x v="11"/>
    <x v="0"/>
    <x v="2"/>
  </r>
  <r>
    <n v="908646"/>
    <x v="382"/>
    <x v="2"/>
    <x v="2"/>
    <s v="Water Funded Debt"/>
    <x v="6"/>
    <x v="3"/>
    <x v="1"/>
    <x v="1"/>
    <x v="0"/>
    <s v="Individual"/>
    <x v="0"/>
    <x v="6"/>
    <x v="1"/>
    <x v="3"/>
    <x v="11"/>
    <s v="908646  Integrated Construction - Bulk Prjs"/>
    <s v="518011  Water Funded Debt"/>
    <n v="0"/>
    <n v="0"/>
    <n v="0"/>
    <n v="200"/>
    <n v="0"/>
    <n v="0"/>
    <n v="0"/>
    <n v="0"/>
    <n v="0"/>
    <n v="0"/>
    <n v="200"/>
    <n v="518011"/>
    <n v="200"/>
    <s v="CW"/>
    <x v="0"/>
    <s v="Water Funded Debt"/>
    <n v="908646"/>
    <s v="Programme intégré - travaux collectifs"/>
    <s v="908646 Programme intégré - travaux collectifs"/>
    <x v="6"/>
    <x v="11"/>
    <x v="0"/>
    <x v="2"/>
  </r>
  <r>
    <n v="908646"/>
    <x v="382"/>
    <x v="2"/>
    <x v="2"/>
    <s v="Stormwater Res Debt"/>
    <x v="6"/>
    <x v="3"/>
    <x v="1"/>
    <x v="3"/>
    <x v="0"/>
    <s v="Individual"/>
    <x v="0"/>
    <x v="6"/>
    <x v="1"/>
    <x v="3"/>
    <x v="11"/>
    <s v="908646  Integrated Construction - Bulk Prjs"/>
    <s v="518056  Stormwater Reserve Capital Debt"/>
    <n v="0"/>
    <n v="0"/>
    <n v="0"/>
    <n v="200"/>
    <n v="0"/>
    <n v="0"/>
    <n v="0"/>
    <n v="0"/>
    <n v="0"/>
    <n v="0"/>
    <n v="200"/>
    <n v="518056"/>
    <n v="200"/>
    <s v="CW"/>
    <x v="0"/>
    <e v="#N/A"/>
    <n v="908646"/>
    <s v="Programme intégré - travaux collectifs"/>
    <s v="908646 Programme intégré - travaux collectifs"/>
    <x v="6"/>
    <x v="11"/>
    <x v="0"/>
    <x v="2"/>
  </r>
  <r>
    <n v="908726"/>
    <x v="383"/>
    <x v="0"/>
    <x v="0"/>
    <s v="City Wide Capital"/>
    <x v="0"/>
    <x v="0"/>
    <x v="0"/>
    <x v="0"/>
    <x v="0"/>
    <s v="Integrated Road, Sewer &amp; Water Program"/>
    <x v="0"/>
    <x v="6"/>
    <x v="1"/>
    <x v="3"/>
    <x v="11"/>
    <s v="908726  CWWF Vanier Parkway - Presland Rd et al"/>
    <s v="516104  City Wide Capital"/>
    <n v="340"/>
    <n v="0"/>
    <n v="0"/>
    <n v="0"/>
    <n v="0"/>
    <n v="0"/>
    <n v="0"/>
    <n v="0"/>
    <n v="0"/>
    <n v="0"/>
    <n v="340"/>
    <n v="516104"/>
    <n v="340"/>
    <n v="13"/>
    <x v="9"/>
    <s v="City Wide Capital"/>
    <n v="908726"/>
    <s v="FEPTEU - renouvellement de l'égout pluvial de la promenade Vanier"/>
    <s v="908726 FEPTEU - renouvellement de l'égout pluvial de la promenade Vanier"/>
    <x v="6"/>
    <x v="11"/>
    <x v="0"/>
    <x v="0"/>
  </r>
  <r>
    <n v="908726"/>
    <x v="383"/>
    <x v="0"/>
    <x v="0"/>
    <s v="Water Capital"/>
    <x v="5"/>
    <x v="3"/>
    <x v="1"/>
    <x v="1"/>
    <x v="0"/>
    <s v="Integrated Road, Sewer &amp; Water Program"/>
    <x v="0"/>
    <x v="6"/>
    <x v="1"/>
    <x v="3"/>
    <x v="11"/>
    <s v="908726  CWWF Vanier Parkway - Presland Rd et al"/>
    <s v="516110  Water Capital"/>
    <n v="760"/>
    <n v="0"/>
    <n v="0"/>
    <n v="0"/>
    <n v="0"/>
    <n v="0"/>
    <n v="0"/>
    <n v="0"/>
    <n v="0"/>
    <n v="0"/>
    <n v="760"/>
    <n v="516110"/>
    <n v="760"/>
    <n v="13"/>
    <x v="9"/>
    <s v="Water Capital"/>
    <n v="908726"/>
    <s v="FEPTEU - renouvellement de l'égout pluvial de la promenade Vanier"/>
    <s v="908726 FEPTEU - renouvellement de l'égout pluvial de la promenade Vanier"/>
    <x v="6"/>
    <x v="11"/>
    <x v="0"/>
    <x v="0"/>
  </r>
  <r>
    <n v="908726"/>
    <x v="383"/>
    <x v="0"/>
    <x v="0"/>
    <s v="Stormwater Reserve"/>
    <x v="5"/>
    <x v="3"/>
    <x v="1"/>
    <x v="3"/>
    <x v="0"/>
    <s v="Integrated Road, Sewer &amp; Water Program"/>
    <x v="0"/>
    <x v="6"/>
    <x v="1"/>
    <x v="3"/>
    <x v="11"/>
    <s v="908726  CWWF Vanier Parkway - Presland Rd et al"/>
    <s v="516180  Stormwater Reserve Capital"/>
    <n v="2520"/>
    <n v="0"/>
    <n v="0"/>
    <n v="0"/>
    <n v="0"/>
    <n v="0"/>
    <n v="0"/>
    <n v="0"/>
    <n v="0"/>
    <n v="0"/>
    <n v="2520"/>
    <n v="516180"/>
    <n v="2520"/>
    <n v="13"/>
    <x v="9"/>
    <s v="Stormwater"/>
    <n v="908726"/>
    <s v="FEPTEU - renouvellement de l'égout pluvial de la promenade Vanier"/>
    <s v="908726 FEPTEU - renouvellement de l'égout pluvial de la promenade Vanier"/>
    <x v="6"/>
    <x v="11"/>
    <x v="0"/>
    <x v="0"/>
  </r>
  <r>
    <n v="908998"/>
    <x v="384"/>
    <x v="0"/>
    <x v="0"/>
    <s v="City Wide Capital"/>
    <x v="0"/>
    <x v="0"/>
    <x v="0"/>
    <x v="0"/>
    <x v="0"/>
    <s v="Integrated Road, Sewer &amp; Water Program"/>
    <x v="0"/>
    <x v="6"/>
    <x v="1"/>
    <x v="3"/>
    <x v="11"/>
    <s v="908998  LRT2 R2 Hwy 174 Resurfacing EBL"/>
    <s v="516104  City Wide Capital"/>
    <n v="12"/>
    <n v="24"/>
    <n v="12"/>
    <n v="0"/>
    <n v="0"/>
    <n v="0"/>
    <n v="0"/>
    <n v="0"/>
    <n v="0"/>
    <n v="0"/>
    <n v="48"/>
    <n v="516104"/>
    <n v="48"/>
    <n v="13"/>
    <x v="3"/>
    <s v="City Wide Capital"/>
    <n v="908998"/>
    <s v="TLR2 Réasphaltage VDE autoroute 174 zone R2"/>
    <s v="908998 TLR2 Réasphaltage VDE autoroute 174 zone R2"/>
    <x v="6"/>
    <x v="11"/>
    <x v="0"/>
    <x v="0"/>
  </r>
  <r>
    <n v="908998"/>
    <x v="384"/>
    <x v="0"/>
    <x v="0"/>
    <s v="Water Capital"/>
    <x v="5"/>
    <x v="3"/>
    <x v="1"/>
    <x v="1"/>
    <x v="0"/>
    <s v="Integrated Road, Sewer &amp; Water Program"/>
    <x v="0"/>
    <x v="6"/>
    <x v="1"/>
    <x v="3"/>
    <x v="11"/>
    <s v="908998  LRT2 R2 Hwy 174 Resurfacing EBL"/>
    <s v="516110  Water Capital"/>
    <n v="12"/>
    <n v="24"/>
    <n v="12"/>
    <n v="0"/>
    <n v="0"/>
    <n v="0"/>
    <n v="0"/>
    <n v="0"/>
    <n v="0"/>
    <n v="0"/>
    <n v="48"/>
    <n v="516110"/>
    <n v="48"/>
    <n v="13"/>
    <x v="3"/>
    <s v="Water Capital"/>
    <n v="908998"/>
    <s v="TLR2 Réasphaltage VDE autoroute 174 zone R2"/>
    <s v="908998 TLR2 Réasphaltage VDE autoroute 174 zone R2"/>
    <x v="6"/>
    <x v="11"/>
    <x v="0"/>
    <x v="0"/>
  </r>
  <r>
    <n v="908998"/>
    <x v="384"/>
    <x v="0"/>
    <x v="0"/>
    <s v="Sewer Capital"/>
    <x v="5"/>
    <x v="3"/>
    <x v="1"/>
    <x v="2"/>
    <x v="0"/>
    <s v="Integrated Road, Sewer &amp; Water Program"/>
    <x v="0"/>
    <x v="6"/>
    <x v="1"/>
    <x v="3"/>
    <x v="11"/>
    <s v="908998  LRT2 R2 Hwy 174 Resurfacing EBL"/>
    <s v="516112  Sewer Capital"/>
    <n v="12"/>
    <n v="24"/>
    <n v="12"/>
    <n v="0"/>
    <n v="0"/>
    <n v="0"/>
    <n v="0"/>
    <n v="0"/>
    <n v="0"/>
    <n v="0"/>
    <n v="48"/>
    <n v="516112"/>
    <n v="48"/>
    <n v="13"/>
    <x v="3"/>
    <s v="Sewer Capital "/>
    <n v="908998"/>
    <s v="TLR2 Réasphaltage VDE autoroute 174 zone R2"/>
    <s v="908998 TLR2 Réasphaltage VDE autoroute 174 zone R2"/>
    <x v="6"/>
    <x v="11"/>
    <x v="0"/>
    <x v="0"/>
  </r>
  <r>
    <n v="908998"/>
    <x v="384"/>
    <x v="0"/>
    <x v="0"/>
    <s v="Stormwater Reserve"/>
    <x v="5"/>
    <x v="3"/>
    <x v="1"/>
    <x v="3"/>
    <x v="0"/>
    <s v="Integrated Road, Sewer &amp; Water Program"/>
    <x v="0"/>
    <x v="6"/>
    <x v="1"/>
    <x v="3"/>
    <x v="11"/>
    <s v="908998  LRT2 R2 Hwy 174 Resurfacing EBL"/>
    <s v="516180  Stormwater Reserve Capital"/>
    <n v="12"/>
    <n v="24"/>
    <n v="12"/>
    <n v="0"/>
    <n v="0"/>
    <n v="0"/>
    <n v="0"/>
    <n v="0"/>
    <n v="0"/>
    <n v="0"/>
    <n v="48"/>
    <n v="516180"/>
    <n v="48"/>
    <n v="13"/>
    <x v="3"/>
    <s v="Stormwater"/>
    <n v="908998"/>
    <s v="TLR2 Réasphaltage VDE autoroute 174 zone R2"/>
    <s v="908998 TLR2 Réasphaltage VDE autoroute 174 zone R2"/>
    <x v="6"/>
    <x v="11"/>
    <x v="0"/>
    <x v="0"/>
  </r>
  <r>
    <n v="908998"/>
    <x v="384"/>
    <x v="2"/>
    <x v="2"/>
    <s v="Tax Supported Debt"/>
    <x v="2"/>
    <x v="0"/>
    <x v="0"/>
    <x v="0"/>
    <x v="0"/>
    <s v="Integrated Road, Sewer &amp; Water Program"/>
    <x v="0"/>
    <x v="6"/>
    <x v="1"/>
    <x v="3"/>
    <x v="11"/>
    <s v="908998  LRT2 R2 Hwy 174 Resurfacing EBL"/>
    <s v="518004  Tax Supported Debt"/>
    <n v="675"/>
    <n v="1350"/>
    <n v="675"/>
    <n v="0"/>
    <n v="0"/>
    <n v="0"/>
    <n v="0"/>
    <n v="0"/>
    <n v="0"/>
    <n v="0"/>
    <n v="2700"/>
    <n v="518004"/>
    <n v="2700"/>
    <n v="13"/>
    <x v="3"/>
    <s v="Tax Supported Debt"/>
    <n v="908998"/>
    <s v="TLR2 Réasphaltage VDE autoroute 174 zone R2"/>
    <s v="908998 TLR2 Réasphaltage VDE autoroute 174 zone R2"/>
    <x v="6"/>
    <x v="11"/>
    <x v="0"/>
    <x v="2"/>
  </r>
  <r>
    <n v="909373"/>
    <x v="385"/>
    <x v="0"/>
    <x v="0"/>
    <s v="City Wide Capital"/>
    <x v="0"/>
    <x v="0"/>
    <x v="0"/>
    <x v="0"/>
    <x v="0"/>
    <s v="Integrated Road, Sewer &amp; Water Program"/>
    <x v="0"/>
    <x v="6"/>
    <x v="1"/>
    <x v="3"/>
    <x v="11"/>
    <s v="909373  2019 Infrastructure Assess &amp; Data Collec"/>
    <s v="516104  City Wide Capital"/>
    <n v="100"/>
    <n v="100"/>
    <n v="100"/>
    <n v="100"/>
    <n v="0"/>
    <n v="0"/>
    <n v="0"/>
    <n v="0"/>
    <n v="0"/>
    <n v="0"/>
    <n v="400"/>
    <n v="516104"/>
    <n v="400"/>
    <s v="CW"/>
    <x v="3"/>
    <s v="City Wide Capital"/>
    <n v="909373"/>
    <s v="Collecte de données et Évaluation des infractructures 2019"/>
    <s v="909373 Collecte de données et Évaluation des infractructures 2019"/>
    <x v="6"/>
    <x v="11"/>
    <x v="0"/>
    <x v="0"/>
  </r>
  <r>
    <n v="909373"/>
    <x v="385"/>
    <x v="0"/>
    <x v="0"/>
    <s v="Water Capital"/>
    <x v="5"/>
    <x v="3"/>
    <x v="1"/>
    <x v="1"/>
    <x v="0"/>
    <s v="Integrated Road, Sewer &amp; Water Program"/>
    <x v="0"/>
    <x v="6"/>
    <x v="1"/>
    <x v="3"/>
    <x v="11"/>
    <s v="909373  2019 Infrastructure Assess &amp; Data Collec"/>
    <s v="516110  Water Capital"/>
    <n v="100"/>
    <n v="100"/>
    <n v="100"/>
    <n v="100"/>
    <n v="0"/>
    <n v="0"/>
    <n v="0"/>
    <n v="0"/>
    <n v="0"/>
    <n v="0"/>
    <n v="400"/>
    <n v="516110"/>
    <n v="400"/>
    <s v="CW"/>
    <x v="3"/>
    <s v="Water Capital"/>
    <n v="909373"/>
    <s v="Collecte de données et Évaluation des infractructures 2019"/>
    <s v="909373 Collecte de données et Évaluation des infractructures 2019"/>
    <x v="6"/>
    <x v="11"/>
    <x v="0"/>
    <x v="0"/>
  </r>
  <r>
    <n v="909373"/>
    <x v="385"/>
    <x v="0"/>
    <x v="0"/>
    <s v="Sewer Capital"/>
    <x v="5"/>
    <x v="3"/>
    <x v="1"/>
    <x v="2"/>
    <x v="0"/>
    <s v="Integrated Road, Sewer &amp; Water Program"/>
    <x v="0"/>
    <x v="6"/>
    <x v="1"/>
    <x v="3"/>
    <x v="11"/>
    <s v="909373  2019 Infrastructure Assess &amp; Data Collec"/>
    <s v="516112  Sewer Capital"/>
    <n v="100"/>
    <n v="100"/>
    <n v="100"/>
    <n v="100"/>
    <n v="0"/>
    <n v="0"/>
    <n v="0"/>
    <n v="0"/>
    <n v="0"/>
    <n v="0"/>
    <n v="400"/>
    <n v="516112"/>
    <n v="400"/>
    <s v="CW"/>
    <x v="3"/>
    <s v="Sewer Capital "/>
    <n v="909373"/>
    <s v="Collecte de données et Évaluation des infractructures 2019"/>
    <s v="909373 Collecte de données et Évaluation des infractructures 2019"/>
    <x v="6"/>
    <x v="11"/>
    <x v="0"/>
    <x v="0"/>
  </r>
  <r>
    <n v="909373"/>
    <x v="385"/>
    <x v="0"/>
    <x v="0"/>
    <s v="Stormwater Reserve"/>
    <x v="5"/>
    <x v="3"/>
    <x v="1"/>
    <x v="3"/>
    <x v="0"/>
    <s v="Integrated Road, Sewer &amp; Water Program"/>
    <x v="0"/>
    <x v="6"/>
    <x v="1"/>
    <x v="3"/>
    <x v="11"/>
    <s v="909373  2019 Infrastructure Assess &amp; Data Collec"/>
    <s v="516180  Stormwater Reserve Capital"/>
    <n v="100"/>
    <n v="100"/>
    <n v="100"/>
    <n v="100"/>
    <n v="0"/>
    <n v="0"/>
    <n v="0"/>
    <n v="0"/>
    <n v="0"/>
    <n v="0"/>
    <n v="400"/>
    <n v="516180"/>
    <n v="400"/>
    <s v="CW"/>
    <x v="3"/>
    <s v="Stormwater"/>
    <n v="909373"/>
    <s v="Collecte de données et Évaluation des infractructures 2019"/>
    <s v="909373 Collecte de données et Évaluation des infractructures 2019"/>
    <x v="6"/>
    <x v="11"/>
    <x v="0"/>
    <x v="0"/>
  </r>
  <r>
    <n v="909374"/>
    <x v="386"/>
    <x v="0"/>
    <x v="0"/>
    <s v="City Wide Capital"/>
    <x v="0"/>
    <x v="0"/>
    <x v="0"/>
    <x v="0"/>
    <x v="0"/>
    <s v="Integrated Road, Sewer &amp; Water Program"/>
    <x v="0"/>
    <x v="6"/>
    <x v="1"/>
    <x v="3"/>
    <x v="11"/>
    <s v="909374  2019 Road Resurfacing - CW"/>
    <s v="516104  City Wide Capital"/>
    <n v="12900"/>
    <n v="27000"/>
    <n v="38774"/>
    <n v="42351"/>
    <n v="0"/>
    <n v="0"/>
    <n v="0"/>
    <n v="0"/>
    <n v="0"/>
    <n v="0"/>
    <n v="121025"/>
    <n v="516104"/>
    <n v="121025"/>
    <s v="CW"/>
    <x v="3"/>
    <s v="City Wide Capital"/>
    <n v="909374"/>
    <s v="Réasphaltage des chaussées 2019 - À l'échelle de la ville"/>
    <s v="909374 Réasphaltage des chaussées 2019 - À l'échelle de la ville"/>
    <x v="6"/>
    <x v="11"/>
    <x v="0"/>
    <x v="0"/>
  </r>
  <r>
    <n v="909374"/>
    <x v="386"/>
    <x v="0"/>
    <x v="0"/>
    <s v="Water Capital"/>
    <x v="5"/>
    <x v="3"/>
    <x v="1"/>
    <x v="1"/>
    <x v="0"/>
    <s v="Integrated Road, Sewer &amp; Water Program"/>
    <x v="0"/>
    <x v="6"/>
    <x v="1"/>
    <x v="3"/>
    <x v="11"/>
    <s v="909374  2019 Road Resurfacing - CW"/>
    <s v="516110  Water Capital"/>
    <n v="300"/>
    <n v="550"/>
    <n v="600"/>
    <n v="650"/>
    <n v="0"/>
    <n v="0"/>
    <n v="0"/>
    <n v="0"/>
    <n v="0"/>
    <n v="0"/>
    <n v="2100"/>
    <n v="516110"/>
    <n v="2100"/>
    <s v="CW"/>
    <x v="3"/>
    <s v="Water Capital"/>
    <n v="909374"/>
    <s v="Réasphaltage des chaussées 2019 - À l'échelle de la ville"/>
    <s v="909374 Réasphaltage des chaussées 2019 - À l'échelle de la ville"/>
    <x v="6"/>
    <x v="11"/>
    <x v="0"/>
    <x v="0"/>
  </r>
  <r>
    <n v="909374"/>
    <x v="386"/>
    <x v="0"/>
    <x v="0"/>
    <s v="Sewer Capital"/>
    <x v="5"/>
    <x v="3"/>
    <x v="1"/>
    <x v="2"/>
    <x v="0"/>
    <s v="Integrated Road, Sewer &amp; Water Program"/>
    <x v="0"/>
    <x v="6"/>
    <x v="1"/>
    <x v="3"/>
    <x v="11"/>
    <s v="909374  2019 Road Resurfacing - CW"/>
    <s v="516112  Sewer Capital"/>
    <n v="300"/>
    <n v="550"/>
    <n v="600"/>
    <n v="650"/>
    <n v="0"/>
    <n v="0"/>
    <n v="0"/>
    <n v="0"/>
    <n v="0"/>
    <n v="0"/>
    <n v="2100"/>
    <n v="516112"/>
    <n v="2100"/>
    <s v="CW"/>
    <x v="3"/>
    <s v="Sewer Capital "/>
    <n v="909374"/>
    <s v="Réasphaltage des chaussées 2019 - À l'échelle de la ville"/>
    <s v="909374 Réasphaltage des chaussées 2019 - À l'échelle de la ville"/>
    <x v="6"/>
    <x v="11"/>
    <x v="0"/>
    <x v="0"/>
  </r>
  <r>
    <n v="909374"/>
    <x v="386"/>
    <x v="0"/>
    <x v="0"/>
    <s v="Stormwater Reserve"/>
    <x v="5"/>
    <x v="3"/>
    <x v="1"/>
    <x v="3"/>
    <x v="0"/>
    <s v="Integrated Road, Sewer &amp; Water Program"/>
    <x v="0"/>
    <x v="6"/>
    <x v="1"/>
    <x v="3"/>
    <x v="11"/>
    <s v="909374  2019 Road Resurfacing - CW"/>
    <s v="516180  Stormwater Reserve Capital"/>
    <n v="300"/>
    <n v="550"/>
    <n v="600"/>
    <n v="650"/>
    <n v="0"/>
    <n v="0"/>
    <n v="0"/>
    <n v="0"/>
    <n v="0"/>
    <n v="0"/>
    <n v="2100"/>
    <n v="516180"/>
    <n v="2100"/>
    <s v="CW"/>
    <x v="3"/>
    <s v="Stormwater"/>
    <n v="909374"/>
    <s v="Réasphaltage des chaussées 2019 - À l'échelle de la ville"/>
    <s v="909374 Réasphaltage des chaussées 2019 - À l'échelle de la ville"/>
    <x v="6"/>
    <x v="11"/>
    <x v="0"/>
    <x v="0"/>
  </r>
  <r>
    <n v="909374"/>
    <x v="386"/>
    <x v="2"/>
    <x v="2"/>
    <s v="Tax Supported Debt"/>
    <x v="2"/>
    <x v="0"/>
    <x v="0"/>
    <x v="0"/>
    <x v="0"/>
    <s v="Integrated Road, Sewer &amp; Water Program"/>
    <x v="0"/>
    <x v="6"/>
    <x v="1"/>
    <x v="3"/>
    <x v="11"/>
    <s v="909374  2019 Road Resurfacing - CW"/>
    <s v="518004  Tax Supported Debt"/>
    <n v="30000"/>
    <n v="725"/>
    <n v="3000"/>
    <n v="2000"/>
    <n v="0"/>
    <n v="0"/>
    <n v="0"/>
    <n v="0"/>
    <n v="0"/>
    <n v="0"/>
    <n v="35725"/>
    <n v="518004"/>
    <n v="35725"/>
    <s v="CW"/>
    <x v="3"/>
    <s v="Tax Supported Debt"/>
    <n v="909374"/>
    <s v="Réasphaltage des chaussées 2019 - À l'échelle de la ville"/>
    <s v="909374 Réasphaltage des chaussées 2019 - À l'échelle de la ville"/>
    <x v="6"/>
    <x v="11"/>
    <x v="0"/>
    <x v="2"/>
  </r>
  <r>
    <n v="909394"/>
    <x v="387"/>
    <x v="0"/>
    <x v="0"/>
    <s v="City Wide Capital"/>
    <x v="0"/>
    <x v="0"/>
    <x v="0"/>
    <x v="0"/>
    <x v="0"/>
    <s v="Integrated Road, Sewer &amp; Water Program"/>
    <x v="0"/>
    <x v="6"/>
    <x v="1"/>
    <x v="3"/>
    <x v="11"/>
    <s v="909394  Arch - Cantebury - Plesser"/>
    <s v="516104  City Wide Capital"/>
    <n v="250"/>
    <n v="1070"/>
    <n v="0"/>
    <n v="0"/>
    <n v="0"/>
    <n v="0"/>
    <n v="0"/>
    <n v="0"/>
    <n v="0"/>
    <n v="0"/>
    <n v="1320"/>
    <n v="516104"/>
    <n v="1320"/>
    <n v="18"/>
    <x v="7"/>
    <s v="City Wide Capital"/>
    <n v="909394"/>
    <s v="Arch - Canterbury - Plesser"/>
    <s v="909394 Arch - Canterbury - Plesser"/>
    <x v="6"/>
    <x v="11"/>
    <x v="0"/>
    <x v="0"/>
  </r>
  <r>
    <n v="909394"/>
    <x v="387"/>
    <x v="0"/>
    <x v="0"/>
    <s v="Water Capital"/>
    <x v="5"/>
    <x v="3"/>
    <x v="1"/>
    <x v="1"/>
    <x v="0"/>
    <s v="Integrated Road, Sewer &amp; Water Program"/>
    <x v="0"/>
    <x v="6"/>
    <x v="1"/>
    <x v="3"/>
    <x v="11"/>
    <s v="909394  Arch - Cantebury - Plesser"/>
    <s v="516110  Water Capital"/>
    <n v="610"/>
    <n v="2520"/>
    <n v="0"/>
    <n v="0"/>
    <n v="0"/>
    <n v="0"/>
    <n v="0"/>
    <n v="0"/>
    <n v="0"/>
    <n v="0"/>
    <n v="3130"/>
    <n v="516110"/>
    <n v="3130"/>
    <n v="18"/>
    <x v="7"/>
    <s v="Water Capital"/>
    <n v="909394"/>
    <s v="Arch - Canterbury - Plesser"/>
    <s v="909394 Arch - Canterbury - Plesser"/>
    <x v="6"/>
    <x v="11"/>
    <x v="0"/>
    <x v="0"/>
  </r>
  <r>
    <n v="909394"/>
    <x v="387"/>
    <x v="0"/>
    <x v="0"/>
    <s v="Sewer Capital"/>
    <x v="5"/>
    <x v="3"/>
    <x v="1"/>
    <x v="2"/>
    <x v="0"/>
    <s v="Integrated Road, Sewer &amp; Water Program"/>
    <x v="0"/>
    <x v="6"/>
    <x v="1"/>
    <x v="3"/>
    <x v="11"/>
    <s v="909394  Arch - Cantebury - Plesser"/>
    <s v="516112  Sewer Capital"/>
    <n v="430"/>
    <n v="0"/>
    <n v="0"/>
    <n v="0"/>
    <n v="0"/>
    <n v="0"/>
    <n v="0"/>
    <n v="0"/>
    <n v="0"/>
    <n v="0"/>
    <n v="430"/>
    <n v="516112"/>
    <n v="430"/>
    <n v="18"/>
    <x v="7"/>
    <s v="Sewer Capital "/>
    <n v="909394"/>
    <s v="Arch - Canterbury - Plesser"/>
    <s v="909394 Arch - Canterbury - Plesser"/>
    <x v="6"/>
    <x v="11"/>
    <x v="0"/>
    <x v="0"/>
  </r>
  <r>
    <n v="909394"/>
    <x v="387"/>
    <x v="0"/>
    <x v="0"/>
    <s v="Stormwater Reserve"/>
    <x v="5"/>
    <x v="3"/>
    <x v="1"/>
    <x v="3"/>
    <x v="0"/>
    <s v="Integrated Road, Sewer &amp; Water Program"/>
    <x v="0"/>
    <x v="6"/>
    <x v="1"/>
    <x v="3"/>
    <x v="11"/>
    <s v="909394  Arch - Cantebury - Plesser"/>
    <s v="516180  Stormwater Reserve Capital"/>
    <n v="430"/>
    <n v="1740"/>
    <n v="0"/>
    <n v="0"/>
    <n v="0"/>
    <n v="0"/>
    <n v="0"/>
    <n v="0"/>
    <n v="0"/>
    <n v="0"/>
    <n v="2170"/>
    <n v="516180"/>
    <n v="2170"/>
    <n v="18"/>
    <x v="7"/>
    <s v="Stormwater"/>
    <n v="909394"/>
    <s v="Arch - Canterbury - Plesser"/>
    <s v="909394 Arch - Canterbury - Plesser"/>
    <x v="6"/>
    <x v="11"/>
    <x v="0"/>
    <x v="0"/>
  </r>
  <r>
    <n v="909394"/>
    <x v="387"/>
    <x v="2"/>
    <x v="2"/>
    <s v="Tax Supported Debt"/>
    <x v="2"/>
    <x v="0"/>
    <x v="0"/>
    <x v="0"/>
    <x v="0"/>
    <s v="Integrated Road, Sewer &amp; Water Program"/>
    <x v="0"/>
    <x v="6"/>
    <x v="1"/>
    <x v="3"/>
    <x v="11"/>
    <s v="909394  Arch - Cantebury - Plesser"/>
    <s v="518004  Tax Supported Debt"/>
    <n v="20"/>
    <n v="10"/>
    <n v="0"/>
    <n v="0"/>
    <n v="0"/>
    <n v="0"/>
    <n v="0"/>
    <n v="0"/>
    <n v="0"/>
    <n v="0"/>
    <n v="30"/>
    <n v="518004"/>
    <n v="30"/>
    <n v="18"/>
    <x v="7"/>
    <s v="Tax Supported Debt"/>
    <n v="909394"/>
    <s v="Arch - Canterbury - Plesser"/>
    <s v="909394 Arch - Canterbury - Plesser"/>
    <x v="6"/>
    <x v="11"/>
    <x v="0"/>
    <x v="2"/>
  </r>
  <r>
    <n v="909394"/>
    <x v="387"/>
    <x v="2"/>
    <x v="2"/>
    <s v="Sewer Funded Debt"/>
    <x v="6"/>
    <x v="3"/>
    <x v="1"/>
    <x v="2"/>
    <x v="0"/>
    <s v="Integrated Road, Sewer &amp; Water Program"/>
    <x v="0"/>
    <x v="6"/>
    <x v="1"/>
    <x v="3"/>
    <x v="11"/>
    <s v="909394  Arch - Cantebury - Plesser"/>
    <s v="518007  Sewer Funded Debt"/>
    <n v="20"/>
    <n v="1770"/>
    <n v="0"/>
    <n v="0"/>
    <n v="0"/>
    <n v="0"/>
    <n v="0"/>
    <n v="0"/>
    <n v="0"/>
    <n v="0"/>
    <n v="1790"/>
    <n v="518007"/>
    <n v="1790"/>
    <n v="18"/>
    <x v="7"/>
    <s v="Sewer Funded Debt"/>
    <n v="909394"/>
    <s v="Arch - Canterbury - Plesser"/>
    <s v="909394 Arch - Canterbury - Plesser"/>
    <x v="6"/>
    <x v="11"/>
    <x v="0"/>
    <x v="2"/>
  </r>
  <r>
    <n v="909394"/>
    <x v="387"/>
    <x v="2"/>
    <x v="2"/>
    <s v="Water Funded Debt"/>
    <x v="6"/>
    <x v="3"/>
    <x v="1"/>
    <x v="1"/>
    <x v="0"/>
    <s v="Integrated Road, Sewer &amp; Water Program"/>
    <x v="0"/>
    <x v="6"/>
    <x v="1"/>
    <x v="3"/>
    <x v="11"/>
    <s v="909394  Arch - Cantebury - Plesser"/>
    <s v="518011  Water Funded Debt"/>
    <n v="20"/>
    <n v="20"/>
    <n v="0"/>
    <n v="0"/>
    <n v="0"/>
    <n v="0"/>
    <n v="0"/>
    <n v="0"/>
    <n v="0"/>
    <n v="0"/>
    <n v="40"/>
    <n v="518011"/>
    <n v="40"/>
    <n v="18"/>
    <x v="7"/>
    <s v="Water Funded Debt"/>
    <n v="909394"/>
    <s v="Arch - Canterbury - Plesser"/>
    <s v="909394 Arch - Canterbury - Plesser"/>
    <x v="6"/>
    <x v="11"/>
    <x v="0"/>
    <x v="2"/>
  </r>
  <r>
    <n v="909394"/>
    <x v="387"/>
    <x v="2"/>
    <x v="2"/>
    <s v="Stormwater Res Debt"/>
    <x v="6"/>
    <x v="3"/>
    <x v="1"/>
    <x v="3"/>
    <x v="0"/>
    <s v="Integrated Road, Sewer &amp; Water Program"/>
    <x v="0"/>
    <x v="6"/>
    <x v="1"/>
    <x v="3"/>
    <x v="11"/>
    <s v="909394  Arch - Cantebury - Plesser"/>
    <s v="518056  Stormwater Reserve Capital Debt"/>
    <n v="20"/>
    <n v="30"/>
    <n v="0"/>
    <n v="0"/>
    <n v="0"/>
    <n v="0"/>
    <n v="0"/>
    <n v="0"/>
    <n v="0"/>
    <n v="0"/>
    <n v="50"/>
    <n v="518056"/>
    <n v="50"/>
    <n v="18"/>
    <x v="7"/>
    <e v="#N/A"/>
    <n v="909394"/>
    <s v="Arch - Canterbury - Plesser"/>
    <s v="909394 Arch - Canterbury - Plesser"/>
    <x v="6"/>
    <x v="11"/>
    <x v="0"/>
    <x v="2"/>
  </r>
  <r>
    <n v="909400"/>
    <x v="388"/>
    <x v="0"/>
    <x v="0"/>
    <s v="City Wide Capital"/>
    <x v="0"/>
    <x v="0"/>
    <x v="0"/>
    <x v="0"/>
    <x v="0"/>
    <s v="Integrated Road, Sewer &amp; Water Program"/>
    <x v="0"/>
    <x v="6"/>
    <x v="1"/>
    <x v="3"/>
    <x v="11"/>
    <s v="909400  Bel-Air Dr, Bedbrooke St et al"/>
    <s v="516104  City Wide Capital"/>
    <n v="210"/>
    <n v="910"/>
    <n v="0"/>
    <n v="0"/>
    <n v="0"/>
    <n v="0"/>
    <n v="0"/>
    <n v="0"/>
    <n v="0"/>
    <n v="0"/>
    <n v="1120"/>
    <n v="516104"/>
    <n v="1120"/>
    <n v="8"/>
    <x v="7"/>
    <s v="City Wide Capital"/>
    <n v="909400"/>
    <s v="Prom. Bel-Air, rue Bedbrooke"/>
    <s v="909400 Prom. Bel-Air, rue Bedbrooke"/>
    <x v="6"/>
    <x v="11"/>
    <x v="0"/>
    <x v="0"/>
  </r>
  <r>
    <n v="909400"/>
    <x v="388"/>
    <x v="0"/>
    <x v="0"/>
    <s v="Water Capital"/>
    <x v="5"/>
    <x v="3"/>
    <x v="1"/>
    <x v="1"/>
    <x v="0"/>
    <s v="Integrated Road, Sewer &amp; Water Program"/>
    <x v="0"/>
    <x v="6"/>
    <x v="1"/>
    <x v="3"/>
    <x v="11"/>
    <s v="909400  Bel-Air Dr, Bedbrooke St et al"/>
    <s v="516110  Water Capital"/>
    <n v="460"/>
    <n v="2270"/>
    <n v="0"/>
    <n v="0"/>
    <n v="0"/>
    <n v="0"/>
    <n v="0"/>
    <n v="0"/>
    <n v="0"/>
    <n v="0"/>
    <n v="2730"/>
    <n v="516110"/>
    <n v="2730"/>
    <n v="8"/>
    <x v="7"/>
    <s v="Water Capital"/>
    <n v="909400"/>
    <s v="Prom. Bel-Air, rue Bedbrooke"/>
    <s v="909400 Prom. Bel-Air, rue Bedbrooke"/>
    <x v="6"/>
    <x v="11"/>
    <x v="0"/>
    <x v="0"/>
  </r>
  <r>
    <n v="909400"/>
    <x v="388"/>
    <x v="0"/>
    <x v="0"/>
    <s v="Sewer Capital"/>
    <x v="5"/>
    <x v="3"/>
    <x v="1"/>
    <x v="2"/>
    <x v="0"/>
    <s v="Integrated Road, Sewer &amp; Water Program"/>
    <x v="0"/>
    <x v="6"/>
    <x v="1"/>
    <x v="3"/>
    <x v="11"/>
    <s v="909400  Bel-Air Dr, Bedbrooke St et al"/>
    <s v="516112  Sewer Capital"/>
    <n v="300"/>
    <n v="0"/>
    <n v="0"/>
    <n v="0"/>
    <n v="0"/>
    <n v="0"/>
    <n v="0"/>
    <n v="0"/>
    <n v="0"/>
    <n v="0"/>
    <n v="300"/>
    <n v="516112"/>
    <n v="300"/>
    <n v="8"/>
    <x v="7"/>
    <s v="Sewer Capital "/>
    <n v="909400"/>
    <s v="Prom. Bel-Air, rue Bedbrooke"/>
    <s v="909400 Prom. Bel-Air, rue Bedbrooke"/>
    <x v="6"/>
    <x v="11"/>
    <x v="0"/>
    <x v="0"/>
  </r>
  <r>
    <n v="909400"/>
    <x v="388"/>
    <x v="0"/>
    <x v="0"/>
    <s v="Stormwater Reserve"/>
    <x v="5"/>
    <x v="3"/>
    <x v="1"/>
    <x v="3"/>
    <x v="0"/>
    <s v="Integrated Road, Sewer &amp; Water Program"/>
    <x v="0"/>
    <x v="6"/>
    <x v="1"/>
    <x v="3"/>
    <x v="11"/>
    <s v="909400  Bel-Air Dr, Bedbrooke St et al"/>
    <s v="516180  Stormwater Reserve Capital"/>
    <n v="300"/>
    <n v="1600"/>
    <n v="0"/>
    <n v="0"/>
    <n v="0"/>
    <n v="0"/>
    <n v="0"/>
    <n v="0"/>
    <n v="0"/>
    <n v="0"/>
    <n v="1900"/>
    <n v="516180"/>
    <n v="1900"/>
    <n v="8"/>
    <x v="7"/>
    <s v="Stormwater"/>
    <n v="909400"/>
    <s v="Prom. Bel-Air, rue Bedbrooke"/>
    <s v="909400 Prom. Bel-Air, rue Bedbrooke"/>
    <x v="6"/>
    <x v="11"/>
    <x v="0"/>
    <x v="0"/>
  </r>
  <r>
    <n v="909400"/>
    <x v="388"/>
    <x v="2"/>
    <x v="2"/>
    <s v="Tax Supported Debt"/>
    <x v="2"/>
    <x v="0"/>
    <x v="0"/>
    <x v="0"/>
    <x v="0"/>
    <s v="Integrated Road, Sewer &amp; Water Program"/>
    <x v="0"/>
    <x v="6"/>
    <x v="1"/>
    <x v="3"/>
    <x v="11"/>
    <s v="909400  Bel-Air Dr, Bedbrooke St et al"/>
    <s v="518004  Tax Supported Debt"/>
    <n v="0"/>
    <n v="60"/>
    <n v="0"/>
    <n v="0"/>
    <n v="0"/>
    <n v="0"/>
    <n v="0"/>
    <n v="0"/>
    <n v="0"/>
    <n v="0"/>
    <n v="60"/>
    <n v="518004"/>
    <n v="60"/>
    <n v="8"/>
    <x v="7"/>
    <s v="Tax Supported Debt"/>
    <n v="909400"/>
    <s v="Prom. Bel-Air, rue Bedbrooke"/>
    <s v="909400 Prom. Bel-Air, rue Bedbrooke"/>
    <x v="6"/>
    <x v="11"/>
    <x v="0"/>
    <x v="2"/>
  </r>
  <r>
    <n v="909400"/>
    <x v="388"/>
    <x v="2"/>
    <x v="2"/>
    <s v="Sewer Funded Debt"/>
    <x v="6"/>
    <x v="3"/>
    <x v="1"/>
    <x v="2"/>
    <x v="0"/>
    <s v="Integrated Road, Sewer &amp; Water Program"/>
    <x v="0"/>
    <x v="6"/>
    <x v="1"/>
    <x v="3"/>
    <x v="11"/>
    <s v="909400  Bel-Air Dr, Bedbrooke St et al"/>
    <s v="518007  Sewer Funded Debt"/>
    <n v="20"/>
    <n v="1640"/>
    <n v="0"/>
    <n v="0"/>
    <n v="0"/>
    <n v="0"/>
    <n v="0"/>
    <n v="0"/>
    <n v="0"/>
    <n v="0"/>
    <n v="1660"/>
    <n v="518007"/>
    <n v="1660"/>
    <n v="8"/>
    <x v="7"/>
    <s v="Sewer Funded Debt"/>
    <n v="909400"/>
    <s v="Prom. Bel-Air, rue Bedbrooke"/>
    <s v="909400 Prom. Bel-Air, rue Bedbrooke"/>
    <x v="6"/>
    <x v="11"/>
    <x v="0"/>
    <x v="2"/>
  </r>
  <r>
    <n v="909400"/>
    <x v="388"/>
    <x v="2"/>
    <x v="2"/>
    <s v="Water Funded Debt"/>
    <x v="6"/>
    <x v="3"/>
    <x v="1"/>
    <x v="1"/>
    <x v="0"/>
    <s v="Integrated Road, Sewer &amp; Water Program"/>
    <x v="0"/>
    <x v="6"/>
    <x v="1"/>
    <x v="3"/>
    <x v="11"/>
    <s v="909400  Bel-Air Dr, Bedbrooke St et al"/>
    <s v="518011  Water Funded Debt"/>
    <n v="20"/>
    <n v="40"/>
    <n v="0"/>
    <n v="0"/>
    <n v="0"/>
    <n v="0"/>
    <n v="0"/>
    <n v="0"/>
    <n v="0"/>
    <n v="0"/>
    <n v="60"/>
    <n v="518011"/>
    <n v="60"/>
    <n v="8"/>
    <x v="7"/>
    <s v="Water Funded Debt"/>
    <n v="909400"/>
    <s v="Prom. Bel-Air, rue Bedbrooke"/>
    <s v="909400 Prom. Bel-Air, rue Bedbrooke"/>
    <x v="6"/>
    <x v="11"/>
    <x v="0"/>
    <x v="2"/>
  </r>
  <r>
    <n v="909400"/>
    <x v="388"/>
    <x v="2"/>
    <x v="2"/>
    <s v="Stormwater Res Debt"/>
    <x v="6"/>
    <x v="3"/>
    <x v="1"/>
    <x v="3"/>
    <x v="0"/>
    <s v="Integrated Road, Sewer &amp; Water Program"/>
    <x v="0"/>
    <x v="6"/>
    <x v="1"/>
    <x v="3"/>
    <x v="11"/>
    <s v="909400  Bel-Air Dr, Bedbrooke St et al"/>
    <s v="518056  Stormwater Reserve Capital Debt"/>
    <n v="20"/>
    <n v="40"/>
    <n v="0"/>
    <n v="0"/>
    <n v="0"/>
    <n v="0"/>
    <n v="0"/>
    <n v="0"/>
    <n v="0"/>
    <n v="0"/>
    <n v="60"/>
    <n v="518056"/>
    <n v="60"/>
    <n v="8"/>
    <x v="7"/>
    <e v="#N/A"/>
    <n v="909400"/>
    <s v="Prom. Bel-Air, rue Bedbrooke"/>
    <s v="909400 Prom. Bel-Air, rue Bedbrooke"/>
    <x v="6"/>
    <x v="11"/>
    <x v="0"/>
    <x v="2"/>
  </r>
  <r>
    <n v="909401"/>
    <x v="389"/>
    <x v="0"/>
    <x v="0"/>
    <s v="City Wide Capital"/>
    <x v="0"/>
    <x v="0"/>
    <x v="0"/>
    <x v="0"/>
    <x v="0"/>
    <s v="Individual"/>
    <x v="0"/>
    <x v="6"/>
    <x v="1"/>
    <x v="3"/>
    <x v="11"/>
    <s v="909401  Broadview Ave"/>
    <s v="516104  City Wide Capital"/>
    <n v="0"/>
    <n v="30"/>
    <n v="0"/>
    <n v="120"/>
    <n v="0"/>
    <n v="0"/>
    <n v="0"/>
    <n v="0"/>
    <n v="0"/>
    <n v="0"/>
    <n v="150"/>
    <n v="516104"/>
    <n v="150"/>
    <n v="15"/>
    <x v="4"/>
    <s v="City Wide Capital"/>
    <n v="909401"/>
    <s v="Av. Broadview"/>
    <s v="909401 Av. Broadview"/>
    <x v="6"/>
    <x v="11"/>
    <x v="0"/>
    <x v="0"/>
  </r>
  <r>
    <n v="909401"/>
    <x v="389"/>
    <x v="0"/>
    <x v="0"/>
    <s v="Water Capital"/>
    <x v="5"/>
    <x v="3"/>
    <x v="1"/>
    <x v="1"/>
    <x v="0"/>
    <s v="Individual"/>
    <x v="0"/>
    <x v="6"/>
    <x v="1"/>
    <x v="3"/>
    <x v="11"/>
    <s v="909401  Broadview Ave"/>
    <s v="516110  Water Capital"/>
    <n v="0"/>
    <n v="60"/>
    <n v="0"/>
    <n v="290"/>
    <n v="0"/>
    <n v="0"/>
    <n v="0"/>
    <n v="0"/>
    <n v="0"/>
    <n v="0"/>
    <n v="350"/>
    <n v="516110"/>
    <n v="350"/>
    <n v="15"/>
    <x v="4"/>
    <s v="Water Capital"/>
    <n v="909401"/>
    <s v="Av. Broadview"/>
    <s v="909401 Av. Broadview"/>
    <x v="6"/>
    <x v="11"/>
    <x v="0"/>
    <x v="0"/>
  </r>
  <r>
    <n v="909401"/>
    <x v="389"/>
    <x v="0"/>
    <x v="0"/>
    <s v="Sewer Capital"/>
    <x v="5"/>
    <x v="3"/>
    <x v="1"/>
    <x v="2"/>
    <x v="0"/>
    <s v="Individual"/>
    <x v="0"/>
    <x v="6"/>
    <x v="1"/>
    <x v="3"/>
    <x v="11"/>
    <s v="909401  Broadview Ave"/>
    <s v="516112  Sewer Capital"/>
    <n v="0"/>
    <n v="40"/>
    <n v="0"/>
    <n v="180"/>
    <n v="0"/>
    <n v="0"/>
    <n v="0"/>
    <n v="0"/>
    <n v="0"/>
    <n v="0"/>
    <n v="220"/>
    <n v="516112"/>
    <n v="220"/>
    <n v="15"/>
    <x v="4"/>
    <s v="Sewer Capital "/>
    <n v="909401"/>
    <s v="Av. Broadview"/>
    <s v="909401 Av. Broadview"/>
    <x v="6"/>
    <x v="11"/>
    <x v="0"/>
    <x v="0"/>
  </r>
  <r>
    <n v="909401"/>
    <x v="389"/>
    <x v="0"/>
    <x v="0"/>
    <s v="Stormwater Reserve"/>
    <x v="5"/>
    <x v="3"/>
    <x v="1"/>
    <x v="3"/>
    <x v="0"/>
    <s v="Individual"/>
    <x v="0"/>
    <x v="6"/>
    <x v="1"/>
    <x v="3"/>
    <x v="11"/>
    <s v="909401  Broadview Ave"/>
    <s v="516180  Stormwater Reserve Capital"/>
    <n v="0"/>
    <n v="40"/>
    <n v="0"/>
    <n v="180"/>
    <n v="0"/>
    <n v="0"/>
    <n v="0"/>
    <n v="0"/>
    <n v="0"/>
    <n v="0"/>
    <n v="220"/>
    <n v="516180"/>
    <n v="220"/>
    <n v="15"/>
    <x v="4"/>
    <s v="Stormwater"/>
    <n v="909401"/>
    <s v="Av. Broadview"/>
    <s v="909401 Av. Broadview"/>
    <x v="6"/>
    <x v="11"/>
    <x v="0"/>
    <x v="0"/>
  </r>
  <r>
    <n v="909401"/>
    <x v="389"/>
    <x v="2"/>
    <x v="2"/>
    <s v="Sewer Funded Debt"/>
    <x v="6"/>
    <x v="3"/>
    <x v="1"/>
    <x v="2"/>
    <x v="0"/>
    <s v="Individual"/>
    <x v="0"/>
    <x v="6"/>
    <x v="1"/>
    <x v="3"/>
    <x v="11"/>
    <s v="909401  Broadview Ave"/>
    <s v="518007  Sewer Funded Debt"/>
    <n v="0"/>
    <n v="10"/>
    <n v="0"/>
    <n v="10"/>
    <n v="0"/>
    <n v="0"/>
    <n v="0"/>
    <n v="0"/>
    <n v="0"/>
    <n v="0"/>
    <n v="20"/>
    <n v="518007"/>
    <n v="20"/>
    <n v="15"/>
    <x v="4"/>
    <s v="Sewer Funded Debt"/>
    <n v="909401"/>
    <s v="Av. Broadview"/>
    <s v="909401 Av. Broadview"/>
    <x v="6"/>
    <x v="11"/>
    <x v="0"/>
    <x v="2"/>
  </r>
  <r>
    <n v="909401"/>
    <x v="389"/>
    <x v="2"/>
    <x v="2"/>
    <s v="Water Funded Debt"/>
    <x v="6"/>
    <x v="3"/>
    <x v="1"/>
    <x v="1"/>
    <x v="0"/>
    <s v="Individual"/>
    <x v="0"/>
    <x v="6"/>
    <x v="1"/>
    <x v="3"/>
    <x v="11"/>
    <s v="909401  Broadview Ave"/>
    <s v="518011  Water Funded Debt"/>
    <n v="0"/>
    <n v="10"/>
    <n v="0"/>
    <n v="10"/>
    <n v="0"/>
    <n v="0"/>
    <n v="0"/>
    <n v="0"/>
    <n v="0"/>
    <n v="0"/>
    <n v="20"/>
    <n v="518011"/>
    <n v="20"/>
    <n v="15"/>
    <x v="4"/>
    <s v="Water Funded Debt"/>
    <n v="909401"/>
    <s v="Av. Broadview"/>
    <s v="909401 Av. Broadview"/>
    <x v="6"/>
    <x v="11"/>
    <x v="0"/>
    <x v="2"/>
  </r>
  <r>
    <n v="909401"/>
    <x v="389"/>
    <x v="2"/>
    <x v="2"/>
    <s v="Stormwater Res Debt"/>
    <x v="6"/>
    <x v="3"/>
    <x v="1"/>
    <x v="3"/>
    <x v="0"/>
    <s v="Individual"/>
    <x v="0"/>
    <x v="6"/>
    <x v="1"/>
    <x v="3"/>
    <x v="11"/>
    <s v="909401  Broadview Ave"/>
    <s v="518056  Stormwater Reserve Capital Debt"/>
    <n v="0"/>
    <n v="10"/>
    <n v="0"/>
    <n v="10"/>
    <n v="0"/>
    <n v="0"/>
    <n v="0"/>
    <n v="0"/>
    <n v="0"/>
    <n v="0"/>
    <n v="20"/>
    <n v="518056"/>
    <n v="20"/>
    <n v="15"/>
    <x v="4"/>
    <e v="#N/A"/>
    <n v="909401"/>
    <s v="Av. Broadview"/>
    <s v="909401 Av. Broadview"/>
    <x v="6"/>
    <x v="11"/>
    <x v="0"/>
    <x v="2"/>
  </r>
  <r>
    <n v="909402"/>
    <x v="390"/>
    <x v="0"/>
    <x v="0"/>
    <s v="City Wide Capital"/>
    <x v="0"/>
    <x v="0"/>
    <x v="0"/>
    <x v="0"/>
    <x v="0"/>
    <s v="Individual"/>
    <x v="0"/>
    <x v="6"/>
    <x v="1"/>
    <x v="3"/>
    <x v="11"/>
    <s v="909402  Caroline Ave - Huron Ave N"/>
    <s v="516104  City Wide Capital"/>
    <n v="0"/>
    <n v="240"/>
    <n v="0"/>
    <n v="980"/>
    <n v="0"/>
    <n v="0"/>
    <n v="0"/>
    <n v="0"/>
    <n v="0"/>
    <n v="0"/>
    <n v="1220"/>
    <n v="516104"/>
    <n v="1220"/>
    <n v="15"/>
    <x v="4"/>
    <s v="City Wide Capital"/>
    <n v="909402"/>
    <s v="Av. Caroline - av. Huron Nord"/>
    <s v="909402 Av. Caroline - av. Huron Nord"/>
    <x v="6"/>
    <x v="11"/>
    <x v="0"/>
    <x v="0"/>
  </r>
  <r>
    <n v="909402"/>
    <x v="390"/>
    <x v="0"/>
    <x v="0"/>
    <s v="Water Capital"/>
    <x v="5"/>
    <x v="3"/>
    <x v="1"/>
    <x v="1"/>
    <x v="0"/>
    <s v="Individual"/>
    <x v="0"/>
    <x v="6"/>
    <x v="1"/>
    <x v="3"/>
    <x v="11"/>
    <s v="909402  Caroline Ave - Huron Ave N"/>
    <s v="516110  Water Capital"/>
    <n v="0"/>
    <n v="560"/>
    <n v="0"/>
    <n v="2400"/>
    <n v="0"/>
    <n v="0"/>
    <n v="0"/>
    <n v="0"/>
    <n v="0"/>
    <n v="0"/>
    <n v="2960"/>
    <n v="516110"/>
    <n v="2960"/>
    <n v="15"/>
    <x v="4"/>
    <s v="Water Capital"/>
    <n v="909402"/>
    <s v="Av. Caroline - av. Huron Nord"/>
    <s v="909402 Av. Caroline - av. Huron Nord"/>
    <x v="6"/>
    <x v="11"/>
    <x v="0"/>
    <x v="0"/>
  </r>
  <r>
    <n v="909402"/>
    <x v="390"/>
    <x v="0"/>
    <x v="0"/>
    <s v="Stormwater Reserve"/>
    <x v="5"/>
    <x v="3"/>
    <x v="1"/>
    <x v="3"/>
    <x v="0"/>
    <s v="Individual"/>
    <x v="0"/>
    <x v="6"/>
    <x v="1"/>
    <x v="3"/>
    <x v="11"/>
    <s v="909402  Caroline Ave - Huron Ave N"/>
    <s v="516180  Stormwater Reserve Capital"/>
    <n v="0"/>
    <n v="380"/>
    <n v="0"/>
    <n v="1500"/>
    <n v="0"/>
    <n v="0"/>
    <n v="0"/>
    <n v="0"/>
    <n v="0"/>
    <n v="0"/>
    <n v="1880"/>
    <n v="516180"/>
    <n v="1880"/>
    <n v="15"/>
    <x v="4"/>
    <s v="Stormwater"/>
    <n v="909402"/>
    <s v="Av. Caroline - av. Huron Nord"/>
    <s v="909402 Av. Caroline - av. Huron Nord"/>
    <x v="6"/>
    <x v="11"/>
    <x v="0"/>
    <x v="0"/>
  </r>
  <r>
    <n v="909402"/>
    <x v="390"/>
    <x v="2"/>
    <x v="2"/>
    <s v="Sewer Funded Debt"/>
    <x v="6"/>
    <x v="3"/>
    <x v="1"/>
    <x v="2"/>
    <x v="0"/>
    <s v="Individual"/>
    <x v="0"/>
    <x v="6"/>
    <x v="1"/>
    <x v="3"/>
    <x v="11"/>
    <s v="909402  Caroline Ave - Huron Ave N"/>
    <s v="518007  Sewer Funded Debt"/>
    <n v="0"/>
    <n v="380"/>
    <n v="0"/>
    <n v="1530"/>
    <n v="0"/>
    <n v="0"/>
    <n v="0"/>
    <n v="0"/>
    <n v="0"/>
    <n v="0"/>
    <n v="1910"/>
    <n v="518007"/>
    <n v="1910"/>
    <n v="15"/>
    <x v="4"/>
    <s v="Sewer Funded Debt"/>
    <n v="909402"/>
    <s v="Av. Caroline - av. Huron Nord"/>
    <s v="909402 Av. Caroline - av. Huron Nord"/>
    <x v="6"/>
    <x v="11"/>
    <x v="0"/>
    <x v="2"/>
  </r>
  <r>
    <n v="909402"/>
    <x v="390"/>
    <x v="2"/>
    <x v="2"/>
    <s v="Water Funded Debt"/>
    <x v="6"/>
    <x v="3"/>
    <x v="1"/>
    <x v="1"/>
    <x v="0"/>
    <s v="Individual"/>
    <x v="0"/>
    <x v="6"/>
    <x v="1"/>
    <x v="3"/>
    <x v="11"/>
    <s v="909402  Caroline Ave - Huron Ave N"/>
    <s v="518011  Water Funded Debt"/>
    <n v="0"/>
    <n v="20"/>
    <n v="0"/>
    <n v="80"/>
    <n v="0"/>
    <n v="0"/>
    <n v="0"/>
    <n v="0"/>
    <n v="0"/>
    <n v="0"/>
    <n v="100"/>
    <n v="518011"/>
    <n v="100"/>
    <n v="15"/>
    <x v="4"/>
    <s v="Water Funded Debt"/>
    <n v="909402"/>
    <s v="Av. Caroline - av. Huron Nord"/>
    <s v="909402 Av. Caroline - av. Huron Nord"/>
    <x v="6"/>
    <x v="11"/>
    <x v="0"/>
    <x v="2"/>
  </r>
  <r>
    <n v="909402"/>
    <x v="390"/>
    <x v="2"/>
    <x v="2"/>
    <s v="Stormwater Res Debt"/>
    <x v="6"/>
    <x v="3"/>
    <x v="1"/>
    <x v="3"/>
    <x v="0"/>
    <s v="Individual"/>
    <x v="0"/>
    <x v="6"/>
    <x v="1"/>
    <x v="3"/>
    <x v="11"/>
    <s v="909402  Caroline Ave - Huron Ave N"/>
    <s v="518056  Stormwater Reserve Capital Debt"/>
    <n v="0"/>
    <n v="20"/>
    <n v="0"/>
    <n v="10"/>
    <n v="0"/>
    <n v="0"/>
    <n v="0"/>
    <n v="0"/>
    <n v="0"/>
    <n v="0"/>
    <n v="30"/>
    <n v="518056"/>
    <n v="30"/>
    <n v="15"/>
    <x v="4"/>
    <e v="#N/A"/>
    <n v="909402"/>
    <s v="Av. Caroline - av. Huron Nord"/>
    <s v="909402 Av. Caroline - av. Huron Nord"/>
    <x v="6"/>
    <x v="11"/>
    <x v="0"/>
    <x v="2"/>
  </r>
  <r>
    <n v="909404"/>
    <x v="391"/>
    <x v="0"/>
    <x v="0"/>
    <s v="City Wide Capital"/>
    <x v="0"/>
    <x v="0"/>
    <x v="0"/>
    <x v="0"/>
    <x v="0"/>
    <s v="Integrated Road, Sewer &amp; Water Program"/>
    <x v="0"/>
    <x v="6"/>
    <x v="1"/>
    <x v="3"/>
    <x v="11"/>
    <s v="909404  Claymor &amp; Senio"/>
    <s v="516104  City Wide Capital"/>
    <n v="210"/>
    <n v="850"/>
    <n v="0"/>
    <n v="0"/>
    <n v="0"/>
    <n v="0"/>
    <n v="0"/>
    <n v="0"/>
    <n v="0"/>
    <n v="0"/>
    <n v="1060"/>
    <n v="516104"/>
    <n v="1060"/>
    <n v="16"/>
    <x v="7"/>
    <s v="City Wide Capital"/>
    <n v="909404"/>
    <s v="Claymor et Senio"/>
    <s v="909404 Claymor et Senio"/>
    <x v="6"/>
    <x v="11"/>
    <x v="0"/>
    <x v="0"/>
  </r>
  <r>
    <n v="909404"/>
    <x v="391"/>
    <x v="0"/>
    <x v="0"/>
    <s v="Water Capital"/>
    <x v="5"/>
    <x v="3"/>
    <x v="1"/>
    <x v="1"/>
    <x v="0"/>
    <s v="Integrated Road, Sewer &amp; Water Program"/>
    <x v="0"/>
    <x v="6"/>
    <x v="1"/>
    <x v="3"/>
    <x v="11"/>
    <s v="909404  Claymor &amp; Senio"/>
    <s v="516110  Water Capital"/>
    <n v="470"/>
    <n v="1740"/>
    <n v="0"/>
    <n v="0"/>
    <n v="0"/>
    <n v="0"/>
    <n v="0"/>
    <n v="0"/>
    <n v="0"/>
    <n v="0"/>
    <n v="2210"/>
    <n v="516110"/>
    <n v="2210"/>
    <n v="16"/>
    <x v="7"/>
    <s v="Water Capital"/>
    <n v="909404"/>
    <s v="Claymor et Senio"/>
    <s v="909404 Claymor et Senio"/>
    <x v="6"/>
    <x v="11"/>
    <x v="0"/>
    <x v="0"/>
  </r>
  <r>
    <n v="909404"/>
    <x v="391"/>
    <x v="0"/>
    <x v="0"/>
    <s v="Sewer Capital"/>
    <x v="5"/>
    <x v="3"/>
    <x v="1"/>
    <x v="2"/>
    <x v="0"/>
    <s v="Integrated Road, Sewer &amp; Water Program"/>
    <x v="0"/>
    <x v="6"/>
    <x v="1"/>
    <x v="3"/>
    <x v="11"/>
    <s v="909404  Claymor &amp; Senio"/>
    <s v="516112  Sewer Capital"/>
    <n v="300"/>
    <n v="0"/>
    <n v="0"/>
    <n v="0"/>
    <n v="0"/>
    <n v="0"/>
    <n v="0"/>
    <n v="0"/>
    <n v="0"/>
    <n v="0"/>
    <n v="300"/>
    <n v="516112"/>
    <n v="300"/>
    <n v="16"/>
    <x v="7"/>
    <s v="Sewer Capital "/>
    <n v="909404"/>
    <s v="Claymor et Senio"/>
    <s v="909404 Claymor et Senio"/>
    <x v="6"/>
    <x v="11"/>
    <x v="0"/>
    <x v="0"/>
  </r>
  <r>
    <n v="909404"/>
    <x v="391"/>
    <x v="0"/>
    <x v="0"/>
    <s v="Stormwater Reserve"/>
    <x v="5"/>
    <x v="3"/>
    <x v="1"/>
    <x v="3"/>
    <x v="0"/>
    <s v="Integrated Road, Sewer &amp; Water Program"/>
    <x v="0"/>
    <x v="6"/>
    <x v="1"/>
    <x v="3"/>
    <x v="11"/>
    <s v="909404  Claymor &amp; Senio"/>
    <s v="516180  Stormwater Reserve Capital"/>
    <n v="300"/>
    <n v="1030"/>
    <n v="0"/>
    <n v="0"/>
    <n v="0"/>
    <n v="0"/>
    <n v="0"/>
    <n v="0"/>
    <n v="0"/>
    <n v="0"/>
    <n v="1330"/>
    <n v="516180"/>
    <n v="1330"/>
    <n v="16"/>
    <x v="7"/>
    <s v="Stormwater"/>
    <n v="909404"/>
    <s v="Claymor et Senio"/>
    <s v="909404 Claymor et Senio"/>
    <x v="6"/>
    <x v="11"/>
    <x v="0"/>
    <x v="0"/>
  </r>
  <r>
    <n v="909404"/>
    <x v="391"/>
    <x v="2"/>
    <x v="2"/>
    <s v="Sewer Funded Debt"/>
    <x v="6"/>
    <x v="3"/>
    <x v="1"/>
    <x v="2"/>
    <x v="0"/>
    <s v="Integrated Road, Sewer &amp; Water Program"/>
    <x v="0"/>
    <x v="6"/>
    <x v="1"/>
    <x v="3"/>
    <x v="11"/>
    <s v="909404  Claymor &amp; Senio"/>
    <s v="518007  Sewer Funded Debt"/>
    <n v="30"/>
    <n v="1330"/>
    <n v="0"/>
    <n v="0"/>
    <n v="0"/>
    <n v="0"/>
    <n v="0"/>
    <n v="0"/>
    <n v="0"/>
    <n v="0"/>
    <n v="1360"/>
    <n v="518007"/>
    <n v="1360"/>
    <n v="16"/>
    <x v="7"/>
    <s v="Sewer Funded Debt"/>
    <n v="909404"/>
    <s v="Claymor et Senio"/>
    <s v="909404 Claymor et Senio"/>
    <x v="6"/>
    <x v="11"/>
    <x v="0"/>
    <x v="2"/>
  </r>
  <r>
    <n v="909404"/>
    <x v="391"/>
    <x v="2"/>
    <x v="2"/>
    <s v="Water Funded Debt"/>
    <x v="6"/>
    <x v="3"/>
    <x v="1"/>
    <x v="1"/>
    <x v="0"/>
    <s v="Integrated Road, Sewer &amp; Water Program"/>
    <x v="0"/>
    <x v="6"/>
    <x v="1"/>
    <x v="3"/>
    <x v="11"/>
    <s v="909404  Claymor &amp; Senio"/>
    <s v="518011  Water Funded Debt"/>
    <n v="20"/>
    <n v="200"/>
    <n v="0"/>
    <n v="0"/>
    <n v="0"/>
    <n v="0"/>
    <n v="0"/>
    <n v="0"/>
    <n v="0"/>
    <n v="0"/>
    <n v="220"/>
    <n v="518011"/>
    <n v="220"/>
    <n v="16"/>
    <x v="7"/>
    <s v="Water Funded Debt"/>
    <n v="909404"/>
    <s v="Claymor et Senio"/>
    <s v="909404 Claymor et Senio"/>
    <x v="6"/>
    <x v="11"/>
    <x v="0"/>
    <x v="2"/>
  </r>
  <r>
    <n v="909404"/>
    <x v="391"/>
    <x v="2"/>
    <x v="2"/>
    <s v="Stormwater Res Debt"/>
    <x v="6"/>
    <x v="3"/>
    <x v="1"/>
    <x v="3"/>
    <x v="0"/>
    <s v="Integrated Road, Sewer &amp; Water Program"/>
    <x v="0"/>
    <x v="6"/>
    <x v="1"/>
    <x v="3"/>
    <x v="11"/>
    <s v="909404  Claymor &amp; Senio"/>
    <s v="518056  Stormwater Reserve Capital Debt"/>
    <n v="30"/>
    <n v="300"/>
    <n v="0"/>
    <n v="0"/>
    <n v="0"/>
    <n v="0"/>
    <n v="0"/>
    <n v="0"/>
    <n v="0"/>
    <n v="0"/>
    <n v="330"/>
    <n v="518056"/>
    <n v="330"/>
    <n v="16"/>
    <x v="7"/>
    <e v="#N/A"/>
    <n v="909404"/>
    <s v="Claymor et Senio"/>
    <s v="909404 Claymor et Senio"/>
    <x v="6"/>
    <x v="11"/>
    <x v="0"/>
    <x v="2"/>
  </r>
  <r>
    <n v="909405"/>
    <x v="392"/>
    <x v="0"/>
    <x v="0"/>
    <s v="City Wide Capital"/>
    <x v="0"/>
    <x v="0"/>
    <x v="0"/>
    <x v="0"/>
    <x v="0"/>
    <s v="Integrated Road, Sewer &amp; Water Program"/>
    <x v="0"/>
    <x v="6"/>
    <x v="1"/>
    <x v="3"/>
    <x v="11"/>
    <s v="909405  Hamlet Rd"/>
    <s v="516104  City Wide Capital"/>
    <n v="40"/>
    <n v="160"/>
    <n v="0"/>
    <n v="0"/>
    <n v="0"/>
    <n v="0"/>
    <n v="0"/>
    <n v="0"/>
    <n v="0"/>
    <n v="0"/>
    <n v="200"/>
    <n v="516104"/>
    <n v="200"/>
    <n v="18"/>
    <x v="7"/>
    <s v="City Wide Capital"/>
    <n v="909405"/>
    <s v="Ch. Hamlet"/>
    <s v="909405 Ch. Hamlet"/>
    <x v="6"/>
    <x v="11"/>
    <x v="0"/>
    <x v="0"/>
  </r>
  <r>
    <n v="909405"/>
    <x v="392"/>
    <x v="0"/>
    <x v="0"/>
    <s v="Water Capital"/>
    <x v="5"/>
    <x v="3"/>
    <x v="1"/>
    <x v="1"/>
    <x v="0"/>
    <s v="Integrated Road, Sewer &amp; Water Program"/>
    <x v="0"/>
    <x v="6"/>
    <x v="1"/>
    <x v="3"/>
    <x v="11"/>
    <s v="909405  Hamlet Rd"/>
    <s v="516110  Water Capital"/>
    <n v="85"/>
    <n v="340"/>
    <n v="0"/>
    <n v="0"/>
    <n v="0"/>
    <n v="0"/>
    <n v="0"/>
    <n v="0"/>
    <n v="0"/>
    <n v="0"/>
    <n v="425"/>
    <n v="516110"/>
    <n v="425"/>
    <n v="18"/>
    <x v="7"/>
    <s v="Water Capital"/>
    <n v="909405"/>
    <s v="Ch. Hamlet"/>
    <s v="909405 Ch. Hamlet"/>
    <x v="6"/>
    <x v="11"/>
    <x v="0"/>
    <x v="0"/>
  </r>
  <r>
    <n v="909405"/>
    <x v="392"/>
    <x v="0"/>
    <x v="0"/>
    <s v="Sewer Capital"/>
    <x v="5"/>
    <x v="3"/>
    <x v="1"/>
    <x v="2"/>
    <x v="0"/>
    <s v="Integrated Road, Sewer &amp; Water Program"/>
    <x v="0"/>
    <x v="6"/>
    <x v="1"/>
    <x v="3"/>
    <x v="11"/>
    <s v="909405  Hamlet Rd"/>
    <s v="516112  Sewer Capital"/>
    <n v="55"/>
    <n v="220"/>
    <n v="0"/>
    <n v="0"/>
    <n v="0"/>
    <n v="0"/>
    <n v="0"/>
    <n v="0"/>
    <n v="0"/>
    <n v="0"/>
    <n v="275"/>
    <n v="516112"/>
    <n v="275"/>
    <n v="18"/>
    <x v="7"/>
    <s v="Sewer Capital "/>
    <n v="909405"/>
    <s v="Ch. Hamlet"/>
    <s v="909405 Ch. Hamlet"/>
    <x v="6"/>
    <x v="11"/>
    <x v="0"/>
    <x v="0"/>
  </r>
  <r>
    <n v="909405"/>
    <x v="392"/>
    <x v="0"/>
    <x v="0"/>
    <s v="Stormwater Reserve"/>
    <x v="5"/>
    <x v="3"/>
    <x v="1"/>
    <x v="3"/>
    <x v="0"/>
    <s v="Integrated Road, Sewer &amp; Water Program"/>
    <x v="0"/>
    <x v="6"/>
    <x v="1"/>
    <x v="3"/>
    <x v="11"/>
    <s v="909405  Hamlet Rd"/>
    <s v="516180  Stormwater Reserve Capital"/>
    <n v="55"/>
    <n v="220"/>
    <n v="0"/>
    <n v="0"/>
    <n v="0"/>
    <n v="0"/>
    <n v="0"/>
    <n v="0"/>
    <n v="0"/>
    <n v="0"/>
    <n v="275"/>
    <n v="516180"/>
    <n v="275"/>
    <n v="18"/>
    <x v="7"/>
    <s v="Stormwater"/>
    <n v="909405"/>
    <s v="Ch. Hamlet"/>
    <s v="909405 Ch. Hamlet"/>
    <x v="6"/>
    <x v="11"/>
    <x v="0"/>
    <x v="0"/>
  </r>
  <r>
    <n v="909405"/>
    <x v="392"/>
    <x v="2"/>
    <x v="2"/>
    <s v="Sewer Funded Debt"/>
    <x v="6"/>
    <x v="3"/>
    <x v="1"/>
    <x v="2"/>
    <x v="0"/>
    <s v="Integrated Road, Sewer &amp; Water Program"/>
    <x v="0"/>
    <x v="6"/>
    <x v="1"/>
    <x v="3"/>
    <x v="11"/>
    <s v="909405  Hamlet Rd"/>
    <s v="518007  Sewer Funded Debt"/>
    <n v="5"/>
    <n v="20"/>
    <n v="0"/>
    <n v="0"/>
    <n v="0"/>
    <n v="0"/>
    <n v="0"/>
    <n v="0"/>
    <n v="0"/>
    <n v="0"/>
    <n v="25"/>
    <n v="518007"/>
    <n v="25"/>
    <n v="18"/>
    <x v="7"/>
    <s v="Sewer Funded Debt"/>
    <n v="909405"/>
    <s v="Ch. Hamlet"/>
    <s v="909405 Ch. Hamlet"/>
    <x v="6"/>
    <x v="11"/>
    <x v="0"/>
    <x v="2"/>
  </r>
  <r>
    <n v="909405"/>
    <x v="392"/>
    <x v="2"/>
    <x v="2"/>
    <s v="Water Funded Debt"/>
    <x v="6"/>
    <x v="3"/>
    <x v="1"/>
    <x v="1"/>
    <x v="0"/>
    <s v="Integrated Road, Sewer &amp; Water Program"/>
    <x v="0"/>
    <x v="6"/>
    <x v="1"/>
    <x v="3"/>
    <x v="11"/>
    <s v="909405  Hamlet Rd"/>
    <s v="518011  Water Funded Debt"/>
    <n v="5"/>
    <n v="20"/>
    <n v="0"/>
    <n v="0"/>
    <n v="0"/>
    <n v="0"/>
    <n v="0"/>
    <n v="0"/>
    <n v="0"/>
    <n v="0"/>
    <n v="25"/>
    <n v="518011"/>
    <n v="25"/>
    <n v="18"/>
    <x v="7"/>
    <s v="Water Funded Debt"/>
    <n v="909405"/>
    <s v="Ch. Hamlet"/>
    <s v="909405 Ch. Hamlet"/>
    <x v="6"/>
    <x v="11"/>
    <x v="0"/>
    <x v="2"/>
  </r>
  <r>
    <n v="909405"/>
    <x v="392"/>
    <x v="2"/>
    <x v="2"/>
    <s v="Stormwater Res Debt"/>
    <x v="6"/>
    <x v="3"/>
    <x v="1"/>
    <x v="3"/>
    <x v="0"/>
    <s v="Integrated Road, Sewer &amp; Water Program"/>
    <x v="0"/>
    <x v="6"/>
    <x v="1"/>
    <x v="3"/>
    <x v="11"/>
    <s v="909405  Hamlet Rd"/>
    <s v="518056  Stormwater Reserve Capital Debt"/>
    <n v="5"/>
    <n v="20"/>
    <n v="0"/>
    <n v="0"/>
    <n v="0"/>
    <n v="0"/>
    <n v="0"/>
    <n v="0"/>
    <n v="0"/>
    <n v="0"/>
    <n v="25"/>
    <n v="518056"/>
    <n v="25"/>
    <n v="18"/>
    <x v="7"/>
    <e v="#N/A"/>
    <n v="909405"/>
    <s v="Ch. Hamlet"/>
    <s v="909405 Ch. Hamlet"/>
    <x v="6"/>
    <x v="11"/>
    <x v="0"/>
    <x v="2"/>
  </r>
  <r>
    <n v="909406"/>
    <x v="393"/>
    <x v="0"/>
    <x v="0"/>
    <s v="City Wide Capital"/>
    <x v="0"/>
    <x v="0"/>
    <x v="0"/>
    <x v="0"/>
    <x v="0"/>
    <s v="Individual"/>
    <x v="0"/>
    <x v="6"/>
    <x v="1"/>
    <x v="3"/>
    <x v="11"/>
    <s v="909406  Integrated Design - Bulk Prjs"/>
    <s v="516104  City Wide Capital"/>
    <n v="0"/>
    <n v="1450"/>
    <n v="4530"/>
    <n v="4530"/>
    <n v="0"/>
    <n v="0"/>
    <n v="0"/>
    <n v="0"/>
    <n v="0"/>
    <n v="0"/>
    <n v="10510"/>
    <n v="516104"/>
    <n v="10510"/>
    <s v="CW"/>
    <x v="0"/>
    <s v="City Wide Capital"/>
    <n v="909406"/>
    <s v="Conception intégrée - Travaux collectifs"/>
    <s v="909406 Conception intégrée - Travaux collectifs"/>
    <x v="6"/>
    <x v="11"/>
    <x v="0"/>
    <x v="0"/>
  </r>
  <r>
    <n v="909406"/>
    <x v="393"/>
    <x v="0"/>
    <x v="0"/>
    <s v="Water Capital"/>
    <x v="5"/>
    <x v="3"/>
    <x v="1"/>
    <x v="1"/>
    <x v="0"/>
    <s v="Individual"/>
    <x v="0"/>
    <x v="6"/>
    <x v="1"/>
    <x v="3"/>
    <x v="11"/>
    <s v="909406  Integrated Design - Bulk Prjs"/>
    <s v="516110  Water Capital"/>
    <n v="0"/>
    <n v="3240"/>
    <n v="10570"/>
    <n v="10570"/>
    <n v="0"/>
    <n v="0"/>
    <n v="0"/>
    <n v="0"/>
    <n v="0"/>
    <n v="0"/>
    <n v="24380"/>
    <n v="516110"/>
    <n v="24380"/>
    <s v="CW"/>
    <x v="0"/>
    <s v="Water Capital"/>
    <n v="909406"/>
    <s v="Conception intégrée - Travaux collectifs"/>
    <s v="909406 Conception intégrée - Travaux collectifs"/>
    <x v="6"/>
    <x v="11"/>
    <x v="0"/>
    <x v="0"/>
  </r>
  <r>
    <n v="909406"/>
    <x v="393"/>
    <x v="0"/>
    <x v="0"/>
    <s v="Stormwater Reserve"/>
    <x v="5"/>
    <x v="3"/>
    <x v="1"/>
    <x v="3"/>
    <x v="0"/>
    <s v="Individual"/>
    <x v="0"/>
    <x v="6"/>
    <x v="1"/>
    <x v="3"/>
    <x v="11"/>
    <s v="909406  Integrated Design - Bulk Prjs"/>
    <s v="516180  Stormwater Reserve Capital"/>
    <n v="0"/>
    <n v="2300"/>
    <n v="7450"/>
    <n v="7450"/>
    <n v="0"/>
    <n v="0"/>
    <n v="0"/>
    <n v="0"/>
    <n v="0"/>
    <n v="0"/>
    <n v="17200"/>
    <n v="516180"/>
    <n v="17200"/>
    <s v="CW"/>
    <x v="0"/>
    <s v="Stormwater"/>
    <n v="909406"/>
    <s v="Conception intégrée - Travaux collectifs"/>
    <s v="909406 Conception intégrée - Travaux collectifs"/>
    <x v="6"/>
    <x v="11"/>
    <x v="0"/>
    <x v="0"/>
  </r>
  <r>
    <n v="909406"/>
    <x v="393"/>
    <x v="2"/>
    <x v="2"/>
    <s v="Sewer Funded Debt"/>
    <x v="6"/>
    <x v="3"/>
    <x v="1"/>
    <x v="2"/>
    <x v="0"/>
    <s v="Individual"/>
    <x v="0"/>
    <x v="6"/>
    <x v="1"/>
    <x v="3"/>
    <x v="11"/>
    <s v="909406  Integrated Design - Bulk Prjs"/>
    <s v="518007  Sewer Funded Debt"/>
    <n v="0"/>
    <n v="2370"/>
    <n v="7450"/>
    <n v="7450"/>
    <n v="0"/>
    <n v="0"/>
    <n v="0"/>
    <n v="0"/>
    <n v="0"/>
    <n v="0"/>
    <n v="17270"/>
    <n v="518007"/>
    <n v="17270"/>
    <s v="CW"/>
    <x v="0"/>
    <s v="Sewer Funded Debt"/>
    <n v="909406"/>
    <s v="Conception intégrée - Travaux collectifs"/>
    <s v="909406 Conception intégrée - Travaux collectifs"/>
    <x v="6"/>
    <x v="11"/>
    <x v="0"/>
    <x v="2"/>
  </r>
  <r>
    <n v="909406"/>
    <x v="393"/>
    <x v="2"/>
    <x v="2"/>
    <s v="Water Funded Debt"/>
    <x v="6"/>
    <x v="3"/>
    <x v="1"/>
    <x v="1"/>
    <x v="0"/>
    <s v="Individual"/>
    <x v="0"/>
    <x v="6"/>
    <x v="1"/>
    <x v="3"/>
    <x v="11"/>
    <s v="909406  Integrated Design - Bulk Prjs"/>
    <s v="518011  Water Funded Debt"/>
    <n v="0"/>
    <n v="40"/>
    <n v="0"/>
    <n v="0"/>
    <n v="0"/>
    <n v="0"/>
    <n v="0"/>
    <n v="0"/>
    <n v="0"/>
    <n v="0"/>
    <n v="40"/>
    <n v="518011"/>
    <n v="40"/>
    <s v="CW"/>
    <x v="0"/>
    <s v="Water Funded Debt"/>
    <n v="909406"/>
    <s v="Conception intégrée - Travaux collectifs"/>
    <s v="909406 Conception intégrée - Travaux collectifs"/>
    <x v="6"/>
    <x v="11"/>
    <x v="0"/>
    <x v="2"/>
  </r>
  <r>
    <n v="909406"/>
    <x v="393"/>
    <x v="2"/>
    <x v="2"/>
    <s v="Stormwater Res Debt"/>
    <x v="6"/>
    <x v="3"/>
    <x v="1"/>
    <x v="3"/>
    <x v="0"/>
    <s v="Individual"/>
    <x v="0"/>
    <x v="6"/>
    <x v="1"/>
    <x v="3"/>
    <x v="11"/>
    <s v="909406  Integrated Design - Bulk Prjs"/>
    <s v="518056  Stormwater Reserve Capital Debt"/>
    <n v="0"/>
    <n v="10"/>
    <n v="0"/>
    <n v="0"/>
    <n v="0"/>
    <n v="0"/>
    <n v="0"/>
    <n v="0"/>
    <n v="0"/>
    <n v="0"/>
    <n v="10"/>
    <n v="518056"/>
    <n v="10"/>
    <s v="CW"/>
    <x v="0"/>
    <e v="#N/A"/>
    <n v="909406"/>
    <s v="Conception intégrée - Travaux collectifs"/>
    <s v="909406 Conception intégrée - Travaux collectifs"/>
    <x v="6"/>
    <x v="11"/>
    <x v="0"/>
    <x v="2"/>
  </r>
  <r>
    <n v="909407"/>
    <x v="394"/>
    <x v="0"/>
    <x v="0"/>
    <s v="City Wide Capital"/>
    <x v="0"/>
    <x v="0"/>
    <x v="0"/>
    <x v="0"/>
    <x v="0"/>
    <s v="Individual"/>
    <x v="0"/>
    <x v="6"/>
    <x v="1"/>
    <x v="3"/>
    <x v="11"/>
    <s v="909407  Longpre - Marquette- Michel Cir"/>
    <s v="516104  City Wide Capital"/>
    <n v="0"/>
    <n v="200"/>
    <n v="0"/>
    <n v="780"/>
    <n v="0"/>
    <n v="0"/>
    <n v="0"/>
    <n v="0"/>
    <n v="0"/>
    <n v="0"/>
    <n v="980"/>
    <n v="516104"/>
    <n v="980"/>
    <n v="12"/>
    <x v="4"/>
    <s v="City Wide Capital"/>
    <n v="909407"/>
    <s v="Longpre - Marquette - cercle Michel"/>
    <s v="909407 Longpre - Marquette - cercle Michel"/>
    <x v="6"/>
    <x v="11"/>
    <x v="0"/>
    <x v="0"/>
  </r>
  <r>
    <n v="909407"/>
    <x v="394"/>
    <x v="0"/>
    <x v="0"/>
    <s v="Water Capital"/>
    <x v="5"/>
    <x v="3"/>
    <x v="1"/>
    <x v="1"/>
    <x v="0"/>
    <s v="Individual"/>
    <x v="0"/>
    <x v="6"/>
    <x v="1"/>
    <x v="3"/>
    <x v="11"/>
    <s v="909407  Longpre - Marquette- Michel Cir"/>
    <s v="516110  Water Capital"/>
    <n v="0"/>
    <n v="470"/>
    <n v="0"/>
    <n v="1990"/>
    <n v="0"/>
    <n v="0"/>
    <n v="0"/>
    <n v="0"/>
    <n v="0"/>
    <n v="0"/>
    <n v="2460"/>
    <n v="516110"/>
    <n v="2460"/>
    <n v="12"/>
    <x v="4"/>
    <s v="Water Capital"/>
    <n v="909407"/>
    <s v="Longpre - Marquette - cercle Michel"/>
    <s v="909407 Longpre - Marquette - cercle Michel"/>
    <x v="6"/>
    <x v="11"/>
    <x v="0"/>
    <x v="0"/>
  </r>
  <r>
    <n v="909407"/>
    <x v="394"/>
    <x v="0"/>
    <x v="0"/>
    <s v="Sewer Capital"/>
    <x v="5"/>
    <x v="3"/>
    <x v="1"/>
    <x v="2"/>
    <x v="0"/>
    <s v="Individual"/>
    <x v="0"/>
    <x v="6"/>
    <x v="1"/>
    <x v="3"/>
    <x v="11"/>
    <s v="909407  Longpre - Marquette- Michel Cir"/>
    <s v="516112  Sewer Capital"/>
    <n v="0"/>
    <n v="310"/>
    <n v="0"/>
    <n v="1220"/>
    <n v="0"/>
    <n v="0"/>
    <n v="0"/>
    <n v="0"/>
    <n v="0"/>
    <n v="0"/>
    <n v="1530"/>
    <n v="516112"/>
    <n v="1530"/>
    <n v="12"/>
    <x v="4"/>
    <s v="Sewer Capital "/>
    <n v="909407"/>
    <s v="Longpre - Marquette - cercle Michel"/>
    <s v="909407 Longpre - Marquette - cercle Michel"/>
    <x v="6"/>
    <x v="11"/>
    <x v="0"/>
    <x v="0"/>
  </r>
  <r>
    <n v="909407"/>
    <x v="394"/>
    <x v="0"/>
    <x v="0"/>
    <s v="Stormwater Reserve"/>
    <x v="5"/>
    <x v="3"/>
    <x v="1"/>
    <x v="3"/>
    <x v="0"/>
    <s v="Individual"/>
    <x v="0"/>
    <x v="6"/>
    <x v="1"/>
    <x v="3"/>
    <x v="11"/>
    <s v="909407  Longpre - Marquette- Michel Cir"/>
    <s v="516180  Stormwater Reserve Capital"/>
    <n v="0"/>
    <n v="320"/>
    <n v="0"/>
    <n v="1210"/>
    <n v="0"/>
    <n v="0"/>
    <n v="0"/>
    <n v="0"/>
    <n v="0"/>
    <n v="0"/>
    <n v="1530"/>
    <n v="516180"/>
    <n v="1530"/>
    <n v="12"/>
    <x v="4"/>
    <s v="Stormwater"/>
    <n v="909407"/>
    <s v="Longpre - Marquette - cercle Michel"/>
    <s v="909407 Longpre - Marquette - cercle Michel"/>
    <x v="6"/>
    <x v="11"/>
    <x v="0"/>
    <x v="0"/>
  </r>
  <r>
    <n v="909408"/>
    <x v="395"/>
    <x v="0"/>
    <x v="0"/>
    <s v="City Wide Capital"/>
    <x v="0"/>
    <x v="0"/>
    <x v="0"/>
    <x v="0"/>
    <x v="0"/>
    <s v="Individual"/>
    <x v="0"/>
    <x v="6"/>
    <x v="1"/>
    <x v="3"/>
    <x v="11"/>
    <s v="909408  Monk - Oakland -Wilton"/>
    <s v="516104  City Wide Capital"/>
    <n v="0"/>
    <n v="150"/>
    <n v="0"/>
    <n v="570"/>
    <n v="0"/>
    <n v="0"/>
    <n v="0"/>
    <n v="0"/>
    <n v="0"/>
    <n v="0"/>
    <n v="720"/>
    <n v="516104"/>
    <n v="720"/>
    <n v="17"/>
    <x v="4"/>
    <s v="City Wide Capital"/>
    <n v="909408"/>
    <s v="Monk - Oakland - Wilton"/>
    <s v="909408 Monk - Oakland - Wilton"/>
    <x v="6"/>
    <x v="11"/>
    <x v="0"/>
    <x v="0"/>
  </r>
  <r>
    <n v="909408"/>
    <x v="395"/>
    <x v="0"/>
    <x v="0"/>
    <s v="Water Capital"/>
    <x v="5"/>
    <x v="3"/>
    <x v="1"/>
    <x v="1"/>
    <x v="0"/>
    <s v="Individual"/>
    <x v="0"/>
    <x v="6"/>
    <x v="1"/>
    <x v="3"/>
    <x v="11"/>
    <s v="909408  Monk - Oakland -Wilton"/>
    <s v="516110  Water Capital"/>
    <n v="0"/>
    <n v="320"/>
    <n v="0"/>
    <n v="1440"/>
    <n v="0"/>
    <n v="0"/>
    <n v="0"/>
    <n v="0"/>
    <n v="0"/>
    <n v="0"/>
    <n v="1760"/>
    <n v="516110"/>
    <n v="1760"/>
    <n v="17"/>
    <x v="4"/>
    <s v="Water Capital"/>
    <n v="909408"/>
    <s v="Monk - Oakland - Wilton"/>
    <s v="909408 Monk - Oakland - Wilton"/>
    <x v="6"/>
    <x v="11"/>
    <x v="0"/>
    <x v="0"/>
  </r>
  <r>
    <n v="909408"/>
    <x v="395"/>
    <x v="0"/>
    <x v="0"/>
    <s v="Sewer Capital"/>
    <x v="5"/>
    <x v="3"/>
    <x v="1"/>
    <x v="2"/>
    <x v="0"/>
    <s v="Individual"/>
    <x v="0"/>
    <x v="6"/>
    <x v="1"/>
    <x v="3"/>
    <x v="11"/>
    <s v="909408  Monk - Oakland -Wilton"/>
    <s v="516112  Sewer Capital"/>
    <n v="0"/>
    <n v="220"/>
    <n v="0"/>
    <n v="0"/>
    <n v="0"/>
    <n v="0"/>
    <n v="0"/>
    <n v="0"/>
    <n v="0"/>
    <n v="0"/>
    <n v="220"/>
    <n v="516112"/>
    <n v="220"/>
    <n v="17"/>
    <x v="4"/>
    <s v="Sewer Capital "/>
    <n v="909408"/>
    <s v="Monk - Oakland - Wilton"/>
    <s v="909408 Monk - Oakland - Wilton"/>
    <x v="6"/>
    <x v="11"/>
    <x v="0"/>
    <x v="0"/>
  </r>
  <r>
    <n v="909408"/>
    <x v="395"/>
    <x v="0"/>
    <x v="0"/>
    <s v="Stormwater Reserve"/>
    <x v="5"/>
    <x v="3"/>
    <x v="1"/>
    <x v="3"/>
    <x v="0"/>
    <s v="Individual"/>
    <x v="0"/>
    <x v="6"/>
    <x v="1"/>
    <x v="3"/>
    <x v="11"/>
    <s v="909408  Monk - Oakland -Wilton"/>
    <s v="516180  Stormwater Reserve Capital"/>
    <n v="0"/>
    <n v="230"/>
    <n v="0"/>
    <n v="840"/>
    <n v="0"/>
    <n v="0"/>
    <n v="0"/>
    <n v="0"/>
    <n v="0"/>
    <n v="0"/>
    <n v="1070"/>
    <n v="516180"/>
    <n v="1070"/>
    <n v="17"/>
    <x v="4"/>
    <s v="Stormwater"/>
    <n v="909408"/>
    <s v="Monk - Oakland - Wilton"/>
    <s v="909408 Monk - Oakland - Wilton"/>
    <x v="6"/>
    <x v="11"/>
    <x v="0"/>
    <x v="0"/>
  </r>
  <r>
    <n v="909408"/>
    <x v="395"/>
    <x v="2"/>
    <x v="2"/>
    <s v="Sewer Funded Debt"/>
    <x v="6"/>
    <x v="3"/>
    <x v="1"/>
    <x v="2"/>
    <x v="0"/>
    <s v="Individual"/>
    <x v="0"/>
    <x v="6"/>
    <x v="1"/>
    <x v="3"/>
    <x v="11"/>
    <s v="909408  Monk - Oakland -Wilton"/>
    <s v="518007  Sewer Funded Debt"/>
    <n v="0"/>
    <n v="20"/>
    <n v="0"/>
    <n v="890"/>
    <n v="0"/>
    <n v="0"/>
    <n v="0"/>
    <n v="0"/>
    <n v="0"/>
    <n v="0"/>
    <n v="910"/>
    <n v="518007"/>
    <n v="910"/>
    <n v="17"/>
    <x v="4"/>
    <s v="Sewer Funded Debt"/>
    <n v="909408"/>
    <s v="Monk - Oakland - Wilton"/>
    <s v="909408 Monk - Oakland - Wilton"/>
    <x v="6"/>
    <x v="11"/>
    <x v="0"/>
    <x v="2"/>
  </r>
  <r>
    <n v="909408"/>
    <x v="395"/>
    <x v="2"/>
    <x v="2"/>
    <s v="Water Funded Debt"/>
    <x v="6"/>
    <x v="3"/>
    <x v="1"/>
    <x v="1"/>
    <x v="0"/>
    <s v="Individual"/>
    <x v="0"/>
    <x v="6"/>
    <x v="1"/>
    <x v="3"/>
    <x v="11"/>
    <s v="909408  Monk - Oakland -Wilton"/>
    <s v="518011  Water Funded Debt"/>
    <n v="0"/>
    <n v="40"/>
    <n v="0"/>
    <n v="20"/>
    <n v="0"/>
    <n v="0"/>
    <n v="0"/>
    <n v="0"/>
    <n v="0"/>
    <n v="0"/>
    <n v="60"/>
    <n v="518011"/>
    <n v="60"/>
    <n v="17"/>
    <x v="4"/>
    <s v="Water Funded Debt"/>
    <n v="909408"/>
    <s v="Monk - Oakland - Wilton"/>
    <s v="909408 Monk - Oakland - Wilton"/>
    <x v="6"/>
    <x v="11"/>
    <x v="0"/>
    <x v="2"/>
  </r>
  <r>
    <n v="909408"/>
    <x v="395"/>
    <x v="2"/>
    <x v="2"/>
    <s v="Stormwater Res Debt"/>
    <x v="6"/>
    <x v="3"/>
    <x v="1"/>
    <x v="3"/>
    <x v="0"/>
    <s v="Individual"/>
    <x v="0"/>
    <x v="6"/>
    <x v="1"/>
    <x v="3"/>
    <x v="11"/>
    <s v="909408  Monk - Oakland -Wilton"/>
    <s v="518056  Stormwater Reserve Capital Debt"/>
    <n v="0"/>
    <n v="20"/>
    <n v="0"/>
    <n v="40"/>
    <n v="0"/>
    <n v="0"/>
    <n v="0"/>
    <n v="0"/>
    <n v="0"/>
    <n v="0"/>
    <n v="60"/>
    <n v="518056"/>
    <n v="60"/>
    <n v="17"/>
    <x v="4"/>
    <e v="#N/A"/>
    <n v="909408"/>
    <s v="Monk - Oakland - Wilton"/>
    <s v="909408 Monk - Oakland - Wilton"/>
    <x v="6"/>
    <x v="11"/>
    <x v="0"/>
    <x v="2"/>
  </r>
  <r>
    <n v="909409"/>
    <x v="396"/>
    <x v="0"/>
    <x v="0"/>
    <s v="City Wide Capital"/>
    <x v="0"/>
    <x v="0"/>
    <x v="0"/>
    <x v="0"/>
    <x v="0"/>
    <s v="Individual"/>
    <x v="0"/>
    <x v="6"/>
    <x v="1"/>
    <x v="3"/>
    <x v="11"/>
    <s v="909409  Winona Ave &amp; Wilmont Ave"/>
    <s v="516104  City Wide Capital"/>
    <n v="0"/>
    <n v="110"/>
    <n v="0"/>
    <n v="390"/>
    <n v="0"/>
    <n v="0"/>
    <n v="0"/>
    <n v="0"/>
    <n v="0"/>
    <n v="0"/>
    <n v="500"/>
    <n v="516104"/>
    <n v="500"/>
    <n v="15"/>
    <x v="4"/>
    <s v="City Wide Capital"/>
    <n v="909409"/>
    <s v="Av. Winona et av. Wilmont"/>
    <s v="909409 Av. Winona et av. Wilmont"/>
    <x v="6"/>
    <x v="11"/>
    <x v="0"/>
    <x v="0"/>
  </r>
  <r>
    <n v="909409"/>
    <x v="396"/>
    <x v="0"/>
    <x v="0"/>
    <s v="Water Capital"/>
    <x v="5"/>
    <x v="3"/>
    <x v="1"/>
    <x v="1"/>
    <x v="0"/>
    <s v="Individual"/>
    <x v="0"/>
    <x v="6"/>
    <x v="1"/>
    <x v="3"/>
    <x v="11"/>
    <s v="909409  Winona Ave &amp; Wilmont Ave"/>
    <s v="516110  Water Capital"/>
    <n v="0"/>
    <n v="240"/>
    <n v="0"/>
    <n v="900"/>
    <n v="0"/>
    <n v="0"/>
    <n v="0"/>
    <n v="0"/>
    <n v="0"/>
    <n v="0"/>
    <n v="1140"/>
    <n v="516110"/>
    <n v="1140"/>
    <n v="15"/>
    <x v="4"/>
    <s v="Water Capital"/>
    <n v="909409"/>
    <s v="Av. Winona et av. Wilmont"/>
    <s v="909409 Av. Winona et av. Wilmont"/>
    <x v="6"/>
    <x v="11"/>
    <x v="0"/>
    <x v="0"/>
  </r>
  <r>
    <n v="909409"/>
    <x v="396"/>
    <x v="0"/>
    <x v="0"/>
    <s v="Sewer Capital"/>
    <x v="5"/>
    <x v="3"/>
    <x v="1"/>
    <x v="2"/>
    <x v="0"/>
    <s v="Individual"/>
    <x v="0"/>
    <x v="6"/>
    <x v="1"/>
    <x v="3"/>
    <x v="11"/>
    <s v="909409  Winona Ave &amp; Wilmont Ave"/>
    <s v="516112  Sewer Capital"/>
    <n v="0"/>
    <n v="140"/>
    <n v="0"/>
    <n v="0"/>
    <n v="0"/>
    <n v="0"/>
    <n v="0"/>
    <n v="0"/>
    <n v="0"/>
    <n v="0"/>
    <n v="140"/>
    <n v="516112"/>
    <n v="140"/>
    <n v="15"/>
    <x v="4"/>
    <s v="Sewer Capital "/>
    <n v="909409"/>
    <s v="Av. Winona et av. Wilmont"/>
    <s v="909409 Av. Winona et av. Wilmont"/>
    <x v="6"/>
    <x v="11"/>
    <x v="0"/>
    <x v="0"/>
  </r>
  <r>
    <n v="909409"/>
    <x v="396"/>
    <x v="0"/>
    <x v="0"/>
    <s v="Stormwater Reserve"/>
    <x v="5"/>
    <x v="3"/>
    <x v="1"/>
    <x v="3"/>
    <x v="0"/>
    <s v="Individual"/>
    <x v="0"/>
    <x v="6"/>
    <x v="1"/>
    <x v="3"/>
    <x v="11"/>
    <s v="909409  Winona Ave &amp; Wilmont Ave"/>
    <s v="516180  Stormwater Reserve Capital"/>
    <n v="0"/>
    <n v="150"/>
    <n v="0"/>
    <n v="590"/>
    <n v="0"/>
    <n v="0"/>
    <n v="0"/>
    <n v="0"/>
    <n v="0"/>
    <n v="0"/>
    <n v="740"/>
    <n v="516180"/>
    <n v="740"/>
    <n v="15"/>
    <x v="4"/>
    <s v="Stormwater"/>
    <n v="909409"/>
    <s v="Av. Winona et av. Wilmont"/>
    <s v="909409 Av. Winona et av. Wilmont"/>
    <x v="6"/>
    <x v="11"/>
    <x v="0"/>
    <x v="0"/>
  </r>
  <r>
    <n v="909409"/>
    <x v="396"/>
    <x v="2"/>
    <x v="2"/>
    <s v="Sewer Funded Debt"/>
    <x v="6"/>
    <x v="3"/>
    <x v="1"/>
    <x v="2"/>
    <x v="0"/>
    <s v="Individual"/>
    <x v="0"/>
    <x v="6"/>
    <x v="1"/>
    <x v="3"/>
    <x v="11"/>
    <s v="909409  Winona Ave &amp; Wilmont Ave"/>
    <s v="518007  Sewer Funded Debt"/>
    <n v="0"/>
    <n v="20"/>
    <n v="0"/>
    <n v="610"/>
    <n v="0"/>
    <n v="0"/>
    <n v="0"/>
    <n v="0"/>
    <n v="0"/>
    <n v="0"/>
    <n v="630"/>
    <n v="518007"/>
    <n v="630"/>
    <n v="15"/>
    <x v="4"/>
    <s v="Sewer Funded Debt"/>
    <n v="909409"/>
    <s v="Av. Winona et av. Wilmont"/>
    <s v="909409 Av. Winona et av. Wilmont"/>
    <x v="6"/>
    <x v="11"/>
    <x v="0"/>
    <x v="2"/>
  </r>
  <r>
    <n v="909409"/>
    <x v="396"/>
    <x v="2"/>
    <x v="2"/>
    <s v="Water Funded Debt"/>
    <x v="6"/>
    <x v="3"/>
    <x v="1"/>
    <x v="1"/>
    <x v="0"/>
    <s v="Individual"/>
    <x v="0"/>
    <x v="6"/>
    <x v="1"/>
    <x v="3"/>
    <x v="11"/>
    <s v="909409  Winona Ave &amp; Wilmont Ave"/>
    <s v="518011  Water Funded Debt"/>
    <n v="0"/>
    <n v="20"/>
    <n v="0"/>
    <n v="100"/>
    <n v="0"/>
    <n v="0"/>
    <n v="0"/>
    <n v="0"/>
    <n v="0"/>
    <n v="0"/>
    <n v="120"/>
    <n v="518011"/>
    <n v="120"/>
    <n v="15"/>
    <x v="4"/>
    <s v="Water Funded Debt"/>
    <n v="909409"/>
    <s v="Av. Winona et av. Wilmont"/>
    <s v="909409 Av. Winona et av. Wilmont"/>
    <x v="6"/>
    <x v="11"/>
    <x v="0"/>
    <x v="2"/>
  </r>
  <r>
    <n v="909409"/>
    <x v="396"/>
    <x v="2"/>
    <x v="2"/>
    <s v="Stormwater Res Debt"/>
    <x v="6"/>
    <x v="3"/>
    <x v="1"/>
    <x v="3"/>
    <x v="0"/>
    <s v="Individual"/>
    <x v="0"/>
    <x v="6"/>
    <x v="1"/>
    <x v="3"/>
    <x v="11"/>
    <s v="909409  Winona Ave &amp; Wilmont Ave"/>
    <s v="518056  Stormwater Reserve Capital Debt"/>
    <n v="0"/>
    <n v="20"/>
    <n v="0"/>
    <n v="10"/>
    <n v="0"/>
    <n v="0"/>
    <n v="0"/>
    <n v="0"/>
    <n v="0"/>
    <n v="0"/>
    <n v="30"/>
    <n v="518056"/>
    <n v="30"/>
    <n v="15"/>
    <x v="4"/>
    <e v="#N/A"/>
    <n v="909409"/>
    <s v="Av. Winona et av. Wilmont"/>
    <s v="909409 Av. Winona et av. Wilmont"/>
    <x v="6"/>
    <x v="11"/>
    <x v="0"/>
    <x v="2"/>
  </r>
  <r>
    <n v="909475"/>
    <x v="397"/>
    <x v="0"/>
    <x v="0"/>
    <s v="City Wide Capital"/>
    <x v="0"/>
    <x v="0"/>
    <x v="0"/>
    <x v="0"/>
    <x v="0"/>
    <s v="Integrated Road, Sewer &amp; Water Program"/>
    <x v="0"/>
    <x v="6"/>
    <x v="1"/>
    <x v="25"/>
    <x v="11"/>
    <s v="909475  2019 Surveys &amp; Mapping"/>
    <s v="516104  City Wide Capital"/>
    <n v="80"/>
    <n v="90"/>
    <n v="80"/>
    <n v="85"/>
    <n v="95"/>
    <n v="85"/>
    <n v="90"/>
    <n v="100"/>
    <n v="90"/>
    <n v="95"/>
    <n v="890"/>
    <n v="516104"/>
    <n v="335"/>
    <s v="CW"/>
    <x v="3"/>
    <s v="City Wide Capital"/>
    <n v="909475"/>
    <s v="Levés et cartographie 2019"/>
    <s v="909475 Levés et cartographie 2019"/>
    <x v="6"/>
    <x v="11"/>
    <x v="0"/>
    <x v="0"/>
  </r>
  <r>
    <n v="909475"/>
    <x v="397"/>
    <x v="0"/>
    <x v="0"/>
    <s v="Water Capital"/>
    <x v="5"/>
    <x v="3"/>
    <x v="1"/>
    <x v="1"/>
    <x v="0"/>
    <s v="Integrated Road, Sewer &amp; Water Program"/>
    <x v="0"/>
    <x v="6"/>
    <x v="1"/>
    <x v="25"/>
    <x v="11"/>
    <s v="909475  2019 Surveys &amp; Mapping"/>
    <s v="516110  Water Capital"/>
    <n v="80"/>
    <n v="90"/>
    <n v="80"/>
    <n v="85"/>
    <n v="95"/>
    <n v="85"/>
    <n v="90"/>
    <n v="100"/>
    <n v="90"/>
    <n v="95"/>
    <n v="890"/>
    <n v="516110"/>
    <n v="335"/>
    <s v="CW"/>
    <x v="3"/>
    <s v="Water Capital"/>
    <n v="909475"/>
    <s v="Levés et cartographie 2019"/>
    <s v="909475 Levés et cartographie 2019"/>
    <x v="6"/>
    <x v="11"/>
    <x v="0"/>
    <x v="0"/>
  </r>
  <r>
    <n v="909475"/>
    <x v="397"/>
    <x v="0"/>
    <x v="0"/>
    <s v="Sewer Capital"/>
    <x v="5"/>
    <x v="3"/>
    <x v="1"/>
    <x v="2"/>
    <x v="0"/>
    <s v="Integrated Road, Sewer &amp; Water Program"/>
    <x v="0"/>
    <x v="6"/>
    <x v="1"/>
    <x v="25"/>
    <x v="11"/>
    <s v="909475  2019 Surveys &amp; Mapping"/>
    <s v="516112  Sewer Capital"/>
    <n v="160"/>
    <n v="180"/>
    <n v="160"/>
    <n v="170"/>
    <n v="190"/>
    <n v="170"/>
    <n v="180"/>
    <n v="200"/>
    <n v="180"/>
    <n v="190"/>
    <n v="1780"/>
    <n v="516112"/>
    <n v="670"/>
    <s v="CW"/>
    <x v="3"/>
    <s v="Sewer Capital "/>
    <n v="909475"/>
    <s v="Levés et cartographie 2019"/>
    <s v="909475 Levés et cartographie 2019"/>
    <x v="6"/>
    <x v="11"/>
    <x v="0"/>
    <x v="0"/>
  </r>
  <r>
    <n v="906735"/>
    <x v="398"/>
    <x v="0"/>
    <x v="0"/>
    <s v="City Wide Capital"/>
    <x v="0"/>
    <x v="0"/>
    <x v="0"/>
    <x v="0"/>
    <x v="0"/>
    <s v="Individual"/>
    <x v="0"/>
    <x v="6"/>
    <x v="1"/>
    <x v="3"/>
    <x v="11"/>
    <s v="906735  Bank St (Riverside-Ledbury)"/>
    <s v="516104  City Wide Capital"/>
    <n v="0"/>
    <n v="0"/>
    <n v="2800"/>
    <n v="0"/>
    <n v="0"/>
    <n v="0"/>
    <n v="0"/>
    <n v="0"/>
    <n v="0"/>
    <n v="0"/>
    <n v="2800"/>
    <n v="516104"/>
    <n v="2800"/>
    <n v="16"/>
    <x v="13"/>
    <s v="City Wide Capital"/>
    <n v="906735"/>
    <s v="Rue Bank (Riverside-Ledbury)"/>
    <s v="906735 Rue Bank (Riverside-Ledbury)"/>
    <x v="6"/>
    <x v="11"/>
    <x v="0"/>
    <x v="0"/>
  </r>
  <r>
    <n v="906735"/>
    <x v="398"/>
    <x v="0"/>
    <x v="0"/>
    <s v="Water Capital"/>
    <x v="5"/>
    <x v="3"/>
    <x v="1"/>
    <x v="1"/>
    <x v="0"/>
    <s v="Individual"/>
    <x v="0"/>
    <x v="6"/>
    <x v="1"/>
    <x v="3"/>
    <x v="11"/>
    <s v="906735  Bank St (Riverside-Ledbury)"/>
    <s v="516110  Water Capital"/>
    <n v="0"/>
    <n v="0"/>
    <n v="7560"/>
    <n v="0"/>
    <n v="0"/>
    <n v="0"/>
    <n v="0"/>
    <n v="0"/>
    <n v="0"/>
    <n v="0"/>
    <n v="7560"/>
    <n v="516110"/>
    <n v="7560"/>
    <n v="16"/>
    <x v="13"/>
    <s v="Water Capital"/>
    <n v="906735"/>
    <s v="Rue Bank (Riverside-Ledbury)"/>
    <s v="906735 Rue Bank (Riverside-Ledbury)"/>
    <x v="6"/>
    <x v="11"/>
    <x v="0"/>
    <x v="0"/>
  </r>
  <r>
    <n v="906735"/>
    <x v="398"/>
    <x v="0"/>
    <x v="0"/>
    <s v="Stormwater Reserve"/>
    <x v="5"/>
    <x v="3"/>
    <x v="1"/>
    <x v="3"/>
    <x v="0"/>
    <s v="Individual"/>
    <x v="0"/>
    <x v="6"/>
    <x v="1"/>
    <x v="3"/>
    <x v="11"/>
    <s v="906735  Bank St (Riverside-Ledbury)"/>
    <s v="516180  Stormwater Reserve Capital"/>
    <n v="0"/>
    <n v="0"/>
    <n v="5870"/>
    <n v="0"/>
    <n v="0"/>
    <n v="0"/>
    <n v="0"/>
    <n v="0"/>
    <n v="0"/>
    <n v="0"/>
    <n v="5870"/>
    <n v="516180"/>
    <n v="5870"/>
    <n v="16"/>
    <x v="13"/>
    <s v="Stormwater"/>
    <n v="906735"/>
    <s v="Rue Bank (Riverside-Ledbury)"/>
    <s v="906735 Rue Bank (Riverside-Ledbury)"/>
    <x v="6"/>
    <x v="11"/>
    <x v="0"/>
    <x v="0"/>
  </r>
  <r>
    <n v="906735"/>
    <x v="398"/>
    <x v="1"/>
    <x v="1"/>
    <s v="Sanitary Wastewater (Inside Green"/>
    <x v="1"/>
    <x v="1"/>
    <x v="1"/>
    <x v="2"/>
    <x v="0"/>
    <s v="Individual"/>
    <x v="0"/>
    <x v="6"/>
    <x v="1"/>
    <x v="3"/>
    <x v="11"/>
    <s v="906735  Bank St (Riverside-Ledbury)"/>
    <s v="516232  Sanitary Wastewater (Inside Green"/>
    <n v="0"/>
    <n v="0"/>
    <n v="900"/>
    <n v="0"/>
    <n v="0"/>
    <n v="0"/>
    <n v="0"/>
    <n v="0"/>
    <n v="0"/>
    <n v="0"/>
    <n v="900"/>
    <n v="516232"/>
    <n v="900"/>
    <n v="16"/>
    <x v="13"/>
    <s v="Sanitary Wastewater"/>
    <n v="906735"/>
    <s v="Rue Bank (Riverside-Ledbury)"/>
    <s v="906735 Rue Bank (Riverside-Ledbury)"/>
    <x v="6"/>
    <x v="11"/>
    <x v="0"/>
    <x v="1"/>
  </r>
  <r>
    <n v="906735"/>
    <x v="398"/>
    <x v="2"/>
    <x v="2"/>
    <s v="Tax Supported Debt"/>
    <x v="2"/>
    <x v="0"/>
    <x v="0"/>
    <x v="0"/>
    <x v="0"/>
    <s v="Individual"/>
    <x v="0"/>
    <x v="6"/>
    <x v="1"/>
    <x v="3"/>
    <x v="11"/>
    <s v="906735  Bank St (Riverside-Ledbury)"/>
    <s v="518004  Tax Supported Debt"/>
    <n v="0"/>
    <n v="0"/>
    <n v="9060"/>
    <n v="0"/>
    <n v="0"/>
    <n v="0"/>
    <n v="0"/>
    <n v="0"/>
    <n v="0"/>
    <n v="0"/>
    <n v="9060"/>
    <n v="518004"/>
    <n v="9060"/>
    <n v="16"/>
    <x v="13"/>
    <s v="Tax Supported Debt"/>
    <n v="906735"/>
    <s v="Rue Bank (Riverside-Ledbury)"/>
    <s v="906735 Rue Bank (Riverside-Ledbury)"/>
    <x v="6"/>
    <x v="11"/>
    <x v="0"/>
    <x v="2"/>
  </r>
  <r>
    <n v="906735"/>
    <x v="398"/>
    <x v="2"/>
    <x v="2"/>
    <s v="Sewer Funded Debt"/>
    <x v="6"/>
    <x v="3"/>
    <x v="1"/>
    <x v="2"/>
    <x v="0"/>
    <s v="Individual"/>
    <x v="0"/>
    <x v="6"/>
    <x v="1"/>
    <x v="3"/>
    <x v="11"/>
    <s v="906735  Bank St (Riverside-Ledbury)"/>
    <s v="518007  Sewer Funded Debt"/>
    <n v="0"/>
    <n v="0"/>
    <n v="3750"/>
    <n v="0"/>
    <n v="0"/>
    <n v="0"/>
    <n v="0"/>
    <n v="0"/>
    <n v="0"/>
    <n v="0"/>
    <n v="3750"/>
    <n v="518007"/>
    <n v="3750"/>
    <n v="16"/>
    <x v="13"/>
    <s v="Sewer Funded Debt"/>
    <n v="906735"/>
    <s v="Rue Bank (Riverside-Ledbury)"/>
    <s v="906735 Rue Bank (Riverside-Ledbury)"/>
    <x v="6"/>
    <x v="11"/>
    <x v="0"/>
    <x v="2"/>
  </r>
  <r>
    <n v="906735"/>
    <x v="398"/>
    <x v="2"/>
    <x v="2"/>
    <s v="Water Funded Debt"/>
    <x v="6"/>
    <x v="3"/>
    <x v="1"/>
    <x v="1"/>
    <x v="0"/>
    <s v="Individual"/>
    <x v="0"/>
    <x v="6"/>
    <x v="1"/>
    <x v="3"/>
    <x v="11"/>
    <s v="906735  Bank St (Riverside-Ledbury)"/>
    <s v="518011  Water Funded Debt"/>
    <n v="0"/>
    <n v="0"/>
    <n v="60"/>
    <n v="0"/>
    <n v="0"/>
    <n v="0"/>
    <n v="0"/>
    <n v="0"/>
    <n v="0"/>
    <n v="0"/>
    <n v="60"/>
    <n v="518011"/>
    <n v="60"/>
    <n v="16"/>
    <x v="13"/>
    <s v="Water Funded Debt"/>
    <n v="906735"/>
    <s v="Rue Bank (Riverside-Ledbury)"/>
    <s v="906735 Rue Bank (Riverside-Ledbury)"/>
    <x v="6"/>
    <x v="11"/>
    <x v="0"/>
    <x v="2"/>
  </r>
  <r>
    <n v="906882"/>
    <x v="399"/>
    <x v="0"/>
    <x v="0"/>
    <s v="City Wide Capital"/>
    <x v="0"/>
    <x v="0"/>
    <x v="0"/>
    <x v="0"/>
    <x v="0"/>
    <s v="Integrated Rehab-Intensification Areas"/>
    <x v="0"/>
    <x v="6"/>
    <x v="1"/>
    <x v="3"/>
    <x v="11"/>
    <s v="906882  Elgin (Lisgar - Isabella)"/>
    <s v="516104  City Wide Capital"/>
    <n v="350"/>
    <n v="0"/>
    <n v="0"/>
    <n v="0"/>
    <n v="0"/>
    <n v="0"/>
    <n v="0"/>
    <n v="0"/>
    <n v="0"/>
    <n v="0"/>
    <n v="350"/>
    <n v="516104"/>
    <n v="350"/>
    <n v="14"/>
    <x v="8"/>
    <s v="City Wide Capital"/>
    <n v="906882"/>
    <s v="Rue Elgin (entre les rues Lisgar et Isabella)"/>
    <s v="906882 Rue Elgin (entre les rues Lisgar et Isabella)"/>
    <x v="6"/>
    <x v="11"/>
    <x v="0"/>
    <x v="0"/>
  </r>
  <r>
    <n v="906882"/>
    <x v="399"/>
    <x v="0"/>
    <x v="0"/>
    <s v="Transit Capital"/>
    <x v="0"/>
    <x v="0"/>
    <x v="0"/>
    <x v="0"/>
    <x v="0"/>
    <s v="Integrated Rehab-Intensification Areas"/>
    <x v="0"/>
    <x v="6"/>
    <x v="1"/>
    <x v="3"/>
    <x v="11"/>
    <s v="906882  Elgin (Lisgar - Isabella)"/>
    <s v="516115  Transit Capital"/>
    <n v="100"/>
    <n v="0"/>
    <n v="0"/>
    <n v="0"/>
    <n v="0"/>
    <n v="0"/>
    <n v="0"/>
    <n v="0"/>
    <n v="0"/>
    <n v="0"/>
    <n v="100"/>
    <n v="516115"/>
    <n v="100"/>
    <n v="14"/>
    <x v="8"/>
    <s v="Transit Capital"/>
    <n v="906882"/>
    <s v="Rue Elgin (entre les rues Lisgar et Isabella)"/>
    <s v="906882 Rue Elgin (entre les rues Lisgar et Isabella)"/>
    <x v="6"/>
    <x v="11"/>
    <x v="0"/>
    <x v="0"/>
  </r>
  <r>
    <n v="906882"/>
    <x v="399"/>
    <x v="0"/>
    <x v="0"/>
    <s v="Stormwater Reserve"/>
    <x v="5"/>
    <x v="3"/>
    <x v="1"/>
    <x v="3"/>
    <x v="0"/>
    <s v="Integrated Rehab-Intensification Areas"/>
    <x v="0"/>
    <x v="6"/>
    <x v="1"/>
    <x v="3"/>
    <x v="11"/>
    <s v="906882  Elgin (Lisgar - Isabella)"/>
    <s v="516180  Stormwater Reserve Capital"/>
    <n v="830"/>
    <n v="0"/>
    <n v="0"/>
    <n v="0"/>
    <n v="0"/>
    <n v="0"/>
    <n v="0"/>
    <n v="0"/>
    <n v="0"/>
    <n v="0"/>
    <n v="830"/>
    <n v="516180"/>
    <n v="830"/>
    <n v="14"/>
    <x v="8"/>
    <s v="Stormwater"/>
    <n v="906882"/>
    <s v="Rue Elgin (entre les rues Lisgar et Isabella)"/>
    <s v="906882 Rue Elgin (entre les rues Lisgar et Isabella)"/>
    <x v="6"/>
    <x v="11"/>
    <x v="0"/>
    <x v="0"/>
  </r>
  <r>
    <n v="906882"/>
    <x v="399"/>
    <x v="1"/>
    <x v="1"/>
    <s v="Sanitary Wastewater (Inside Green"/>
    <x v="1"/>
    <x v="1"/>
    <x v="1"/>
    <x v="2"/>
    <x v="0"/>
    <s v="Integrated Rehab-Intensification Areas"/>
    <x v="0"/>
    <x v="6"/>
    <x v="1"/>
    <x v="3"/>
    <x v="11"/>
    <s v="906882  Elgin (Lisgar - Isabella)"/>
    <s v="516232  Sanitary Wastewater (Inside Green"/>
    <n v="134"/>
    <n v="0"/>
    <n v="0"/>
    <n v="0"/>
    <n v="0"/>
    <n v="0"/>
    <n v="0"/>
    <n v="0"/>
    <n v="0"/>
    <n v="0"/>
    <n v="134"/>
    <n v="516232"/>
    <n v="134"/>
    <n v="14"/>
    <x v="8"/>
    <s v="Sanitary Wastewater"/>
    <n v="906882"/>
    <s v="Rue Elgin (entre les rues Lisgar et Isabella)"/>
    <s v="906882 Rue Elgin (entre les rues Lisgar et Isabella)"/>
    <x v="6"/>
    <x v="11"/>
    <x v="0"/>
    <x v="1"/>
  </r>
  <r>
    <n v="906882"/>
    <x v="399"/>
    <x v="2"/>
    <x v="2"/>
    <s v="Tax Supported Debt"/>
    <x v="2"/>
    <x v="0"/>
    <x v="0"/>
    <x v="0"/>
    <x v="0"/>
    <s v="Integrated Rehab-Intensification Areas"/>
    <x v="0"/>
    <x v="6"/>
    <x v="1"/>
    <x v="3"/>
    <x v="11"/>
    <s v="906882  Elgin (Lisgar - Isabella)"/>
    <s v="518004  Tax Supported Debt"/>
    <n v="50"/>
    <n v="0"/>
    <n v="0"/>
    <n v="0"/>
    <n v="0"/>
    <n v="0"/>
    <n v="0"/>
    <n v="0"/>
    <n v="0"/>
    <n v="0"/>
    <n v="50"/>
    <n v="518004"/>
    <n v="50"/>
    <n v="14"/>
    <x v="8"/>
    <s v="Tax Supported Debt"/>
    <n v="906882"/>
    <s v="Rue Elgin (entre les rues Lisgar et Isabella)"/>
    <s v="906882 Rue Elgin (entre les rues Lisgar et Isabella)"/>
    <x v="6"/>
    <x v="11"/>
    <x v="0"/>
    <x v="2"/>
  </r>
  <r>
    <n v="906882"/>
    <x v="399"/>
    <x v="2"/>
    <x v="2"/>
    <s v="Sewer Funded Debt"/>
    <x v="6"/>
    <x v="3"/>
    <x v="1"/>
    <x v="2"/>
    <x v="0"/>
    <s v="Integrated Rehab-Intensification Areas"/>
    <x v="0"/>
    <x v="6"/>
    <x v="1"/>
    <x v="3"/>
    <x v="11"/>
    <s v="906882  Elgin (Lisgar - Isabella)"/>
    <s v="518007  Sewer Funded Debt"/>
    <n v="696"/>
    <n v="0"/>
    <n v="0"/>
    <n v="0"/>
    <n v="0"/>
    <n v="0"/>
    <n v="0"/>
    <n v="0"/>
    <n v="0"/>
    <n v="0"/>
    <n v="696"/>
    <n v="518007"/>
    <n v="696"/>
    <n v="14"/>
    <x v="8"/>
    <s v="Sewer Funded Debt"/>
    <n v="906882"/>
    <s v="Rue Elgin (entre les rues Lisgar et Isabella)"/>
    <s v="906882 Rue Elgin (entre les rues Lisgar et Isabella)"/>
    <x v="6"/>
    <x v="11"/>
    <x v="0"/>
    <x v="2"/>
  </r>
  <r>
    <n v="906882"/>
    <x v="399"/>
    <x v="2"/>
    <x v="2"/>
    <s v="Water Funded Debt"/>
    <x v="6"/>
    <x v="3"/>
    <x v="1"/>
    <x v="1"/>
    <x v="0"/>
    <s v="Integrated Rehab-Intensification Areas"/>
    <x v="0"/>
    <x v="6"/>
    <x v="1"/>
    <x v="3"/>
    <x v="11"/>
    <s v="906882  Elgin (Lisgar - Isabella)"/>
    <s v="518011  Water Funded Debt"/>
    <n v="1310"/>
    <n v="0"/>
    <n v="0"/>
    <n v="0"/>
    <n v="0"/>
    <n v="0"/>
    <n v="0"/>
    <n v="0"/>
    <n v="0"/>
    <n v="0"/>
    <n v="1310"/>
    <n v="518011"/>
    <n v="1310"/>
    <n v="14"/>
    <x v="8"/>
    <s v="Water Funded Debt"/>
    <n v="906882"/>
    <s v="Rue Elgin (entre les rues Lisgar et Isabella)"/>
    <s v="906882 Rue Elgin (entre les rues Lisgar et Isabella)"/>
    <x v="6"/>
    <x v="11"/>
    <x v="0"/>
    <x v="2"/>
  </r>
  <r>
    <n v="906882"/>
    <x v="399"/>
    <x v="2"/>
    <x v="2"/>
    <s v="Transit Debt"/>
    <x v="2"/>
    <x v="0"/>
    <x v="0"/>
    <x v="0"/>
    <x v="0"/>
    <s v="Integrated Rehab-Intensification Areas"/>
    <x v="0"/>
    <x v="6"/>
    <x v="1"/>
    <x v="3"/>
    <x v="11"/>
    <s v="906882  Elgin (Lisgar - Isabella)"/>
    <s v="518013  Transit Debt"/>
    <n v="1000"/>
    <n v="0"/>
    <n v="0"/>
    <n v="0"/>
    <n v="0"/>
    <n v="0"/>
    <n v="0"/>
    <n v="0"/>
    <n v="0"/>
    <n v="0"/>
    <n v="1000"/>
    <n v="518013"/>
    <n v="1000"/>
    <n v="14"/>
    <x v="8"/>
    <s v="Transit Debt"/>
    <n v="906882"/>
    <s v="Rue Elgin (entre les rues Lisgar et Isabella)"/>
    <s v="906882 Rue Elgin (entre les rues Lisgar et Isabella)"/>
    <x v="6"/>
    <x v="11"/>
    <x v="0"/>
    <x v="2"/>
  </r>
  <r>
    <n v="906900"/>
    <x v="400"/>
    <x v="0"/>
    <x v="0"/>
    <s v="City Wide Capital"/>
    <x v="0"/>
    <x v="0"/>
    <x v="0"/>
    <x v="0"/>
    <x v="0"/>
    <s v="Individual"/>
    <x v="0"/>
    <x v="6"/>
    <x v="1"/>
    <x v="3"/>
    <x v="11"/>
    <s v="906900  Main Greenfield Echo Concord et al"/>
    <s v="516104  City Wide Capital"/>
    <n v="0"/>
    <n v="25"/>
    <n v="0"/>
    <n v="0"/>
    <n v="0"/>
    <n v="0"/>
    <n v="0"/>
    <n v="0"/>
    <n v="0"/>
    <n v="0"/>
    <n v="25"/>
    <n v="516104"/>
    <n v="25"/>
    <n v="17"/>
    <x v="8"/>
    <s v="City Wide Capital"/>
    <n v="906900"/>
    <s v="Rue Concord, promenade Echo, avenue Greenfield"/>
    <s v="906900 Rue Concord, promenade Echo, avenue Greenfield"/>
    <x v="6"/>
    <x v="11"/>
    <x v="0"/>
    <x v="0"/>
  </r>
  <r>
    <n v="906900"/>
    <x v="400"/>
    <x v="0"/>
    <x v="0"/>
    <s v="Water Capital"/>
    <x v="5"/>
    <x v="3"/>
    <x v="1"/>
    <x v="1"/>
    <x v="0"/>
    <s v="Individual"/>
    <x v="0"/>
    <x v="6"/>
    <x v="1"/>
    <x v="3"/>
    <x v="11"/>
    <s v="906900  Main Greenfield Echo Concord et al"/>
    <s v="516110  Water Capital"/>
    <n v="0"/>
    <n v="5900"/>
    <n v="0"/>
    <n v="0"/>
    <n v="0"/>
    <n v="0"/>
    <n v="0"/>
    <n v="0"/>
    <n v="0"/>
    <n v="0"/>
    <n v="5900"/>
    <n v="516110"/>
    <n v="5900"/>
    <n v="17"/>
    <x v="8"/>
    <s v="Water Capital"/>
    <n v="906900"/>
    <s v="Rue Concord, promenade Echo, avenue Greenfield"/>
    <s v="906900 Rue Concord, promenade Echo, avenue Greenfield"/>
    <x v="6"/>
    <x v="11"/>
    <x v="0"/>
    <x v="0"/>
  </r>
  <r>
    <n v="906900"/>
    <x v="400"/>
    <x v="0"/>
    <x v="0"/>
    <s v="Stormwater Reserve"/>
    <x v="5"/>
    <x v="3"/>
    <x v="1"/>
    <x v="3"/>
    <x v="0"/>
    <s v="Individual"/>
    <x v="0"/>
    <x v="6"/>
    <x v="1"/>
    <x v="3"/>
    <x v="11"/>
    <s v="906900  Main Greenfield Echo Concord et al"/>
    <s v="516180  Stormwater Reserve Capital"/>
    <n v="0"/>
    <n v="4700"/>
    <n v="0"/>
    <n v="0"/>
    <n v="0"/>
    <n v="0"/>
    <n v="0"/>
    <n v="0"/>
    <n v="0"/>
    <n v="0"/>
    <n v="4700"/>
    <n v="516180"/>
    <n v="4700"/>
    <n v="17"/>
    <x v="8"/>
    <s v="Stormwater"/>
    <n v="906900"/>
    <s v="Rue Concord, promenade Echo, avenue Greenfield"/>
    <s v="906900 Rue Concord, promenade Echo, avenue Greenfield"/>
    <x v="6"/>
    <x v="11"/>
    <x v="0"/>
    <x v="0"/>
  </r>
  <r>
    <n v="906900"/>
    <x v="400"/>
    <x v="1"/>
    <x v="1"/>
    <s v="Sanitary Wastewater (Inside Green"/>
    <x v="1"/>
    <x v="1"/>
    <x v="1"/>
    <x v="2"/>
    <x v="0"/>
    <s v="Individual"/>
    <x v="0"/>
    <x v="6"/>
    <x v="1"/>
    <x v="3"/>
    <x v="11"/>
    <s v="906900  Main Greenfield Echo Concord et al"/>
    <s v="516232  Sanitary Wastewater (Inside Green"/>
    <n v="0"/>
    <n v="807"/>
    <n v="0"/>
    <n v="0"/>
    <n v="0"/>
    <n v="0"/>
    <n v="0"/>
    <n v="0"/>
    <n v="0"/>
    <n v="0"/>
    <n v="807"/>
    <n v="516232"/>
    <n v="807"/>
    <n v="17"/>
    <x v="8"/>
    <s v="Sanitary Wastewater"/>
    <n v="906900"/>
    <s v="Rue Concord, promenade Echo, avenue Greenfield"/>
    <s v="906900 Rue Concord, promenade Echo, avenue Greenfield"/>
    <x v="6"/>
    <x v="11"/>
    <x v="0"/>
    <x v="1"/>
  </r>
  <r>
    <n v="906900"/>
    <x v="400"/>
    <x v="2"/>
    <x v="2"/>
    <s v="Tax Supported Debt"/>
    <x v="2"/>
    <x v="0"/>
    <x v="0"/>
    <x v="0"/>
    <x v="0"/>
    <s v="Individual"/>
    <x v="0"/>
    <x v="6"/>
    <x v="1"/>
    <x v="3"/>
    <x v="11"/>
    <s v="906900  Main Greenfield Echo Concord et al"/>
    <s v="518004  Tax Supported Debt"/>
    <n v="0"/>
    <n v="9300"/>
    <n v="0"/>
    <n v="0"/>
    <n v="0"/>
    <n v="0"/>
    <n v="0"/>
    <n v="0"/>
    <n v="0"/>
    <n v="0"/>
    <n v="9300"/>
    <n v="518004"/>
    <n v="9300"/>
    <n v="17"/>
    <x v="8"/>
    <s v="Tax Supported Debt"/>
    <n v="906900"/>
    <s v="Rue Concord, promenade Echo, avenue Greenfield"/>
    <s v="906900 Rue Concord, promenade Echo, avenue Greenfield"/>
    <x v="6"/>
    <x v="11"/>
    <x v="0"/>
    <x v="2"/>
  </r>
  <r>
    <n v="906900"/>
    <x v="400"/>
    <x v="2"/>
    <x v="2"/>
    <s v="Sewer Funded Debt"/>
    <x v="6"/>
    <x v="3"/>
    <x v="1"/>
    <x v="2"/>
    <x v="0"/>
    <s v="Individual"/>
    <x v="0"/>
    <x v="6"/>
    <x v="1"/>
    <x v="3"/>
    <x v="11"/>
    <s v="906900  Main Greenfield Echo Concord et al"/>
    <s v="518007  Sewer Funded Debt"/>
    <n v="0"/>
    <n v="6108"/>
    <n v="0"/>
    <n v="0"/>
    <n v="0"/>
    <n v="0"/>
    <n v="0"/>
    <n v="0"/>
    <n v="0"/>
    <n v="0"/>
    <n v="6108"/>
    <n v="518007"/>
    <n v="6108"/>
    <n v="17"/>
    <x v="8"/>
    <s v="Sewer Funded Debt"/>
    <n v="906900"/>
    <s v="Rue Concord, promenade Echo, avenue Greenfield"/>
    <s v="906900 Rue Concord, promenade Echo, avenue Greenfield"/>
    <x v="6"/>
    <x v="11"/>
    <x v="0"/>
    <x v="2"/>
  </r>
  <r>
    <n v="906900"/>
    <x v="400"/>
    <x v="2"/>
    <x v="2"/>
    <s v="Water Funded Debt"/>
    <x v="6"/>
    <x v="3"/>
    <x v="1"/>
    <x v="1"/>
    <x v="0"/>
    <s v="Individual"/>
    <x v="0"/>
    <x v="6"/>
    <x v="1"/>
    <x v="3"/>
    <x v="11"/>
    <s v="906900  Main Greenfield Echo Concord et al"/>
    <s v="518011  Water Funded Debt"/>
    <n v="0"/>
    <n v="60"/>
    <n v="0"/>
    <n v="0"/>
    <n v="0"/>
    <n v="0"/>
    <n v="0"/>
    <n v="0"/>
    <n v="0"/>
    <n v="0"/>
    <n v="60"/>
    <n v="518011"/>
    <n v="60"/>
    <n v="17"/>
    <x v="8"/>
    <s v="Water Funded Debt"/>
    <n v="906900"/>
    <s v="Rue Concord, promenade Echo, avenue Greenfield"/>
    <s v="906900 Rue Concord, promenade Echo, avenue Greenfield"/>
    <x v="6"/>
    <x v="11"/>
    <x v="0"/>
    <x v="2"/>
  </r>
  <r>
    <n v="906901"/>
    <x v="401"/>
    <x v="0"/>
    <x v="0"/>
    <s v="Water Capital"/>
    <x v="5"/>
    <x v="3"/>
    <x v="1"/>
    <x v="1"/>
    <x v="0"/>
    <s v="Individual"/>
    <x v="0"/>
    <x v="6"/>
    <x v="1"/>
    <x v="3"/>
    <x v="11"/>
    <s v="906901  CWWF ORAP - Loretta Ave N&amp;S - Laurel St"/>
    <s v="516110  Water Capital"/>
    <n v="0"/>
    <n v="0"/>
    <n v="2900"/>
    <n v="0"/>
    <n v="0"/>
    <n v="0"/>
    <n v="0"/>
    <n v="0"/>
    <n v="0"/>
    <n v="0"/>
    <n v="2900"/>
    <n v="516110"/>
    <n v="2900"/>
    <n v="15"/>
    <x v="9"/>
    <s v="Water Capital"/>
    <n v="906901"/>
    <s v="PARO - Avenue Loretta Nord et Sud"/>
    <s v="906901 PARO - Avenue Loretta Nord et Sud"/>
    <x v="6"/>
    <x v="11"/>
    <x v="0"/>
    <x v="0"/>
  </r>
  <r>
    <n v="906901"/>
    <x v="401"/>
    <x v="2"/>
    <x v="2"/>
    <s v="Water Funded Debt"/>
    <x v="6"/>
    <x v="3"/>
    <x v="1"/>
    <x v="1"/>
    <x v="0"/>
    <s v="Individual"/>
    <x v="0"/>
    <x v="6"/>
    <x v="1"/>
    <x v="3"/>
    <x v="11"/>
    <s v="906901  CWWF ORAP - Loretta Ave N&amp;S - Laurel St"/>
    <s v="518011  Water Funded Debt"/>
    <n v="0"/>
    <n v="0"/>
    <n v="100"/>
    <n v="0"/>
    <n v="0"/>
    <n v="0"/>
    <n v="0"/>
    <n v="0"/>
    <n v="0"/>
    <n v="0"/>
    <n v="100"/>
    <n v="518011"/>
    <n v="100"/>
    <n v="15"/>
    <x v="9"/>
    <s v="Water Funded Debt"/>
    <n v="906901"/>
    <s v="PARO - Avenue Loretta Nord et Sud"/>
    <s v="906901 PARO - Avenue Loretta Nord et Sud"/>
    <x v="6"/>
    <x v="11"/>
    <x v="0"/>
    <x v="2"/>
  </r>
  <r>
    <n v="908139"/>
    <x v="402"/>
    <x v="0"/>
    <x v="0"/>
    <s v="City Wide Capital"/>
    <x v="0"/>
    <x v="0"/>
    <x v="0"/>
    <x v="0"/>
    <x v="0"/>
    <s v="Integrated Rehab-Intensification Areas"/>
    <x v="0"/>
    <x v="6"/>
    <x v="1"/>
    <x v="3"/>
    <x v="11"/>
    <s v="908139  Montreal Rd (N River Rd-St Laurent Blvd)"/>
    <s v="516104  City Wide Capital"/>
    <n v="8000"/>
    <n v="8000"/>
    <n v="0"/>
    <n v="0"/>
    <n v="0"/>
    <n v="0"/>
    <n v="0"/>
    <n v="0"/>
    <n v="0"/>
    <n v="0"/>
    <n v="16000"/>
    <n v="516104"/>
    <n v="16000"/>
    <s v="12"/>
    <x v="17"/>
    <s v="City Wide Capital"/>
    <n v="908139"/>
    <s v="Ch. Montréal (ch. River N-St Laurent)"/>
    <s v="908139 Ch. Montréal (ch. River N-St Laurent)"/>
    <x v="6"/>
    <x v="11"/>
    <x v="0"/>
    <x v="0"/>
  </r>
  <r>
    <n v="908139"/>
    <x v="402"/>
    <x v="0"/>
    <x v="0"/>
    <s v="Water Capital"/>
    <x v="5"/>
    <x v="3"/>
    <x v="1"/>
    <x v="1"/>
    <x v="0"/>
    <s v="Integrated Rehab-Intensification Areas"/>
    <x v="0"/>
    <x v="6"/>
    <x v="1"/>
    <x v="3"/>
    <x v="11"/>
    <s v="908139  Montreal Rd (N River Rd-St Laurent Blvd)"/>
    <s v="516110  Water Capital"/>
    <n v="10000"/>
    <n v="0"/>
    <n v="0"/>
    <n v="0"/>
    <n v="0"/>
    <n v="0"/>
    <n v="0"/>
    <n v="0"/>
    <n v="0"/>
    <n v="0"/>
    <n v="10000"/>
    <n v="516110"/>
    <n v="10000"/>
    <s v="12"/>
    <x v="17"/>
    <s v="Water Capital"/>
    <n v="908139"/>
    <s v="Ch. Montréal (ch. River N-St Laurent)"/>
    <s v="908139 Ch. Montréal (ch. River N-St Laurent)"/>
    <x v="6"/>
    <x v="11"/>
    <x v="0"/>
    <x v="0"/>
  </r>
  <r>
    <n v="908139"/>
    <x v="402"/>
    <x v="0"/>
    <x v="0"/>
    <s v="Transit Capital"/>
    <x v="0"/>
    <x v="0"/>
    <x v="0"/>
    <x v="0"/>
    <x v="0"/>
    <s v="Integrated Rehab-Intensification Areas"/>
    <x v="0"/>
    <x v="6"/>
    <x v="1"/>
    <x v="3"/>
    <x v="11"/>
    <s v="908139  Montreal Rd (N River Rd-St Laurent Blvd)"/>
    <s v="516115  Transit Capital"/>
    <n v="1128"/>
    <n v="0"/>
    <n v="0"/>
    <n v="0"/>
    <n v="0"/>
    <n v="0"/>
    <n v="0"/>
    <n v="0"/>
    <n v="0"/>
    <n v="0"/>
    <n v="1128"/>
    <n v="516115"/>
    <n v="1128"/>
    <s v="12"/>
    <x v="17"/>
    <s v="Transit Capital"/>
    <n v="908139"/>
    <s v="Ch. Montréal (ch. River N-St Laurent)"/>
    <s v="908139 Ch. Montréal (ch. River N-St Laurent)"/>
    <x v="6"/>
    <x v="11"/>
    <x v="0"/>
    <x v="0"/>
  </r>
  <r>
    <n v="908139"/>
    <x v="402"/>
    <x v="1"/>
    <x v="1"/>
    <s v="Sanitary Wastewater (Inside Green"/>
    <x v="1"/>
    <x v="1"/>
    <x v="1"/>
    <x v="2"/>
    <x v="0"/>
    <s v="Integrated Rehab-Intensification Areas"/>
    <x v="0"/>
    <x v="6"/>
    <x v="1"/>
    <x v="3"/>
    <x v="11"/>
    <s v="908139  Montreal Rd (N River Rd-St Laurent Blvd)"/>
    <s v="516232  Sanitary Wastewater (Inside Green"/>
    <n v="1004"/>
    <n v="0"/>
    <n v="0"/>
    <n v="0"/>
    <n v="0"/>
    <n v="0"/>
    <n v="0"/>
    <n v="0"/>
    <n v="0"/>
    <n v="0"/>
    <n v="1004"/>
    <n v="516232"/>
    <n v="1004"/>
    <s v="12"/>
    <x v="17"/>
    <s v="Sanitary Wastewater"/>
    <n v="908139"/>
    <s v="Ch. Montréal (ch. River N-St Laurent)"/>
    <s v="908139 Ch. Montréal (ch. River N-St Laurent)"/>
    <x v="6"/>
    <x v="11"/>
    <x v="0"/>
    <x v="1"/>
  </r>
  <r>
    <n v="908139"/>
    <x v="402"/>
    <x v="2"/>
    <x v="2"/>
    <s v="Tax Supported Debt"/>
    <x v="2"/>
    <x v="0"/>
    <x v="0"/>
    <x v="0"/>
    <x v="0"/>
    <s v="Integrated Rehab-Intensification Areas"/>
    <x v="0"/>
    <x v="6"/>
    <x v="1"/>
    <x v="3"/>
    <x v="11"/>
    <s v="908139  Montreal Rd (N River Rd-St Laurent Blvd)"/>
    <s v="518004  Tax Supported Debt"/>
    <n v="640"/>
    <n v="0"/>
    <n v="0"/>
    <n v="0"/>
    <n v="0"/>
    <n v="0"/>
    <n v="0"/>
    <n v="0"/>
    <n v="0"/>
    <n v="0"/>
    <n v="640"/>
    <n v="518004"/>
    <n v="640"/>
    <s v="12"/>
    <x v="17"/>
    <s v="Tax Supported Debt"/>
    <n v="908139"/>
    <s v="Ch. Montréal (ch. River N-St Laurent)"/>
    <s v="908139 Ch. Montréal (ch. River N-St Laurent)"/>
    <x v="6"/>
    <x v="11"/>
    <x v="0"/>
    <x v="2"/>
  </r>
  <r>
    <n v="908139"/>
    <x v="402"/>
    <x v="2"/>
    <x v="2"/>
    <s v="Sewer Funded Debt"/>
    <x v="6"/>
    <x v="3"/>
    <x v="1"/>
    <x v="2"/>
    <x v="0"/>
    <s v="Integrated Rehab-Intensification Areas"/>
    <x v="0"/>
    <x v="6"/>
    <x v="1"/>
    <x v="3"/>
    <x v="11"/>
    <s v="908139  Montreal Rd (N River Rd-St Laurent Blvd)"/>
    <s v="518007  Sewer Funded Debt"/>
    <n v="616"/>
    <n v="0"/>
    <n v="0"/>
    <n v="0"/>
    <n v="0"/>
    <n v="0"/>
    <n v="0"/>
    <n v="0"/>
    <n v="0"/>
    <n v="0"/>
    <n v="616"/>
    <n v="518007"/>
    <n v="616"/>
    <s v="12"/>
    <x v="17"/>
    <s v="Sewer Funded Debt"/>
    <n v="908139"/>
    <s v="Ch. Montréal (ch. River N-St Laurent)"/>
    <s v="908139 Ch. Montréal (ch. River N-St Laurent)"/>
    <x v="6"/>
    <x v="11"/>
    <x v="0"/>
    <x v="2"/>
  </r>
  <r>
    <n v="908139"/>
    <x v="402"/>
    <x v="2"/>
    <x v="2"/>
    <s v="Water Funded Debt"/>
    <x v="6"/>
    <x v="3"/>
    <x v="1"/>
    <x v="1"/>
    <x v="0"/>
    <s v="Integrated Rehab-Intensification Areas"/>
    <x v="0"/>
    <x v="6"/>
    <x v="1"/>
    <x v="3"/>
    <x v="11"/>
    <s v="908139  Montreal Rd (N River Rd-St Laurent Blvd)"/>
    <s v="518011  Water Funded Debt"/>
    <n v="310"/>
    <n v="0"/>
    <n v="0"/>
    <n v="0"/>
    <n v="0"/>
    <n v="0"/>
    <n v="0"/>
    <n v="0"/>
    <n v="0"/>
    <n v="0"/>
    <n v="310"/>
    <n v="518011"/>
    <n v="310"/>
    <s v="12"/>
    <x v="17"/>
    <s v="Water Funded Debt"/>
    <n v="908139"/>
    <s v="Ch. Montréal (ch. River N-St Laurent)"/>
    <s v="908139 Ch. Montréal (ch. River N-St Laurent)"/>
    <x v="6"/>
    <x v="11"/>
    <x v="0"/>
    <x v="2"/>
  </r>
  <r>
    <n v="908139"/>
    <x v="402"/>
    <x v="2"/>
    <x v="2"/>
    <s v="Stormwater Res Debt"/>
    <x v="6"/>
    <x v="3"/>
    <x v="1"/>
    <x v="3"/>
    <x v="0"/>
    <s v="Integrated Rehab-Intensification Areas"/>
    <x v="0"/>
    <x v="6"/>
    <x v="1"/>
    <x v="3"/>
    <x v="11"/>
    <s v="908139  Montreal Rd (N River Rd-St Laurent Blvd)"/>
    <s v="518056  Stormwater Reserve Capital Debt"/>
    <n v="3630"/>
    <n v="0"/>
    <n v="0"/>
    <n v="0"/>
    <n v="0"/>
    <n v="0"/>
    <n v="0"/>
    <n v="0"/>
    <n v="0"/>
    <n v="0"/>
    <n v="3630"/>
    <n v="518056"/>
    <n v="3630"/>
    <s v="12"/>
    <x v="17"/>
    <e v="#N/A"/>
    <n v="908139"/>
    <s v="Ch. Montréal (ch. River N-St Laurent)"/>
    <s v="908139 Ch. Montréal (ch. River N-St Laurent)"/>
    <x v="6"/>
    <x v="11"/>
    <x v="0"/>
    <x v="2"/>
  </r>
  <r>
    <n v="908140"/>
    <x v="403"/>
    <x v="0"/>
    <x v="0"/>
    <s v="City Wide Capital"/>
    <x v="0"/>
    <x v="0"/>
    <x v="0"/>
    <x v="0"/>
    <x v="0"/>
    <s v="Individual"/>
    <x v="0"/>
    <x v="6"/>
    <x v="1"/>
    <x v="3"/>
    <x v="11"/>
    <s v="908140  City Centre Ave &amp; Elm St"/>
    <s v="516104  City Wide Capital"/>
    <n v="0"/>
    <n v="100"/>
    <n v="0"/>
    <n v="400"/>
    <n v="0"/>
    <n v="0"/>
    <n v="0"/>
    <n v="0"/>
    <n v="0"/>
    <n v="0"/>
    <n v="500"/>
    <n v="516104"/>
    <n v="500"/>
    <s v="14"/>
    <x v="4"/>
    <s v="City Wide Capital"/>
    <n v="908140"/>
    <s v="Carling (Bronson - Ligne Trillium)"/>
    <s v="908140 Carling (Bronson - Ligne Trillium)"/>
    <x v="6"/>
    <x v="11"/>
    <x v="0"/>
    <x v="0"/>
  </r>
  <r>
    <n v="908140"/>
    <x v="403"/>
    <x v="0"/>
    <x v="0"/>
    <s v="Water Capital"/>
    <x v="5"/>
    <x v="3"/>
    <x v="1"/>
    <x v="1"/>
    <x v="0"/>
    <s v="Individual"/>
    <x v="0"/>
    <x v="6"/>
    <x v="1"/>
    <x v="3"/>
    <x v="11"/>
    <s v="908140  City Centre Ave &amp; Elm St"/>
    <s v="516110  Water Capital"/>
    <n v="0"/>
    <n v="270"/>
    <n v="0"/>
    <n v="1200"/>
    <n v="0"/>
    <n v="0"/>
    <n v="0"/>
    <n v="0"/>
    <n v="0"/>
    <n v="0"/>
    <n v="1470"/>
    <n v="516110"/>
    <n v="1470"/>
    <s v="14"/>
    <x v="4"/>
    <s v="Water Capital"/>
    <n v="908140"/>
    <s v="Carling (Bronson - Ligne Trillium)"/>
    <s v="908140 Carling (Bronson - Ligne Trillium)"/>
    <x v="6"/>
    <x v="11"/>
    <x v="0"/>
    <x v="0"/>
  </r>
  <r>
    <n v="908140"/>
    <x v="403"/>
    <x v="0"/>
    <x v="0"/>
    <s v="Sewer Capital"/>
    <x v="5"/>
    <x v="3"/>
    <x v="1"/>
    <x v="2"/>
    <x v="0"/>
    <s v="Individual"/>
    <x v="0"/>
    <x v="6"/>
    <x v="1"/>
    <x v="3"/>
    <x v="11"/>
    <s v="908140  City Centre Ave &amp; Elm St"/>
    <s v="516112  Sewer Capital"/>
    <n v="0"/>
    <n v="170"/>
    <n v="0"/>
    <n v="0"/>
    <n v="0"/>
    <n v="0"/>
    <n v="0"/>
    <n v="0"/>
    <n v="0"/>
    <n v="0"/>
    <n v="170"/>
    <n v="516112"/>
    <n v="170"/>
    <s v="14"/>
    <x v="4"/>
    <s v="Sewer Capital "/>
    <n v="908140"/>
    <s v="Carling (Bronson - Ligne Trillium)"/>
    <s v="908140 Carling (Bronson - Ligne Trillium)"/>
    <x v="6"/>
    <x v="11"/>
    <x v="0"/>
    <x v="0"/>
  </r>
  <r>
    <n v="908140"/>
    <x v="403"/>
    <x v="0"/>
    <x v="0"/>
    <s v="Stormwater Reserve"/>
    <x v="5"/>
    <x v="3"/>
    <x v="1"/>
    <x v="3"/>
    <x v="0"/>
    <s v="Individual"/>
    <x v="0"/>
    <x v="6"/>
    <x v="1"/>
    <x v="3"/>
    <x v="11"/>
    <s v="908140  City Centre Ave &amp; Elm St"/>
    <s v="516180  Stormwater Reserve Capital"/>
    <n v="0"/>
    <n v="200"/>
    <n v="0"/>
    <n v="740"/>
    <n v="0"/>
    <n v="0"/>
    <n v="0"/>
    <n v="0"/>
    <n v="0"/>
    <n v="0"/>
    <n v="940"/>
    <n v="516180"/>
    <n v="940"/>
    <s v="14"/>
    <x v="4"/>
    <s v="Stormwater"/>
    <n v="908140"/>
    <s v="Carling (Bronson - Ligne Trillium)"/>
    <s v="908140 Carling (Bronson - Ligne Trillium)"/>
    <x v="6"/>
    <x v="11"/>
    <x v="0"/>
    <x v="0"/>
  </r>
  <r>
    <n v="908140"/>
    <x v="403"/>
    <x v="2"/>
    <x v="2"/>
    <s v="Tax Supported Debt"/>
    <x v="2"/>
    <x v="0"/>
    <x v="0"/>
    <x v="0"/>
    <x v="0"/>
    <s v="Individual"/>
    <x v="0"/>
    <x v="6"/>
    <x v="1"/>
    <x v="3"/>
    <x v="11"/>
    <s v="908140  City Centre Ave &amp; Elm St"/>
    <s v="518004  Tax Supported Debt"/>
    <n v="0"/>
    <n v="20"/>
    <n v="0"/>
    <n v="80"/>
    <n v="0"/>
    <n v="0"/>
    <n v="0"/>
    <n v="0"/>
    <n v="0"/>
    <n v="0"/>
    <n v="100"/>
    <n v="518004"/>
    <n v="100"/>
    <s v="14"/>
    <x v="4"/>
    <s v="Tax Supported Debt"/>
    <n v="908140"/>
    <s v="Carling (Bronson - Ligne Trillium)"/>
    <s v="908140 Carling (Bronson - Ligne Trillium)"/>
    <x v="6"/>
    <x v="11"/>
    <x v="0"/>
    <x v="2"/>
  </r>
  <r>
    <n v="908140"/>
    <x v="403"/>
    <x v="2"/>
    <x v="2"/>
    <s v="Sewer Funded Debt"/>
    <x v="6"/>
    <x v="3"/>
    <x v="1"/>
    <x v="2"/>
    <x v="0"/>
    <s v="Individual"/>
    <x v="0"/>
    <x v="6"/>
    <x v="1"/>
    <x v="3"/>
    <x v="11"/>
    <s v="908140  City Centre Ave &amp; Elm St"/>
    <s v="518007  Sewer Funded Debt"/>
    <n v="0"/>
    <n v="20"/>
    <n v="0"/>
    <n v="750"/>
    <n v="0"/>
    <n v="0"/>
    <n v="0"/>
    <n v="0"/>
    <n v="0"/>
    <n v="0"/>
    <n v="770"/>
    <n v="518007"/>
    <n v="770"/>
    <s v="14"/>
    <x v="4"/>
    <s v="Sewer Funded Debt"/>
    <n v="908140"/>
    <s v="Carling (Bronson - Ligne Trillium)"/>
    <s v="908140 Carling (Bronson - Ligne Trillium)"/>
    <x v="6"/>
    <x v="11"/>
    <x v="0"/>
    <x v="2"/>
  </r>
  <r>
    <n v="908140"/>
    <x v="403"/>
    <x v="2"/>
    <x v="2"/>
    <s v="Water Funded Debt"/>
    <x v="6"/>
    <x v="3"/>
    <x v="1"/>
    <x v="1"/>
    <x v="0"/>
    <s v="Individual"/>
    <x v="0"/>
    <x v="6"/>
    <x v="1"/>
    <x v="3"/>
    <x v="11"/>
    <s v="908140  City Centre Ave &amp; Elm St"/>
    <s v="518011  Water Funded Debt"/>
    <n v="0"/>
    <n v="20"/>
    <n v="0"/>
    <n v="30"/>
    <n v="0"/>
    <n v="0"/>
    <n v="0"/>
    <n v="0"/>
    <n v="0"/>
    <n v="0"/>
    <n v="50"/>
    <n v="518011"/>
    <n v="50"/>
    <s v="14"/>
    <x v="4"/>
    <s v="Water Funded Debt"/>
    <n v="908140"/>
    <s v="Carling (Bronson - Ligne Trillium)"/>
    <s v="908140 Carling (Bronson - Ligne Trillium)"/>
    <x v="6"/>
    <x v="11"/>
    <x v="0"/>
    <x v="2"/>
  </r>
  <r>
    <n v="908141"/>
    <x v="404"/>
    <x v="0"/>
    <x v="0"/>
    <s v="City Wide Capital"/>
    <x v="0"/>
    <x v="0"/>
    <x v="0"/>
    <x v="0"/>
    <x v="0"/>
    <s v="Integrated Rehab-Intensification Areas"/>
    <x v="0"/>
    <x v="6"/>
    <x v="1"/>
    <x v="3"/>
    <x v="11"/>
    <s v="908141  ORAP Albert St-Bronson Ave-Slater St"/>
    <s v="516104  City Wide Capital"/>
    <n v="200"/>
    <n v="0"/>
    <n v="0"/>
    <n v="100"/>
    <n v="0"/>
    <n v="0"/>
    <n v="0"/>
    <n v="0"/>
    <n v="0"/>
    <n v="0"/>
    <n v="300"/>
    <n v="516104"/>
    <n v="300"/>
    <s v="14"/>
    <x v="11"/>
    <s v="City Wide Capital"/>
    <n v="908141"/>
    <s v="PARO - rue Albert-Bronson-Slater"/>
    <s v="908141 PARO - rue Albert-Bronson-Slater"/>
    <x v="6"/>
    <x v="11"/>
    <x v="0"/>
    <x v="0"/>
  </r>
  <r>
    <n v="908141"/>
    <x v="404"/>
    <x v="0"/>
    <x v="0"/>
    <s v="Water Capital"/>
    <x v="5"/>
    <x v="3"/>
    <x v="1"/>
    <x v="1"/>
    <x v="0"/>
    <s v="Integrated Rehab-Intensification Areas"/>
    <x v="0"/>
    <x v="6"/>
    <x v="1"/>
    <x v="3"/>
    <x v="11"/>
    <s v="908141  ORAP Albert St-Bronson Ave-Slater St"/>
    <s v="516110  Water Capital"/>
    <n v="0"/>
    <n v="0"/>
    <n v="0"/>
    <n v="4600"/>
    <n v="0"/>
    <n v="0"/>
    <n v="0"/>
    <n v="0"/>
    <n v="0"/>
    <n v="0"/>
    <n v="4600"/>
    <n v="516110"/>
    <n v="4600"/>
    <s v="14"/>
    <x v="11"/>
    <s v="Water Capital"/>
    <n v="908141"/>
    <s v="PARO - rue Albert-Bronson-Slater"/>
    <s v="908141 PARO - rue Albert-Bronson-Slater"/>
    <x v="6"/>
    <x v="11"/>
    <x v="0"/>
    <x v="0"/>
  </r>
  <r>
    <n v="908141"/>
    <x v="404"/>
    <x v="0"/>
    <x v="0"/>
    <s v="Stormwater Reserve"/>
    <x v="5"/>
    <x v="3"/>
    <x v="1"/>
    <x v="3"/>
    <x v="0"/>
    <s v="Integrated Rehab-Intensification Areas"/>
    <x v="0"/>
    <x v="6"/>
    <x v="1"/>
    <x v="3"/>
    <x v="11"/>
    <s v="908141  ORAP Albert St-Bronson Ave-Slater St"/>
    <s v="516180  Stormwater Reserve Capital"/>
    <n v="410"/>
    <n v="0"/>
    <n v="0"/>
    <n v="5900"/>
    <n v="0"/>
    <n v="0"/>
    <n v="0"/>
    <n v="0"/>
    <n v="0"/>
    <n v="0"/>
    <n v="6310"/>
    <n v="516180"/>
    <n v="6310"/>
    <s v="14"/>
    <x v="11"/>
    <s v="Stormwater"/>
    <n v="908141"/>
    <s v="PARO - rue Albert-Bronson-Slater"/>
    <s v="908141 PARO - rue Albert-Bronson-Slater"/>
    <x v="6"/>
    <x v="11"/>
    <x v="0"/>
    <x v="0"/>
  </r>
  <r>
    <n v="908141"/>
    <x v="404"/>
    <x v="1"/>
    <x v="1"/>
    <s v="Sanitary Wastewater (Inside Green"/>
    <x v="1"/>
    <x v="1"/>
    <x v="1"/>
    <x v="2"/>
    <x v="0"/>
    <s v="Integrated Rehab-Intensification Areas"/>
    <x v="0"/>
    <x v="6"/>
    <x v="1"/>
    <x v="3"/>
    <x v="11"/>
    <s v="908141  ORAP Albert St-Bronson Ave-Slater St"/>
    <s v="516232  Sanitary Wastewater (Inside Green"/>
    <n v="51"/>
    <n v="0"/>
    <n v="0"/>
    <n v="700"/>
    <n v="0"/>
    <n v="0"/>
    <n v="0"/>
    <n v="0"/>
    <n v="0"/>
    <n v="0"/>
    <n v="751"/>
    <n v="516232"/>
    <n v="751"/>
    <s v="14"/>
    <x v="11"/>
    <s v="Sanitary Wastewater"/>
    <n v="908141"/>
    <s v="PARO - rue Albert-Bronson-Slater"/>
    <s v="908141 PARO - rue Albert-Bronson-Slater"/>
    <x v="6"/>
    <x v="11"/>
    <x v="0"/>
    <x v="1"/>
  </r>
  <r>
    <n v="908141"/>
    <x v="404"/>
    <x v="2"/>
    <x v="2"/>
    <s v="Tax Supported Debt"/>
    <x v="2"/>
    <x v="0"/>
    <x v="0"/>
    <x v="0"/>
    <x v="0"/>
    <s v="Integrated Rehab-Intensification Areas"/>
    <x v="0"/>
    <x v="6"/>
    <x v="1"/>
    <x v="3"/>
    <x v="11"/>
    <s v="908141  ORAP Albert St-Bronson Ave-Slater St"/>
    <s v="518004  Tax Supported Debt"/>
    <n v="60"/>
    <n v="0"/>
    <n v="0"/>
    <n v="6400"/>
    <n v="0"/>
    <n v="0"/>
    <n v="0"/>
    <n v="0"/>
    <n v="0"/>
    <n v="0"/>
    <n v="6460"/>
    <n v="518004"/>
    <n v="6460"/>
    <s v="14"/>
    <x v="11"/>
    <s v="Tax Supported Debt"/>
    <n v="908141"/>
    <s v="PARO - rue Albert-Bronson-Slater"/>
    <s v="908141 PARO - rue Albert-Bronson-Slater"/>
    <x v="6"/>
    <x v="11"/>
    <x v="0"/>
    <x v="2"/>
  </r>
  <r>
    <n v="908141"/>
    <x v="404"/>
    <x v="2"/>
    <x v="2"/>
    <s v="Sewer Funded Debt"/>
    <x v="6"/>
    <x v="3"/>
    <x v="1"/>
    <x v="2"/>
    <x v="0"/>
    <s v="Integrated Rehab-Intensification Areas"/>
    <x v="0"/>
    <x v="6"/>
    <x v="1"/>
    <x v="3"/>
    <x v="11"/>
    <s v="908141  ORAP Albert St-Bronson Ave-Slater St"/>
    <s v="518007  Sewer Funded Debt"/>
    <n v="359"/>
    <n v="0"/>
    <n v="0"/>
    <n v="5200"/>
    <n v="0"/>
    <n v="0"/>
    <n v="0"/>
    <n v="0"/>
    <n v="0"/>
    <n v="0"/>
    <n v="5559"/>
    <n v="518007"/>
    <n v="5559"/>
    <s v="14"/>
    <x v="11"/>
    <s v="Sewer Funded Debt"/>
    <n v="908141"/>
    <s v="PARO - rue Albert-Bronson-Slater"/>
    <s v="908141 PARO - rue Albert-Bronson-Slater"/>
    <x v="6"/>
    <x v="11"/>
    <x v="0"/>
    <x v="2"/>
  </r>
  <r>
    <n v="908141"/>
    <x v="404"/>
    <x v="2"/>
    <x v="2"/>
    <s v="Water Funded Debt"/>
    <x v="6"/>
    <x v="3"/>
    <x v="1"/>
    <x v="1"/>
    <x v="0"/>
    <s v="Integrated Rehab-Intensification Areas"/>
    <x v="0"/>
    <x v="6"/>
    <x v="1"/>
    <x v="3"/>
    <x v="11"/>
    <s v="908141  ORAP Albert St-Bronson Ave-Slater St"/>
    <s v="518011  Water Funded Debt"/>
    <n v="620"/>
    <n v="0"/>
    <n v="0"/>
    <n v="400"/>
    <n v="0"/>
    <n v="0"/>
    <n v="0"/>
    <n v="0"/>
    <n v="0"/>
    <n v="0"/>
    <n v="1020"/>
    <n v="518011"/>
    <n v="1020"/>
    <s v="14"/>
    <x v="11"/>
    <s v="Water Funded Debt"/>
    <n v="908141"/>
    <s v="PARO - rue Albert-Bronson-Slater"/>
    <s v="908141 PARO - rue Albert-Bronson-Slater"/>
    <x v="6"/>
    <x v="11"/>
    <x v="0"/>
    <x v="2"/>
  </r>
  <r>
    <n v="908142"/>
    <x v="405"/>
    <x v="0"/>
    <x v="0"/>
    <s v="City Wide Capital"/>
    <x v="0"/>
    <x v="0"/>
    <x v="0"/>
    <x v="0"/>
    <x v="0"/>
    <s v="Integrated Rehab-Intensification Areas"/>
    <x v="0"/>
    <x v="6"/>
    <x v="1"/>
    <x v="3"/>
    <x v="11"/>
    <s v="908142  CWWF McLeod - Florence"/>
    <s v="516104  City Wide Capital"/>
    <n v="940"/>
    <n v="0"/>
    <n v="0"/>
    <n v="0"/>
    <n v="0"/>
    <n v="0"/>
    <n v="0"/>
    <n v="0"/>
    <n v="0"/>
    <n v="0"/>
    <n v="940"/>
    <n v="516104"/>
    <n v="940"/>
    <s v="14"/>
    <x v="11"/>
    <s v="City Wide Capital"/>
    <n v="908142"/>
    <s v="McLeod (Bank-Bronson)"/>
    <s v="908142 McLeod (Bank-Bronson)"/>
    <x v="6"/>
    <x v="11"/>
    <x v="0"/>
    <x v="0"/>
  </r>
  <r>
    <n v="908142"/>
    <x v="405"/>
    <x v="0"/>
    <x v="0"/>
    <s v="Water Capital"/>
    <x v="5"/>
    <x v="3"/>
    <x v="1"/>
    <x v="1"/>
    <x v="0"/>
    <s v="Integrated Rehab-Intensification Areas"/>
    <x v="0"/>
    <x v="6"/>
    <x v="1"/>
    <x v="3"/>
    <x v="11"/>
    <s v="908142  CWWF McLeod - Florence"/>
    <s v="516110  Water Capital"/>
    <n v="1480"/>
    <n v="0"/>
    <n v="0"/>
    <n v="0"/>
    <n v="0"/>
    <n v="0"/>
    <n v="0"/>
    <n v="0"/>
    <n v="0"/>
    <n v="0"/>
    <n v="1480"/>
    <n v="516110"/>
    <n v="1480"/>
    <s v="14"/>
    <x v="11"/>
    <s v="Water Capital"/>
    <n v="908142"/>
    <s v="McLeod (Bank-Bronson)"/>
    <s v="908142 McLeod (Bank-Bronson)"/>
    <x v="6"/>
    <x v="11"/>
    <x v="0"/>
    <x v="0"/>
  </r>
  <r>
    <n v="908142"/>
    <x v="405"/>
    <x v="0"/>
    <x v="0"/>
    <s v="Sewer Capital"/>
    <x v="5"/>
    <x v="3"/>
    <x v="1"/>
    <x v="2"/>
    <x v="0"/>
    <s v="Integrated Rehab-Intensification Areas"/>
    <x v="0"/>
    <x v="6"/>
    <x v="1"/>
    <x v="3"/>
    <x v="11"/>
    <s v="908142  CWWF McLeod - Florence"/>
    <s v="516112  Sewer Capital"/>
    <n v="6198"/>
    <n v="0"/>
    <n v="0"/>
    <n v="0"/>
    <n v="0"/>
    <n v="0"/>
    <n v="0"/>
    <n v="0"/>
    <n v="0"/>
    <n v="0"/>
    <n v="6198"/>
    <n v="516112"/>
    <n v="6198"/>
    <s v="14"/>
    <x v="11"/>
    <s v="Sewer Capital "/>
    <n v="908142"/>
    <s v="McLeod (Bank-Bronson)"/>
    <s v="908142 McLeod (Bank-Bronson)"/>
    <x v="6"/>
    <x v="11"/>
    <x v="0"/>
    <x v="0"/>
  </r>
  <r>
    <n v="908142"/>
    <x v="405"/>
    <x v="1"/>
    <x v="1"/>
    <s v="Sanitary Wastewater (Inside Green"/>
    <x v="1"/>
    <x v="1"/>
    <x v="1"/>
    <x v="2"/>
    <x v="0"/>
    <s v="Integrated Rehab-Intensification Areas"/>
    <x v="0"/>
    <x v="6"/>
    <x v="1"/>
    <x v="3"/>
    <x v="11"/>
    <s v="908142  CWWF McLeod - Florence"/>
    <s v="516232  Sanitary Wastewater (Inside Green"/>
    <n v="267"/>
    <n v="0"/>
    <n v="0"/>
    <n v="0"/>
    <n v="0"/>
    <n v="0"/>
    <n v="0"/>
    <n v="0"/>
    <n v="0"/>
    <n v="0"/>
    <n v="267"/>
    <n v="516232"/>
    <n v="267"/>
    <s v="14"/>
    <x v="11"/>
    <s v="Sanitary Wastewater"/>
    <n v="908142"/>
    <s v="McLeod (Bank-Bronson)"/>
    <s v="908142 McLeod (Bank-Bronson)"/>
    <x v="6"/>
    <x v="11"/>
    <x v="0"/>
    <x v="1"/>
  </r>
  <r>
    <n v="908570"/>
    <x v="406"/>
    <x v="0"/>
    <x v="0"/>
    <s v="City Wide Capital"/>
    <x v="0"/>
    <x v="0"/>
    <x v="0"/>
    <x v="0"/>
    <x v="0"/>
    <s v="Integrated Rehab-Intensification Areas"/>
    <x v="0"/>
    <x v="6"/>
    <x v="1"/>
    <x v="3"/>
    <x v="11"/>
    <s v="908570  Byron-Athlone-Highcroft"/>
    <s v="516104  City Wide Capital"/>
    <n v="250"/>
    <n v="0"/>
    <n v="1280"/>
    <n v="0"/>
    <n v="0"/>
    <n v="0"/>
    <n v="0"/>
    <n v="0"/>
    <n v="0"/>
    <n v="0"/>
    <n v="1530"/>
    <n v="516104"/>
    <n v="1530"/>
    <s v="15"/>
    <x v="1"/>
    <s v="City Wide Capital"/>
    <n v="908570"/>
    <s v="Byron-Highcroft-Athlone"/>
    <s v="908570 Byron-Highcroft-Athlone"/>
    <x v="6"/>
    <x v="11"/>
    <x v="0"/>
    <x v="0"/>
  </r>
  <r>
    <n v="908570"/>
    <x v="406"/>
    <x v="0"/>
    <x v="0"/>
    <s v="Water Capital"/>
    <x v="5"/>
    <x v="3"/>
    <x v="1"/>
    <x v="1"/>
    <x v="0"/>
    <s v="Integrated Rehab-Intensification Areas"/>
    <x v="0"/>
    <x v="6"/>
    <x v="1"/>
    <x v="3"/>
    <x v="11"/>
    <s v="908570  Byron-Athlone-Highcroft"/>
    <s v="516110  Water Capital"/>
    <n v="0"/>
    <n v="0"/>
    <n v="2500"/>
    <n v="0"/>
    <n v="0"/>
    <n v="0"/>
    <n v="0"/>
    <n v="0"/>
    <n v="0"/>
    <n v="0"/>
    <n v="2500"/>
    <n v="516110"/>
    <n v="2500"/>
    <s v="15"/>
    <x v="1"/>
    <s v="Water Capital"/>
    <n v="908570"/>
    <s v="Byron-Highcroft-Athlone"/>
    <s v="908570 Byron-Highcroft-Athlone"/>
    <x v="6"/>
    <x v="11"/>
    <x v="0"/>
    <x v="0"/>
  </r>
  <r>
    <n v="908570"/>
    <x v="406"/>
    <x v="0"/>
    <x v="0"/>
    <s v="Sewer Capital"/>
    <x v="5"/>
    <x v="3"/>
    <x v="1"/>
    <x v="2"/>
    <x v="0"/>
    <s v="Integrated Rehab-Intensification Areas"/>
    <x v="0"/>
    <x v="6"/>
    <x v="1"/>
    <x v="3"/>
    <x v="11"/>
    <s v="908570  Byron-Athlone-Highcroft"/>
    <s v="516112  Sewer Capital"/>
    <n v="350"/>
    <n v="0"/>
    <n v="0"/>
    <n v="0"/>
    <n v="0"/>
    <n v="0"/>
    <n v="0"/>
    <n v="0"/>
    <n v="0"/>
    <n v="0"/>
    <n v="350"/>
    <n v="516112"/>
    <n v="350"/>
    <s v="15"/>
    <x v="1"/>
    <s v="Sewer Capital "/>
    <n v="908570"/>
    <s v="Byron-Highcroft-Athlone"/>
    <s v="908570 Byron-Highcroft-Athlone"/>
    <x v="6"/>
    <x v="11"/>
    <x v="0"/>
    <x v="0"/>
  </r>
  <r>
    <n v="908570"/>
    <x v="406"/>
    <x v="0"/>
    <x v="0"/>
    <s v="Stormwater Reserve"/>
    <x v="5"/>
    <x v="3"/>
    <x v="1"/>
    <x v="3"/>
    <x v="0"/>
    <s v="Integrated Rehab-Intensification Areas"/>
    <x v="0"/>
    <x v="6"/>
    <x v="1"/>
    <x v="3"/>
    <x v="11"/>
    <s v="908570  Byron-Athlone-Highcroft"/>
    <s v="516180  Stormwater Reserve Capital"/>
    <n v="0"/>
    <n v="0"/>
    <n v="1700"/>
    <n v="0"/>
    <n v="0"/>
    <n v="0"/>
    <n v="0"/>
    <n v="0"/>
    <n v="0"/>
    <n v="0"/>
    <n v="1700"/>
    <n v="516180"/>
    <n v="1700"/>
    <s v="15"/>
    <x v="1"/>
    <s v="Stormwater"/>
    <n v="908570"/>
    <s v="Byron-Highcroft-Athlone"/>
    <s v="908570 Byron-Highcroft-Athlone"/>
    <x v="6"/>
    <x v="11"/>
    <x v="0"/>
    <x v="0"/>
  </r>
  <r>
    <n v="908570"/>
    <x v="406"/>
    <x v="2"/>
    <x v="2"/>
    <s v="Sewer Funded Debt"/>
    <x v="6"/>
    <x v="3"/>
    <x v="1"/>
    <x v="2"/>
    <x v="0"/>
    <s v="Integrated Rehab-Intensification Areas"/>
    <x v="0"/>
    <x v="6"/>
    <x v="1"/>
    <x v="3"/>
    <x v="11"/>
    <s v="908570  Byron-Athlone-Highcroft"/>
    <s v="518007  Sewer Funded Debt"/>
    <n v="40"/>
    <n v="0"/>
    <n v="3145"/>
    <n v="0"/>
    <n v="0"/>
    <n v="0"/>
    <n v="0"/>
    <n v="0"/>
    <n v="0"/>
    <n v="0"/>
    <n v="3185"/>
    <n v="518007"/>
    <n v="3185"/>
    <s v="15"/>
    <x v="1"/>
    <s v="Sewer Funded Debt"/>
    <n v="908570"/>
    <s v="Byron-Highcroft-Athlone"/>
    <s v="908570 Byron-Highcroft-Athlone"/>
    <x v="6"/>
    <x v="11"/>
    <x v="0"/>
    <x v="2"/>
  </r>
  <r>
    <n v="908570"/>
    <x v="406"/>
    <x v="2"/>
    <x v="2"/>
    <s v="Water Funded Debt"/>
    <x v="6"/>
    <x v="3"/>
    <x v="1"/>
    <x v="1"/>
    <x v="0"/>
    <s v="Integrated Rehab-Intensification Areas"/>
    <x v="0"/>
    <x v="6"/>
    <x v="1"/>
    <x v="3"/>
    <x v="11"/>
    <s v="908570  Byron-Athlone-Highcroft"/>
    <s v="518011  Water Funded Debt"/>
    <n v="640"/>
    <n v="0"/>
    <n v="60"/>
    <n v="0"/>
    <n v="0"/>
    <n v="0"/>
    <n v="0"/>
    <n v="0"/>
    <n v="0"/>
    <n v="0"/>
    <n v="700"/>
    <n v="518011"/>
    <n v="700"/>
    <s v="15"/>
    <x v="1"/>
    <s v="Water Funded Debt"/>
    <n v="908570"/>
    <s v="Byron-Highcroft-Athlone"/>
    <s v="908570 Byron-Highcroft-Athlone"/>
    <x v="6"/>
    <x v="11"/>
    <x v="0"/>
    <x v="2"/>
  </r>
  <r>
    <n v="908570"/>
    <x v="406"/>
    <x v="2"/>
    <x v="2"/>
    <s v="Stormwater Res Debt"/>
    <x v="6"/>
    <x v="3"/>
    <x v="1"/>
    <x v="3"/>
    <x v="0"/>
    <s v="Integrated Rehab-Intensification Areas"/>
    <x v="0"/>
    <x v="6"/>
    <x v="1"/>
    <x v="3"/>
    <x v="11"/>
    <s v="908570  Byron-Athlone-Highcroft"/>
    <s v="518056  Stormwater Reserve Capital Debt"/>
    <n v="510"/>
    <n v="0"/>
    <n v="165"/>
    <n v="0"/>
    <n v="0"/>
    <n v="0"/>
    <n v="0"/>
    <n v="0"/>
    <n v="0"/>
    <n v="0"/>
    <n v="675"/>
    <n v="518056"/>
    <n v="675"/>
    <s v="15"/>
    <x v="1"/>
    <e v="#N/A"/>
    <n v="908570"/>
    <s v="Byron-Highcroft-Athlone"/>
    <s v="908570 Byron-Highcroft-Athlone"/>
    <x v="6"/>
    <x v="11"/>
    <x v="0"/>
    <x v="2"/>
  </r>
  <r>
    <n v="908571"/>
    <x v="407"/>
    <x v="0"/>
    <x v="0"/>
    <s v="City Wide Capital"/>
    <x v="0"/>
    <x v="0"/>
    <x v="0"/>
    <x v="0"/>
    <x v="0"/>
    <s v="Individual"/>
    <x v="0"/>
    <x v="6"/>
    <x v="1"/>
    <x v="3"/>
    <x v="11"/>
    <s v="908571  Catherine St (Bronson-Elgin)"/>
    <s v="516104  City Wide Capital"/>
    <n v="0"/>
    <n v="0"/>
    <n v="0"/>
    <n v="700"/>
    <n v="0"/>
    <n v="0"/>
    <n v="0"/>
    <n v="0"/>
    <n v="0"/>
    <n v="0"/>
    <n v="700"/>
    <n v="516104"/>
    <n v="700"/>
    <s v="14"/>
    <x v="2"/>
    <s v="City Wide Capital"/>
    <n v="908571"/>
    <s v="Rue Catherine (Bronson-Elgin)"/>
    <s v="908571 Rue Catherine (Bronson-Elgin)"/>
    <x v="6"/>
    <x v="11"/>
    <x v="0"/>
    <x v="0"/>
  </r>
  <r>
    <n v="908571"/>
    <x v="407"/>
    <x v="0"/>
    <x v="0"/>
    <s v="Water Capital"/>
    <x v="5"/>
    <x v="3"/>
    <x v="1"/>
    <x v="1"/>
    <x v="0"/>
    <s v="Individual"/>
    <x v="0"/>
    <x v="6"/>
    <x v="1"/>
    <x v="3"/>
    <x v="11"/>
    <s v="908571  Catherine St (Bronson-Elgin)"/>
    <s v="516110  Water Capital"/>
    <n v="0"/>
    <n v="0"/>
    <n v="0"/>
    <n v="1900"/>
    <n v="0"/>
    <n v="0"/>
    <n v="0"/>
    <n v="0"/>
    <n v="0"/>
    <n v="0"/>
    <n v="1900"/>
    <n v="516110"/>
    <n v="1900"/>
    <s v="14"/>
    <x v="2"/>
    <s v="Water Capital"/>
    <n v="908571"/>
    <s v="Rue Catherine (Bronson-Elgin)"/>
    <s v="908571 Rue Catherine (Bronson-Elgin)"/>
    <x v="6"/>
    <x v="11"/>
    <x v="0"/>
    <x v="0"/>
  </r>
  <r>
    <n v="908571"/>
    <x v="407"/>
    <x v="0"/>
    <x v="0"/>
    <s v="Stormwater Reserve"/>
    <x v="5"/>
    <x v="3"/>
    <x v="1"/>
    <x v="3"/>
    <x v="0"/>
    <s v="Individual"/>
    <x v="0"/>
    <x v="6"/>
    <x v="1"/>
    <x v="3"/>
    <x v="11"/>
    <s v="908571  Catherine St (Bronson-Elgin)"/>
    <s v="516180  Stormwater Reserve Capital"/>
    <n v="0"/>
    <n v="0"/>
    <n v="0"/>
    <n v="1200"/>
    <n v="0"/>
    <n v="0"/>
    <n v="0"/>
    <n v="0"/>
    <n v="0"/>
    <n v="0"/>
    <n v="1200"/>
    <n v="516180"/>
    <n v="1200"/>
    <s v="14"/>
    <x v="2"/>
    <s v="Stormwater"/>
    <n v="908571"/>
    <s v="Rue Catherine (Bronson-Elgin)"/>
    <s v="908571 Rue Catherine (Bronson-Elgin)"/>
    <x v="6"/>
    <x v="11"/>
    <x v="0"/>
    <x v="0"/>
  </r>
  <r>
    <n v="908571"/>
    <x v="407"/>
    <x v="1"/>
    <x v="1"/>
    <s v="Sanitary Wastewater (Inside Green"/>
    <x v="1"/>
    <x v="1"/>
    <x v="1"/>
    <x v="2"/>
    <x v="0"/>
    <s v="Individual"/>
    <x v="0"/>
    <x v="6"/>
    <x v="1"/>
    <x v="3"/>
    <x v="11"/>
    <s v="908571  Catherine St (Bronson-Elgin)"/>
    <s v="516232  Sanitary Wastewater (Inside Green"/>
    <n v="0"/>
    <n v="0"/>
    <n v="0"/>
    <n v="150"/>
    <n v="0"/>
    <n v="0"/>
    <n v="0"/>
    <n v="0"/>
    <n v="0"/>
    <n v="0"/>
    <n v="150"/>
    <n v="516232"/>
    <n v="150"/>
    <s v="14"/>
    <x v="2"/>
    <s v="Sanitary Wastewater"/>
    <n v="908571"/>
    <s v="Rue Catherine (Bronson-Elgin)"/>
    <s v="908571 Rue Catherine (Bronson-Elgin)"/>
    <x v="6"/>
    <x v="11"/>
    <x v="0"/>
    <x v="1"/>
  </r>
  <r>
    <n v="908571"/>
    <x v="407"/>
    <x v="2"/>
    <x v="2"/>
    <s v="Sewer Funded Debt"/>
    <x v="6"/>
    <x v="3"/>
    <x v="1"/>
    <x v="2"/>
    <x v="0"/>
    <s v="Individual"/>
    <x v="0"/>
    <x v="6"/>
    <x v="1"/>
    <x v="3"/>
    <x v="11"/>
    <s v="908571  Catherine St (Bronson-Elgin)"/>
    <s v="518007  Sewer Funded Debt"/>
    <n v="0"/>
    <n v="0"/>
    <n v="0"/>
    <n v="1050"/>
    <n v="0"/>
    <n v="0"/>
    <n v="0"/>
    <n v="0"/>
    <n v="0"/>
    <n v="0"/>
    <n v="1050"/>
    <n v="518007"/>
    <n v="1050"/>
    <s v="14"/>
    <x v="2"/>
    <s v="Sewer Funded Debt"/>
    <n v="908571"/>
    <s v="Rue Catherine (Bronson-Elgin)"/>
    <s v="908571 Rue Catherine (Bronson-Elgin)"/>
    <x v="6"/>
    <x v="11"/>
    <x v="0"/>
    <x v="2"/>
  </r>
  <r>
    <n v="908575"/>
    <x v="408"/>
    <x v="0"/>
    <x v="0"/>
    <s v="City Wide Capital"/>
    <x v="0"/>
    <x v="0"/>
    <x v="0"/>
    <x v="0"/>
    <x v="0"/>
    <s v="Individual"/>
    <x v="0"/>
    <x v="6"/>
    <x v="1"/>
    <x v="3"/>
    <x v="11"/>
    <s v="908575  Isabella-Chamberlain"/>
    <s v="516104  City Wide Capital"/>
    <n v="0"/>
    <n v="0"/>
    <n v="0"/>
    <n v="300"/>
    <n v="0"/>
    <n v="0"/>
    <n v="0"/>
    <n v="0"/>
    <n v="0"/>
    <n v="0"/>
    <n v="300"/>
    <n v="516104"/>
    <n v="300"/>
    <s v="17"/>
    <x v="7"/>
    <s v="City Wide Capital"/>
    <n v="908575"/>
    <s v="Isabella-Chamberlain"/>
    <s v="908575 Isabella-Chamberlain"/>
    <x v="6"/>
    <x v="11"/>
    <x v="0"/>
    <x v="0"/>
  </r>
  <r>
    <n v="908575"/>
    <x v="408"/>
    <x v="0"/>
    <x v="0"/>
    <s v="Water Capital"/>
    <x v="5"/>
    <x v="3"/>
    <x v="1"/>
    <x v="1"/>
    <x v="0"/>
    <s v="Individual"/>
    <x v="0"/>
    <x v="6"/>
    <x v="1"/>
    <x v="3"/>
    <x v="11"/>
    <s v="908575  Isabella-Chamberlain"/>
    <s v="516110  Water Capital"/>
    <n v="0"/>
    <n v="0"/>
    <n v="0"/>
    <n v="800"/>
    <n v="0"/>
    <n v="0"/>
    <n v="0"/>
    <n v="0"/>
    <n v="0"/>
    <n v="0"/>
    <n v="800"/>
    <n v="516110"/>
    <n v="800"/>
    <s v="17"/>
    <x v="7"/>
    <s v="Water Capital"/>
    <n v="908575"/>
    <s v="Isabella-Chamberlain"/>
    <s v="908575 Isabella-Chamberlain"/>
    <x v="6"/>
    <x v="11"/>
    <x v="0"/>
    <x v="0"/>
  </r>
  <r>
    <n v="908575"/>
    <x v="408"/>
    <x v="0"/>
    <x v="0"/>
    <s v="Stormwater Reserve"/>
    <x v="5"/>
    <x v="3"/>
    <x v="1"/>
    <x v="3"/>
    <x v="0"/>
    <s v="Individual"/>
    <x v="0"/>
    <x v="6"/>
    <x v="1"/>
    <x v="3"/>
    <x v="11"/>
    <s v="908575  Isabella-Chamberlain"/>
    <s v="516180  Stormwater Reserve Capital"/>
    <n v="0"/>
    <n v="0"/>
    <n v="0"/>
    <n v="600"/>
    <n v="0"/>
    <n v="0"/>
    <n v="0"/>
    <n v="0"/>
    <n v="0"/>
    <n v="0"/>
    <n v="600"/>
    <n v="516180"/>
    <n v="600"/>
    <s v="17"/>
    <x v="7"/>
    <s v="Stormwater"/>
    <n v="908575"/>
    <s v="Isabella-Chamberlain"/>
    <s v="908575 Isabella-Chamberlain"/>
    <x v="6"/>
    <x v="11"/>
    <x v="0"/>
    <x v="0"/>
  </r>
  <r>
    <n v="908575"/>
    <x v="408"/>
    <x v="1"/>
    <x v="1"/>
    <s v="Sanitary Wastewater (Inside Green"/>
    <x v="1"/>
    <x v="1"/>
    <x v="1"/>
    <x v="2"/>
    <x v="0"/>
    <s v="Individual"/>
    <x v="0"/>
    <x v="6"/>
    <x v="1"/>
    <x v="3"/>
    <x v="11"/>
    <s v="908575  Isabella-Chamberlain"/>
    <s v="516232  Sanitary Wastewater (Inside Green"/>
    <n v="0"/>
    <n v="0"/>
    <n v="0"/>
    <n v="66"/>
    <n v="0"/>
    <n v="0"/>
    <n v="0"/>
    <n v="0"/>
    <n v="0"/>
    <n v="0"/>
    <n v="66"/>
    <n v="516232"/>
    <n v="66"/>
    <s v="17"/>
    <x v="7"/>
    <s v="Sanitary Wastewater"/>
    <n v="908575"/>
    <s v="Isabella-Chamberlain"/>
    <s v="908575 Isabella-Chamberlain"/>
    <x v="6"/>
    <x v="11"/>
    <x v="0"/>
    <x v="1"/>
  </r>
  <r>
    <n v="908575"/>
    <x v="408"/>
    <x v="2"/>
    <x v="2"/>
    <s v="Sewer Funded Debt"/>
    <x v="6"/>
    <x v="3"/>
    <x v="1"/>
    <x v="2"/>
    <x v="0"/>
    <s v="Individual"/>
    <x v="0"/>
    <x v="6"/>
    <x v="1"/>
    <x v="3"/>
    <x v="11"/>
    <s v="908575  Isabella-Chamberlain"/>
    <s v="518007  Sewer Funded Debt"/>
    <n v="0"/>
    <n v="0"/>
    <n v="0"/>
    <n v="434"/>
    <n v="0"/>
    <n v="0"/>
    <n v="0"/>
    <n v="0"/>
    <n v="0"/>
    <n v="0"/>
    <n v="434"/>
    <n v="518007"/>
    <n v="434"/>
    <s v="17"/>
    <x v="7"/>
    <s v="Sewer Funded Debt"/>
    <n v="908575"/>
    <s v="Isabella-Chamberlain"/>
    <s v="908575 Isabella-Chamberlain"/>
    <x v="6"/>
    <x v="11"/>
    <x v="0"/>
    <x v="2"/>
  </r>
  <r>
    <n v="908582"/>
    <x v="409"/>
    <x v="0"/>
    <x v="0"/>
    <s v="City Wide Capital"/>
    <x v="0"/>
    <x v="0"/>
    <x v="0"/>
    <x v="0"/>
    <x v="0"/>
    <s v="Integrated Rehab-Intensification Areas"/>
    <x v="0"/>
    <x v="6"/>
    <x v="1"/>
    <x v="3"/>
    <x v="11"/>
    <s v="908582  N River Rd (Montreal-Dead EndNof Coupal)"/>
    <s v="516104  City Wide Capital"/>
    <n v="500"/>
    <n v="0"/>
    <n v="0"/>
    <n v="0"/>
    <n v="0"/>
    <n v="0"/>
    <n v="0"/>
    <n v="0"/>
    <n v="0"/>
    <n v="0"/>
    <n v="500"/>
    <n v="516104"/>
    <n v="500"/>
    <n v="12"/>
    <x v="3"/>
    <s v="City Wide Capital"/>
    <n v="908582"/>
    <s v="Ch. N River (Montreal-impasse au nord de Coupal)"/>
    <s v="908582 Ch. N River (Montreal-impasse au nord de Coupal)"/>
    <x v="6"/>
    <x v="11"/>
    <x v="0"/>
    <x v="0"/>
  </r>
  <r>
    <n v="908582"/>
    <x v="409"/>
    <x v="0"/>
    <x v="0"/>
    <s v="Water Capital"/>
    <x v="5"/>
    <x v="3"/>
    <x v="1"/>
    <x v="1"/>
    <x v="0"/>
    <s v="Integrated Rehab-Intensification Areas"/>
    <x v="0"/>
    <x v="6"/>
    <x v="1"/>
    <x v="3"/>
    <x v="11"/>
    <s v="908582  N River Rd (Montreal-Dead EndNof Coupal)"/>
    <s v="516110  Water Capital"/>
    <n v="1000"/>
    <n v="0"/>
    <n v="0"/>
    <n v="0"/>
    <n v="0"/>
    <n v="0"/>
    <n v="0"/>
    <n v="0"/>
    <n v="0"/>
    <n v="0"/>
    <n v="1000"/>
    <n v="516110"/>
    <n v="1000"/>
    <n v="12"/>
    <x v="3"/>
    <s v="Water Capital"/>
    <n v="908582"/>
    <s v="Ch. N River (Montreal-impasse au nord de Coupal)"/>
    <s v="908582 Ch. N River (Montreal-impasse au nord de Coupal)"/>
    <x v="6"/>
    <x v="11"/>
    <x v="0"/>
    <x v="0"/>
  </r>
  <r>
    <n v="908582"/>
    <x v="409"/>
    <x v="0"/>
    <x v="0"/>
    <s v="Sewer Capital"/>
    <x v="5"/>
    <x v="3"/>
    <x v="1"/>
    <x v="2"/>
    <x v="0"/>
    <s v="Integrated Rehab-Intensification Areas"/>
    <x v="0"/>
    <x v="6"/>
    <x v="1"/>
    <x v="3"/>
    <x v="11"/>
    <s v="908582  N River Rd (Montreal-Dead EndNof Coupal)"/>
    <s v="516112  Sewer Capital"/>
    <n v="515"/>
    <n v="0"/>
    <n v="0"/>
    <n v="0"/>
    <n v="0"/>
    <n v="0"/>
    <n v="0"/>
    <n v="0"/>
    <n v="0"/>
    <n v="0"/>
    <n v="515"/>
    <n v="516112"/>
    <n v="515"/>
    <n v="12"/>
    <x v="3"/>
    <s v="Sewer Capital "/>
    <n v="908582"/>
    <s v="Ch. N River (Montreal-impasse au nord de Coupal)"/>
    <s v="908582 Ch. N River (Montreal-impasse au nord de Coupal)"/>
    <x v="6"/>
    <x v="11"/>
    <x v="0"/>
    <x v="0"/>
  </r>
  <r>
    <n v="908582"/>
    <x v="409"/>
    <x v="0"/>
    <x v="0"/>
    <s v="Stormwater Reserve"/>
    <x v="5"/>
    <x v="3"/>
    <x v="1"/>
    <x v="3"/>
    <x v="0"/>
    <s v="Integrated Rehab-Intensification Areas"/>
    <x v="0"/>
    <x v="6"/>
    <x v="1"/>
    <x v="3"/>
    <x v="11"/>
    <s v="908582  N River Rd (Montreal-Dead EndNof Coupal)"/>
    <s v="516180  Stormwater Reserve Capital"/>
    <n v="450"/>
    <n v="0"/>
    <n v="0"/>
    <n v="0"/>
    <n v="0"/>
    <n v="0"/>
    <n v="0"/>
    <n v="0"/>
    <n v="0"/>
    <n v="0"/>
    <n v="450"/>
    <n v="516180"/>
    <n v="450"/>
    <n v="12"/>
    <x v="3"/>
    <s v="Stormwater"/>
    <n v="908582"/>
    <s v="Ch. N River (Montreal-impasse au nord de Coupal)"/>
    <s v="908582 Ch. N River (Montreal-impasse au nord de Coupal)"/>
    <x v="6"/>
    <x v="11"/>
    <x v="0"/>
    <x v="0"/>
  </r>
  <r>
    <n v="908582"/>
    <x v="409"/>
    <x v="1"/>
    <x v="1"/>
    <s v="Sanitary Wastewater (Inside Green"/>
    <x v="1"/>
    <x v="1"/>
    <x v="1"/>
    <x v="2"/>
    <x v="0"/>
    <s v="Integrated Rehab-Intensification Areas"/>
    <x v="0"/>
    <x v="6"/>
    <x v="1"/>
    <x v="3"/>
    <x v="11"/>
    <s v="908582  N River Rd (Montreal-Dead EndNof Coupal)"/>
    <s v="516232  Sanitary Wastewater (Inside Green"/>
    <n v="85"/>
    <n v="0"/>
    <n v="0"/>
    <n v="0"/>
    <n v="0"/>
    <n v="0"/>
    <n v="0"/>
    <n v="0"/>
    <n v="0"/>
    <n v="0"/>
    <n v="85"/>
    <n v="516232"/>
    <n v="85"/>
    <n v="12"/>
    <x v="3"/>
    <s v="Sanitary Wastewater"/>
    <n v="908582"/>
    <s v="Ch. N River (Montreal-impasse au nord de Coupal)"/>
    <s v="908582 Ch. N River (Montreal-impasse au nord de Coupal)"/>
    <x v="6"/>
    <x v="11"/>
    <x v="0"/>
    <x v="1"/>
  </r>
  <r>
    <n v="908582"/>
    <x v="409"/>
    <x v="2"/>
    <x v="2"/>
    <s v="Sewer Funded Debt"/>
    <x v="6"/>
    <x v="3"/>
    <x v="1"/>
    <x v="2"/>
    <x v="0"/>
    <s v="Integrated Rehab-Intensification Areas"/>
    <x v="0"/>
    <x v="6"/>
    <x v="1"/>
    <x v="3"/>
    <x v="11"/>
    <s v="908582  N River Rd (Montreal-Dead EndNof Coupal)"/>
    <s v="518007  Sewer Funded Debt"/>
    <n v="100"/>
    <n v="0"/>
    <n v="0"/>
    <n v="0"/>
    <n v="0"/>
    <n v="0"/>
    <n v="0"/>
    <n v="0"/>
    <n v="0"/>
    <n v="0"/>
    <n v="100"/>
    <n v="518007"/>
    <n v="100"/>
    <n v="12"/>
    <x v="3"/>
    <s v="Sewer Funded Debt"/>
    <n v="908582"/>
    <s v="Ch. N River (Montreal-impasse au nord de Coupal)"/>
    <s v="908582 Ch. N River (Montreal-impasse au nord de Coupal)"/>
    <x v="6"/>
    <x v="11"/>
    <x v="0"/>
    <x v="2"/>
  </r>
  <r>
    <n v="908582"/>
    <x v="409"/>
    <x v="2"/>
    <x v="2"/>
    <s v="Water Funded Debt"/>
    <x v="6"/>
    <x v="3"/>
    <x v="1"/>
    <x v="1"/>
    <x v="0"/>
    <s v="Integrated Rehab-Intensification Areas"/>
    <x v="0"/>
    <x v="6"/>
    <x v="1"/>
    <x v="3"/>
    <x v="11"/>
    <s v="908582  N River Rd (Montreal-Dead EndNof Coupal)"/>
    <s v="518011  Water Funded Debt"/>
    <n v="190"/>
    <n v="0"/>
    <n v="0"/>
    <n v="0"/>
    <n v="0"/>
    <n v="0"/>
    <n v="0"/>
    <n v="0"/>
    <n v="0"/>
    <n v="0"/>
    <n v="190"/>
    <n v="518011"/>
    <n v="190"/>
    <n v="12"/>
    <x v="3"/>
    <s v="Water Funded Debt"/>
    <n v="908582"/>
    <s v="Ch. N River (Montreal-impasse au nord de Coupal)"/>
    <s v="908582 Ch. N River (Montreal-impasse au nord de Coupal)"/>
    <x v="6"/>
    <x v="11"/>
    <x v="0"/>
    <x v="2"/>
  </r>
  <r>
    <n v="908835"/>
    <x v="410"/>
    <x v="0"/>
    <x v="0"/>
    <s v="City Wide Capital"/>
    <x v="0"/>
    <x v="0"/>
    <x v="0"/>
    <x v="0"/>
    <x v="0"/>
    <s v="Integrated Rehab-Intensification Areas"/>
    <x v="0"/>
    <x v="6"/>
    <x v="1"/>
    <x v="3"/>
    <x v="11"/>
    <s v="908835  Mann-Range-Russell-Templeton"/>
    <s v="516104  City Wide Capital"/>
    <n v="2425"/>
    <n v="0"/>
    <n v="0"/>
    <n v="0"/>
    <n v="0"/>
    <n v="0"/>
    <n v="0"/>
    <n v="0"/>
    <n v="0"/>
    <n v="0"/>
    <n v="2425"/>
    <n v="516104"/>
    <n v="2425"/>
    <s v="12"/>
    <x v="11"/>
    <s v="City Wide Capital"/>
    <n v="908835"/>
    <s v="Mann-Range-Russell-Templeton"/>
    <s v="908835 Mann-Range-Russell-Templeton"/>
    <x v="6"/>
    <x v="11"/>
    <x v="0"/>
    <x v="0"/>
  </r>
  <r>
    <n v="908835"/>
    <x v="410"/>
    <x v="0"/>
    <x v="0"/>
    <s v="Water Capital"/>
    <x v="5"/>
    <x v="3"/>
    <x v="1"/>
    <x v="1"/>
    <x v="0"/>
    <s v="Integrated Rehab-Intensification Areas"/>
    <x v="0"/>
    <x v="6"/>
    <x v="1"/>
    <x v="3"/>
    <x v="11"/>
    <s v="908835  Mann-Range-Russell-Templeton"/>
    <s v="516110  Water Capital"/>
    <n v="5100"/>
    <n v="0"/>
    <n v="0"/>
    <n v="0"/>
    <n v="0"/>
    <n v="0"/>
    <n v="0"/>
    <n v="0"/>
    <n v="0"/>
    <n v="0"/>
    <n v="5100"/>
    <n v="516110"/>
    <n v="5100"/>
    <s v="12"/>
    <x v="11"/>
    <s v="Water Capital"/>
    <n v="908835"/>
    <s v="Mann-Range-Russell-Templeton"/>
    <s v="908835 Mann-Range-Russell-Templeton"/>
    <x v="6"/>
    <x v="11"/>
    <x v="0"/>
    <x v="0"/>
  </r>
  <r>
    <n v="908835"/>
    <x v="410"/>
    <x v="0"/>
    <x v="0"/>
    <s v="Sewer Capital"/>
    <x v="5"/>
    <x v="3"/>
    <x v="1"/>
    <x v="2"/>
    <x v="0"/>
    <s v="Integrated Rehab-Intensification Areas"/>
    <x v="0"/>
    <x v="6"/>
    <x v="1"/>
    <x v="3"/>
    <x v="11"/>
    <s v="908835  Mann-Range-Russell-Templeton"/>
    <s v="516112  Sewer Capital"/>
    <n v="700"/>
    <n v="0"/>
    <n v="0"/>
    <n v="0"/>
    <n v="0"/>
    <n v="0"/>
    <n v="0"/>
    <n v="0"/>
    <n v="0"/>
    <n v="0"/>
    <n v="700"/>
    <n v="516112"/>
    <n v="700"/>
    <s v="12"/>
    <x v="11"/>
    <s v="Sewer Capital "/>
    <n v="908835"/>
    <s v="Mann-Range-Russell-Templeton"/>
    <s v="908835 Mann-Range-Russell-Templeton"/>
    <x v="6"/>
    <x v="11"/>
    <x v="0"/>
    <x v="0"/>
  </r>
  <r>
    <n v="908835"/>
    <x v="410"/>
    <x v="0"/>
    <x v="0"/>
    <s v="Stormwater Reserve"/>
    <x v="5"/>
    <x v="3"/>
    <x v="1"/>
    <x v="3"/>
    <x v="0"/>
    <s v="Integrated Rehab-Intensification Areas"/>
    <x v="0"/>
    <x v="6"/>
    <x v="1"/>
    <x v="3"/>
    <x v="11"/>
    <s v="908835  Mann-Range-Russell-Templeton"/>
    <s v="516180  Stormwater Reserve Capital"/>
    <n v="80"/>
    <n v="0"/>
    <n v="0"/>
    <n v="0"/>
    <n v="0"/>
    <n v="0"/>
    <n v="0"/>
    <n v="0"/>
    <n v="0"/>
    <n v="0"/>
    <n v="80"/>
    <n v="516180"/>
    <n v="80"/>
    <s v="12"/>
    <x v="11"/>
    <s v="Stormwater"/>
    <n v="908835"/>
    <s v="Mann-Range-Russell-Templeton"/>
    <s v="908835 Mann-Range-Russell-Templeton"/>
    <x v="6"/>
    <x v="11"/>
    <x v="0"/>
    <x v="0"/>
  </r>
  <r>
    <n v="908835"/>
    <x v="410"/>
    <x v="2"/>
    <x v="2"/>
    <s v="Tax Supported Debt"/>
    <x v="2"/>
    <x v="0"/>
    <x v="0"/>
    <x v="0"/>
    <x v="0"/>
    <s v="Integrated Rehab-Intensification Areas"/>
    <x v="0"/>
    <x v="6"/>
    <x v="1"/>
    <x v="3"/>
    <x v="11"/>
    <s v="908835  Mann-Range-Russell-Templeton"/>
    <s v="518004  Tax Supported Debt"/>
    <n v="40"/>
    <n v="0"/>
    <n v="0"/>
    <n v="0"/>
    <n v="0"/>
    <n v="0"/>
    <n v="0"/>
    <n v="0"/>
    <n v="0"/>
    <n v="0"/>
    <n v="40"/>
    <n v="518004"/>
    <n v="40"/>
    <s v="12"/>
    <x v="11"/>
    <s v="Tax Supported Debt"/>
    <n v="908835"/>
    <s v="Mann-Range-Russell-Templeton"/>
    <s v="908835 Mann-Range-Russell-Templeton"/>
    <x v="6"/>
    <x v="11"/>
    <x v="0"/>
    <x v="2"/>
  </r>
  <r>
    <n v="908835"/>
    <x v="410"/>
    <x v="2"/>
    <x v="2"/>
    <s v="Sewer Funded Debt"/>
    <x v="6"/>
    <x v="3"/>
    <x v="1"/>
    <x v="2"/>
    <x v="0"/>
    <s v="Integrated Rehab-Intensification Areas"/>
    <x v="0"/>
    <x v="6"/>
    <x v="1"/>
    <x v="3"/>
    <x v="11"/>
    <s v="908835  Mann-Range-Russell-Templeton"/>
    <s v="518007  Sewer Funded Debt"/>
    <n v="3010"/>
    <n v="0"/>
    <n v="0"/>
    <n v="0"/>
    <n v="0"/>
    <n v="0"/>
    <n v="0"/>
    <n v="0"/>
    <n v="0"/>
    <n v="0"/>
    <n v="3010"/>
    <n v="518007"/>
    <n v="3010"/>
    <s v="12"/>
    <x v="11"/>
    <s v="Sewer Funded Debt"/>
    <n v="908835"/>
    <s v="Mann-Range-Russell-Templeton"/>
    <s v="908835 Mann-Range-Russell-Templeton"/>
    <x v="6"/>
    <x v="11"/>
    <x v="0"/>
    <x v="2"/>
  </r>
  <r>
    <n v="908835"/>
    <x v="410"/>
    <x v="2"/>
    <x v="2"/>
    <s v="Water Funded Debt"/>
    <x v="6"/>
    <x v="3"/>
    <x v="1"/>
    <x v="1"/>
    <x v="0"/>
    <s v="Integrated Rehab-Intensification Areas"/>
    <x v="0"/>
    <x v="6"/>
    <x v="1"/>
    <x v="3"/>
    <x v="11"/>
    <s v="908835  Mann-Range-Russell-Templeton"/>
    <s v="518011  Water Funded Debt"/>
    <n v="35"/>
    <n v="0"/>
    <n v="0"/>
    <n v="0"/>
    <n v="0"/>
    <n v="0"/>
    <n v="0"/>
    <n v="0"/>
    <n v="0"/>
    <n v="0"/>
    <n v="35"/>
    <n v="518011"/>
    <n v="35"/>
    <s v="12"/>
    <x v="11"/>
    <s v="Water Funded Debt"/>
    <n v="908835"/>
    <s v="Mann-Range-Russell-Templeton"/>
    <s v="908835 Mann-Range-Russell-Templeton"/>
    <x v="6"/>
    <x v="11"/>
    <x v="0"/>
    <x v="2"/>
  </r>
  <r>
    <n v="909012"/>
    <x v="411"/>
    <x v="0"/>
    <x v="0"/>
    <s v="City Wide Capital"/>
    <x v="0"/>
    <x v="0"/>
    <x v="0"/>
    <x v="0"/>
    <x v="0"/>
    <s v="Integrated Rehab-Intensification Areas"/>
    <x v="0"/>
    <x v="6"/>
    <x v="1"/>
    <x v="3"/>
    <x v="11"/>
    <s v="909012  Bronson Ave (Arlington-Rideau Canal)"/>
    <s v="516104  City Wide Capital"/>
    <n v="130"/>
    <n v="0"/>
    <n v="0"/>
    <n v="520"/>
    <n v="0"/>
    <n v="0"/>
    <n v="0"/>
    <n v="0"/>
    <n v="0"/>
    <n v="0"/>
    <n v="650"/>
    <n v="516104"/>
    <n v="650"/>
    <s v="14,17"/>
    <x v="3"/>
    <s v="City Wide Capital"/>
    <n v="909012"/>
    <s v="Av. Bronson (Arlington - canal Rideau)"/>
    <s v="909012 Av. Bronson (Arlington - canal Rideau)"/>
    <x v="6"/>
    <x v="11"/>
    <x v="0"/>
    <x v="0"/>
  </r>
  <r>
    <n v="909012"/>
    <x v="411"/>
    <x v="0"/>
    <x v="0"/>
    <s v="Water Capital"/>
    <x v="5"/>
    <x v="3"/>
    <x v="1"/>
    <x v="1"/>
    <x v="0"/>
    <s v="Integrated Rehab-Intensification Areas"/>
    <x v="0"/>
    <x v="6"/>
    <x v="1"/>
    <x v="3"/>
    <x v="11"/>
    <s v="909012  Bronson Ave (Arlington-Rideau Canal)"/>
    <s v="516110  Water Capital"/>
    <n v="1030"/>
    <n v="0"/>
    <n v="0"/>
    <n v="5000"/>
    <n v="0"/>
    <n v="0"/>
    <n v="0"/>
    <n v="0"/>
    <n v="0"/>
    <n v="0"/>
    <n v="6030"/>
    <n v="516110"/>
    <n v="6030"/>
    <s v="14,17"/>
    <x v="3"/>
    <s v="Water Capital"/>
    <n v="909012"/>
    <s v="Av. Bronson (Arlington - canal Rideau)"/>
    <s v="909012 Av. Bronson (Arlington - canal Rideau)"/>
    <x v="6"/>
    <x v="11"/>
    <x v="0"/>
    <x v="0"/>
  </r>
  <r>
    <n v="909012"/>
    <x v="411"/>
    <x v="0"/>
    <x v="0"/>
    <s v="Sewer Capital"/>
    <x v="5"/>
    <x v="3"/>
    <x v="1"/>
    <x v="2"/>
    <x v="0"/>
    <s v="Integrated Rehab-Intensification Areas"/>
    <x v="0"/>
    <x v="6"/>
    <x v="1"/>
    <x v="3"/>
    <x v="11"/>
    <s v="909012  Bronson Ave (Arlington-Rideau Canal)"/>
    <s v="516112  Sewer Capital"/>
    <n v="175"/>
    <n v="0"/>
    <n v="0"/>
    <n v="4170"/>
    <n v="0"/>
    <n v="0"/>
    <n v="0"/>
    <n v="0"/>
    <n v="0"/>
    <n v="0"/>
    <n v="4345"/>
    <n v="516112"/>
    <n v="4345"/>
    <s v="14,17"/>
    <x v="3"/>
    <s v="Sewer Capital "/>
    <n v="909012"/>
    <s v="Av. Bronson (Arlington - canal Rideau)"/>
    <s v="909012 Av. Bronson (Arlington - canal Rideau)"/>
    <x v="6"/>
    <x v="11"/>
    <x v="0"/>
    <x v="0"/>
  </r>
  <r>
    <n v="909012"/>
    <x v="411"/>
    <x v="0"/>
    <x v="0"/>
    <s v="Transit Capital"/>
    <x v="0"/>
    <x v="0"/>
    <x v="0"/>
    <x v="0"/>
    <x v="0"/>
    <s v="Integrated Rehab-Intensification Areas"/>
    <x v="0"/>
    <x v="6"/>
    <x v="1"/>
    <x v="3"/>
    <x v="11"/>
    <s v="909012  Bronson Ave (Arlington-Rideau Canal)"/>
    <s v="516115  Transit Capital"/>
    <n v="170"/>
    <n v="0"/>
    <n v="0"/>
    <n v="0"/>
    <n v="0"/>
    <n v="0"/>
    <n v="0"/>
    <n v="0"/>
    <n v="0"/>
    <n v="0"/>
    <n v="170"/>
    <n v="516115"/>
    <n v="170"/>
    <s v="14,17"/>
    <x v="3"/>
    <s v="Transit Capital"/>
    <n v="909012"/>
    <s v="Av. Bronson (Arlington - canal Rideau)"/>
    <s v="909012 Av. Bronson (Arlington - canal Rideau)"/>
    <x v="6"/>
    <x v="11"/>
    <x v="0"/>
    <x v="0"/>
  </r>
  <r>
    <n v="909012"/>
    <x v="411"/>
    <x v="0"/>
    <x v="0"/>
    <s v="Stormwater Reserve"/>
    <x v="5"/>
    <x v="3"/>
    <x v="1"/>
    <x v="3"/>
    <x v="0"/>
    <s v="Integrated Rehab-Intensification Areas"/>
    <x v="0"/>
    <x v="6"/>
    <x v="1"/>
    <x v="3"/>
    <x v="11"/>
    <s v="909012  Bronson Ave (Arlington-Rideau Canal)"/>
    <s v="516180  Stormwater Reserve Capital"/>
    <n v="225"/>
    <n v="0"/>
    <n v="0"/>
    <n v="4620"/>
    <n v="0"/>
    <n v="0"/>
    <n v="0"/>
    <n v="0"/>
    <n v="0"/>
    <n v="0"/>
    <n v="4845"/>
    <n v="516180"/>
    <n v="4845"/>
    <s v="14,17"/>
    <x v="3"/>
    <s v="Stormwater"/>
    <n v="909012"/>
    <s v="Av. Bronson (Arlington - canal Rideau)"/>
    <s v="909012 Av. Bronson (Arlington - canal Rideau)"/>
    <x v="6"/>
    <x v="11"/>
    <x v="0"/>
    <x v="0"/>
  </r>
  <r>
    <n v="909012"/>
    <x v="411"/>
    <x v="1"/>
    <x v="1"/>
    <s v="Sanitary Wastewater (Inside Green"/>
    <x v="1"/>
    <x v="1"/>
    <x v="1"/>
    <x v="2"/>
    <x v="0"/>
    <s v="Integrated Rehab-Intensification Areas"/>
    <x v="0"/>
    <x v="6"/>
    <x v="1"/>
    <x v="3"/>
    <x v="11"/>
    <s v="909012  Bronson Ave (Arlington-Rideau Canal)"/>
    <s v="516232  Sanitary Wastewater (Inside Green"/>
    <n v="60"/>
    <n v="0"/>
    <n v="0"/>
    <n v="450"/>
    <n v="0"/>
    <n v="0"/>
    <n v="0"/>
    <n v="0"/>
    <n v="0"/>
    <n v="0"/>
    <n v="510"/>
    <n v="516232"/>
    <n v="510"/>
    <s v="14,17"/>
    <x v="3"/>
    <s v="Sanitary Wastewater"/>
    <n v="909012"/>
    <s v="Av. Bronson (Arlington - canal Rideau)"/>
    <s v="909012 Av. Bronson (Arlington - canal Rideau)"/>
    <x v="6"/>
    <x v="11"/>
    <x v="0"/>
    <x v="1"/>
  </r>
  <r>
    <n v="909012"/>
    <x v="411"/>
    <x v="2"/>
    <x v="2"/>
    <s v="Water Funded Debt"/>
    <x v="6"/>
    <x v="3"/>
    <x v="1"/>
    <x v="1"/>
    <x v="0"/>
    <s v="Integrated Rehab-Intensification Areas"/>
    <x v="0"/>
    <x v="6"/>
    <x v="1"/>
    <x v="3"/>
    <x v="11"/>
    <s v="909012  Bronson Ave (Arlington-Rideau Canal)"/>
    <s v="518011  Water Funded Debt"/>
    <n v="200"/>
    <n v="0"/>
    <n v="0"/>
    <n v="240"/>
    <n v="0"/>
    <n v="0"/>
    <n v="0"/>
    <n v="0"/>
    <n v="0"/>
    <n v="0"/>
    <n v="440"/>
    <n v="518011"/>
    <n v="440"/>
    <s v="14,17"/>
    <x v="3"/>
    <s v="Water Funded Debt"/>
    <n v="909012"/>
    <s v="Av. Bronson (Arlington - canal Rideau)"/>
    <s v="909012 Av. Bronson (Arlington - canal Rideau)"/>
    <x v="6"/>
    <x v="11"/>
    <x v="0"/>
    <x v="2"/>
  </r>
  <r>
    <n v="909021"/>
    <x v="412"/>
    <x v="0"/>
    <x v="0"/>
    <s v="City Wide Capital"/>
    <x v="0"/>
    <x v="0"/>
    <x v="0"/>
    <x v="0"/>
    <x v="0"/>
    <s v="Individual"/>
    <x v="0"/>
    <x v="6"/>
    <x v="1"/>
    <x v="3"/>
    <x v="11"/>
    <s v="909021  Woodroffe Ave (Saville-Richmond)"/>
    <s v="516104  City Wide Capital"/>
    <n v="0"/>
    <n v="0"/>
    <n v="200"/>
    <n v="0"/>
    <n v="0"/>
    <n v="0"/>
    <n v="0"/>
    <n v="0"/>
    <n v="0"/>
    <n v="0"/>
    <n v="200"/>
    <n v="516104"/>
    <n v="200"/>
    <n v="7"/>
    <x v="5"/>
    <s v="City Wide Capital"/>
    <n v="909021"/>
    <s v="Avenue Woodroffe (Saville-Richmond)"/>
    <s v="909021 Avenue Woodroffe (Saville-Richmond)"/>
    <x v="6"/>
    <x v="11"/>
    <x v="0"/>
    <x v="0"/>
  </r>
  <r>
    <n v="909021"/>
    <x v="412"/>
    <x v="0"/>
    <x v="0"/>
    <s v="Water Capital"/>
    <x v="5"/>
    <x v="3"/>
    <x v="1"/>
    <x v="1"/>
    <x v="0"/>
    <s v="Individual"/>
    <x v="0"/>
    <x v="6"/>
    <x v="1"/>
    <x v="3"/>
    <x v="11"/>
    <s v="909021  Woodroffe Ave (Saville-Richmond)"/>
    <s v="516110  Water Capital"/>
    <n v="0"/>
    <n v="0"/>
    <n v="470"/>
    <n v="0"/>
    <n v="0"/>
    <n v="0"/>
    <n v="0"/>
    <n v="0"/>
    <n v="0"/>
    <n v="0"/>
    <n v="470"/>
    <n v="516110"/>
    <n v="470"/>
    <n v="7"/>
    <x v="5"/>
    <s v="Water Capital"/>
    <n v="909021"/>
    <s v="Avenue Woodroffe (Saville-Richmond)"/>
    <s v="909021 Avenue Woodroffe (Saville-Richmond)"/>
    <x v="6"/>
    <x v="11"/>
    <x v="0"/>
    <x v="0"/>
  </r>
  <r>
    <n v="909021"/>
    <x v="412"/>
    <x v="0"/>
    <x v="0"/>
    <s v="Stormwater Reserve"/>
    <x v="5"/>
    <x v="3"/>
    <x v="1"/>
    <x v="3"/>
    <x v="0"/>
    <s v="Individual"/>
    <x v="0"/>
    <x v="6"/>
    <x v="1"/>
    <x v="3"/>
    <x v="11"/>
    <s v="909021  Woodroffe Ave (Saville-Richmond)"/>
    <s v="516180  Stormwater Reserve Capital"/>
    <n v="0"/>
    <n v="0"/>
    <n v="300"/>
    <n v="0"/>
    <n v="0"/>
    <n v="0"/>
    <n v="0"/>
    <n v="0"/>
    <n v="0"/>
    <n v="0"/>
    <n v="300"/>
    <n v="516180"/>
    <n v="300"/>
    <n v="7"/>
    <x v="5"/>
    <s v="Stormwater"/>
    <n v="909021"/>
    <s v="Avenue Woodroffe (Saville-Richmond)"/>
    <s v="909021 Avenue Woodroffe (Saville-Richmond)"/>
    <x v="6"/>
    <x v="11"/>
    <x v="0"/>
    <x v="0"/>
  </r>
  <r>
    <n v="909021"/>
    <x v="412"/>
    <x v="2"/>
    <x v="2"/>
    <s v="Sewer Funded Debt"/>
    <x v="6"/>
    <x v="3"/>
    <x v="1"/>
    <x v="2"/>
    <x v="0"/>
    <s v="Individual"/>
    <x v="0"/>
    <x v="6"/>
    <x v="1"/>
    <x v="3"/>
    <x v="11"/>
    <s v="909021  Woodroffe Ave (Saville-Richmond)"/>
    <s v="518007  Sewer Funded Debt"/>
    <n v="0"/>
    <n v="0"/>
    <n v="310"/>
    <n v="0"/>
    <n v="0"/>
    <n v="0"/>
    <n v="0"/>
    <n v="0"/>
    <n v="0"/>
    <n v="0"/>
    <n v="310"/>
    <n v="518007"/>
    <n v="310"/>
    <n v="7"/>
    <x v="5"/>
    <s v="Sewer Funded Debt"/>
    <n v="909021"/>
    <s v="Avenue Woodroffe (Saville-Richmond)"/>
    <s v="909021 Avenue Woodroffe (Saville-Richmond)"/>
    <x v="6"/>
    <x v="11"/>
    <x v="0"/>
    <x v="2"/>
  </r>
  <r>
    <n v="909021"/>
    <x v="412"/>
    <x v="2"/>
    <x v="2"/>
    <s v="Water Funded Debt"/>
    <x v="6"/>
    <x v="3"/>
    <x v="1"/>
    <x v="1"/>
    <x v="0"/>
    <s v="Individual"/>
    <x v="0"/>
    <x v="6"/>
    <x v="1"/>
    <x v="3"/>
    <x v="11"/>
    <s v="909021  Woodroffe Ave (Saville-Richmond)"/>
    <s v="518011  Water Funded Debt"/>
    <n v="0"/>
    <n v="0"/>
    <n v="10"/>
    <n v="0"/>
    <n v="0"/>
    <n v="0"/>
    <n v="0"/>
    <n v="0"/>
    <n v="0"/>
    <n v="0"/>
    <n v="10"/>
    <n v="518011"/>
    <n v="10"/>
    <n v="7"/>
    <x v="5"/>
    <s v="Water Funded Debt"/>
    <n v="909021"/>
    <s v="Avenue Woodroffe (Saville-Richmond)"/>
    <s v="909021 Avenue Woodroffe (Saville-Richmond)"/>
    <x v="6"/>
    <x v="11"/>
    <x v="0"/>
    <x v="2"/>
  </r>
  <r>
    <n v="909021"/>
    <x v="412"/>
    <x v="2"/>
    <x v="2"/>
    <s v="Stormwater Res Debt"/>
    <x v="6"/>
    <x v="3"/>
    <x v="1"/>
    <x v="3"/>
    <x v="0"/>
    <s v="Individual"/>
    <x v="0"/>
    <x v="6"/>
    <x v="1"/>
    <x v="3"/>
    <x v="11"/>
    <s v="909021  Woodroffe Ave (Saville-Richmond)"/>
    <s v="518056  Stormwater Reserve Capital Debt"/>
    <n v="0"/>
    <n v="0"/>
    <n v="10"/>
    <n v="0"/>
    <n v="0"/>
    <n v="0"/>
    <n v="0"/>
    <n v="0"/>
    <n v="0"/>
    <n v="0"/>
    <n v="10"/>
    <n v="518056"/>
    <n v="10"/>
    <n v="7"/>
    <x v="5"/>
    <e v="#N/A"/>
    <n v="909021"/>
    <s v="Avenue Woodroffe (Saville-Richmond)"/>
    <s v="909021 Avenue Woodroffe (Saville-Richmond)"/>
    <x v="6"/>
    <x v="11"/>
    <x v="0"/>
    <x v="2"/>
  </r>
  <r>
    <n v="909272"/>
    <x v="413"/>
    <x v="0"/>
    <x v="0"/>
    <s v="City Wide Capital"/>
    <x v="0"/>
    <x v="0"/>
    <x v="0"/>
    <x v="0"/>
    <x v="0"/>
    <s v="Integrated Rehab-Intensification Areas"/>
    <x v="0"/>
    <x v="6"/>
    <x v="1"/>
    <x v="3"/>
    <x v="11"/>
    <s v="909272  Scott St. (West of Smirle Ave)"/>
    <s v="516104  City Wide Capital"/>
    <n v="180"/>
    <n v="1590"/>
    <n v="0"/>
    <n v="0"/>
    <n v="0"/>
    <n v="0"/>
    <n v="0"/>
    <n v="0"/>
    <n v="0"/>
    <n v="0"/>
    <n v="1770"/>
    <n v="516104"/>
    <n v="1770"/>
    <n v="15"/>
    <x v="2"/>
    <s v="City Wide Capital"/>
    <n v="909272"/>
    <s v="Rue Scott (côté ouest de l'av. Smirle)"/>
    <s v="909272 Rue Scott (côté ouest de l'av. Smirle)"/>
    <x v="6"/>
    <x v="11"/>
    <x v="0"/>
    <x v="0"/>
  </r>
  <r>
    <n v="909272"/>
    <x v="413"/>
    <x v="0"/>
    <x v="0"/>
    <s v="Water Capital"/>
    <x v="5"/>
    <x v="3"/>
    <x v="1"/>
    <x v="1"/>
    <x v="0"/>
    <s v="Integrated Rehab-Intensification Areas"/>
    <x v="0"/>
    <x v="6"/>
    <x v="1"/>
    <x v="3"/>
    <x v="11"/>
    <s v="909272  Scott St. (West of Smirle Ave)"/>
    <s v="516110  Water Capital"/>
    <n v="420"/>
    <n v="2300"/>
    <n v="0"/>
    <n v="0"/>
    <n v="0"/>
    <n v="0"/>
    <n v="0"/>
    <n v="0"/>
    <n v="0"/>
    <n v="0"/>
    <n v="2720"/>
    <n v="516110"/>
    <n v="2720"/>
    <n v="15"/>
    <x v="2"/>
    <s v="Water Capital"/>
    <n v="909272"/>
    <s v="Rue Scott (côté ouest de l'av. Smirle)"/>
    <s v="909272 Rue Scott (côté ouest de l'av. Smirle)"/>
    <x v="6"/>
    <x v="11"/>
    <x v="0"/>
    <x v="0"/>
  </r>
  <r>
    <n v="909272"/>
    <x v="413"/>
    <x v="0"/>
    <x v="0"/>
    <s v="Sewer Capital"/>
    <x v="5"/>
    <x v="3"/>
    <x v="1"/>
    <x v="2"/>
    <x v="0"/>
    <s v="Integrated Rehab-Intensification Areas"/>
    <x v="0"/>
    <x v="6"/>
    <x v="1"/>
    <x v="3"/>
    <x v="11"/>
    <s v="909272  Scott St. (West of Smirle Ave)"/>
    <s v="516112  Sewer Capital"/>
    <n v="300"/>
    <n v="1880"/>
    <n v="0"/>
    <n v="0"/>
    <n v="0"/>
    <n v="0"/>
    <n v="0"/>
    <n v="0"/>
    <n v="0"/>
    <n v="0"/>
    <n v="2180"/>
    <n v="516112"/>
    <n v="2180"/>
    <n v="15"/>
    <x v="2"/>
    <s v="Sewer Capital "/>
    <n v="909272"/>
    <s v="Rue Scott (côté ouest de l'av. Smirle)"/>
    <s v="909272 Rue Scott (côté ouest de l'av. Smirle)"/>
    <x v="6"/>
    <x v="11"/>
    <x v="0"/>
    <x v="0"/>
  </r>
  <r>
    <n v="909272"/>
    <x v="413"/>
    <x v="0"/>
    <x v="0"/>
    <s v="Stormwater Reserve"/>
    <x v="5"/>
    <x v="3"/>
    <x v="1"/>
    <x v="3"/>
    <x v="0"/>
    <s v="Integrated Rehab-Intensification Areas"/>
    <x v="0"/>
    <x v="6"/>
    <x v="1"/>
    <x v="3"/>
    <x v="11"/>
    <s v="909272  Scott St. (West of Smirle Ave)"/>
    <s v="516180  Stormwater Reserve Capital"/>
    <n v="300"/>
    <n v="330"/>
    <n v="0"/>
    <n v="0"/>
    <n v="0"/>
    <n v="0"/>
    <n v="0"/>
    <n v="0"/>
    <n v="0"/>
    <n v="0"/>
    <n v="630"/>
    <n v="516180"/>
    <n v="630"/>
    <n v="15"/>
    <x v="2"/>
    <s v="Stormwater"/>
    <n v="909272"/>
    <s v="Rue Scott (côté ouest de l'av. Smirle)"/>
    <s v="909272 Rue Scott (côté ouest de l'av. Smirle)"/>
    <x v="6"/>
    <x v="11"/>
    <x v="0"/>
    <x v="0"/>
  </r>
  <r>
    <n v="909485"/>
    <x v="414"/>
    <x v="0"/>
    <x v="0"/>
    <s v="City Wide Capital"/>
    <x v="0"/>
    <x v="0"/>
    <x v="0"/>
    <x v="0"/>
    <x v="0"/>
    <s v="Integrated Rehab-Intensification Areas"/>
    <x v="0"/>
    <x v="6"/>
    <x v="1"/>
    <x v="3"/>
    <x v="11"/>
    <s v="909485  Carling Ave - Churchill Ave - Kirkwood"/>
    <s v="516104  City Wide Capital"/>
    <n v="250"/>
    <n v="0"/>
    <n v="960"/>
    <n v="0"/>
    <n v="0"/>
    <n v="0"/>
    <n v="0"/>
    <n v="0"/>
    <n v="0"/>
    <n v="0"/>
    <n v="1210"/>
    <n v="516104"/>
    <n v="1210"/>
    <n v="15"/>
    <x v="1"/>
    <s v="City Wide Capital"/>
    <n v="909485"/>
    <s v="Av. Carling - av. Churchill - Kirkwood"/>
    <s v="909485 Av. Carling - av. Churchill - Kirkwood"/>
    <x v="6"/>
    <x v="11"/>
    <x v="0"/>
    <x v="0"/>
  </r>
  <r>
    <n v="909485"/>
    <x v="414"/>
    <x v="0"/>
    <x v="0"/>
    <s v="Water Capital"/>
    <x v="5"/>
    <x v="3"/>
    <x v="1"/>
    <x v="1"/>
    <x v="0"/>
    <s v="Integrated Rehab-Intensification Areas"/>
    <x v="0"/>
    <x v="6"/>
    <x v="1"/>
    <x v="3"/>
    <x v="11"/>
    <s v="909485  Carling Ave - Churchill Ave - Kirkwood"/>
    <s v="516110  Water Capital"/>
    <n v="290"/>
    <n v="0"/>
    <n v="1180"/>
    <n v="0"/>
    <n v="0"/>
    <n v="0"/>
    <n v="0"/>
    <n v="0"/>
    <n v="0"/>
    <n v="0"/>
    <n v="1470"/>
    <n v="516110"/>
    <n v="1470"/>
    <n v="15"/>
    <x v="1"/>
    <s v="Water Capital"/>
    <n v="909485"/>
    <s v="Av. Carling - av. Churchill - Kirkwood"/>
    <s v="909485 Av. Carling - av. Churchill - Kirkwood"/>
    <x v="6"/>
    <x v="11"/>
    <x v="0"/>
    <x v="0"/>
  </r>
  <r>
    <n v="909485"/>
    <x v="414"/>
    <x v="0"/>
    <x v="0"/>
    <s v="Sewer Capital"/>
    <x v="5"/>
    <x v="3"/>
    <x v="1"/>
    <x v="2"/>
    <x v="0"/>
    <s v="Integrated Rehab-Intensification Areas"/>
    <x v="0"/>
    <x v="6"/>
    <x v="1"/>
    <x v="3"/>
    <x v="11"/>
    <s v="909485  Carling Ave - Churchill Ave - Kirkwood"/>
    <s v="516112  Sewer Capital"/>
    <n v="633"/>
    <n v="0"/>
    <n v="0"/>
    <n v="0"/>
    <n v="0"/>
    <n v="0"/>
    <n v="0"/>
    <n v="0"/>
    <n v="0"/>
    <n v="0"/>
    <n v="633"/>
    <n v="516112"/>
    <n v="633"/>
    <n v="15"/>
    <x v="1"/>
    <s v="Sewer Capital "/>
    <n v="909485"/>
    <s v="Av. Carling - av. Churchill - Kirkwood"/>
    <s v="909485 Av. Carling - av. Churchill - Kirkwood"/>
    <x v="6"/>
    <x v="11"/>
    <x v="0"/>
    <x v="0"/>
  </r>
  <r>
    <n v="909485"/>
    <x v="414"/>
    <x v="0"/>
    <x v="0"/>
    <s v="Stormwater Reserve"/>
    <x v="5"/>
    <x v="3"/>
    <x v="1"/>
    <x v="3"/>
    <x v="0"/>
    <s v="Integrated Rehab-Intensification Areas"/>
    <x v="0"/>
    <x v="6"/>
    <x v="1"/>
    <x v="3"/>
    <x v="11"/>
    <s v="909485  Carling Ave - Churchill Ave - Kirkwood"/>
    <s v="516180  Stormwater Reserve Capital"/>
    <n v="640"/>
    <n v="0"/>
    <n v="2540"/>
    <n v="0"/>
    <n v="0"/>
    <n v="0"/>
    <n v="0"/>
    <n v="0"/>
    <n v="0"/>
    <n v="0"/>
    <n v="3180"/>
    <n v="516180"/>
    <n v="3180"/>
    <n v="15"/>
    <x v="1"/>
    <s v="Stormwater"/>
    <n v="909485"/>
    <s v="Av. Carling - av. Churchill - Kirkwood"/>
    <s v="909485 Av. Carling - av. Churchill - Kirkwood"/>
    <x v="6"/>
    <x v="11"/>
    <x v="0"/>
    <x v="0"/>
  </r>
  <r>
    <n v="909485"/>
    <x v="414"/>
    <x v="1"/>
    <x v="1"/>
    <s v="Sanitary Wastewater (Inside Green"/>
    <x v="1"/>
    <x v="1"/>
    <x v="1"/>
    <x v="2"/>
    <x v="0"/>
    <s v="Integrated Rehab-Intensification Areas"/>
    <x v="0"/>
    <x v="6"/>
    <x v="1"/>
    <x v="3"/>
    <x v="11"/>
    <s v="909485  Carling Ave - Churchill Ave - Kirkwood"/>
    <s v="516232  Sanitary Wastewater (Inside Green"/>
    <n v="57"/>
    <n v="0"/>
    <n v="0"/>
    <n v="0"/>
    <n v="0"/>
    <n v="0"/>
    <n v="0"/>
    <n v="0"/>
    <n v="0"/>
    <n v="0"/>
    <n v="57"/>
    <n v="516232"/>
    <n v="57"/>
    <n v="15"/>
    <x v="1"/>
    <s v="Sanitary Wastewater"/>
    <n v="909485"/>
    <s v="Av. Carling - av. Churchill - Kirkwood"/>
    <s v="909485 Av. Carling - av. Churchill - Kirkwood"/>
    <x v="6"/>
    <x v="11"/>
    <x v="0"/>
    <x v="1"/>
  </r>
  <r>
    <n v="909485"/>
    <x v="414"/>
    <x v="2"/>
    <x v="2"/>
    <s v="Sewer Funded Debt"/>
    <x v="6"/>
    <x v="3"/>
    <x v="1"/>
    <x v="2"/>
    <x v="0"/>
    <s v="Integrated Rehab-Intensification Areas"/>
    <x v="0"/>
    <x v="6"/>
    <x v="1"/>
    <x v="3"/>
    <x v="11"/>
    <s v="909485  Carling Ave - Churchill Ave - Kirkwood"/>
    <s v="518007  Sewer Funded Debt"/>
    <n v="10"/>
    <n v="0"/>
    <n v="2800"/>
    <n v="0"/>
    <n v="0"/>
    <n v="0"/>
    <n v="0"/>
    <n v="0"/>
    <n v="0"/>
    <n v="0"/>
    <n v="2810"/>
    <n v="518007"/>
    <n v="2810"/>
    <n v="15"/>
    <x v="1"/>
    <s v="Sewer Funded Debt"/>
    <n v="909485"/>
    <s v="Av. Carling - av. Churchill - Kirkwood"/>
    <s v="909485 Av. Carling - av. Churchill - Kirkwood"/>
    <x v="6"/>
    <x v="11"/>
    <x v="0"/>
    <x v="2"/>
  </r>
  <r>
    <n v="909485"/>
    <x v="414"/>
    <x v="2"/>
    <x v="2"/>
    <s v="Water Funded Debt"/>
    <x v="6"/>
    <x v="3"/>
    <x v="1"/>
    <x v="1"/>
    <x v="0"/>
    <s v="Integrated Rehab-Intensification Areas"/>
    <x v="0"/>
    <x v="6"/>
    <x v="1"/>
    <x v="3"/>
    <x v="11"/>
    <s v="909485  Carling Ave - Churchill Ave - Kirkwood"/>
    <s v="518011  Water Funded Debt"/>
    <n v="10"/>
    <n v="0"/>
    <n v="20"/>
    <n v="0"/>
    <n v="0"/>
    <n v="0"/>
    <n v="0"/>
    <n v="0"/>
    <n v="0"/>
    <n v="0"/>
    <n v="30"/>
    <n v="518011"/>
    <n v="30"/>
    <n v="15"/>
    <x v="1"/>
    <s v="Water Funded Debt"/>
    <n v="909485"/>
    <s v="Av. Carling - av. Churchill - Kirkwood"/>
    <s v="909485 Av. Carling - av. Churchill - Kirkwood"/>
    <x v="6"/>
    <x v="11"/>
    <x v="0"/>
    <x v="2"/>
  </r>
  <r>
    <n v="909485"/>
    <x v="414"/>
    <x v="2"/>
    <x v="2"/>
    <s v="Stormwater Res Debt"/>
    <x v="6"/>
    <x v="3"/>
    <x v="1"/>
    <x v="3"/>
    <x v="0"/>
    <s v="Integrated Rehab-Intensification Areas"/>
    <x v="0"/>
    <x v="6"/>
    <x v="1"/>
    <x v="3"/>
    <x v="11"/>
    <s v="909485  Carling Ave - Churchill Ave - Kirkwood"/>
    <s v="518056  Stormwater Reserve Capital Debt"/>
    <n v="10"/>
    <n v="0"/>
    <n v="20"/>
    <n v="0"/>
    <n v="0"/>
    <n v="0"/>
    <n v="0"/>
    <n v="0"/>
    <n v="0"/>
    <n v="0"/>
    <n v="30"/>
    <n v="518056"/>
    <n v="30"/>
    <n v="15"/>
    <x v="1"/>
    <e v="#N/A"/>
    <n v="909485"/>
    <s v="Av. Carling - av. Churchill - Kirkwood"/>
    <s v="909485 Av. Carling - av. Churchill - Kirkwood"/>
    <x v="6"/>
    <x v="11"/>
    <x v="0"/>
    <x v="2"/>
  </r>
  <r>
    <n v="909282"/>
    <x v="415"/>
    <x v="0"/>
    <x v="0"/>
    <s v="Corporate Fleet"/>
    <x v="0"/>
    <x v="0"/>
    <x v="0"/>
    <x v="0"/>
    <x v="0"/>
    <s v="909282  Lifecycle Renewal Fleet"/>
    <x v="0"/>
    <x v="6"/>
    <x v="5"/>
    <x v="26"/>
    <x v="23"/>
    <s v="909282  Lifecycle Renewal Fleet"/>
    <s v="516116  Corporate Fleet"/>
    <n v="32615"/>
    <n v="41484"/>
    <n v="31089"/>
    <n v="23789"/>
    <n v="26355"/>
    <n v="20211"/>
    <n v="24898"/>
    <n v="36044"/>
    <n v="25636"/>
    <n v="28342"/>
    <n v="290463"/>
    <n v="516116"/>
    <n v="128977"/>
    <s v="CW"/>
    <x v="2"/>
    <s v="Corporate Fleet"/>
    <n v="909282"/>
    <s v="Renouvellement de fin de cycle de vie  – Parc automobile"/>
    <s v="909282 Renouvellement de fin de cycle de vie  – Parc automobile"/>
    <x v="6"/>
    <x v="23"/>
    <x v="0"/>
    <x v="0"/>
  </r>
  <r>
    <n v="909423"/>
    <x v="416"/>
    <x v="0"/>
    <x v="0"/>
    <s v="City Wide Capital"/>
    <x v="0"/>
    <x v="0"/>
    <x v="0"/>
    <x v="0"/>
    <x v="0"/>
    <s v="909423 Municipal Fleet UpFits, Facilities&amp;Tools"/>
    <x v="0"/>
    <x v="6"/>
    <x v="5"/>
    <x v="26"/>
    <x v="23"/>
    <s v="909423  Municipal Fleet UpFits, Facilities&amp;Tools"/>
    <s v="516104  City Wide Capital"/>
    <n v="0"/>
    <n v="280"/>
    <n v="280"/>
    <n v="280"/>
    <n v="280"/>
    <n v="280"/>
    <n v="280"/>
    <n v="280"/>
    <n v="280"/>
    <n v="280"/>
    <n v="2520"/>
    <n v="516104"/>
    <n v="840"/>
    <s v="CW"/>
    <x v="2"/>
    <s v="City Wide Capital"/>
    <n v="909423"/>
    <s v="Transformations, installations et outillage du parc automobile municipal"/>
    <s v="909423 Transformations, installations et outillage du parc automobile municipal"/>
    <x v="6"/>
    <x v="23"/>
    <x v="0"/>
    <x v="0"/>
  </r>
  <r>
    <n v="909423"/>
    <x v="416"/>
    <x v="0"/>
    <x v="0"/>
    <s v="Corporate Fleet"/>
    <x v="0"/>
    <x v="0"/>
    <x v="0"/>
    <x v="0"/>
    <x v="0"/>
    <s v="909423 Municipal Fleet UpFits, Facilities&amp;Tools"/>
    <x v="0"/>
    <x v="6"/>
    <x v="5"/>
    <x v="26"/>
    <x v="23"/>
    <s v="909423  Municipal Fleet UpFits, Facilities&amp;Tools"/>
    <s v="516116  Corporate Fleet"/>
    <n v="830"/>
    <n v="0"/>
    <n v="0"/>
    <n v="0"/>
    <n v="0"/>
    <n v="0"/>
    <n v="0"/>
    <n v="0"/>
    <n v="0"/>
    <n v="0"/>
    <n v="830"/>
    <n v="516116"/>
    <n v="830"/>
    <s v="CW"/>
    <x v="2"/>
    <s v="Corporate Fleet"/>
    <n v="909423"/>
    <s v="Transformations, installations et outillage du parc automobile municipal"/>
    <s v="909423 Transformations, installations et outillage du parc automobile municipal"/>
    <x v="6"/>
    <x v="23"/>
    <x v="0"/>
    <x v="0"/>
  </r>
  <r>
    <n v="909065"/>
    <x v="417"/>
    <x v="0"/>
    <x v="0"/>
    <s v="Transit Capital"/>
    <x v="0"/>
    <x v="0"/>
    <x v="0"/>
    <x v="0"/>
    <x v="0"/>
    <s v="Individual"/>
    <x v="1"/>
    <x v="6"/>
    <x v="6"/>
    <x v="24"/>
    <x v="20"/>
    <s v="909065  2018 Park and Ride Facilities"/>
    <s v="516115  Transit Capital"/>
    <n v="0"/>
    <n v="0"/>
    <n v="0"/>
    <n v="0"/>
    <n v="85"/>
    <n v="97"/>
    <n v="10"/>
    <n v="22"/>
    <n v="35"/>
    <n v="0"/>
    <n v="249"/>
    <n v="516115"/>
    <n v="0"/>
    <s v="CW"/>
    <x v="3"/>
    <s v="Transit Capital"/>
    <n v="909065"/>
    <s v="Installations des parcs-o-bus 2018"/>
    <s v="909065 Installations des parcs-o-bus 2018"/>
    <x v="6"/>
    <x v="20"/>
    <x v="1"/>
    <x v="0"/>
  </r>
  <r>
    <n v="909065"/>
    <x v="417"/>
    <x v="0"/>
    <x v="4"/>
    <s v="Federal Gas Tax"/>
    <x v="8"/>
    <x v="4"/>
    <x v="0"/>
    <x v="0"/>
    <x v="0"/>
    <s v="Individual"/>
    <x v="1"/>
    <x v="6"/>
    <x v="6"/>
    <x v="24"/>
    <x v="20"/>
    <s v="909065  2018 Park and Ride Facilities"/>
    <s v="516174  Federal Gas Tax"/>
    <n v="0"/>
    <n v="0"/>
    <n v="0"/>
    <n v="0"/>
    <n v="500"/>
    <n v="500"/>
    <n v="600"/>
    <n v="600"/>
    <n v="600"/>
    <n v="0"/>
    <n v="2800"/>
    <n v="516174"/>
    <n v="0"/>
    <s v="CW"/>
    <x v="3"/>
    <s v="Federal Gas Tax"/>
    <n v="909065"/>
    <s v="Installations des parcs-o-bus 2018"/>
    <s v="909065 Installations des parcs-o-bus 2018"/>
    <x v="6"/>
    <x v="20"/>
    <x v="1"/>
    <x v="4"/>
  </r>
  <r>
    <n v="909065"/>
    <x v="417"/>
    <x v="1"/>
    <x v="1"/>
    <s v="Transitway Services (Urban Area)"/>
    <x v="1"/>
    <x v="1"/>
    <x v="0"/>
    <x v="0"/>
    <x v="0"/>
    <s v="Individual"/>
    <x v="1"/>
    <x v="6"/>
    <x v="6"/>
    <x v="24"/>
    <x v="20"/>
    <s v="909065  2018 Park and Ride Facilities"/>
    <s v="516271  Transitway Services (Urban Area)"/>
    <n v="0"/>
    <n v="0"/>
    <n v="0"/>
    <n v="0"/>
    <n v="1064"/>
    <n v="1084"/>
    <n v="1103"/>
    <n v="1123"/>
    <n v="1047"/>
    <n v="0"/>
    <n v="5421"/>
    <n v="516271"/>
    <n v="0"/>
    <s v="CW"/>
    <x v="3"/>
    <s v="Public Transit"/>
    <n v="909065"/>
    <s v="Installations des parcs-o-bus 2018"/>
    <s v="909065 Installations des parcs-o-bus 2018"/>
    <x v="6"/>
    <x v="20"/>
    <x v="1"/>
    <x v="1"/>
  </r>
  <r>
    <n v="909065"/>
    <x v="417"/>
    <x v="4"/>
    <x v="2"/>
    <s v="Transit DC Debt TBA"/>
    <x v="4"/>
    <x v="1"/>
    <x v="0"/>
    <x v="0"/>
    <x v="0"/>
    <s v="Individual"/>
    <x v="1"/>
    <x v="6"/>
    <x v="6"/>
    <x v="24"/>
    <x v="20"/>
    <s v="909065  2018 Park and Ride Facilities"/>
    <s v="518008  Transit DC Debt  TBA"/>
    <n v="0"/>
    <n v="0"/>
    <n v="0"/>
    <n v="0"/>
    <n v="0"/>
    <n v="0"/>
    <n v="0"/>
    <n v="0"/>
    <n v="96"/>
    <n v="0"/>
    <n v="96"/>
    <n v="518008"/>
    <n v="0"/>
    <s v="CW"/>
    <x v="3"/>
    <s v="Public Transit DC Debt"/>
    <n v="909065"/>
    <s v="Installations des parcs-o-bus 2018"/>
    <s v="909065 Installations des parcs-o-bus 2018"/>
    <x v="6"/>
    <x v="20"/>
    <x v="1"/>
    <x v="2"/>
  </r>
  <r>
    <n v="909065"/>
    <x v="417"/>
    <x v="2"/>
    <x v="2"/>
    <s v="Transit Debt"/>
    <x v="2"/>
    <x v="0"/>
    <x v="0"/>
    <x v="0"/>
    <x v="0"/>
    <s v="Individual"/>
    <x v="1"/>
    <x v="6"/>
    <x v="6"/>
    <x v="24"/>
    <x v="20"/>
    <s v="909065  2018 Park and Ride Facilities"/>
    <s v="518013  Transit Debt"/>
    <n v="0"/>
    <n v="0"/>
    <n v="0"/>
    <n v="0"/>
    <n v="100"/>
    <n v="100"/>
    <n v="100"/>
    <n v="100"/>
    <n v="100"/>
    <n v="0"/>
    <n v="500"/>
    <n v="518013"/>
    <n v="0"/>
    <s v="CW"/>
    <x v="3"/>
    <s v="Transit Debt"/>
    <n v="909065"/>
    <s v="Installations des parcs-o-bus 2018"/>
    <s v="909065 Installations des parcs-o-bus 2018"/>
    <x v="6"/>
    <x v="20"/>
    <x v="1"/>
    <x v="2"/>
  </r>
  <r>
    <n v="909461"/>
    <x v="418"/>
    <x v="0"/>
    <x v="0"/>
    <s v="Transit Capital"/>
    <x v="0"/>
    <x v="0"/>
    <x v="0"/>
    <x v="0"/>
    <x v="0"/>
    <s v="Individual"/>
    <x v="1"/>
    <x v="6"/>
    <x v="6"/>
    <x v="24"/>
    <x v="20"/>
    <s v="909461  2019 Park and Ride Facilities"/>
    <s v="516115  Transit Capital"/>
    <n v="0"/>
    <n v="0"/>
    <n v="0"/>
    <n v="370"/>
    <n v="0"/>
    <n v="0"/>
    <n v="0"/>
    <n v="0"/>
    <n v="0"/>
    <n v="0"/>
    <n v="370"/>
    <n v="516115"/>
    <n v="370"/>
    <s v="CW"/>
    <x v="3"/>
    <s v="Transit Capital"/>
    <n v="909461"/>
    <s v="Installations des parcs-o-bus 2019"/>
    <s v="909461 Installations des parcs-o-bus 2019"/>
    <x v="6"/>
    <x v="20"/>
    <x v="1"/>
    <x v="0"/>
  </r>
  <r>
    <n v="909461"/>
    <x v="418"/>
    <x v="1"/>
    <x v="1"/>
    <s v="Transitway Services (Urban Area)"/>
    <x v="1"/>
    <x v="1"/>
    <x v="0"/>
    <x v="0"/>
    <x v="0"/>
    <s v="Individual"/>
    <x v="1"/>
    <x v="6"/>
    <x v="6"/>
    <x v="24"/>
    <x v="20"/>
    <s v="909461  2019 Park and Ride Facilities"/>
    <s v="516271  Transitway Services (Urban Area)"/>
    <n v="994"/>
    <n v="1011"/>
    <n v="1030"/>
    <n v="1048"/>
    <n v="0"/>
    <n v="0"/>
    <n v="0"/>
    <n v="0"/>
    <n v="0"/>
    <n v="0"/>
    <n v="4083"/>
    <n v="516271"/>
    <n v="4083"/>
    <s v="CW"/>
    <x v="3"/>
    <s v="Public Transit"/>
    <n v="909461"/>
    <s v="Installations des parcs-o-bus 2019"/>
    <s v="909461 Installations des parcs-o-bus 2019"/>
    <x v="6"/>
    <x v="20"/>
    <x v="1"/>
    <x v="1"/>
  </r>
  <r>
    <n v="909461"/>
    <x v="418"/>
    <x v="2"/>
    <x v="2"/>
    <s v="Transit Debt"/>
    <x v="2"/>
    <x v="0"/>
    <x v="0"/>
    <x v="0"/>
    <x v="0"/>
    <s v="Individual"/>
    <x v="1"/>
    <x v="6"/>
    <x v="6"/>
    <x v="24"/>
    <x v="20"/>
    <s v="909461  2019 Park and Ride Facilities"/>
    <s v="518013  Transit Debt"/>
    <n v="635"/>
    <n v="647"/>
    <n v="658"/>
    <n v="300"/>
    <n v="0"/>
    <n v="0"/>
    <n v="0"/>
    <n v="0"/>
    <n v="0"/>
    <n v="0"/>
    <n v="2240"/>
    <n v="518013"/>
    <n v="2240"/>
    <s v="CW"/>
    <x v="3"/>
    <s v="Transit Debt"/>
    <n v="909461"/>
    <s v="Installations des parcs-o-bus 2019"/>
    <s v="909461 Installations des parcs-o-bus 2019"/>
    <x v="6"/>
    <x v="20"/>
    <x v="1"/>
    <x v="2"/>
  </r>
  <r>
    <n v="906936"/>
    <x v="419"/>
    <x v="0"/>
    <x v="0"/>
    <s v="Transit Capital"/>
    <x v="0"/>
    <x v="0"/>
    <x v="0"/>
    <x v="0"/>
    <x v="0"/>
    <s v="Individual"/>
    <x v="1"/>
    <x v="6"/>
    <x v="6"/>
    <x v="24"/>
    <x v="20"/>
    <s v="906936  2017 to 2022 TRANS Projects"/>
    <s v="516115  Transit Capital"/>
    <n v="0"/>
    <n v="0"/>
    <n v="0"/>
    <n v="563"/>
    <n v="0"/>
    <n v="0"/>
    <n v="0"/>
    <n v="0"/>
    <n v="0"/>
    <n v="0"/>
    <n v="563"/>
    <n v="516115"/>
    <n v="563"/>
    <s v="CW"/>
    <x v="7"/>
    <s v="Transit Capital"/>
    <n v="906936"/>
    <s v="Projets de TRANSPORT 2017 à 2022"/>
    <s v="906936 Projets de TRANSPORT 2017 à 2022"/>
    <x v="6"/>
    <x v="20"/>
    <x v="1"/>
    <x v="0"/>
  </r>
  <r>
    <n v="906936"/>
    <x v="419"/>
    <x v="1"/>
    <x v="1"/>
    <s v="Transitway Services (Urban Area)"/>
    <x v="1"/>
    <x v="1"/>
    <x v="0"/>
    <x v="0"/>
    <x v="0"/>
    <s v="Individual"/>
    <x v="1"/>
    <x v="6"/>
    <x v="6"/>
    <x v="24"/>
    <x v="20"/>
    <s v="906936  2017 to 2022 TRANS Projects"/>
    <s v="516271  Transitway Services (Urban Area)"/>
    <n v="0"/>
    <n v="0"/>
    <n v="0"/>
    <n v="555"/>
    <n v="0"/>
    <n v="0"/>
    <n v="0"/>
    <n v="0"/>
    <n v="0"/>
    <n v="0"/>
    <n v="555"/>
    <n v="516271"/>
    <n v="555"/>
    <s v="CW"/>
    <x v="7"/>
    <s v="Public Transit"/>
    <n v="906936"/>
    <s v="Projets de TRANSPORT 2017 à 2022"/>
    <s v="906936 Projets de TRANSPORT 2017 à 2022"/>
    <x v="6"/>
    <x v="20"/>
    <x v="1"/>
    <x v="1"/>
  </r>
  <r>
    <n v="906936"/>
    <x v="419"/>
    <x v="1"/>
    <x v="1"/>
    <s v="Future DC Funding"/>
    <x v="1"/>
    <x v="1"/>
    <x v="0"/>
    <x v="0"/>
    <x v="0"/>
    <s v="Individual"/>
    <x v="1"/>
    <x v="6"/>
    <x v="6"/>
    <x v="24"/>
    <x v="20"/>
    <s v="906936  2017 to 2022 TRANS Projects"/>
    <s v="516298  Future DC Funding"/>
    <n v="0"/>
    <n v="0"/>
    <n v="0"/>
    <n v="321"/>
    <n v="0"/>
    <n v="0"/>
    <n v="0"/>
    <n v="0"/>
    <n v="0"/>
    <n v="0"/>
    <n v="321"/>
    <n v="516298"/>
    <n v="321"/>
    <s v="CW"/>
    <x v="7"/>
    <s v="Check "/>
    <n v="906936"/>
    <s v="Projets de TRANSPORT 2017 à 2022"/>
    <s v="906936 Projets de TRANSPORT 2017 à 2022"/>
    <x v="6"/>
    <x v="20"/>
    <x v="1"/>
    <x v="1"/>
  </r>
  <r>
    <n v="907436"/>
    <x v="420"/>
    <x v="0"/>
    <x v="0"/>
    <s v="Transit Capital"/>
    <x v="0"/>
    <x v="0"/>
    <x v="0"/>
    <x v="0"/>
    <x v="0"/>
    <s v="Individual"/>
    <x v="1"/>
    <x v="6"/>
    <x v="6"/>
    <x v="24"/>
    <x v="20"/>
    <s v="907436  Baseline Rd BRT (Baseline Stn-Heron Stn)"/>
    <s v="516115  Transit Capital"/>
    <n v="0"/>
    <n v="88"/>
    <n v="45.8"/>
    <n v="0"/>
    <n v="0"/>
    <n v="0"/>
    <n v="0"/>
    <n v="0"/>
    <n v="0"/>
    <n v="0"/>
    <n v="133.80000000000001"/>
    <n v="516115"/>
    <n v="133.80000000000001"/>
    <s v="8,9,16,17"/>
    <x v="2"/>
    <s v="Transit Capital"/>
    <n v="907436"/>
    <s v="Couloir de transport en commun du chemin Baseline (Baseline-St. Heron)"/>
    <s v="907436 Couloir de transport en commun du chemin Baseline (Baseline-St. Heron)"/>
    <x v="6"/>
    <x v="20"/>
    <x v="1"/>
    <x v="0"/>
  </r>
  <r>
    <n v="907436"/>
    <x v="420"/>
    <x v="0"/>
    <x v="4"/>
    <s v="Federal Gas Tax"/>
    <x v="8"/>
    <x v="4"/>
    <x v="0"/>
    <x v="0"/>
    <x v="0"/>
    <s v="Individual"/>
    <x v="1"/>
    <x v="6"/>
    <x v="6"/>
    <x v="24"/>
    <x v="20"/>
    <s v="907436  Baseline Rd BRT (Baseline Stn-Heron Stn)"/>
    <s v="516174  Federal Gas Tax"/>
    <n v="0"/>
    <n v="5177.6000000000004"/>
    <n v="19500"/>
    <n v="0"/>
    <n v="0"/>
    <n v="0"/>
    <n v="0"/>
    <n v="0"/>
    <n v="0"/>
    <n v="0"/>
    <n v="24677.599999999999"/>
    <n v="516174"/>
    <n v="24677.599999999999"/>
    <s v="8,9,16,17"/>
    <x v="2"/>
    <s v="Federal Gas Tax"/>
    <n v="907436"/>
    <s v="Couloir de transport en commun du chemin Baseline (Baseline-St. Heron)"/>
    <s v="907436 Couloir de transport en commun du chemin Baseline (Baseline-St. Heron)"/>
    <x v="6"/>
    <x v="20"/>
    <x v="1"/>
    <x v="4"/>
  </r>
  <r>
    <n v="907436"/>
    <x v="420"/>
    <x v="0"/>
    <x v="4"/>
    <s v="Provincial Gas Tax"/>
    <x v="8"/>
    <x v="4"/>
    <x v="0"/>
    <x v="0"/>
    <x v="0"/>
    <s v="Individual"/>
    <x v="1"/>
    <x v="6"/>
    <x v="6"/>
    <x v="24"/>
    <x v="20"/>
    <s v="907436  Baseline Rd BRT (Baseline Stn-Heron Stn)"/>
    <s v="516175  Provincial Gas Tax"/>
    <n v="0"/>
    <n v="500"/>
    <n v="6000"/>
    <n v="0"/>
    <n v="0"/>
    <n v="0"/>
    <n v="0"/>
    <n v="0"/>
    <n v="0"/>
    <n v="0"/>
    <n v="6500"/>
    <n v="516175"/>
    <n v="6500"/>
    <s v="8,9,16,17"/>
    <x v="2"/>
    <s v="Provincial Gas Tax"/>
    <n v="907436"/>
    <s v="Couloir de transport en commun du chemin Baseline (Baseline-St. Heron)"/>
    <s v="907436 Couloir de transport en commun du chemin Baseline (Baseline-St. Heron)"/>
    <x v="6"/>
    <x v="20"/>
    <x v="1"/>
    <x v="4"/>
  </r>
  <r>
    <n v="907436"/>
    <x v="420"/>
    <x v="1"/>
    <x v="1"/>
    <s v="Transitway Services (Urban Area)"/>
    <x v="1"/>
    <x v="1"/>
    <x v="0"/>
    <x v="0"/>
    <x v="0"/>
    <s v="Individual"/>
    <x v="1"/>
    <x v="6"/>
    <x v="6"/>
    <x v="24"/>
    <x v="20"/>
    <s v="907436  Baseline Rd BRT (Baseline Stn-Heron Stn)"/>
    <s v="516271  Transitway Services (Urban Area)"/>
    <n v="0"/>
    <n v="15274.4"/>
    <n v="10822"/>
    <n v="0"/>
    <n v="0"/>
    <n v="0"/>
    <n v="0"/>
    <n v="0"/>
    <n v="0"/>
    <n v="0"/>
    <n v="26096.400000000001"/>
    <n v="516271"/>
    <n v="26096.400000000001"/>
    <s v="8,9,16,17"/>
    <x v="2"/>
    <s v="Public Transit"/>
    <n v="907436"/>
    <s v="Couloir de transport en commun du chemin Baseline (Baseline-St. Heron)"/>
    <s v="907436 Couloir de transport en commun du chemin Baseline (Baseline-St. Heron)"/>
    <x v="6"/>
    <x v="20"/>
    <x v="1"/>
    <x v="1"/>
  </r>
  <r>
    <n v="907436"/>
    <x v="420"/>
    <x v="4"/>
    <x v="2"/>
    <s v="Transit DC Debt TBA"/>
    <x v="4"/>
    <x v="1"/>
    <x v="0"/>
    <x v="0"/>
    <x v="0"/>
    <s v="Individual"/>
    <x v="1"/>
    <x v="6"/>
    <x v="6"/>
    <x v="24"/>
    <x v="20"/>
    <s v="907436  Baseline Rd BRT (Baseline Stn-Heron Stn)"/>
    <s v="518008  Transit DC Debt  TBA"/>
    <n v="0"/>
    <n v="0"/>
    <n v="58852.2"/>
    <n v="0"/>
    <n v="0"/>
    <n v="0"/>
    <n v="0"/>
    <n v="0"/>
    <n v="0"/>
    <n v="0"/>
    <n v="58852.2"/>
    <n v="518008"/>
    <n v="58852.2"/>
    <s v="8,9,16,17"/>
    <x v="2"/>
    <s v="Public Transit DC Debt"/>
    <n v="907436"/>
    <s v="Couloir de transport en commun du chemin Baseline (Baseline-St. Heron)"/>
    <s v="907436 Couloir de transport en commun du chemin Baseline (Baseline-St. Heron)"/>
    <x v="6"/>
    <x v="20"/>
    <x v="1"/>
    <x v="2"/>
  </r>
  <r>
    <n v="907436"/>
    <x v="420"/>
    <x v="2"/>
    <x v="2"/>
    <s v="Transit Debt"/>
    <x v="2"/>
    <x v="0"/>
    <x v="0"/>
    <x v="0"/>
    <x v="0"/>
    <s v="Individual"/>
    <x v="1"/>
    <x v="6"/>
    <x v="6"/>
    <x v="24"/>
    <x v="20"/>
    <s v="907436  Baseline Rd BRT (Baseline Stn-Heron Stn)"/>
    <s v="518013  Transit Debt"/>
    <n v="0"/>
    <n v="4000"/>
    <n v="19000"/>
    <n v="0"/>
    <n v="0"/>
    <n v="0"/>
    <n v="0"/>
    <n v="0"/>
    <n v="0"/>
    <n v="0"/>
    <n v="23000"/>
    <n v="518013"/>
    <n v="23000"/>
    <s v="8,9,16,17"/>
    <x v="2"/>
    <s v="Transit Debt"/>
    <n v="907436"/>
    <s v="Couloir de transport en commun du chemin Baseline (Baseline-St. Heron)"/>
    <s v="907436 Couloir de transport en commun du chemin Baseline (Baseline-St. Heron)"/>
    <x v="6"/>
    <x v="20"/>
    <x v="1"/>
    <x v="2"/>
  </r>
  <r>
    <n v="907438"/>
    <x v="421"/>
    <x v="1"/>
    <x v="1"/>
    <s v="Post Period Capacity Transit"/>
    <x v="1"/>
    <x v="1"/>
    <x v="0"/>
    <x v="0"/>
    <x v="0"/>
    <s v="Individual"/>
    <x v="1"/>
    <x v="6"/>
    <x v="6"/>
    <x v="24"/>
    <x v="20"/>
    <s v="907438  West Tway (March to Kanata Town Centre)"/>
    <s v="516393  Post Period Capacity Transit"/>
    <n v="0"/>
    <n v="0"/>
    <n v="0"/>
    <n v="0"/>
    <n v="0"/>
    <n v="0"/>
    <n v="0"/>
    <n v="12222"/>
    <n v="18549"/>
    <n v="0"/>
    <n v="30771"/>
    <n v="516393"/>
    <n v="0"/>
    <s v="4,7"/>
    <x v="0"/>
    <s v="Public Transit"/>
    <n v="907438"/>
    <s v="Tway Ouest (du ch. March au Kanata Town Centre)"/>
    <s v="907438 Tway Ouest (du ch. March au Kanata Town Centre)"/>
    <x v="6"/>
    <x v="20"/>
    <x v="1"/>
    <x v="1"/>
  </r>
  <r>
    <n v="908552"/>
    <x v="422"/>
    <x v="0"/>
    <x v="0"/>
    <s v="Transit Capital"/>
    <x v="0"/>
    <x v="0"/>
    <x v="0"/>
    <x v="0"/>
    <x v="0"/>
    <s v="Individual"/>
    <x v="1"/>
    <x v="6"/>
    <x v="6"/>
    <x v="24"/>
    <x v="20"/>
    <s v="908552  2019 Origin Destination Survey (Transit)"/>
    <s v="516115  Transit Capital"/>
    <n v="127"/>
    <n v="0"/>
    <n v="0"/>
    <n v="0"/>
    <n v="0"/>
    <n v="479"/>
    <n v="0"/>
    <n v="0"/>
    <n v="0"/>
    <n v="0"/>
    <n v="606"/>
    <n v="516115"/>
    <n v="127"/>
    <s v="CW"/>
    <x v="3"/>
    <s v="Transit Capital"/>
    <n v="908552"/>
    <s v="Enquête Origine - Destination de 2019  (Transport en commun)"/>
    <s v="908552 Enquête Origine - Destination de 2019  (Transport en commun)"/>
    <x v="6"/>
    <x v="20"/>
    <x v="1"/>
    <x v="0"/>
  </r>
  <r>
    <n v="908552"/>
    <x v="422"/>
    <x v="1"/>
    <x v="1"/>
    <s v="Transitway Services (Urban Area)"/>
    <x v="1"/>
    <x v="1"/>
    <x v="0"/>
    <x v="0"/>
    <x v="0"/>
    <s v="Individual"/>
    <x v="1"/>
    <x v="6"/>
    <x v="6"/>
    <x v="24"/>
    <x v="20"/>
    <s v="908552  2019 Origin Destination Survey (Transit)"/>
    <s v="516271  Transitway Services (Urban Area)"/>
    <n v="239"/>
    <n v="0"/>
    <n v="0"/>
    <n v="0"/>
    <n v="0"/>
    <n v="0"/>
    <n v="0"/>
    <n v="0"/>
    <n v="0"/>
    <n v="0"/>
    <n v="239"/>
    <n v="516271"/>
    <n v="239"/>
    <s v="CW"/>
    <x v="3"/>
    <s v="Public Transit"/>
    <n v="908552"/>
    <s v="Enquête Origine - Destination de 2019  (Transport en commun)"/>
    <s v="908552 Enquête Origine - Destination de 2019  (Transport en commun)"/>
    <x v="6"/>
    <x v="20"/>
    <x v="1"/>
    <x v="1"/>
  </r>
  <r>
    <n v="908552"/>
    <x v="422"/>
    <x v="1"/>
    <x v="1"/>
    <s v="Future DC Funding"/>
    <x v="1"/>
    <x v="1"/>
    <x v="0"/>
    <x v="0"/>
    <x v="0"/>
    <s v="Individual"/>
    <x v="1"/>
    <x v="6"/>
    <x v="6"/>
    <x v="24"/>
    <x v="20"/>
    <s v="908552  2019 Origin Destination Survey (Transit)"/>
    <s v="516298  Future DC Funding"/>
    <n v="23"/>
    <n v="0"/>
    <n v="0"/>
    <n v="0"/>
    <n v="0"/>
    <n v="0"/>
    <n v="0"/>
    <n v="0"/>
    <n v="0"/>
    <n v="0"/>
    <n v="23"/>
    <n v="516298"/>
    <n v="23"/>
    <s v="CW"/>
    <x v="3"/>
    <s v="Check "/>
    <n v="908552"/>
    <s v="Enquête Origine - Destination de 2019  (Transport en commun)"/>
    <s v="908552 Enquête Origine - Destination de 2019  (Transport en commun)"/>
    <x v="6"/>
    <x v="20"/>
    <x v="1"/>
    <x v="1"/>
  </r>
  <r>
    <n v="908552"/>
    <x v="422"/>
    <x v="1"/>
    <x v="1"/>
    <s v="Post Period Capacity Transit"/>
    <x v="1"/>
    <x v="1"/>
    <x v="0"/>
    <x v="0"/>
    <x v="0"/>
    <s v="Individual"/>
    <x v="1"/>
    <x v="6"/>
    <x v="6"/>
    <x v="24"/>
    <x v="20"/>
    <s v="908552  2019 Origin Destination Survey (Transit)"/>
    <s v="516393  Post Period Capacity Transit"/>
    <n v="49"/>
    <n v="0"/>
    <n v="0"/>
    <n v="0"/>
    <n v="0"/>
    <n v="0"/>
    <n v="0"/>
    <n v="0"/>
    <n v="0"/>
    <n v="0"/>
    <n v="49"/>
    <n v="516393"/>
    <n v="49"/>
    <s v="CW"/>
    <x v="3"/>
    <s v="Public Transit"/>
    <n v="908552"/>
    <s v="Enquête Origine - Destination de 2019  (Transport en commun)"/>
    <s v="908552 Enquête Origine - Destination de 2019  (Transport en commun)"/>
    <x v="6"/>
    <x v="20"/>
    <x v="1"/>
    <x v="1"/>
  </r>
  <r>
    <n v="908751"/>
    <x v="423"/>
    <x v="0"/>
    <x v="0"/>
    <s v="Transit Capital"/>
    <x v="0"/>
    <x v="0"/>
    <x v="2"/>
    <x v="4"/>
    <x v="0"/>
    <s v="Individual"/>
    <x v="0"/>
    <x v="6"/>
    <x v="6"/>
    <x v="24"/>
    <x v="20"/>
    <s v="908751  2018 Transportation Master Plan"/>
    <s v="516115  Transit Capital"/>
    <n v="0"/>
    <n v="0"/>
    <n v="0"/>
    <n v="0"/>
    <n v="765"/>
    <n v="779"/>
    <n v="793"/>
    <n v="807"/>
    <n v="822"/>
    <n v="0"/>
    <n v="3966"/>
    <n v="516115"/>
    <n v="0"/>
    <s v="CW"/>
    <x v="3"/>
    <s v="Transit Capital"/>
    <n v="908751"/>
    <s v="Plan directeur des transports 2018"/>
    <s v="908751 Plan directeur des transports 2018"/>
    <x v="6"/>
    <x v="20"/>
    <x v="0"/>
    <x v="0"/>
  </r>
  <r>
    <n v="909064"/>
    <x v="424"/>
    <x v="0"/>
    <x v="0"/>
    <s v="Transit Capital"/>
    <x v="0"/>
    <x v="0"/>
    <x v="0"/>
    <x v="0"/>
    <x v="0"/>
    <s v="Individual"/>
    <x v="1"/>
    <x v="6"/>
    <x v="6"/>
    <x v="24"/>
    <x v="20"/>
    <s v="909064  2018 Transit Corridor Protection"/>
    <s v="516115  Transit Capital"/>
    <n v="0"/>
    <n v="0"/>
    <n v="0"/>
    <n v="0"/>
    <n v="27"/>
    <n v="41"/>
    <n v="64"/>
    <n v="28"/>
    <n v="3"/>
    <n v="0"/>
    <n v="163"/>
    <n v="516115"/>
    <n v="0"/>
    <s v="CW"/>
    <x v="3"/>
    <s v="Transit Capital"/>
    <n v="909064"/>
    <s v="Protection des couloirs du transport en commun 2018"/>
    <s v="909064 Protection des couloirs du transport en commun 2018"/>
    <x v="6"/>
    <x v="20"/>
    <x v="1"/>
    <x v="0"/>
  </r>
  <r>
    <n v="909064"/>
    <x v="424"/>
    <x v="1"/>
    <x v="1"/>
    <s v="Transitway Services (Urban Area)"/>
    <x v="1"/>
    <x v="1"/>
    <x v="0"/>
    <x v="0"/>
    <x v="0"/>
    <s v="Individual"/>
    <x v="1"/>
    <x v="6"/>
    <x v="6"/>
    <x v="24"/>
    <x v="20"/>
    <s v="909064  2018 Transit Corridor Protection"/>
    <s v="516271  Transitway Services (Urban Area)"/>
    <n v="0"/>
    <n v="0"/>
    <n v="0"/>
    <n v="0"/>
    <n v="1131"/>
    <n v="1151"/>
    <n v="1655"/>
    <n v="1739"/>
    <n v="585"/>
    <n v="0"/>
    <n v="6261"/>
    <n v="516271"/>
    <n v="0"/>
    <s v="CW"/>
    <x v="3"/>
    <s v="Public Transit"/>
    <n v="909064"/>
    <s v="Protection des couloirs du transport en commun 2018"/>
    <s v="909064 Protection des couloirs du transport en commun 2018"/>
    <x v="6"/>
    <x v="20"/>
    <x v="1"/>
    <x v="1"/>
  </r>
  <r>
    <n v="909064"/>
    <x v="424"/>
    <x v="4"/>
    <x v="2"/>
    <s v="Transit DC Debt TBA"/>
    <x v="4"/>
    <x v="1"/>
    <x v="0"/>
    <x v="0"/>
    <x v="0"/>
    <s v="Individual"/>
    <x v="1"/>
    <x v="6"/>
    <x v="6"/>
    <x v="24"/>
    <x v="20"/>
    <s v="909064  2018 Transit Corridor Protection"/>
    <s v="518008  Transit DC Debt  TBA"/>
    <n v="0"/>
    <n v="0"/>
    <n v="0"/>
    <n v="0"/>
    <n v="0"/>
    <n v="0"/>
    <n v="0"/>
    <n v="0"/>
    <n v="1130"/>
    <n v="0"/>
    <n v="1130"/>
    <n v="518008"/>
    <n v="0"/>
    <s v="CW"/>
    <x v="3"/>
    <s v="Public Transit DC Debt"/>
    <n v="909064"/>
    <s v="Protection des couloirs du transport en commun 2018"/>
    <s v="909064 Protection des couloirs du transport en commun 2018"/>
    <x v="6"/>
    <x v="20"/>
    <x v="1"/>
    <x v="2"/>
  </r>
  <r>
    <n v="909064"/>
    <x v="424"/>
    <x v="2"/>
    <x v="2"/>
    <s v="Transit Debt"/>
    <x v="2"/>
    <x v="0"/>
    <x v="0"/>
    <x v="0"/>
    <x v="0"/>
    <s v="Individual"/>
    <x v="1"/>
    <x v="6"/>
    <x v="6"/>
    <x v="24"/>
    <x v="20"/>
    <s v="909064  2018 Transit Corridor Protection"/>
    <s v="518013  Transit Debt"/>
    <n v="0"/>
    <n v="0"/>
    <n v="0"/>
    <n v="0"/>
    <n v="700"/>
    <n v="700"/>
    <n v="1000"/>
    <n v="1000"/>
    <n v="1100"/>
    <n v="0"/>
    <n v="4500"/>
    <n v="518013"/>
    <n v="0"/>
    <s v="CW"/>
    <x v="3"/>
    <s v="Transit Debt"/>
    <n v="909064"/>
    <s v="Protection des couloirs du transport en commun 2018"/>
    <s v="909064 Protection des couloirs du transport en commun 2018"/>
    <x v="6"/>
    <x v="20"/>
    <x v="1"/>
    <x v="2"/>
  </r>
  <r>
    <n v="909066"/>
    <x v="425"/>
    <x v="0"/>
    <x v="0"/>
    <s v="Transit Capital"/>
    <x v="0"/>
    <x v="0"/>
    <x v="0"/>
    <x v="0"/>
    <x v="0"/>
    <s v="Individual"/>
    <x v="1"/>
    <x v="6"/>
    <x v="6"/>
    <x v="24"/>
    <x v="20"/>
    <s v="909066  Kanata N. Transitway (Corkstown-Solandt)"/>
    <s v="516115  Transit Capital"/>
    <n v="0"/>
    <n v="0"/>
    <n v="0"/>
    <n v="0"/>
    <n v="0"/>
    <n v="0"/>
    <n v="0"/>
    <n v="0"/>
    <n v="40"/>
    <n v="0"/>
    <n v="40"/>
    <n v="516115"/>
    <n v="0"/>
    <s v="4,7"/>
    <x v="16"/>
    <s v="Transit Capital"/>
    <n v="909066"/>
    <s v="Transitway de Kanata-Nord (de Corkstown à Solandt)"/>
    <s v="909066 Transitway de Kanata-Nord (de Corkstown à Solandt)"/>
    <x v="6"/>
    <x v="20"/>
    <x v="1"/>
    <x v="0"/>
  </r>
  <r>
    <n v="909066"/>
    <x v="425"/>
    <x v="0"/>
    <x v="4"/>
    <s v="Federal Gas Tax"/>
    <x v="8"/>
    <x v="4"/>
    <x v="0"/>
    <x v="0"/>
    <x v="0"/>
    <s v="Individual"/>
    <x v="1"/>
    <x v="6"/>
    <x v="6"/>
    <x v="24"/>
    <x v="20"/>
    <s v="909066  Kanata N. Transitway (Corkstown-Solandt)"/>
    <s v="516174  Federal Gas Tax"/>
    <n v="0"/>
    <n v="0"/>
    <n v="0"/>
    <n v="0"/>
    <n v="0"/>
    <n v="0"/>
    <n v="0"/>
    <n v="0"/>
    <n v="9600"/>
    <n v="0"/>
    <n v="9600"/>
    <n v="516174"/>
    <n v="0"/>
    <s v="4,7"/>
    <x v="16"/>
    <s v="Federal Gas Tax"/>
    <n v="909066"/>
    <s v="Transitway de Kanata-Nord (de Corkstown à Solandt)"/>
    <s v="909066 Transitway de Kanata-Nord (de Corkstown à Solandt)"/>
    <x v="6"/>
    <x v="20"/>
    <x v="1"/>
    <x v="4"/>
  </r>
  <r>
    <n v="909066"/>
    <x v="425"/>
    <x v="0"/>
    <x v="4"/>
    <s v="Provincial Gas Tax"/>
    <x v="8"/>
    <x v="4"/>
    <x v="0"/>
    <x v="0"/>
    <x v="0"/>
    <s v="Individual"/>
    <x v="1"/>
    <x v="6"/>
    <x v="6"/>
    <x v="24"/>
    <x v="20"/>
    <s v="909066  Kanata N. Transitway (Corkstown-Solandt)"/>
    <s v="516175  Provincial Gas Tax"/>
    <n v="0"/>
    <n v="0"/>
    <n v="0"/>
    <n v="0"/>
    <n v="0"/>
    <n v="0"/>
    <n v="0"/>
    <n v="0"/>
    <n v="2000"/>
    <n v="0"/>
    <n v="2000"/>
    <n v="516175"/>
    <n v="0"/>
    <s v="4,7"/>
    <x v="16"/>
    <s v="Provincial Gas Tax"/>
    <n v="909066"/>
    <s v="Transitway de Kanata-Nord (de Corkstown à Solandt)"/>
    <s v="909066 Transitway de Kanata-Nord (de Corkstown à Solandt)"/>
    <x v="6"/>
    <x v="20"/>
    <x v="1"/>
    <x v="4"/>
  </r>
  <r>
    <n v="909066"/>
    <x v="425"/>
    <x v="2"/>
    <x v="2"/>
    <s v="Transit Debt"/>
    <x v="2"/>
    <x v="0"/>
    <x v="0"/>
    <x v="0"/>
    <x v="0"/>
    <s v="Individual"/>
    <x v="1"/>
    <x v="6"/>
    <x v="6"/>
    <x v="24"/>
    <x v="20"/>
    <s v="909066  Kanata N. Transitway (Corkstown-Solandt)"/>
    <s v="518013  Transit Debt"/>
    <n v="0"/>
    <n v="0"/>
    <n v="0"/>
    <n v="0"/>
    <n v="0"/>
    <n v="0"/>
    <n v="0"/>
    <n v="0"/>
    <n v="100"/>
    <n v="0"/>
    <n v="100"/>
    <n v="518013"/>
    <n v="0"/>
    <s v="4,7"/>
    <x v="16"/>
    <s v="Transit Debt"/>
    <n v="909066"/>
    <s v="Transitway de Kanata-Nord (de Corkstown à Solandt)"/>
    <s v="909066 Transitway de Kanata-Nord (de Corkstown à Solandt)"/>
    <x v="6"/>
    <x v="20"/>
    <x v="1"/>
    <x v="2"/>
  </r>
  <r>
    <n v="909459"/>
    <x v="426"/>
    <x v="0"/>
    <x v="0"/>
    <s v="Transit Capital"/>
    <x v="0"/>
    <x v="0"/>
    <x v="0"/>
    <x v="0"/>
    <x v="0"/>
    <s v="Individual"/>
    <x v="1"/>
    <x v="6"/>
    <x v="6"/>
    <x v="24"/>
    <x v="20"/>
    <s v="909459  2019 TMP Transit Priority Network"/>
    <s v="516115  Transit Capital"/>
    <n v="0"/>
    <n v="0"/>
    <n v="0"/>
    <n v="1000"/>
    <n v="0"/>
    <n v="0"/>
    <n v="0"/>
    <n v="0"/>
    <n v="0"/>
    <n v="0"/>
    <n v="1000"/>
    <n v="516115"/>
    <n v="1000"/>
    <s v="CW"/>
    <x v="3"/>
    <s v="Transit Capital"/>
    <n v="909459"/>
    <s v="PDT 2019 − réseau du transport en commun prioritaire"/>
    <s v="909459 PDT 2019 − réseau du transport en commun prioritaire"/>
    <x v="6"/>
    <x v="20"/>
    <x v="1"/>
    <x v="0"/>
  </r>
  <r>
    <n v="909459"/>
    <x v="426"/>
    <x v="1"/>
    <x v="1"/>
    <s v="Transitway Services (Urban Area)"/>
    <x v="1"/>
    <x v="1"/>
    <x v="0"/>
    <x v="0"/>
    <x v="0"/>
    <s v="Individual"/>
    <x v="1"/>
    <x v="6"/>
    <x v="6"/>
    <x v="24"/>
    <x v="20"/>
    <s v="909459  2019 TMP Transit Priority Network"/>
    <s v="516271  Transitway Services (Urban Area)"/>
    <n v="3843"/>
    <n v="5063"/>
    <n v="3050"/>
    <n v="3050"/>
    <n v="0"/>
    <n v="0"/>
    <n v="0"/>
    <n v="0"/>
    <n v="0"/>
    <n v="0"/>
    <n v="15006"/>
    <n v="516271"/>
    <n v="15006"/>
    <s v="CW"/>
    <x v="3"/>
    <s v="Public Transit"/>
    <n v="909459"/>
    <s v="PDT 2019 − réseau du transport en commun prioritaire"/>
    <s v="909459 PDT 2019 − réseau du transport en commun prioritaire"/>
    <x v="6"/>
    <x v="20"/>
    <x v="1"/>
    <x v="1"/>
  </r>
  <r>
    <n v="909459"/>
    <x v="426"/>
    <x v="2"/>
    <x v="2"/>
    <s v="Transit Debt"/>
    <x v="2"/>
    <x v="0"/>
    <x v="0"/>
    <x v="0"/>
    <x v="0"/>
    <s v="Individual"/>
    <x v="1"/>
    <x v="6"/>
    <x v="6"/>
    <x v="24"/>
    <x v="20"/>
    <s v="909459  2019 TMP Transit Priority Network"/>
    <s v="518013  Transit Debt"/>
    <n v="2457"/>
    <n v="3237"/>
    <n v="1950"/>
    <n v="950"/>
    <n v="0"/>
    <n v="0"/>
    <n v="0"/>
    <n v="0"/>
    <n v="0"/>
    <n v="0"/>
    <n v="8594"/>
    <n v="518013"/>
    <n v="8594"/>
    <s v="CW"/>
    <x v="3"/>
    <s v="Transit Debt"/>
    <n v="909459"/>
    <s v="PDT 2019 − réseau du transport en commun prioritaire"/>
    <s v="909459 PDT 2019 − réseau du transport en commun prioritaire"/>
    <x v="6"/>
    <x v="20"/>
    <x v="1"/>
    <x v="2"/>
  </r>
  <r>
    <n v="909460"/>
    <x v="427"/>
    <x v="0"/>
    <x v="0"/>
    <s v="Transit Capital"/>
    <x v="0"/>
    <x v="0"/>
    <x v="0"/>
    <x v="0"/>
    <x v="0"/>
    <s v="Individual"/>
    <x v="0"/>
    <x v="6"/>
    <x v="6"/>
    <x v="24"/>
    <x v="20"/>
    <s v="909460  2019 Transportation Master Plan"/>
    <s v="516115  Transit Capital"/>
    <n v="713"/>
    <n v="725"/>
    <n v="739"/>
    <n v="752"/>
    <n v="0"/>
    <n v="0"/>
    <n v="0"/>
    <n v="0"/>
    <n v="0"/>
    <n v="0"/>
    <n v="2929"/>
    <n v="516115"/>
    <n v="2929"/>
    <s v="CW"/>
    <x v="3"/>
    <s v="Transit Capital"/>
    <n v="909460"/>
    <s v="Plan directeur des transports 2019"/>
    <s v="909460 Plan directeur des transports 2019"/>
    <x v="6"/>
    <x v="20"/>
    <x v="0"/>
    <x v="0"/>
  </r>
  <r>
    <n v="909462"/>
    <x v="428"/>
    <x v="0"/>
    <x v="0"/>
    <s v="Transit Capital"/>
    <x v="0"/>
    <x v="0"/>
    <x v="0"/>
    <x v="0"/>
    <x v="0"/>
    <s v="Individual"/>
    <x v="1"/>
    <x v="6"/>
    <x v="6"/>
    <x v="24"/>
    <x v="20"/>
    <s v="909462  2019 Transit Corridor Protection"/>
    <s v="516115  Transit Capital"/>
    <n v="0"/>
    <n v="0"/>
    <n v="400"/>
    <n v="412"/>
    <n v="0"/>
    <n v="0"/>
    <n v="0"/>
    <n v="0"/>
    <n v="0"/>
    <n v="0"/>
    <n v="812"/>
    <n v="516115"/>
    <n v="812"/>
    <s v="CW"/>
    <x v="3"/>
    <s v="Transit Capital"/>
    <n v="909462"/>
    <s v="Protection des couloirs du transport en commun 2019"/>
    <s v="909462 Protection des couloirs du transport en commun 2019"/>
    <x v="6"/>
    <x v="20"/>
    <x v="1"/>
    <x v="0"/>
  </r>
  <r>
    <n v="909462"/>
    <x v="428"/>
    <x v="1"/>
    <x v="1"/>
    <s v="Transitway Services (Urban Area)"/>
    <x v="1"/>
    <x v="1"/>
    <x v="0"/>
    <x v="0"/>
    <x v="0"/>
    <s v="Individual"/>
    <x v="1"/>
    <x v="6"/>
    <x v="6"/>
    <x v="24"/>
    <x v="20"/>
    <s v="909462  2019 Transit Corridor Protection"/>
    <s v="516271  Transitway Services (Urban Area)"/>
    <n v="1056"/>
    <n v="1074"/>
    <n v="1094"/>
    <n v="1114"/>
    <n v="0"/>
    <n v="0"/>
    <n v="0"/>
    <n v="0"/>
    <n v="0"/>
    <n v="0"/>
    <n v="4338"/>
    <n v="516271"/>
    <n v="4338"/>
    <s v="CW"/>
    <x v="3"/>
    <s v="Public Transit"/>
    <n v="909462"/>
    <s v="Protection des couloirs du transport en commun 2019"/>
    <s v="909462 Protection des couloirs du transport en commun 2019"/>
    <x v="6"/>
    <x v="20"/>
    <x v="1"/>
    <x v="1"/>
  </r>
  <r>
    <n v="909462"/>
    <x v="428"/>
    <x v="2"/>
    <x v="2"/>
    <s v="Transit Debt"/>
    <x v="2"/>
    <x v="0"/>
    <x v="0"/>
    <x v="0"/>
    <x v="0"/>
    <s v="Individual"/>
    <x v="1"/>
    <x v="6"/>
    <x v="6"/>
    <x v="24"/>
    <x v="20"/>
    <s v="909462  2019 Transit Corridor Protection"/>
    <s v="518013  Transit Debt"/>
    <n v="675"/>
    <n v="687"/>
    <n v="300"/>
    <n v="300"/>
    <n v="0"/>
    <n v="0"/>
    <n v="0"/>
    <n v="0"/>
    <n v="0"/>
    <n v="0"/>
    <n v="1962"/>
    <n v="518013"/>
    <n v="1962"/>
    <s v="CW"/>
    <x v="3"/>
    <s v="Transit Debt"/>
    <n v="909462"/>
    <s v="Protection des couloirs du transport en commun 2019"/>
    <s v="909462 Protection des couloirs du transport en commun 2019"/>
    <x v="6"/>
    <x v="20"/>
    <x v="1"/>
    <x v="2"/>
  </r>
  <r>
    <n v="909067"/>
    <x v="429"/>
    <x v="0"/>
    <x v="0"/>
    <s v="Transit Capital"/>
    <x v="0"/>
    <x v="0"/>
    <x v="0"/>
    <x v="0"/>
    <x v="0"/>
    <s v="Individual"/>
    <x v="1"/>
    <x v="6"/>
    <x v="6"/>
    <x v="24"/>
    <x v="20"/>
    <s v="909067  2018 Rapid Transit EA Studies"/>
    <s v="516115  Transit Capital"/>
    <n v="0"/>
    <n v="0"/>
    <n v="0"/>
    <n v="0"/>
    <n v="428"/>
    <n v="436"/>
    <n v="443"/>
    <n v="451"/>
    <n v="460"/>
    <n v="0"/>
    <n v="2218"/>
    <n v="516115"/>
    <n v="0"/>
    <s v="CW"/>
    <x v="3"/>
    <s v="Transit Capital"/>
    <n v="909067"/>
    <s v="Études d’ÉE de 2018 sur le transport en commun rapide"/>
    <s v="909067 Études d’ÉE de 2018 sur le transport en commun rapide"/>
    <x v="6"/>
    <x v="20"/>
    <x v="1"/>
    <x v="0"/>
  </r>
  <r>
    <n v="909067"/>
    <x v="429"/>
    <x v="1"/>
    <x v="1"/>
    <s v="Transitway Services (Urban Area)"/>
    <x v="1"/>
    <x v="1"/>
    <x v="0"/>
    <x v="0"/>
    <x v="0"/>
    <s v="Individual"/>
    <x v="1"/>
    <x v="6"/>
    <x v="6"/>
    <x v="24"/>
    <x v="20"/>
    <s v="909067  2018 Rapid Transit EA Studies"/>
    <s v="516271  Transitway Services (Urban Area)"/>
    <n v="0"/>
    <n v="0"/>
    <n v="0"/>
    <n v="0"/>
    <n v="665"/>
    <n v="677"/>
    <n v="690"/>
    <n v="702"/>
    <n v="0"/>
    <n v="0"/>
    <n v="2734"/>
    <n v="516271"/>
    <n v="0"/>
    <s v="CW"/>
    <x v="3"/>
    <s v="Public Transit"/>
    <n v="909067"/>
    <s v="Études d’ÉE de 2018 sur le transport en commun rapide"/>
    <s v="909067 Études d’ÉE de 2018 sur le transport en commun rapide"/>
    <x v="6"/>
    <x v="20"/>
    <x v="1"/>
    <x v="1"/>
  </r>
  <r>
    <n v="909067"/>
    <x v="429"/>
    <x v="1"/>
    <x v="1"/>
    <s v="Future DC Funding"/>
    <x v="1"/>
    <x v="1"/>
    <x v="0"/>
    <x v="0"/>
    <x v="0"/>
    <s v="Individual"/>
    <x v="1"/>
    <x v="6"/>
    <x v="6"/>
    <x v="24"/>
    <x v="20"/>
    <s v="909067  2018 Rapid Transit EA Studies"/>
    <s v="516298  Future DC Funding"/>
    <n v="0"/>
    <n v="0"/>
    <n v="0"/>
    <n v="0"/>
    <n v="0"/>
    <n v="0"/>
    <n v="0"/>
    <n v="0"/>
    <n v="714"/>
    <n v="0"/>
    <n v="714"/>
    <n v="516298"/>
    <n v="0"/>
    <s v="CW"/>
    <x v="3"/>
    <s v="Check "/>
    <n v="909067"/>
    <s v="Études d’ÉE de 2018 sur le transport en commun rapide"/>
    <s v="909067 Études d’ÉE de 2018 sur le transport en commun rapide"/>
    <x v="6"/>
    <x v="20"/>
    <x v="1"/>
    <x v="1"/>
  </r>
  <r>
    <n v="909463"/>
    <x v="430"/>
    <x v="0"/>
    <x v="0"/>
    <s v="Transit Capital"/>
    <x v="0"/>
    <x v="0"/>
    <x v="0"/>
    <x v="0"/>
    <x v="0"/>
    <s v="Individual"/>
    <x v="1"/>
    <x v="6"/>
    <x v="6"/>
    <x v="24"/>
    <x v="20"/>
    <s v="909463  2019 Rapid Transit EA Studies"/>
    <s v="516115  Transit Capital"/>
    <n v="397"/>
    <n v="404"/>
    <n v="411"/>
    <n v="419"/>
    <n v="0"/>
    <n v="0"/>
    <n v="0"/>
    <n v="0"/>
    <n v="0"/>
    <n v="0"/>
    <n v="1631"/>
    <n v="516115"/>
    <n v="1631"/>
    <s v="CW"/>
    <x v="3"/>
    <s v="Transit Capital"/>
    <n v="909463"/>
    <s v="Études d’ÉE de 2019 sur le transport en commun rapide"/>
    <s v="909463 Études d’ÉE de 2019 sur le transport en commun rapide"/>
    <x v="6"/>
    <x v="20"/>
    <x v="1"/>
    <x v="0"/>
  </r>
  <r>
    <n v="909463"/>
    <x v="430"/>
    <x v="1"/>
    <x v="1"/>
    <s v="Transitway Services (Urban Area)"/>
    <x v="1"/>
    <x v="1"/>
    <x v="0"/>
    <x v="0"/>
    <x v="0"/>
    <s v="Individual"/>
    <x v="1"/>
    <x v="6"/>
    <x v="6"/>
    <x v="24"/>
    <x v="20"/>
    <s v="909463  2019 Rapid Transit EA Studies"/>
    <s v="516271  Transitway Services (Urban Area)"/>
    <n v="621"/>
    <n v="632"/>
    <n v="644"/>
    <n v="655"/>
    <n v="0"/>
    <n v="0"/>
    <n v="0"/>
    <n v="0"/>
    <n v="0"/>
    <n v="0"/>
    <n v="2552"/>
    <n v="516271"/>
    <n v="2552"/>
    <s v="CW"/>
    <x v="3"/>
    <s v="Public Transit"/>
    <n v="909463"/>
    <s v="Études d’ÉE de 2019 sur le transport en commun rapide"/>
    <s v="909463 Études d’ÉE de 2019 sur le transport en commun rapide"/>
    <x v="6"/>
    <x v="20"/>
    <x v="1"/>
    <x v="1"/>
  </r>
  <r>
    <n v="909378"/>
    <x v="431"/>
    <x v="0"/>
    <x v="0"/>
    <s v="City Wide Capital"/>
    <x v="0"/>
    <x v="0"/>
    <x v="0"/>
    <x v="0"/>
    <x v="0"/>
    <s v="Road Reconstruction/Upgrades"/>
    <x v="0"/>
    <x v="7"/>
    <x v="1"/>
    <x v="3"/>
    <x v="21"/>
    <s v="909378  2019 Guiderail Renewal"/>
    <s v="516104  City Wide Capital"/>
    <n v="1696"/>
    <n v="2000"/>
    <n v="2750"/>
    <n v="3000"/>
    <n v="3250"/>
    <n v="3500"/>
    <n v="0"/>
    <n v="4000"/>
    <n v="4250"/>
    <n v="4500"/>
    <n v="28946"/>
    <n v="516104"/>
    <n v="9446"/>
    <s v="CW"/>
    <x v="3"/>
    <s v="City Wide Capital"/>
    <n v="909378"/>
    <s v="Remplacement des glissières 2019"/>
    <s v="909378 Remplacement des glissières 2019"/>
    <x v="7"/>
    <x v="21"/>
    <x v="0"/>
    <x v="0"/>
  </r>
  <r>
    <n v="909379"/>
    <x v="432"/>
    <x v="0"/>
    <x v="0"/>
    <s v="City Wide Capital"/>
    <x v="0"/>
    <x v="0"/>
    <x v="0"/>
    <x v="0"/>
    <x v="0"/>
    <s v="Road Reconstruction/Upgrades"/>
    <x v="0"/>
    <x v="7"/>
    <x v="1"/>
    <x v="3"/>
    <x v="21"/>
    <s v="909379  2019 Rural Road Upgrades"/>
    <s v="516104  City Wide Capital"/>
    <n v="1100"/>
    <n v="1300"/>
    <n v="1750"/>
    <n v="2000"/>
    <n v="2250"/>
    <n v="2500"/>
    <n v="2750"/>
    <n v="3000"/>
    <n v="3250"/>
    <n v="3500"/>
    <n v="23400"/>
    <n v="516104"/>
    <n v="6150"/>
    <s v="CW"/>
    <x v="3"/>
    <s v="City Wide Capital"/>
    <n v="909379"/>
    <s v="Réfection des routes rurales 2019"/>
    <s v="909379 Réfection des routes rurales 2019"/>
    <x v="7"/>
    <x v="21"/>
    <x v="0"/>
    <x v="0"/>
  </r>
  <r>
    <n v="909515"/>
    <x v="433"/>
    <x v="0"/>
    <x v="0"/>
    <s v="City Wide Capital"/>
    <x v="0"/>
    <x v="0"/>
    <x v="0"/>
    <x v="0"/>
    <x v="0"/>
    <s v="Structures-Rural"/>
    <x v="0"/>
    <x v="7"/>
    <x v="1"/>
    <x v="3"/>
    <x v="21"/>
    <s v="909515  Piperville RD Bearbrook Bridge (223150)"/>
    <s v="516104  City Wide Capital"/>
    <n v="150"/>
    <n v="1000"/>
    <n v="0"/>
    <n v="0"/>
    <n v="0"/>
    <n v="0"/>
    <n v="0"/>
    <n v="0"/>
    <n v="0"/>
    <n v="0"/>
    <n v="1150"/>
    <n v="516104"/>
    <n v="1150"/>
    <n v="19"/>
    <x v="2"/>
    <s v="City Wide Capital"/>
    <n v="909515"/>
    <s v="Pont Bearbrook ch. Piperville (223150)"/>
    <s v="909515 Pont Bearbrook ch. Piperville (223150)"/>
    <x v="7"/>
    <x v="21"/>
    <x v="0"/>
    <x v="0"/>
  </r>
  <r>
    <n v="909515"/>
    <x v="433"/>
    <x v="2"/>
    <x v="2"/>
    <s v="Tax Supported Debt"/>
    <x v="2"/>
    <x v="0"/>
    <x v="0"/>
    <x v="0"/>
    <x v="0"/>
    <s v="Structures-Rural"/>
    <x v="0"/>
    <x v="7"/>
    <x v="1"/>
    <x v="3"/>
    <x v="21"/>
    <s v="909515  Piperville RD Bearbrook Bridge (223150)"/>
    <s v="518004  Tax Supported Debt"/>
    <n v="100"/>
    <n v="200"/>
    <n v="0"/>
    <n v="0"/>
    <n v="0"/>
    <n v="0"/>
    <n v="0"/>
    <n v="0"/>
    <n v="0"/>
    <n v="0"/>
    <n v="300"/>
    <n v="518004"/>
    <n v="300"/>
    <n v="19"/>
    <x v="2"/>
    <s v="Tax Supported Debt"/>
    <n v="909515"/>
    <s v="Pont Bearbrook ch. Piperville (223150)"/>
    <s v="909515 Pont Bearbrook ch. Piperville (223150)"/>
    <x v="7"/>
    <x v="21"/>
    <x v="0"/>
    <x v="2"/>
  </r>
  <r>
    <n v="907016"/>
    <x v="434"/>
    <x v="0"/>
    <x v="0"/>
    <s v="City Wide Capital"/>
    <x v="0"/>
    <x v="0"/>
    <x v="0"/>
    <x v="0"/>
    <x v="0"/>
    <s v="Structures-Rural"/>
    <x v="0"/>
    <x v="7"/>
    <x v="1"/>
    <x v="3"/>
    <x v="21"/>
    <s v="907016  Fitzroy Harbour Brdge [433010]"/>
    <s v="516104  City Wide Capital"/>
    <n v="660"/>
    <n v="0"/>
    <n v="0"/>
    <n v="0"/>
    <n v="0"/>
    <n v="0"/>
    <n v="0"/>
    <n v="0"/>
    <n v="0"/>
    <n v="0"/>
    <n v="660"/>
    <n v="516104"/>
    <n v="660"/>
    <n v="5"/>
    <x v="7"/>
    <s v="City Wide Capital"/>
    <n v="907016"/>
    <s v="Pont Fitzroy Harbour [433010]"/>
    <s v="907016 Pont Fitzroy Harbour [433010]"/>
    <x v="7"/>
    <x v="21"/>
    <x v="0"/>
    <x v="0"/>
  </r>
  <r>
    <n v="907016"/>
    <x v="434"/>
    <x v="2"/>
    <x v="2"/>
    <s v="Tax Supported Debt"/>
    <x v="2"/>
    <x v="0"/>
    <x v="0"/>
    <x v="0"/>
    <x v="0"/>
    <s v="Structures-Rural"/>
    <x v="0"/>
    <x v="7"/>
    <x v="1"/>
    <x v="3"/>
    <x v="21"/>
    <s v="907016  Fitzroy Harbour Brdge [433010]"/>
    <s v="518004  Tax Supported Debt"/>
    <n v="1000"/>
    <n v="0"/>
    <n v="0"/>
    <n v="0"/>
    <n v="0"/>
    <n v="0"/>
    <n v="0"/>
    <n v="0"/>
    <n v="0"/>
    <n v="0"/>
    <n v="1000"/>
    <n v="518004"/>
    <n v="1000"/>
    <n v="5"/>
    <x v="7"/>
    <s v="Tax Supported Debt"/>
    <n v="907016"/>
    <s v="Pont Fitzroy Harbour [433010]"/>
    <s v="907016 Pont Fitzroy Harbour [433010]"/>
    <x v="7"/>
    <x v="21"/>
    <x v="0"/>
    <x v="2"/>
  </r>
  <r>
    <n v="908162"/>
    <x v="435"/>
    <x v="0"/>
    <x v="0"/>
    <s v="City Wide Capital"/>
    <x v="0"/>
    <x v="0"/>
    <x v="0"/>
    <x v="0"/>
    <x v="0"/>
    <s v="Structures-Rural"/>
    <x v="0"/>
    <x v="7"/>
    <x v="1"/>
    <x v="3"/>
    <x v="21"/>
    <s v="908162  Rideau Rd Bridge [227670]"/>
    <s v="516104  City Wide Capital"/>
    <n v="250"/>
    <n v="0"/>
    <n v="0"/>
    <n v="0"/>
    <n v="0"/>
    <n v="0"/>
    <n v="0"/>
    <n v="0"/>
    <n v="0"/>
    <n v="0"/>
    <n v="250"/>
    <n v="516104"/>
    <n v="250"/>
    <n v="20"/>
    <x v="11"/>
    <s v="City Wide Capital"/>
    <n v="908162"/>
    <s v="Pont du chemin Rideau [227670]"/>
    <s v="908162 Pont du chemin Rideau [227670]"/>
    <x v="7"/>
    <x v="21"/>
    <x v="0"/>
    <x v="0"/>
  </r>
  <r>
    <n v="908162"/>
    <x v="435"/>
    <x v="2"/>
    <x v="2"/>
    <s v="Tax Supported Debt"/>
    <x v="2"/>
    <x v="0"/>
    <x v="0"/>
    <x v="0"/>
    <x v="0"/>
    <s v="Structures-Rural"/>
    <x v="0"/>
    <x v="7"/>
    <x v="1"/>
    <x v="3"/>
    <x v="21"/>
    <s v="908162  Rideau Rd Bridge [227670]"/>
    <s v="518004  Tax Supported Debt"/>
    <n v="300"/>
    <n v="0"/>
    <n v="0"/>
    <n v="0"/>
    <n v="0"/>
    <n v="0"/>
    <n v="0"/>
    <n v="0"/>
    <n v="0"/>
    <n v="0"/>
    <n v="300"/>
    <n v="518004"/>
    <n v="300"/>
    <n v="20"/>
    <x v="11"/>
    <s v="Tax Supported Debt"/>
    <n v="908162"/>
    <s v="Pont du chemin Rideau [227670]"/>
    <s v="908162 Pont du chemin Rideau [227670]"/>
    <x v="7"/>
    <x v="21"/>
    <x v="0"/>
    <x v="2"/>
  </r>
  <r>
    <n v="908163"/>
    <x v="436"/>
    <x v="0"/>
    <x v="0"/>
    <s v="City Wide Capital"/>
    <x v="0"/>
    <x v="0"/>
    <x v="0"/>
    <x v="0"/>
    <x v="0"/>
    <s v="Structures-Rural"/>
    <x v="0"/>
    <x v="7"/>
    <x v="1"/>
    <x v="3"/>
    <x v="21"/>
    <s v="908163  Mitch Owens Rd [227580]"/>
    <s v="516104  City Wide Capital"/>
    <n v="260"/>
    <n v="0"/>
    <n v="0"/>
    <n v="0"/>
    <n v="0"/>
    <n v="0"/>
    <n v="0"/>
    <n v="0"/>
    <n v="0"/>
    <n v="0"/>
    <n v="260"/>
    <n v="516104"/>
    <n v="260"/>
    <s v="20"/>
    <x v="17"/>
    <s v="City Wide Capital"/>
    <n v="908163"/>
    <s v="Pont du chemin Mitch Owens [227580]"/>
    <s v="908163 Pont du chemin Mitch Owens [227580]"/>
    <x v="7"/>
    <x v="21"/>
    <x v="0"/>
    <x v="0"/>
  </r>
  <r>
    <n v="908595"/>
    <x v="437"/>
    <x v="0"/>
    <x v="0"/>
    <s v="City Wide Capital"/>
    <x v="0"/>
    <x v="0"/>
    <x v="0"/>
    <x v="0"/>
    <x v="0"/>
    <s v="Structures-Rural"/>
    <x v="0"/>
    <x v="7"/>
    <x v="1"/>
    <x v="3"/>
    <x v="21"/>
    <s v="908595  Kilmaurs Road Bridge SN 337080"/>
    <s v="516104  City Wide Capital"/>
    <n v="80"/>
    <n v="0"/>
    <n v="0"/>
    <n v="0"/>
    <n v="0"/>
    <n v="0"/>
    <n v="0"/>
    <n v="0"/>
    <n v="0"/>
    <n v="0"/>
    <n v="80"/>
    <n v="516104"/>
    <n v="80"/>
    <n v="5"/>
    <x v="11"/>
    <s v="City Wide Capital"/>
    <n v="908595"/>
    <s v="Pont du chemin Kilmaurs SN 337080"/>
    <s v="908595 Pont du chemin Kilmaurs SN 337080"/>
    <x v="7"/>
    <x v="21"/>
    <x v="0"/>
    <x v="0"/>
  </r>
  <r>
    <n v="908595"/>
    <x v="437"/>
    <x v="2"/>
    <x v="2"/>
    <s v="Tax Supported Debt"/>
    <x v="2"/>
    <x v="0"/>
    <x v="0"/>
    <x v="0"/>
    <x v="0"/>
    <s v="Structures-Rural"/>
    <x v="0"/>
    <x v="7"/>
    <x v="1"/>
    <x v="3"/>
    <x v="21"/>
    <s v="908595  Kilmaurs Road Bridge SN 337080"/>
    <s v="518004  Tax Supported Debt"/>
    <n v="100"/>
    <n v="0"/>
    <n v="0"/>
    <n v="0"/>
    <n v="0"/>
    <n v="0"/>
    <n v="0"/>
    <n v="0"/>
    <n v="0"/>
    <n v="0"/>
    <n v="100"/>
    <n v="518004"/>
    <n v="100"/>
    <n v="5"/>
    <x v="11"/>
    <s v="Tax Supported Debt"/>
    <n v="908595"/>
    <s v="Pont du chemin Kilmaurs SN 337080"/>
    <s v="908595 Pont du chemin Kilmaurs SN 337080"/>
    <x v="7"/>
    <x v="21"/>
    <x v="0"/>
    <x v="2"/>
  </r>
  <r>
    <n v="908604"/>
    <x v="438"/>
    <x v="0"/>
    <x v="0"/>
    <s v="City Wide Capital"/>
    <x v="0"/>
    <x v="0"/>
    <x v="0"/>
    <x v="0"/>
    <x v="0"/>
    <s v="Structures-Rural"/>
    <x v="0"/>
    <x v="7"/>
    <x v="1"/>
    <x v="3"/>
    <x v="21"/>
    <s v="908604  Ritchie Side Rd [437620]"/>
    <s v="516104  City Wide Capital"/>
    <n v="120"/>
    <n v="0"/>
    <n v="0"/>
    <n v="0"/>
    <n v="0"/>
    <n v="0"/>
    <n v="0"/>
    <n v="0"/>
    <n v="0"/>
    <n v="0"/>
    <n v="120"/>
    <n v="516104"/>
    <n v="120"/>
    <n v="5"/>
    <x v="14"/>
    <s v="City Wide Capital"/>
    <n v="908604"/>
    <s v="Chemin Ritchie Side [437620]"/>
    <s v="908604 Chemin Ritchie Side [437620]"/>
    <x v="7"/>
    <x v="21"/>
    <x v="0"/>
    <x v="0"/>
  </r>
  <r>
    <n v="908604"/>
    <x v="438"/>
    <x v="2"/>
    <x v="2"/>
    <s v="Tax Supported Debt"/>
    <x v="2"/>
    <x v="0"/>
    <x v="0"/>
    <x v="0"/>
    <x v="0"/>
    <s v="Structures-Rural"/>
    <x v="0"/>
    <x v="7"/>
    <x v="1"/>
    <x v="3"/>
    <x v="21"/>
    <s v="908604  Ritchie Side Rd [437620]"/>
    <s v="518004  Tax Supported Debt"/>
    <n v="500"/>
    <n v="0"/>
    <n v="0"/>
    <n v="0"/>
    <n v="0"/>
    <n v="0"/>
    <n v="0"/>
    <n v="0"/>
    <n v="0"/>
    <n v="0"/>
    <n v="500"/>
    <n v="518004"/>
    <n v="500"/>
    <n v="5"/>
    <x v="14"/>
    <s v="Tax Supported Debt"/>
    <n v="908604"/>
    <s v="Chemin Ritchie Side [437620]"/>
    <s v="908604 Chemin Ritchie Side [437620]"/>
    <x v="7"/>
    <x v="21"/>
    <x v="0"/>
    <x v="2"/>
  </r>
  <r>
    <n v="908958"/>
    <x v="439"/>
    <x v="0"/>
    <x v="0"/>
    <s v="City Wide Capital"/>
    <x v="0"/>
    <x v="0"/>
    <x v="0"/>
    <x v="0"/>
    <x v="0"/>
    <s v="Structures-Rural"/>
    <x v="0"/>
    <x v="7"/>
    <x v="1"/>
    <x v="3"/>
    <x v="21"/>
    <s v="908958  Byron St Bridge [887390]"/>
    <s v="516104  City Wide Capital"/>
    <n v="190"/>
    <n v="0"/>
    <n v="0"/>
    <n v="0"/>
    <n v="0"/>
    <n v="0"/>
    <n v="0"/>
    <n v="0"/>
    <n v="0"/>
    <n v="0"/>
    <n v="190"/>
    <n v="516104"/>
    <n v="190"/>
    <s v="20"/>
    <x v="8"/>
    <s v="City Wide Capital"/>
    <n v="908958"/>
    <s v="Pont de la rue Byron [887390]"/>
    <s v="908958 Pont de la rue Byron [887390]"/>
    <x v="7"/>
    <x v="21"/>
    <x v="0"/>
    <x v="0"/>
  </r>
  <r>
    <n v="908960"/>
    <x v="440"/>
    <x v="0"/>
    <x v="0"/>
    <s v="City Wide Capital"/>
    <x v="0"/>
    <x v="0"/>
    <x v="0"/>
    <x v="0"/>
    <x v="0"/>
    <s v="Structures-Rural"/>
    <x v="0"/>
    <x v="7"/>
    <x v="1"/>
    <x v="3"/>
    <x v="21"/>
    <s v="908960  Anderson Rd Bridge [227920]"/>
    <s v="516104  City Wide Capital"/>
    <n v="210"/>
    <n v="0"/>
    <n v="0"/>
    <n v="0"/>
    <n v="0"/>
    <n v="0"/>
    <n v="0"/>
    <n v="0"/>
    <n v="0"/>
    <n v="0"/>
    <n v="210"/>
    <n v="516104"/>
    <n v="210"/>
    <n v="19"/>
    <x v="3"/>
    <s v="City Wide Capital"/>
    <n v="908960"/>
    <s v="Pont du chemin Anderson [227920]"/>
    <s v="908960 Pont du chemin Anderson [227920]"/>
    <x v="7"/>
    <x v="21"/>
    <x v="0"/>
    <x v="0"/>
  </r>
  <r>
    <n v="908960"/>
    <x v="440"/>
    <x v="2"/>
    <x v="2"/>
    <s v="Tax Supported Debt"/>
    <x v="2"/>
    <x v="0"/>
    <x v="0"/>
    <x v="0"/>
    <x v="0"/>
    <s v="Structures-Rural"/>
    <x v="0"/>
    <x v="7"/>
    <x v="1"/>
    <x v="3"/>
    <x v="21"/>
    <s v="908960  Anderson Rd Bridge [227920]"/>
    <s v="518004  Tax Supported Debt"/>
    <n v="500"/>
    <n v="0"/>
    <n v="0"/>
    <n v="0"/>
    <n v="0"/>
    <n v="0"/>
    <n v="0"/>
    <n v="0"/>
    <n v="0"/>
    <n v="0"/>
    <n v="500"/>
    <n v="518004"/>
    <n v="500"/>
    <n v="19"/>
    <x v="3"/>
    <s v="Tax Supported Debt"/>
    <n v="908960"/>
    <s v="Pont du chemin Anderson [227920]"/>
    <s v="908960 Pont du chemin Anderson [227920]"/>
    <x v="7"/>
    <x v="21"/>
    <x v="0"/>
    <x v="2"/>
  </r>
  <r>
    <n v="902173"/>
    <x v="441"/>
    <x v="0"/>
    <x v="0"/>
    <s v="City Wide Capital"/>
    <x v="0"/>
    <x v="0"/>
    <x v="0"/>
    <x v="0"/>
    <x v="0"/>
    <s v="Individual"/>
    <x v="1"/>
    <x v="7"/>
    <x v="3"/>
    <x v="7"/>
    <x v="7"/>
    <s v="902173  Community Bldg Rural East"/>
    <s v="516104  City Wide Capital"/>
    <n v="0"/>
    <n v="0"/>
    <n v="0"/>
    <n v="72"/>
    <n v="139"/>
    <n v="0"/>
    <n v="0"/>
    <n v="0"/>
    <n v="0"/>
    <n v="0"/>
    <n v="211"/>
    <n v="516104"/>
    <n v="72"/>
    <s v="CW"/>
    <x v="8"/>
    <s v="City Wide Capital"/>
    <n v="902173"/>
    <s v="Bâtiment communautaire - secteur rural est"/>
    <s v="902173 Bâtiment communautaire - secteur rural est"/>
    <x v="7"/>
    <x v="7"/>
    <x v="1"/>
    <x v="0"/>
  </r>
  <r>
    <n v="902173"/>
    <x v="441"/>
    <x v="1"/>
    <x v="1"/>
    <s v="Recreation -OSGB"/>
    <x v="1"/>
    <x v="1"/>
    <x v="0"/>
    <x v="0"/>
    <x v="0"/>
    <s v="Individual"/>
    <x v="1"/>
    <x v="7"/>
    <x v="3"/>
    <x v="7"/>
    <x v="7"/>
    <s v="902173  Community Bldg Rural East"/>
    <s v="516277  Recreation -OSGB"/>
    <n v="0"/>
    <n v="0"/>
    <n v="0"/>
    <n v="424"/>
    <n v="819"/>
    <n v="0"/>
    <n v="0"/>
    <n v="0"/>
    <n v="0"/>
    <n v="0"/>
    <n v="1243"/>
    <n v="516277"/>
    <n v="424"/>
    <s v="CW"/>
    <x v="8"/>
    <s v="Recreation"/>
    <n v="902173"/>
    <s v="Bâtiment communautaire - secteur rural est"/>
    <s v="902173 Bâtiment communautaire - secteur rural est"/>
    <x v="7"/>
    <x v="7"/>
    <x v="1"/>
    <x v="1"/>
  </r>
  <r>
    <n v="903916"/>
    <x v="442"/>
    <x v="0"/>
    <x v="0"/>
    <s v="City Wide Capital"/>
    <x v="0"/>
    <x v="0"/>
    <x v="0"/>
    <x v="0"/>
    <x v="0"/>
    <s v="Individual"/>
    <x v="1"/>
    <x v="7"/>
    <x v="3"/>
    <x v="7"/>
    <x v="7"/>
    <s v="903916  Community Bldg Rural West"/>
    <s v="516104  City Wide Capital"/>
    <n v="78"/>
    <n v="157"/>
    <n v="0"/>
    <n v="0"/>
    <n v="0"/>
    <n v="0"/>
    <n v="0"/>
    <n v="0"/>
    <n v="0"/>
    <n v="0"/>
    <n v="235"/>
    <n v="516104"/>
    <n v="235"/>
    <s v="CW"/>
    <x v="1"/>
    <s v="City Wide Capital"/>
    <n v="903916"/>
    <s v="Bâtiment communautaire - secteur rural ouest"/>
    <s v="903916 Bâtiment communautaire - secteur rural ouest"/>
    <x v="7"/>
    <x v="7"/>
    <x v="1"/>
    <x v="0"/>
  </r>
  <r>
    <n v="903916"/>
    <x v="442"/>
    <x v="1"/>
    <x v="1"/>
    <s v="Recreation -Rural"/>
    <x v="1"/>
    <x v="1"/>
    <x v="0"/>
    <x v="0"/>
    <x v="0"/>
    <s v="Individual"/>
    <x v="1"/>
    <x v="7"/>
    <x v="3"/>
    <x v="7"/>
    <x v="7"/>
    <s v="903916  Community Bldg Rural West"/>
    <s v="516278  Recreation -Rural"/>
    <n v="272"/>
    <n v="447"/>
    <n v="0"/>
    <n v="0"/>
    <n v="0"/>
    <n v="0"/>
    <n v="0"/>
    <n v="0"/>
    <n v="0"/>
    <n v="0"/>
    <n v="719"/>
    <n v="516278"/>
    <n v="719"/>
    <s v="CW"/>
    <x v="1"/>
    <s v="Recreation"/>
    <n v="903916"/>
    <s v="Bâtiment communautaire - secteur rural ouest"/>
    <s v="903916 Bâtiment communautaire - secteur rural ouest"/>
    <x v="7"/>
    <x v="7"/>
    <x v="1"/>
    <x v="1"/>
  </r>
  <r>
    <n v="903916"/>
    <x v="442"/>
    <x v="2"/>
    <x v="2"/>
    <s v="Tax Supported Debt"/>
    <x v="2"/>
    <x v="0"/>
    <x v="0"/>
    <x v="0"/>
    <x v="0"/>
    <s v="Individual"/>
    <x v="1"/>
    <x v="7"/>
    <x v="3"/>
    <x v="7"/>
    <x v="7"/>
    <s v="903916  Community Bldg Rural West"/>
    <s v="518004  Tax Supported Debt"/>
    <n v="200"/>
    <n v="300"/>
    <n v="0"/>
    <n v="0"/>
    <n v="0"/>
    <n v="0"/>
    <n v="0"/>
    <n v="0"/>
    <n v="0"/>
    <n v="0"/>
    <n v="500"/>
    <n v="518004"/>
    <n v="500"/>
    <s v="CW"/>
    <x v="1"/>
    <s v="Tax Supported Debt"/>
    <n v="903916"/>
    <s v="Bâtiment communautaire - secteur rural ouest"/>
    <s v="903916 Bâtiment communautaire - secteur rural ouest"/>
    <x v="7"/>
    <x v="7"/>
    <x v="1"/>
    <x v="2"/>
  </r>
  <r>
    <n v="905780"/>
    <x v="443"/>
    <x v="0"/>
    <x v="0"/>
    <s v="Ottawa PublicLibrary Capital"/>
    <x v="0"/>
    <x v="0"/>
    <x v="3"/>
    <x v="5"/>
    <x v="0"/>
    <s v="Individual"/>
    <x v="0"/>
    <x v="8"/>
    <x v="7"/>
    <x v="27"/>
    <x v="24"/>
    <s v="905780  Technology Infrastructure Lifecycle"/>
    <s v="516131  Ottawa PublicLibrary Capital"/>
    <n v="0"/>
    <n v="0"/>
    <n v="0"/>
    <n v="1190"/>
    <n v="25"/>
    <n v="120"/>
    <n v="40"/>
    <n v="0"/>
    <n v="0"/>
    <n v="0"/>
    <n v="1375"/>
    <n v="516131"/>
    <n v="1190"/>
    <s v="CW"/>
    <x v="13"/>
    <s v="Ottawa PublicLibrary Capital"/>
    <n v="905780"/>
    <s v="Renouvellement du cycle de vie de l’infrastructure technologique"/>
    <s v="905780 Renouvellement du cycle de vie de l’infrastructure technologique"/>
    <x v="8"/>
    <x v="24"/>
    <x v="0"/>
    <x v="0"/>
  </r>
  <r>
    <n v="908253"/>
    <x v="444"/>
    <x v="0"/>
    <x v="0"/>
    <s v="Ottawa PublicLibrary Capital"/>
    <x v="0"/>
    <x v="0"/>
    <x v="3"/>
    <x v="5"/>
    <x v="0"/>
    <s v="Individual"/>
    <x v="0"/>
    <x v="8"/>
    <x v="7"/>
    <x v="27"/>
    <x v="24"/>
    <s v="908253  Technology Lifecycle"/>
    <s v="516131  Ottawa PublicLibrary Capital"/>
    <n v="0"/>
    <n v="0"/>
    <n v="0"/>
    <n v="0"/>
    <n v="90"/>
    <n v="125"/>
    <n v="0"/>
    <n v="110"/>
    <n v="0"/>
    <n v="0"/>
    <n v="325"/>
    <n v="516131"/>
    <n v="0"/>
    <s v="CW"/>
    <x v="9"/>
    <s v="Ottawa PublicLibrary Capital"/>
    <n v="908253"/>
    <s v="cycle de la vie accessibilité technologie"/>
    <s v="908253 cycle de la vie accessibilité technologie"/>
    <x v="8"/>
    <x v="24"/>
    <x v="0"/>
    <x v="0"/>
  </r>
  <r>
    <n v="909006"/>
    <x v="445"/>
    <x v="0"/>
    <x v="0"/>
    <s v="Ottawa PublicLibrary Capital"/>
    <x v="0"/>
    <x v="0"/>
    <x v="3"/>
    <x v="5"/>
    <x v="0"/>
    <s v="Individual"/>
    <x v="0"/>
    <x v="8"/>
    <x v="7"/>
    <x v="27"/>
    <x v="24"/>
    <s v="909006  Alternative Services Vehicle Replacement"/>
    <s v="516131  Ottawa PublicLibrary Capital"/>
    <n v="0"/>
    <n v="0"/>
    <n v="0"/>
    <n v="250"/>
    <n v="0"/>
    <n v="0"/>
    <n v="300"/>
    <n v="0"/>
    <n v="0"/>
    <n v="0"/>
    <n v="550"/>
    <n v="516131"/>
    <n v="250"/>
    <s v="CW"/>
    <x v="13"/>
    <s v="Ottawa PublicLibrary Capital"/>
    <n v="909006"/>
    <s v="Remplacement de véhicule, Services parallèles"/>
    <s v="909006 Remplacement de véhicule, Services parallèles"/>
    <x v="8"/>
    <x v="24"/>
    <x v="0"/>
    <x v="0"/>
  </r>
  <r>
    <n v="909069"/>
    <x v="446"/>
    <x v="0"/>
    <x v="0"/>
    <s v="Ottawa PublicLibrary Capital"/>
    <x v="0"/>
    <x v="0"/>
    <x v="3"/>
    <x v="5"/>
    <x v="0"/>
    <s v="Individual"/>
    <x v="0"/>
    <x v="8"/>
    <x v="7"/>
    <x v="27"/>
    <x v="24"/>
    <s v="909069  RFID Self Checkouts - Lifecycle"/>
    <s v="516131  Ottawa PublicLibrary Capital"/>
    <n v="0"/>
    <n v="180"/>
    <n v="0"/>
    <n v="0"/>
    <n v="0"/>
    <n v="0"/>
    <n v="0"/>
    <n v="0"/>
    <n v="0"/>
    <n v="0"/>
    <n v="180"/>
    <n v="516131"/>
    <n v="180"/>
    <s v="CW"/>
    <x v="2"/>
    <s v="Ottawa PublicLibrary Capital"/>
    <n v="909069"/>
    <s v="RFID Self Checkout - renouvellement"/>
    <s v="909069 RFID Self Checkout - renouvellement"/>
    <x v="8"/>
    <x v="24"/>
    <x v="0"/>
    <x v="0"/>
  </r>
  <r>
    <n v="909365"/>
    <x v="447"/>
    <x v="0"/>
    <x v="0"/>
    <s v="City Wide Capital"/>
    <x v="0"/>
    <x v="0"/>
    <x v="3"/>
    <x v="5"/>
    <x v="0"/>
    <s v="Buildings-Library"/>
    <x v="0"/>
    <x v="8"/>
    <x v="1"/>
    <x v="3"/>
    <x v="24"/>
    <s v="909365  2019 Buildings-Library"/>
    <s v="516104  City Wide Capital"/>
    <n v="810"/>
    <n v="900"/>
    <n v="900"/>
    <n v="900"/>
    <n v="900"/>
    <n v="900"/>
    <n v="900"/>
    <n v="900"/>
    <n v="900"/>
    <n v="900"/>
    <n v="8910"/>
    <n v="516104"/>
    <n v="3510"/>
    <s v="CW"/>
    <x v="3"/>
    <s v="City Wide Capital"/>
    <n v="909365"/>
    <s v="Bâtiments 2019 - Bibliothèque"/>
    <s v="909365 Bâtiments 2019 - Bibliothèque"/>
    <x v="8"/>
    <x v="24"/>
    <x v="0"/>
    <x v="0"/>
  </r>
  <r>
    <n v="909487"/>
    <x v="448"/>
    <x v="0"/>
    <x v="0"/>
    <s v="Ottawa PublicLibrary Capital"/>
    <x v="0"/>
    <x v="0"/>
    <x v="3"/>
    <x v="5"/>
    <x v="0"/>
    <s v="Individual"/>
    <x v="0"/>
    <x v="8"/>
    <x v="7"/>
    <x v="27"/>
    <x v="24"/>
    <s v="909487  Centennial Planning"/>
    <s v="516131  Ottawa PublicLibrary Capital"/>
    <n v="75"/>
    <n v="0"/>
    <n v="200"/>
    <n v="1800"/>
    <n v="0"/>
    <n v="0"/>
    <n v="0"/>
    <n v="0"/>
    <n v="0"/>
    <n v="0"/>
    <n v="2075"/>
    <n v="516131"/>
    <n v="2075"/>
    <n v="8"/>
    <x v="8"/>
    <s v="Ottawa PublicLibrary Capital"/>
    <n v="909487"/>
    <s v="Plannification de la succursale Centennial"/>
    <s v="909487 Plannification de la succursale Centennial"/>
    <x v="8"/>
    <x v="24"/>
    <x v="0"/>
    <x v="0"/>
  </r>
  <r>
    <n v="909488"/>
    <x v="449"/>
    <x v="0"/>
    <x v="0"/>
    <s v="Ottawa PublicLibrary Capital"/>
    <x v="0"/>
    <x v="0"/>
    <x v="3"/>
    <x v="5"/>
    <x v="0"/>
    <s v="Individual"/>
    <x v="0"/>
    <x v="8"/>
    <x v="7"/>
    <x v="27"/>
    <x v="24"/>
    <s v="909488  Facilities &amp; Branch Improvements - 2019"/>
    <s v="516131  Ottawa PublicLibrary Capital"/>
    <n v="425"/>
    <n v="0"/>
    <n v="425"/>
    <n v="250"/>
    <n v="0"/>
    <n v="0"/>
    <n v="0"/>
    <n v="0"/>
    <n v="0"/>
    <n v="0"/>
    <n v="1100"/>
    <n v="516131"/>
    <n v="1100"/>
    <s v="CW"/>
    <x v="8"/>
    <s v="Ottawa PublicLibrary Capital"/>
    <n v="909488"/>
    <s v="Améliorations des installations et des succursales - 2019"/>
    <s v="909488 Améliorations des installations et des succursales - 2019"/>
    <x v="8"/>
    <x v="24"/>
    <x v="0"/>
    <x v="0"/>
  </r>
  <r>
    <n v="909489"/>
    <x v="450"/>
    <x v="0"/>
    <x v="0"/>
    <s v="Ottawa PublicLibrary Capital"/>
    <x v="0"/>
    <x v="0"/>
    <x v="3"/>
    <x v="5"/>
    <x v="0"/>
    <s v="Individual"/>
    <x v="0"/>
    <x v="8"/>
    <x v="7"/>
    <x v="27"/>
    <x v="24"/>
    <s v="909489  Lifecycle Vehicle Purchase - 2019"/>
    <s v="516131  Ottawa PublicLibrary Capital"/>
    <n v="110"/>
    <n v="0"/>
    <n v="0"/>
    <n v="300"/>
    <n v="0"/>
    <n v="0"/>
    <n v="0"/>
    <n v="0"/>
    <n v="0"/>
    <n v="0"/>
    <n v="410"/>
    <n v="516131"/>
    <n v="410"/>
    <s v="CW"/>
    <x v="8"/>
    <s v="Ottawa PublicLibrary Capital"/>
    <n v="909489"/>
    <s v="Achat - véhicule de remplacement -  2019"/>
    <s v="909489 Achat - véhicule de remplacement -  2019"/>
    <x v="8"/>
    <x v="24"/>
    <x v="0"/>
    <x v="0"/>
  </r>
  <r>
    <n v="909495"/>
    <x v="451"/>
    <x v="0"/>
    <x v="0"/>
    <s v="Ottawa PublicLibrary Capital"/>
    <x v="0"/>
    <x v="0"/>
    <x v="3"/>
    <x v="5"/>
    <x v="0"/>
    <s v="Individual"/>
    <x v="0"/>
    <x v="8"/>
    <x v="7"/>
    <x v="27"/>
    <x v="24"/>
    <s v="909495  Rosemount Revitalization"/>
    <s v="516131  Ottawa PublicLibrary Capital"/>
    <n v="400"/>
    <n v="0"/>
    <n v="0"/>
    <n v="0"/>
    <n v="0"/>
    <n v="0"/>
    <n v="0"/>
    <n v="0"/>
    <n v="0"/>
    <n v="0"/>
    <n v="400"/>
    <n v="516131"/>
    <n v="400"/>
    <n v="15"/>
    <x v="8"/>
    <s v="Ottawa PublicLibrary Capital"/>
    <n v="909495"/>
    <s v="Revitalisation de la succursale Rosemount"/>
    <s v="909495 Revitalisation de la succursale Rosemount"/>
    <x v="8"/>
    <x v="24"/>
    <x v="0"/>
    <x v="0"/>
  </r>
  <r>
    <n v="909496"/>
    <x v="452"/>
    <x v="0"/>
    <x v="0"/>
    <s v="Ottawa PublicLibrary Capital"/>
    <x v="0"/>
    <x v="0"/>
    <x v="3"/>
    <x v="5"/>
    <x v="0"/>
    <s v="Individual"/>
    <x v="0"/>
    <x v="8"/>
    <x v="7"/>
    <x v="27"/>
    <x v="24"/>
    <s v="909496  Technology Replacements 2019"/>
    <s v="516131  Ottawa PublicLibrary Capital"/>
    <n v="110"/>
    <n v="0"/>
    <n v="0"/>
    <n v="265"/>
    <n v="0"/>
    <n v="0"/>
    <n v="0"/>
    <n v="0"/>
    <n v="0"/>
    <n v="0"/>
    <n v="375"/>
    <n v="516131"/>
    <n v="375"/>
    <s v="CW"/>
    <x v="9"/>
    <s v="Ottawa PublicLibrary Capital"/>
    <n v="909496"/>
    <s v="Remplacements de technologies - 2019"/>
    <s v="909496 Remplacements de technologies - 2019"/>
    <x v="8"/>
    <x v="24"/>
    <x v="0"/>
    <x v="0"/>
  </r>
  <r>
    <n v="907059"/>
    <x v="453"/>
    <x v="0"/>
    <x v="0"/>
    <s v="Ottawa PublicLibrary Capital"/>
    <x v="0"/>
    <x v="0"/>
    <x v="3"/>
    <x v="5"/>
    <x v="0"/>
    <s v="Individual"/>
    <x v="1"/>
    <x v="8"/>
    <x v="7"/>
    <x v="27"/>
    <x v="24"/>
    <s v="907059  Barrhaven - New Branch Construction"/>
    <s v="516131  Ottawa PublicLibrary Capital"/>
    <n v="0"/>
    <n v="0"/>
    <n v="0"/>
    <n v="0"/>
    <n v="0"/>
    <n v="0"/>
    <n v="16"/>
    <n v="270"/>
    <n v="0"/>
    <n v="0"/>
    <n v="286"/>
    <n v="516131"/>
    <n v="0"/>
    <n v="3"/>
    <x v="0"/>
    <s v="Ottawa PublicLibrary Capital"/>
    <n v="907059"/>
    <s v="Barrhaven - Nouvelle construction"/>
    <s v="907059 Barrhaven - Nouvelle construction"/>
    <x v="8"/>
    <x v="24"/>
    <x v="1"/>
    <x v="0"/>
  </r>
  <r>
    <n v="907059"/>
    <x v="453"/>
    <x v="1"/>
    <x v="1"/>
    <s v="Library (Outside Greenbelt)"/>
    <x v="1"/>
    <x v="1"/>
    <x v="3"/>
    <x v="5"/>
    <x v="0"/>
    <s v="Individual"/>
    <x v="1"/>
    <x v="8"/>
    <x v="7"/>
    <x v="27"/>
    <x v="24"/>
    <s v="907059  Barrhaven - New Branch Construction"/>
    <s v="516260  Library (Outside Greenbelt)"/>
    <n v="0"/>
    <n v="0"/>
    <n v="0"/>
    <n v="0"/>
    <n v="0"/>
    <n v="0"/>
    <n v="207"/>
    <n v="916"/>
    <n v="0"/>
    <n v="0"/>
    <n v="1123"/>
    <n v="516260"/>
    <n v="0"/>
    <n v="3"/>
    <x v="0"/>
    <s v="Library"/>
    <n v="907059"/>
    <s v="Barrhaven - Nouvelle construction"/>
    <s v="907059 Barrhaven - Nouvelle construction"/>
    <x v="8"/>
    <x v="24"/>
    <x v="1"/>
    <x v="1"/>
  </r>
  <r>
    <n v="907059"/>
    <x v="453"/>
    <x v="1"/>
    <x v="1"/>
    <s v="Library (Rural)"/>
    <x v="1"/>
    <x v="1"/>
    <x v="3"/>
    <x v="5"/>
    <x v="0"/>
    <s v="Individual"/>
    <x v="1"/>
    <x v="8"/>
    <x v="7"/>
    <x v="27"/>
    <x v="24"/>
    <s v="907059  Barrhaven - New Branch Construction"/>
    <s v="516327  D/C - Library (Rural)"/>
    <n v="0"/>
    <n v="0"/>
    <n v="0"/>
    <n v="0"/>
    <n v="0"/>
    <n v="0"/>
    <n v="77"/>
    <n v="339"/>
    <n v="0"/>
    <n v="0"/>
    <n v="416"/>
    <n v="516327"/>
    <n v="0"/>
    <n v="3"/>
    <x v="0"/>
    <s v="Library"/>
    <n v="907059"/>
    <s v="Barrhaven - Nouvelle construction"/>
    <s v="907059 Barrhaven - Nouvelle construction"/>
    <x v="8"/>
    <x v="24"/>
    <x v="1"/>
    <x v="1"/>
  </r>
  <r>
    <n v="907059"/>
    <x v="453"/>
    <x v="2"/>
    <x v="2"/>
    <s v="Tax Supported Debt"/>
    <x v="2"/>
    <x v="0"/>
    <x v="3"/>
    <x v="5"/>
    <x v="0"/>
    <s v="Individual"/>
    <x v="1"/>
    <x v="8"/>
    <x v="7"/>
    <x v="27"/>
    <x v="24"/>
    <s v="907059  Barrhaven - New Branch Construction"/>
    <s v="518004  Tax Supported Debt"/>
    <n v="0"/>
    <n v="0"/>
    <n v="0"/>
    <n v="0"/>
    <n v="0"/>
    <n v="0"/>
    <n v="50"/>
    <n v="3000"/>
    <n v="0"/>
    <n v="0"/>
    <n v="3050"/>
    <n v="518004"/>
    <n v="0"/>
    <n v="3"/>
    <x v="0"/>
    <s v="Tax Supported Debt"/>
    <n v="907059"/>
    <s v="Barrhaven - Nouvelle construction"/>
    <s v="907059 Barrhaven - Nouvelle construction"/>
    <x v="8"/>
    <x v="24"/>
    <x v="1"/>
    <x v="2"/>
  </r>
  <r>
    <n v="907059"/>
    <x v="453"/>
    <x v="4"/>
    <x v="2"/>
    <s v="Library DC Debt TBA"/>
    <x v="4"/>
    <x v="1"/>
    <x v="3"/>
    <x v="5"/>
    <x v="0"/>
    <s v="Individual"/>
    <x v="1"/>
    <x v="8"/>
    <x v="7"/>
    <x v="27"/>
    <x v="24"/>
    <s v="907059  Barrhaven - New Branch Construction"/>
    <s v="518042  Library DC Debt  TBA"/>
    <n v="0"/>
    <n v="0"/>
    <n v="0"/>
    <n v="0"/>
    <n v="0"/>
    <n v="0"/>
    <n v="0"/>
    <n v="3475"/>
    <n v="0"/>
    <n v="0"/>
    <n v="3475"/>
    <n v="518042"/>
    <n v="0"/>
    <n v="3"/>
    <x v="0"/>
    <s v="Library DC Debt"/>
    <n v="907059"/>
    <s v="Barrhaven - Nouvelle construction"/>
    <s v="907059 Barrhaven - Nouvelle construction"/>
    <x v="8"/>
    <x v="24"/>
    <x v="1"/>
    <x v="2"/>
  </r>
  <r>
    <n v="908692"/>
    <x v="454"/>
    <x v="0"/>
    <x v="0"/>
    <s v="Ottawa PublicLibrary Capital"/>
    <x v="0"/>
    <x v="0"/>
    <x v="3"/>
    <x v="5"/>
    <x v="0"/>
    <s v="Individual"/>
    <x v="1"/>
    <x v="8"/>
    <x v="7"/>
    <x v="27"/>
    <x v="24"/>
    <s v="908692  North Gower Library Expansion"/>
    <s v="516131  Ottawa PublicLibrary Capital"/>
    <n v="0"/>
    <n v="0"/>
    <n v="0"/>
    <n v="0"/>
    <n v="2000"/>
    <n v="0"/>
    <n v="0"/>
    <n v="0"/>
    <n v="0"/>
    <n v="0"/>
    <n v="2000"/>
    <n v="516131"/>
    <n v="0"/>
    <s v="CW"/>
    <x v="5"/>
    <s v="Ottawa PublicLibrary Capital"/>
    <n v="908692"/>
    <s v="North  Gower - Agrandissement"/>
    <s v="908692 North  Gower - Agrandissement"/>
    <x v="8"/>
    <x v="24"/>
    <x v="1"/>
    <x v="0"/>
  </r>
  <r>
    <n v="909497"/>
    <x v="455"/>
    <x v="0"/>
    <x v="0"/>
    <s v="Ottawa PublicLibrary Capital"/>
    <x v="0"/>
    <x v="0"/>
    <x v="3"/>
    <x v="5"/>
    <x v="0"/>
    <s v="Individual"/>
    <x v="1"/>
    <x v="8"/>
    <x v="7"/>
    <x v="27"/>
    <x v="24"/>
    <s v="909497  East Urban Planning - DC"/>
    <s v="516131  Ottawa PublicLibrary Capital"/>
    <n v="40"/>
    <n v="0"/>
    <n v="0"/>
    <n v="0"/>
    <n v="0"/>
    <n v="0"/>
    <n v="0"/>
    <n v="0"/>
    <n v="0"/>
    <n v="0"/>
    <n v="40"/>
    <n v="516131"/>
    <n v="40"/>
    <n v="19"/>
    <x v="3"/>
    <s v="Ottawa PublicLibrary Capital"/>
    <n v="909497"/>
    <s v="Planification urbain-est - Redevances d’aménagement"/>
    <s v="909497 Planification urbain-est - Redevances d’aménagement"/>
    <x v="8"/>
    <x v="24"/>
    <x v="1"/>
    <x v="0"/>
  </r>
  <r>
    <n v="909497"/>
    <x v="455"/>
    <x v="1"/>
    <x v="1"/>
    <s v="Library (Outside Greenbelt)"/>
    <x v="1"/>
    <x v="1"/>
    <x v="3"/>
    <x v="5"/>
    <x v="0"/>
    <s v="Individual"/>
    <x v="1"/>
    <x v="8"/>
    <x v="7"/>
    <x v="27"/>
    <x v="24"/>
    <s v="909497  East Urban Planning - DC"/>
    <s v="516260  Library (Outside Greenbelt)"/>
    <n v="360"/>
    <n v="0"/>
    <n v="0"/>
    <n v="0"/>
    <n v="0"/>
    <n v="0"/>
    <n v="0"/>
    <n v="0"/>
    <n v="0"/>
    <n v="0"/>
    <n v="360"/>
    <n v="516260"/>
    <n v="360"/>
    <n v="19"/>
    <x v="3"/>
    <s v="Library"/>
    <n v="909497"/>
    <s v="Planification urbain-est - Redevances d’aménagement"/>
    <s v="909497 Planification urbain-est - Redevances d’aménagement"/>
    <x v="8"/>
    <x v="24"/>
    <x v="1"/>
    <x v="1"/>
  </r>
  <r>
    <n v="909498"/>
    <x v="456"/>
    <x v="0"/>
    <x v="0"/>
    <s v="Ottawa PublicLibrary Capital"/>
    <x v="0"/>
    <x v="0"/>
    <x v="3"/>
    <x v="5"/>
    <x v="0"/>
    <s v="Individual"/>
    <x v="1"/>
    <x v="8"/>
    <x v="7"/>
    <x v="27"/>
    <x v="24"/>
    <s v="909498  Library Materials - DC - 2019"/>
    <s v="516131  Ottawa PublicLibrary Capital"/>
    <n v="262"/>
    <n v="0"/>
    <n v="0"/>
    <n v="307"/>
    <n v="0"/>
    <n v="0"/>
    <n v="0"/>
    <n v="0"/>
    <n v="0"/>
    <n v="0"/>
    <n v="569"/>
    <n v="516131"/>
    <n v="569"/>
    <s v="CW"/>
    <x v="3"/>
    <s v="Ottawa PublicLibrary Capital"/>
    <n v="909498"/>
    <s v="Matériels de Bibliothèque - Redevances d’aménagement - 2019"/>
    <s v="909498 Matériels de Bibliothèque - Redevances d’aménagement - 2019"/>
    <x v="8"/>
    <x v="24"/>
    <x v="1"/>
    <x v="0"/>
  </r>
  <r>
    <n v="909498"/>
    <x v="456"/>
    <x v="1"/>
    <x v="1"/>
    <s v="Library (City Wide)"/>
    <x v="1"/>
    <x v="1"/>
    <x v="3"/>
    <x v="5"/>
    <x v="0"/>
    <s v="Individual"/>
    <x v="1"/>
    <x v="8"/>
    <x v="7"/>
    <x v="27"/>
    <x v="24"/>
    <s v="909498  Library Materials - DC - 2019"/>
    <s v="516259  Library (City Wide)"/>
    <n v="1488"/>
    <n v="0"/>
    <n v="0"/>
    <n v="0"/>
    <n v="0"/>
    <n v="0"/>
    <n v="0"/>
    <n v="0"/>
    <n v="0"/>
    <n v="0"/>
    <n v="1488"/>
    <n v="516259"/>
    <n v="1488"/>
    <s v="CW"/>
    <x v="3"/>
    <s v="Library"/>
    <n v="909498"/>
    <s v="Matériels de Bibliothèque - Redevances d’aménagement - 2019"/>
    <s v="909498 Matériels de Bibliothèque - Redevances d’aménagement - 2019"/>
    <x v="8"/>
    <x v="24"/>
    <x v="1"/>
    <x v="1"/>
  </r>
  <r>
    <n v="909498"/>
    <x v="456"/>
    <x v="1"/>
    <x v="1"/>
    <s v="Future DC Funding"/>
    <x v="1"/>
    <x v="1"/>
    <x v="3"/>
    <x v="5"/>
    <x v="0"/>
    <s v="Individual"/>
    <x v="1"/>
    <x v="8"/>
    <x v="7"/>
    <x v="27"/>
    <x v="24"/>
    <s v="909498  Library Materials - DC - 2019"/>
    <s v="516298  Future DC Funding"/>
    <n v="0"/>
    <n v="0"/>
    <n v="0"/>
    <n v="1737"/>
    <n v="0"/>
    <n v="0"/>
    <n v="0"/>
    <n v="0"/>
    <n v="0"/>
    <n v="0"/>
    <n v="1737"/>
    <n v="516298"/>
    <n v="1737"/>
    <s v="CW"/>
    <x v="3"/>
    <s v="Check "/>
    <n v="909498"/>
    <s v="Matériels de Bibliothèque - Redevances d’aménagement - 2019"/>
    <s v="909498 Matériels de Bibliothèque - Redevances d’aménagement - 2019"/>
    <x v="8"/>
    <x v="24"/>
    <x v="1"/>
    <x v="1"/>
  </r>
  <r>
    <n v="909499"/>
    <x v="457"/>
    <x v="0"/>
    <x v="0"/>
    <s v="Ottawa PublicLibrary Capital"/>
    <x v="0"/>
    <x v="0"/>
    <x v="3"/>
    <x v="5"/>
    <x v="0"/>
    <s v="Individual"/>
    <x v="1"/>
    <x v="8"/>
    <x v="7"/>
    <x v="27"/>
    <x v="24"/>
    <s v="909499  Riverside South Design - DC"/>
    <s v="516131  Ottawa PublicLibrary Capital"/>
    <n v="76"/>
    <n v="0"/>
    <n v="1820"/>
    <n v="0"/>
    <n v="0"/>
    <n v="0"/>
    <n v="0"/>
    <n v="0"/>
    <n v="0"/>
    <n v="0"/>
    <n v="1896"/>
    <n v="516131"/>
    <n v="1896"/>
    <n v="22"/>
    <x v="3"/>
    <s v="Ottawa PublicLibrary Capital"/>
    <n v="909499"/>
    <s v="Riverside-sud – Conception  – Redevances d’aménagement "/>
    <s v="909499 Riverside-sud – Conception  – Redevances d’aménagement "/>
    <x v="8"/>
    <x v="24"/>
    <x v="1"/>
    <x v="0"/>
  </r>
  <r>
    <n v="909499"/>
    <x v="457"/>
    <x v="1"/>
    <x v="1"/>
    <s v="Library (Outside Greenbelt)"/>
    <x v="1"/>
    <x v="1"/>
    <x v="3"/>
    <x v="5"/>
    <x v="0"/>
    <s v="Individual"/>
    <x v="1"/>
    <x v="8"/>
    <x v="7"/>
    <x v="27"/>
    <x v="24"/>
    <s v="909499  Riverside South Design - DC"/>
    <s v="516260  Library (Outside Greenbelt)"/>
    <n v="237"/>
    <n v="0"/>
    <n v="5943"/>
    <n v="0"/>
    <n v="0"/>
    <n v="0"/>
    <n v="0"/>
    <n v="0"/>
    <n v="0"/>
    <n v="0"/>
    <n v="6180"/>
    <n v="516260"/>
    <n v="6180"/>
    <n v="22"/>
    <x v="3"/>
    <s v="Library"/>
    <n v="909499"/>
    <s v="Riverside-sud – Conception  – Redevances d’aménagement "/>
    <s v="909499 Riverside-sud – Conception  – Redevances d’aménagement "/>
    <x v="8"/>
    <x v="24"/>
    <x v="1"/>
    <x v="1"/>
  </r>
  <r>
    <n v="909499"/>
    <x v="457"/>
    <x v="1"/>
    <x v="1"/>
    <s v="Library (Rural)"/>
    <x v="1"/>
    <x v="1"/>
    <x v="3"/>
    <x v="5"/>
    <x v="0"/>
    <s v="Individual"/>
    <x v="1"/>
    <x v="8"/>
    <x v="7"/>
    <x v="27"/>
    <x v="24"/>
    <s v="909499  Riverside South Design - DC"/>
    <s v="516327  D/C - Library (Rural)"/>
    <n v="87"/>
    <n v="0"/>
    <n v="2199"/>
    <n v="0"/>
    <n v="0"/>
    <n v="0"/>
    <n v="0"/>
    <n v="0"/>
    <n v="0"/>
    <n v="0"/>
    <n v="2286"/>
    <n v="516327"/>
    <n v="2286"/>
    <n v="22"/>
    <x v="3"/>
    <s v="Library"/>
    <n v="909499"/>
    <s v="Riverside-sud – Conception  – Redevances d’aménagement "/>
    <s v="909499 Riverside-sud – Conception  – Redevances d’aménagement "/>
    <x v="8"/>
    <x v="24"/>
    <x v="1"/>
    <x v="1"/>
  </r>
  <r>
    <n v="908221"/>
    <x v="458"/>
    <x v="0"/>
    <x v="0"/>
    <s v="Ottawa PublicLibrary Capital"/>
    <x v="0"/>
    <x v="0"/>
    <x v="3"/>
    <x v="5"/>
    <x v="0"/>
    <s v="Individual"/>
    <x v="2"/>
    <x v="8"/>
    <x v="7"/>
    <x v="27"/>
    <x v="24"/>
    <s v="908221  RFID (Const &amp; Equip)"/>
    <s v="516131  Ottawa PublicLibrary Capital"/>
    <n v="0"/>
    <n v="0"/>
    <n v="0"/>
    <n v="0"/>
    <n v="94"/>
    <n v="145"/>
    <n v="145"/>
    <n v="0"/>
    <n v="0"/>
    <n v="0"/>
    <n v="384"/>
    <n v="516131"/>
    <n v="0"/>
    <s v="CW"/>
    <x v="9"/>
    <s v="Ottawa PublicLibrary Capital"/>
    <n v="908221"/>
    <s v="RFID (Const e Equip.)"/>
    <s v="908221 RFID (Const e Equip.)"/>
    <x v="8"/>
    <x v="24"/>
    <x v="2"/>
    <x v="0"/>
  </r>
  <r>
    <n v="908221"/>
    <x v="458"/>
    <x v="1"/>
    <x v="1"/>
    <s v="Library (City Wide)"/>
    <x v="1"/>
    <x v="1"/>
    <x v="3"/>
    <x v="5"/>
    <x v="0"/>
    <s v="Individual"/>
    <x v="2"/>
    <x v="8"/>
    <x v="7"/>
    <x v="27"/>
    <x v="24"/>
    <s v="908221  RFID (Const &amp; Equip)"/>
    <s v="516259  Library (City Wide)"/>
    <n v="0"/>
    <n v="0"/>
    <n v="0"/>
    <n v="0"/>
    <n v="556"/>
    <n v="855"/>
    <n v="855"/>
    <n v="0"/>
    <n v="0"/>
    <n v="0"/>
    <n v="2266"/>
    <n v="516259"/>
    <n v="0"/>
    <s v="CW"/>
    <x v="9"/>
    <s v="Library"/>
    <n v="908221"/>
    <s v="RFID (Const e Equip.)"/>
    <s v="908221 RFID (Const e Equip.)"/>
    <x v="8"/>
    <x v="24"/>
    <x v="2"/>
    <x v="1"/>
  </r>
  <r>
    <n v="908265"/>
    <x v="459"/>
    <x v="0"/>
    <x v="0"/>
    <s v="Ottawa PublicLibrary Capital"/>
    <x v="0"/>
    <x v="0"/>
    <x v="3"/>
    <x v="5"/>
    <x v="0"/>
    <s v="Individual"/>
    <x v="2"/>
    <x v="8"/>
    <x v="7"/>
    <x v="27"/>
    <x v="24"/>
    <s v="908265  Accessiblity Technology"/>
    <s v="516131  Ottawa PublicLibrary Capital"/>
    <n v="0"/>
    <n v="125"/>
    <n v="0"/>
    <n v="85"/>
    <n v="0"/>
    <n v="0"/>
    <n v="0"/>
    <n v="0"/>
    <n v="0"/>
    <n v="0"/>
    <n v="210"/>
    <n v="516131"/>
    <n v="210"/>
    <s v="CW"/>
    <x v="9"/>
    <s v="Ottawa PublicLibrary Capital"/>
    <n v="908265"/>
    <s v="Technologies accessibles"/>
    <s v="908265 Technologies accessibles"/>
    <x v="8"/>
    <x v="24"/>
    <x v="2"/>
    <x v="0"/>
  </r>
  <r>
    <n v="909137"/>
    <x v="460"/>
    <x v="0"/>
    <x v="0"/>
    <s v="Ottawa PublicLibrary Capital"/>
    <x v="0"/>
    <x v="0"/>
    <x v="3"/>
    <x v="5"/>
    <x v="0"/>
    <s v="Individual"/>
    <x v="2"/>
    <x v="8"/>
    <x v="7"/>
    <x v="27"/>
    <x v="24"/>
    <s v="909137  Accessiblity Technology 2018"/>
    <s v="516131  Ottawa PublicLibrary Capital"/>
    <n v="0"/>
    <n v="0"/>
    <n v="0"/>
    <n v="85"/>
    <n v="85"/>
    <n v="85"/>
    <n v="0"/>
    <n v="0"/>
    <n v="0"/>
    <n v="0"/>
    <n v="255"/>
    <n v="516131"/>
    <n v="85"/>
    <s v="CW"/>
    <x v="9"/>
    <s v="Ottawa PublicLibrary Capital"/>
    <n v="909137"/>
    <s v="Technologie reliée à l'accessibilité"/>
    <s v="909137 Technologie reliée à l'accessibilité"/>
    <x v="8"/>
    <x v="24"/>
    <x v="2"/>
    <x v="0"/>
  </r>
  <r>
    <n v="909500"/>
    <x v="461"/>
    <x v="0"/>
    <x v="0"/>
    <s v="Ottawa PublicLibrary Capital"/>
    <x v="0"/>
    <x v="0"/>
    <x v="3"/>
    <x v="5"/>
    <x v="0"/>
    <s v="Individual"/>
    <x v="2"/>
    <x v="8"/>
    <x v="7"/>
    <x v="27"/>
    <x v="24"/>
    <s v="909500  Creation and Innovation Fund - 2019"/>
    <s v="516131  Ottawa PublicLibrary Capital"/>
    <n v="500"/>
    <n v="500"/>
    <n v="500"/>
    <n v="500"/>
    <n v="0"/>
    <n v="0"/>
    <n v="0"/>
    <n v="0"/>
    <n v="0"/>
    <n v="0"/>
    <n v="2000"/>
    <n v="516131"/>
    <n v="2000"/>
    <s v="CW"/>
    <x v="3"/>
    <s v="Ottawa PublicLibrary Capital"/>
    <n v="909500"/>
    <s v="Fonds de création et d’innovation - 2019"/>
    <s v="909500 Fonds de création et d’innovation - 2019"/>
    <x v="8"/>
    <x v="24"/>
    <x v="2"/>
    <x v="0"/>
  </r>
  <r>
    <n v="909476"/>
    <x v="462"/>
    <x v="0"/>
    <x v="0"/>
    <s v="City Wide Capital"/>
    <x v="0"/>
    <x v="0"/>
    <x v="3"/>
    <x v="5"/>
    <x v="0"/>
    <s v="Accessibility - Library"/>
    <x v="2"/>
    <x v="8"/>
    <x v="1"/>
    <x v="3"/>
    <x v="24"/>
    <s v="909476  2019 Accessibility - Library"/>
    <s v="516104  City Wide Capital"/>
    <n v="140"/>
    <n v="140"/>
    <n v="140"/>
    <n v="140"/>
    <n v="0"/>
    <n v="0"/>
    <n v="0"/>
    <n v="0"/>
    <n v="0"/>
    <n v="0"/>
    <n v="560"/>
    <n v="516104"/>
    <n v="560"/>
    <s v="CW"/>
    <x v="3"/>
    <s v="City Wide Capital"/>
    <n v="909476"/>
    <s v="Accessibilité 2019 - Bibliothèque"/>
    <s v="909476 Accessibilité 2019 - Bibliothèque"/>
    <x v="8"/>
    <x v="24"/>
    <x v="3"/>
    <x v="0"/>
  </r>
  <r>
    <n v="909143"/>
    <x v="463"/>
    <x v="0"/>
    <x v="0"/>
    <s v="Police Capital"/>
    <x v="0"/>
    <x v="0"/>
    <x v="4"/>
    <x v="6"/>
    <x v="0"/>
    <s v="Individual"/>
    <x v="0"/>
    <x v="9"/>
    <x v="8"/>
    <x v="28"/>
    <x v="25"/>
    <s v="909143  Telecommunications  2019"/>
    <s v="516117  Police Capital"/>
    <n v="424"/>
    <n v="1195"/>
    <n v="721.8"/>
    <n v="760.2"/>
    <n v="0"/>
    <n v="0"/>
    <n v="0"/>
    <n v="0"/>
    <n v="0"/>
    <n v="0"/>
    <n v="3101"/>
    <n v="516117"/>
    <n v="3101"/>
    <s v="CW"/>
    <x v="8"/>
    <s v="Police Capital"/>
    <n v="909143"/>
    <s v="Télécommunications 2019"/>
    <s v="909143 Télécommunications 2019"/>
    <x v="9"/>
    <x v="25"/>
    <x v="0"/>
    <x v="0"/>
  </r>
  <r>
    <n v="909306"/>
    <x v="464"/>
    <x v="0"/>
    <x v="0"/>
    <s v="Police Capital"/>
    <x v="0"/>
    <x v="0"/>
    <x v="4"/>
    <x v="6"/>
    <x v="0"/>
    <s v="Individual"/>
    <x v="0"/>
    <x v="9"/>
    <x v="8"/>
    <x v="28"/>
    <x v="25"/>
    <s v="909306  Facility Life Cycle 2019"/>
    <s v="516117  Police Capital"/>
    <n v="1815"/>
    <n v="2310"/>
    <n v="2371"/>
    <n v="2434"/>
    <n v="0"/>
    <n v="0"/>
    <n v="0"/>
    <n v="0"/>
    <n v="0"/>
    <n v="0"/>
    <n v="8930"/>
    <n v="516117"/>
    <n v="8930"/>
    <s v="CW"/>
    <x v="3"/>
    <s v="Police Capital"/>
    <n v="909306"/>
    <s v="Cycle de vie des installations 2019"/>
    <s v="909306 Cycle de vie des installations 2019"/>
    <x v="9"/>
    <x v="25"/>
    <x v="0"/>
    <x v="0"/>
  </r>
  <r>
    <n v="909550"/>
    <x v="465"/>
    <x v="3"/>
    <x v="3"/>
    <s v="General Revenue"/>
    <x v="3"/>
    <x v="2"/>
    <x v="4"/>
    <x v="6"/>
    <x v="0"/>
    <s v="Fleet - Renewal"/>
    <x v="0"/>
    <x v="9"/>
    <x v="8"/>
    <x v="28"/>
    <x v="25"/>
    <s v="909550  Fleet Replacement Program 2019"/>
    <s v="517005  General Revenue"/>
    <n v="286"/>
    <n v="286"/>
    <n v="286"/>
    <n v="286"/>
    <n v="286"/>
    <n v="0"/>
    <n v="0"/>
    <n v="0"/>
    <n v="0"/>
    <n v="0"/>
    <n v="1430"/>
    <n v="517005"/>
    <n v="1144"/>
    <s v="CW"/>
    <x v="8"/>
    <s v="General"/>
    <n v="909550"/>
    <s v="Programme de remplacement du parc de véhicules 2019"/>
    <s v="909550 Programme de remplacement du parc de véhicules 2019"/>
    <x v="9"/>
    <x v="25"/>
    <x v="0"/>
    <x v="3"/>
  </r>
  <r>
    <n v="909550"/>
    <x v="465"/>
    <x v="0"/>
    <x v="0"/>
    <s v="Fleet Police"/>
    <x v="0"/>
    <x v="0"/>
    <x v="4"/>
    <x v="6"/>
    <x v="0"/>
    <s v="Fleet - Renewal"/>
    <x v="0"/>
    <x v="9"/>
    <x v="8"/>
    <x v="28"/>
    <x v="25"/>
    <s v="909550  Fleet Replacement Program 2019"/>
    <s v="516121  Fleet Police"/>
    <n v="3963"/>
    <n v="4505.3"/>
    <n v="4426.8999999999996"/>
    <n v="5421.2"/>
    <n v="0"/>
    <n v="0"/>
    <n v="0"/>
    <n v="0"/>
    <n v="0"/>
    <n v="0"/>
    <n v="18316.399999999998"/>
    <n v="516121"/>
    <n v="18316.399999999998"/>
    <s v="CW"/>
    <x v="8"/>
    <s v="Fleet Police"/>
    <n v="909550"/>
    <s v="Programme de remplacement du parc de véhicules 2019"/>
    <s v="909550 Programme de remplacement du parc de véhicules 2019"/>
    <x v="9"/>
    <x v="25"/>
    <x v="0"/>
    <x v="0"/>
  </r>
  <r>
    <n v="909551"/>
    <x v="466"/>
    <x v="0"/>
    <x v="0"/>
    <s v="Police Capital"/>
    <x v="0"/>
    <x v="0"/>
    <x v="4"/>
    <x v="6"/>
    <x v="0"/>
    <s v="Individual"/>
    <x v="0"/>
    <x v="9"/>
    <x v="8"/>
    <x v="28"/>
    <x v="25"/>
    <s v="909551  Infrastructure Support 2019"/>
    <s v="516117  Police Capital"/>
    <n v="1853"/>
    <n v="2955"/>
    <n v="0"/>
    <n v="2149"/>
    <n v="0"/>
    <n v="0"/>
    <n v="0"/>
    <n v="0"/>
    <n v="0"/>
    <n v="0"/>
    <n v="6957"/>
    <n v="516117"/>
    <n v="6957"/>
    <s v="CW"/>
    <x v="8"/>
    <s v="Police Capital"/>
    <n v="909551"/>
    <s v="Soutien à l’infrastructure 2019"/>
    <s v="909551 Soutien à l’infrastructure 2019"/>
    <x v="9"/>
    <x v="25"/>
    <x v="0"/>
    <x v="0"/>
  </r>
  <r>
    <n v="909551"/>
    <x v="466"/>
    <x v="0"/>
    <x v="0"/>
    <s v="Fleet Police"/>
    <x v="0"/>
    <x v="0"/>
    <x v="4"/>
    <x v="6"/>
    <x v="0"/>
    <s v="Individual"/>
    <x v="0"/>
    <x v="9"/>
    <x v="8"/>
    <x v="28"/>
    <x v="25"/>
    <s v="909551  Infrastructure Support 2019"/>
    <s v="516121  Fleet Police"/>
    <n v="0"/>
    <n v="0"/>
    <n v="2031"/>
    <n v="0"/>
    <n v="0"/>
    <n v="0"/>
    <n v="0"/>
    <n v="0"/>
    <n v="0"/>
    <n v="0"/>
    <n v="2031"/>
    <n v="516121"/>
    <n v="2031"/>
    <s v="CW"/>
    <x v="8"/>
    <s v="Fleet Police"/>
    <n v="909551"/>
    <s v="Soutien à l’infrastructure 2019"/>
    <s v="909551 Soutien à l’infrastructure 2019"/>
    <x v="9"/>
    <x v="25"/>
    <x v="0"/>
    <x v="0"/>
  </r>
  <r>
    <n v="909552"/>
    <x v="467"/>
    <x v="0"/>
    <x v="0"/>
    <s v="Police Capital"/>
    <x v="0"/>
    <x v="0"/>
    <x v="4"/>
    <x v="6"/>
    <x v="0"/>
    <s v="Individual"/>
    <x v="0"/>
    <x v="9"/>
    <x v="8"/>
    <x v="28"/>
    <x v="25"/>
    <s v="909552  Evergreening of Assets 2019"/>
    <s v="516117  Police Capital"/>
    <n v="45"/>
    <n v="90"/>
    <n v="635"/>
    <n v="1180"/>
    <n v="0"/>
    <n v="0"/>
    <n v="0"/>
    <n v="0"/>
    <n v="0"/>
    <n v="0"/>
    <n v="1950"/>
    <n v="516117"/>
    <n v="1950"/>
    <s v="CW"/>
    <x v="8"/>
    <s v="Police Capital"/>
    <n v="909552"/>
    <s v="Modifications progressive des atouts 2019"/>
    <s v="909552 Modifications progressive des atouts 2019"/>
    <x v="9"/>
    <x v="25"/>
    <x v="0"/>
    <x v="0"/>
  </r>
  <r>
    <n v="903447"/>
    <x v="468"/>
    <x v="2"/>
    <x v="2"/>
    <s v="Police Debt"/>
    <x v="2"/>
    <x v="0"/>
    <x v="4"/>
    <x v="6"/>
    <x v="0"/>
    <s v="Individual"/>
    <x v="1"/>
    <x v="9"/>
    <x v="8"/>
    <x v="10"/>
    <x v="25"/>
    <s v="903447  South Facility"/>
    <s v="518017  Police Debt"/>
    <n v="1400"/>
    <n v="0"/>
    <n v="0"/>
    <n v="0"/>
    <n v="0"/>
    <n v="0"/>
    <n v="0"/>
    <n v="0"/>
    <n v="0"/>
    <n v="0"/>
    <n v="1400"/>
    <n v="518017"/>
    <n v="1400"/>
    <s v="CW"/>
    <x v="8"/>
    <s v="Police Debt"/>
    <n v="903447"/>
    <s v="Installation sud"/>
    <s v="903447 Installation sud"/>
    <x v="9"/>
    <x v="25"/>
    <x v="1"/>
    <x v="2"/>
  </r>
  <r>
    <n v="909309"/>
    <x v="469"/>
    <x v="2"/>
    <x v="2"/>
    <s v="Police Debt"/>
    <x v="2"/>
    <x v="0"/>
    <x v="4"/>
    <x v="6"/>
    <x v="0"/>
    <s v="Individual"/>
    <x v="1"/>
    <x v="9"/>
    <x v="8"/>
    <x v="28"/>
    <x v="25"/>
    <s v="909309  South Facility Phase 2"/>
    <s v="518017  Police Debt"/>
    <n v="16792"/>
    <n v="16000"/>
    <n v="0"/>
    <n v="0"/>
    <n v="0"/>
    <n v="0"/>
    <n v="0"/>
    <n v="0"/>
    <n v="0"/>
    <n v="0"/>
    <n v="32792"/>
    <n v="518017"/>
    <n v="32792"/>
    <s v="CW"/>
    <x v="3"/>
    <s v="Police Debt"/>
    <n v="909309"/>
    <s v="Nouvelles Installations - Sud la Phase 2"/>
    <s v="909309 Nouvelles Installations - Sud la Phase 2"/>
    <x v="9"/>
    <x v="25"/>
    <x v="1"/>
    <x v="2"/>
  </r>
  <r>
    <n v="907491"/>
    <x v="470"/>
    <x v="0"/>
    <x v="0"/>
    <s v="Police Capital"/>
    <x v="0"/>
    <x v="0"/>
    <x v="4"/>
    <x v="6"/>
    <x v="0"/>
    <s v="Individual"/>
    <x v="2"/>
    <x v="9"/>
    <x v="8"/>
    <x v="10"/>
    <x v="25"/>
    <s v="907491  Elgin Refit - 2014"/>
    <s v="516117  Police Capital"/>
    <n v="0"/>
    <n v="0"/>
    <n v="0"/>
    <n v="3603"/>
    <n v="0"/>
    <n v="0"/>
    <n v="0"/>
    <n v="0"/>
    <n v="0"/>
    <n v="0"/>
    <n v="3603"/>
    <n v="516117"/>
    <n v="3603"/>
    <n v="14"/>
    <x v="9"/>
    <s v="Police Capital"/>
    <n v="907491"/>
    <s v="Elgin radoub - 2014"/>
    <s v="907491 Elgin radoub - 2014"/>
    <x v="9"/>
    <x v="25"/>
    <x v="2"/>
    <x v="0"/>
  </r>
  <r>
    <n v="907491"/>
    <x v="470"/>
    <x v="0"/>
    <x v="0"/>
    <s v="OPS Facilities Strategic"/>
    <x v="0"/>
    <x v="0"/>
    <x v="4"/>
    <x v="6"/>
    <x v="0"/>
    <s v="Individual"/>
    <x v="2"/>
    <x v="9"/>
    <x v="8"/>
    <x v="10"/>
    <x v="25"/>
    <s v="907491  Elgin Refit - 2014"/>
    <s v="516172  OPS Facilities Strategic Reserve"/>
    <n v="330"/>
    <n v="0"/>
    <n v="0"/>
    <n v="0"/>
    <n v="0"/>
    <n v="0"/>
    <n v="0"/>
    <n v="0"/>
    <n v="0"/>
    <n v="0"/>
    <n v="330"/>
    <n v="516172"/>
    <n v="330"/>
    <n v="14"/>
    <x v="9"/>
    <s v="OPS Facilities Strategic"/>
    <n v="907491"/>
    <s v="Elgin radoub - 2014"/>
    <s v="907491 Elgin radoub - 2014"/>
    <x v="9"/>
    <x v="25"/>
    <x v="2"/>
    <x v="0"/>
  </r>
  <r>
    <n v="907492"/>
    <x v="471"/>
    <x v="0"/>
    <x v="0"/>
    <s v="Police Capital"/>
    <x v="0"/>
    <x v="0"/>
    <x v="4"/>
    <x v="6"/>
    <x v="0"/>
    <s v="Individual"/>
    <x v="2"/>
    <x v="9"/>
    <x v="8"/>
    <x v="10"/>
    <x v="25"/>
    <s v="907492  Swansea Refit"/>
    <s v="516117  Police Capital"/>
    <n v="0"/>
    <n v="330"/>
    <n v="2000"/>
    <n v="0"/>
    <n v="0"/>
    <n v="0"/>
    <n v="0"/>
    <n v="0"/>
    <n v="0"/>
    <n v="0"/>
    <n v="2330"/>
    <n v="516117"/>
    <n v="2330"/>
    <s v="CW"/>
    <x v="9"/>
    <s v="Police Capital"/>
    <n v="907492"/>
    <s v="Réaménagement – Swansea"/>
    <s v="907492 Réaménagement – Swansea"/>
    <x v="9"/>
    <x v="25"/>
    <x v="2"/>
    <x v="0"/>
  </r>
  <r>
    <n v="908707"/>
    <x v="472"/>
    <x v="0"/>
    <x v="0"/>
    <s v="OPS Facilities Strategic"/>
    <x v="0"/>
    <x v="0"/>
    <x v="4"/>
    <x v="6"/>
    <x v="0"/>
    <s v="Individual"/>
    <x v="2"/>
    <x v="9"/>
    <x v="8"/>
    <x v="10"/>
    <x v="25"/>
    <s v="908707  Queensview 2"/>
    <s v="516172  OPS Facilities Strategic Reserve"/>
    <n v="0"/>
    <n v="0"/>
    <n v="552"/>
    <n v="0"/>
    <n v="0"/>
    <n v="0"/>
    <n v="0"/>
    <n v="0"/>
    <n v="0"/>
    <n v="0"/>
    <n v="552"/>
    <n v="516172"/>
    <n v="552"/>
    <s v="CW"/>
    <x v="13"/>
    <s v="OPS Facilities Strategic"/>
    <n v="908707"/>
    <s v="Queensview 2"/>
    <s v="908707 Queensview 2"/>
    <x v="9"/>
    <x v="25"/>
    <x v="2"/>
    <x v="0"/>
  </r>
  <r>
    <n v="909307"/>
    <x v="473"/>
    <x v="0"/>
    <x v="0"/>
    <s v="Police Capital"/>
    <x v="0"/>
    <x v="0"/>
    <x v="4"/>
    <x v="6"/>
    <x v="0"/>
    <s v="Individual"/>
    <x v="2"/>
    <x v="9"/>
    <x v="8"/>
    <x v="28"/>
    <x v="25"/>
    <s v="909307  Facility Intitatives 2019"/>
    <s v="516117  Police Capital"/>
    <n v="400"/>
    <n v="450"/>
    <n v="500"/>
    <n v="550"/>
    <n v="0"/>
    <n v="0"/>
    <n v="0"/>
    <n v="0"/>
    <n v="0"/>
    <n v="0"/>
    <n v="1900"/>
    <n v="516117"/>
    <n v="1900"/>
    <s v="CW"/>
    <x v="3"/>
    <s v="Police Capital"/>
    <n v="909307"/>
    <s v="Initiatives relatives aux installations 2019"/>
    <s v="909307 Initiatives relatives aux installations 2019"/>
    <x v="9"/>
    <x v="25"/>
    <x v="2"/>
    <x v="0"/>
  </r>
  <r>
    <n v="909308"/>
    <x v="474"/>
    <x v="0"/>
    <x v="0"/>
    <s v="Police Capital"/>
    <x v="0"/>
    <x v="0"/>
    <x v="4"/>
    <x v="6"/>
    <x v="0"/>
    <s v="Individual"/>
    <x v="2"/>
    <x v="9"/>
    <x v="8"/>
    <x v="28"/>
    <x v="25"/>
    <s v="909308  Facility Security Intiatives 2019"/>
    <s v="516117  Police Capital"/>
    <n v="200"/>
    <n v="200"/>
    <n v="200"/>
    <n v="200"/>
    <n v="0"/>
    <n v="0"/>
    <n v="0"/>
    <n v="0"/>
    <n v="0"/>
    <n v="0"/>
    <n v="800"/>
    <n v="516117"/>
    <n v="800"/>
    <s v="CW"/>
    <x v="3"/>
    <s v="Police Capital"/>
    <n v="909308"/>
    <s v="Initiatives de surete de l'installation 2019"/>
    <s v="909308 Initiatives de surete de l'installation 2019"/>
    <x v="9"/>
    <x v="25"/>
    <x v="2"/>
    <x v="0"/>
  </r>
  <r>
    <n v="909315"/>
    <x v="475"/>
    <x v="0"/>
    <x v="0"/>
    <s v="Police Capital"/>
    <x v="0"/>
    <x v="0"/>
    <x v="4"/>
    <x v="6"/>
    <x v="0"/>
    <s v="Individual"/>
    <x v="2"/>
    <x v="9"/>
    <x v="8"/>
    <x v="28"/>
    <x v="25"/>
    <s v="909315  IT/Comm 2"/>
    <s v="516117  Police Capital"/>
    <n v="0"/>
    <n v="0"/>
    <n v="0"/>
    <n v="15000"/>
    <n v="0"/>
    <n v="0"/>
    <n v="0"/>
    <n v="0"/>
    <n v="0"/>
    <n v="0"/>
    <n v="15000"/>
    <n v="516117"/>
    <n v="15000"/>
    <s v="CW"/>
    <x v="2"/>
    <s v="Police Capital"/>
    <n v="909315"/>
    <s v="SIA et Communications 2"/>
    <s v="909315 SIA et Communications 2"/>
    <x v="9"/>
    <x v="25"/>
    <x v="2"/>
    <x v="0"/>
  </r>
  <r>
    <n v="909553"/>
    <x v="476"/>
    <x v="0"/>
    <x v="0"/>
    <s v="Police Capital"/>
    <x v="0"/>
    <x v="0"/>
    <x v="4"/>
    <x v="6"/>
    <x v="0"/>
    <s v="Individual"/>
    <x v="2"/>
    <x v="9"/>
    <x v="8"/>
    <x v="28"/>
    <x v="25"/>
    <s v="909553  Modernization Roadmap 2019"/>
    <s v="516117  Police Capital"/>
    <n v="8000"/>
    <n v="3865"/>
    <n v="0"/>
    <n v="0"/>
    <n v="0"/>
    <n v="0"/>
    <n v="0"/>
    <n v="0"/>
    <n v="0"/>
    <n v="0"/>
    <n v="11865"/>
    <n v="516117"/>
    <n v="11865"/>
    <s v="CW"/>
    <x v="3"/>
    <s v="Police Capital"/>
    <n v="909553"/>
    <s v="Feuille de route en matière de modernisation 2019"/>
    <s v="909553 Feuille de route en matière de modernisation 2019"/>
    <x v="9"/>
    <x v="25"/>
    <x v="2"/>
    <x v="0"/>
  </r>
  <r>
    <n v="909554"/>
    <x v="477"/>
    <x v="0"/>
    <x v="0"/>
    <s v="Police Capital"/>
    <x v="0"/>
    <x v="0"/>
    <x v="4"/>
    <x v="6"/>
    <x v="0"/>
    <s v="Individual"/>
    <x v="2"/>
    <x v="9"/>
    <x v="8"/>
    <x v="28"/>
    <x v="25"/>
    <s v="909554  Radio Project"/>
    <s v="516117  Police Capital"/>
    <n v="600"/>
    <n v="0"/>
    <n v="0"/>
    <n v="0"/>
    <n v="0"/>
    <n v="0"/>
    <n v="0"/>
    <n v="0"/>
    <n v="0"/>
    <n v="0"/>
    <n v="600"/>
    <n v="516117"/>
    <n v="600"/>
    <s v="CW"/>
    <x v="8"/>
    <s v="Police Capital"/>
    <n v="909554"/>
    <s v="Projet radio"/>
    <s v="909554 Projet radio"/>
    <x v="9"/>
    <x v="25"/>
    <x v="2"/>
    <x v="0"/>
  </r>
  <r>
    <n v="909555"/>
    <x v="478"/>
    <x v="0"/>
    <x v="0"/>
    <s v="Police Capital"/>
    <x v="0"/>
    <x v="0"/>
    <x v="4"/>
    <x v="6"/>
    <x v="0"/>
    <s v="Individual"/>
    <x v="2"/>
    <x v="9"/>
    <x v="8"/>
    <x v="28"/>
    <x v="25"/>
    <s v="909555  Growth Costs 2019"/>
    <s v="516117  Police Capital"/>
    <n v="1048"/>
    <n v="1350"/>
    <n v="1253"/>
    <n v="1253"/>
    <n v="0"/>
    <n v="0"/>
    <n v="0"/>
    <n v="0"/>
    <n v="0"/>
    <n v="0"/>
    <n v="4904"/>
    <n v="516117"/>
    <n v="4904"/>
    <s v="CW"/>
    <x v="8"/>
    <s v="Police Capital"/>
    <n v="909555"/>
    <s v="Coûts de croissance 2019"/>
    <s v="909555 Coûts de croissance 2019"/>
    <x v="9"/>
    <x v="25"/>
    <x v="1"/>
    <x v="0"/>
  </r>
  <r>
    <n v="903608"/>
    <x v="479"/>
    <x v="2"/>
    <x v="2"/>
    <s v="Tax Supported Debt"/>
    <x v="2"/>
    <x v="0"/>
    <x v="3"/>
    <x v="5"/>
    <x v="0"/>
    <s v="Individual"/>
    <x v="0"/>
    <x v="8"/>
    <x v="7"/>
    <x v="27"/>
    <x v="24"/>
    <s v="903608 East Urban Facility"/>
    <s v="518004  Tax Supported Debt"/>
    <n v="0"/>
    <n v="0"/>
    <n v="0"/>
    <n v="0"/>
    <n v="0"/>
    <n v="0"/>
    <n v="0"/>
    <n v="0"/>
    <n v="0"/>
    <n v="0"/>
    <n v="0"/>
    <n v="518004"/>
    <n v="0"/>
    <n v="2"/>
    <x v="7"/>
    <s v="Tax Supported Debt"/>
    <n v="903608"/>
    <s v="Aménagement de la succursale d'Orléans"/>
    <s v="903608 Aménagement de la succursale d'Orléans"/>
    <x v="8"/>
    <x v="24"/>
    <x v="0"/>
    <x v="2"/>
  </r>
  <r>
    <n v="903608"/>
    <x v="479"/>
    <x v="3"/>
    <x v="3"/>
    <s v="Provincial Revenue"/>
    <x v="3"/>
    <x v="2"/>
    <x v="3"/>
    <x v="5"/>
    <x v="0"/>
    <s v="Individual"/>
    <x v="0"/>
    <x v="8"/>
    <x v="7"/>
    <x v="27"/>
    <x v="24"/>
    <s v="903608 East Urban Facility"/>
    <s v="512005  Provincial Revenue"/>
    <n v="0"/>
    <n v="0"/>
    <n v="0"/>
    <n v="0"/>
    <n v="0"/>
    <n v="0"/>
    <n v="0"/>
    <n v="0"/>
    <n v="0"/>
    <n v="0"/>
    <n v="0"/>
    <n v="512005"/>
    <n v="0"/>
    <n v="2"/>
    <x v="7"/>
    <s v="Provincial"/>
    <n v="903608"/>
    <s v="Aménagement de la succursale d'Orléans"/>
    <s v="903608 Aménagement de la succursale d'Orléans"/>
    <x v="8"/>
    <x v="24"/>
    <x v="0"/>
    <x v="3"/>
  </r>
  <r>
    <n v="903608"/>
    <x v="479"/>
    <x v="0"/>
    <x v="4"/>
    <s v="Federal Gas Tax"/>
    <x v="8"/>
    <x v="4"/>
    <x v="3"/>
    <x v="5"/>
    <x v="0"/>
    <s v="Individual"/>
    <x v="0"/>
    <x v="8"/>
    <x v="7"/>
    <x v="27"/>
    <x v="24"/>
    <s v="903608 East Urban Facility"/>
    <s v="516174  Federal Gas Tax"/>
    <n v="0"/>
    <n v="0"/>
    <n v="0"/>
    <n v="0"/>
    <n v="0"/>
    <n v="0"/>
    <n v="0"/>
    <n v="0"/>
    <n v="0"/>
    <n v="0"/>
    <n v="0"/>
    <n v="516174"/>
    <n v="0"/>
    <n v="2"/>
    <x v="7"/>
    <s v="Federal Gas Tax"/>
    <n v="903608"/>
    <s v="Aménagement de la succursale d'Orléans"/>
    <s v="903608 Aménagement de la succursale d'Orléans"/>
    <x v="8"/>
    <x v="24"/>
    <x v="0"/>
    <x v="4"/>
  </r>
  <r>
    <n v="903608"/>
    <x v="479"/>
    <x v="1"/>
    <x v="1"/>
    <s v="Studies-2021-CW"/>
    <x v="1"/>
    <x v="1"/>
    <x v="3"/>
    <x v="5"/>
    <x v="0"/>
    <s v="Individual"/>
    <x v="0"/>
    <x v="8"/>
    <x v="7"/>
    <x v="27"/>
    <x v="24"/>
    <s v="903608 East Urban Facility"/>
    <s v="516279  D/C Studies-2021-CW"/>
    <n v="0"/>
    <n v="0"/>
    <n v="0"/>
    <n v="0"/>
    <n v="0"/>
    <n v="0"/>
    <n v="0"/>
    <n v="0"/>
    <n v="0"/>
    <n v="0"/>
    <n v="0"/>
    <n v="516279"/>
    <n v="0"/>
    <n v="2"/>
    <x v="7"/>
    <s v="Studies"/>
    <n v="903608"/>
    <s v="Aménagement de la succursale d'Orléans"/>
    <s v="903608 Aménagement de la succursale d'Orléans"/>
    <x v="8"/>
    <x v="24"/>
    <x v="0"/>
    <x v="1"/>
  </r>
  <r>
    <n v="908717"/>
    <x v="480"/>
    <x v="2"/>
    <x v="2"/>
    <s v="Tax Supported Debt"/>
    <x v="2"/>
    <x v="0"/>
    <x v="4"/>
    <x v="6"/>
    <x v="0"/>
    <s v="Individual"/>
    <x v="2"/>
    <x v="9"/>
    <x v="8"/>
    <x v="10"/>
    <x v="25"/>
    <s v="908717  Corporate Services - South"/>
    <s v="518004  Tax Supported Debt"/>
    <n v="0"/>
    <n v="0"/>
    <n v="0"/>
    <n v="0"/>
    <n v="0"/>
    <n v="0"/>
    <n v="0"/>
    <n v="0"/>
    <n v="0"/>
    <n v="0"/>
    <n v="0"/>
    <n v="518004"/>
    <n v="0"/>
    <s v="CW"/>
    <x v="1"/>
    <s v="Tax Supported Debt"/>
    <n v="908717"/>
    <s v="Services généraux - Sud"/>
    <s v="908717 Services généraux - Sud"/>
    <x v="9"/>
    <x v="25"/>
    <x v="2"/>
    <x v="2"/>
  </r>
  <r>
    <n v="908717"/>
    <x v="480"/>
    <x v="3"/>
    <x v="3"/>
    <s v="Provincial Revenue"/>
    <x v="3"/>
    <x v="2"/>
    <x v="4"/>
    <x v="6"/>
    <x v="0"/>
    <s v="Individual"/>
    <x v="2"/>
    <x v="9"/>
    <x v="8"/>
    <x v="10"/>
    <x v="25"/>
    <s v="908717  Corporate Services - South"/>
    <s v="512005  Provincial Revenue"/>
    <n v="0"/>
    <n v="0"/>
    <n v="0"/>
    <n v="0"/>
    <n v="0"/>
    <n v="0"/>
    <n v="0"/>
    <n v="0"/>
    <n v="0"/>
    <n v="0"/>
    <n v="0"/>
    <n v="512005"/>
    <n v="0"/>
    <s v="CW"/>
    <x v="1"/>
    <s v="Provincial"/>
    <n v="908717"/>
    <s v="Services généraux - Sud"/>
    <s v="908717 Services généraux - Sud"/>
    <x v="9"/>
    <x v="25"/>
    <x v="2"/>
    <x v="3"/>
  </r>
  <r>
    <n v="908717"/>
    <x v="480"/>
    <x v="0"/>
    <x v="4"/>
    <s v="Federal Gas Tax"/>
    <x v="8"/>
    <x v="4"/>
    <x v="4"/>
    <x v="6"/>
    <x v="0"/>
    <s v="Individual"/>
    <x v="2"/>
    <x v="9"/>
    <x v="8"/>
    <x v="10"/>
    <x v="25"/>
    <s v="908717  Corporate Services - South"/>
    <s v="516174  Federal Gas Tax"/>
    <n v="0"/>
    <n v="0"/>
    <n v="0"/>
    <n v="0"/>
    <n v="0"/>
    <n v="0"/>
    <n v="0"/>
    <n v="0"/>
    <n v="0"/>
    <n v="0"/>
    <n v="0"/>
    <n v="516174"/>
    <n v="0"/>
    <s v="CW"/>
    <x v="1"/>
    <s v="Federal Gas Tax"/>
    <n v="908717"/>
    <s v="Services généraux - Sud"/>
    <s v="908717 Services généraux - Sud"/>
    <x v="9"/>
    <x v="25"/>
    <x v="2"/>
    <x v="4"/>
  </r>
  <r>
    <n v="908717"/>
    <x v="480"/>
    <x v="1"/>
    <x v="1"/>
    <s v="Studies-2021-CW"/>
    <x v="1"/>
    <x v="1"/>
    <x v="4"/>
    <x v="6"/>
    <x v="0"/>
    <s v="Individual"/>
    <x v="2"/>
    <x v="9"/>
    <x v="8"/>
    <x v="10"/>
    <x v="25"/>
    <s v="908717  Corporate Services - South"/>
    <s v="516279  D/C Studies-2021-CW"/>
    <n v="0"/>
    <n v="0"/>
    <n v="0"/>
    <n v="0"/>
    <n v="0"/>
    <n v="0"/>
    <n v="0"/>
    <n v="0"/>
    <n v="0"/>
    <n v="0"/>
    <n v="0"/>
    <n v="516279"/>
    <n v="0"/>
    <s v="CW"/>
    <x v="1"/>
    <s v="Studies"/>
    <n v="908717"/>
    <s v="Services généraux - Sud"/>
    <s v="908717 Services généraux - Sud"/>
    <x v="9"/>
    <x v="25"/>
    <x v="2"/>
    <x v="1"/>
  </r>
  <r>
    <n v="908605"/>
    <x v="481"/>
    <x v="2"/>
    <x v="2"/>
    <s v="Tax Supported Debt"/>
    <x v="2"/>
    <x v="0"/>
    <x v="0"/>
    <x v="0"/>
    <x v="0"/>
    <s v="Individual"/>
    <x v="0"/>
    <x v="7"/>
    <x v="1"/>
    <x v="3"/>
    <x v="21"/>
    <s v="908605 South Mississippi Bridge Mohrs Rd 432030"/>
    <s v="518004  Tax Supported Debt"/>
    <n v="0"/>
    <n v="0"/>
    <n v="0"/>
    <n v="0"/>
    <n v="0"/>
    <n v="0"/>
    <n v="0"/>
    <n v="0"/>
    <n v="0"/>
    <n v="0"/>
    <n v="0"/>
    <n v="518004"/>
    <n v="0"/>
    <n v="5"/>
    <x v="11"/>
    <s v="Tax Supported Debt"/>
    <n v="908605"/>
    <s v="Pont Mississippi Sud rue Mohrs 432030"/>
    <s v="908605 Pont Mississippi Sud rue Mohrs 432030"/>
    <x v="7"/>
    <x v="21"/>
    <x v="0"/>
    <x v="2"/>
  </r>
  <r>
    <n v="908605"/>
    <x v="482"/>
    <x v="3"/>
    <x v="3"/>
    <s v="Provincial Revenue"/>
    <x v="3"/>
    <x v="2"/>
    <x v="0"/>
    <x v="0"/>
    <x v="0"/>
    <s v="Individual"/>
    <x v="0"/>
    <x v="7"/>
    <x v="1"/>
    <x v="3"/>
    <x v="21"/>
    <s v="908605 South Mississippi Bridge Mohrs Rd 432031"/>
    <s v="512005  Provincial Revenue"/>
    <n v="0"/>
    <n v="0"/>
    <n v="0"/>
    <n v="0"/>
    <n v="0"/>
    <n v="0"/>
    <n v="0"/>
    <n v="0"/>
    <n v="0"/>
    <n v="0"/>
    <n v="0"/>
    <n v="512005"/>
    <n v="0"/>
    <n v="5"/>
    <x v="11"/>
    <s v="Provincial"/>
    <n v="908605"/>
    <s v="Pont Mississippi Sud rue Mohrs 432030"/>
    <s v="908605 Pont Mississippi Sud rue Mohrs 432030"/>
    <x v="7"/>
    <x v="21"/>
    <x v="0"/>
    <x v="3"/>
  </r>
  <r>
    <n v="908605"/>
    <x v="483"/>
    <x v="0"/>
    <x v="4"/>
    <s v="Federal Gas Tax"/>
    <x v="8"/>
    <x v="4"/>
    <x v="0"/>
    <x v="0"/>
    <x v="0"/>
    <s v="Individual"/>
    <x v="0"/>
    <x v="7"/>
    <x v="1"/>
    <x v="3"/>
    <x v="21"/>
    <s v="908605 South Mississippi Bridge Mohrs Rd 432032"/>
    <s v="516174  Federal Gas Tax"/>
    <n v="0"/>
    <n v="0"/>
    <n v="0"/>
    <n v="0"/>
    <n v="0"/>
    <n v="0"/>
    <n v="0"/>
    <n v="0"/>
    <n v="0"/>
    <n v="0"/>
    <n v="0"/>
    <n v="516174"/>
    <n v="0"/>
    <n v="5"/>
    <x v="11"/>
    <s v="Federal Gas Tax"/>
    <n v="908605"/>
    <s v="Pont Mississippi Sud rue Mohrs 432030"/>
    <s v="908605 Pont Mississippi Sud rue Mohrs 432030"/>
    <x v="7"/>
    <x v="21"/>
    <x v="0"/>
    <x v="4"/>
  </r>
  <r>
    <n v="908605"/>
    <x v="484"/>
    <x v="1"/>
    <x v="1"/>
    <s v="Studies-2021-CW"/>
    <x v="1"/>
    <x v="1"/>
    <x v="0"/>
    <x v="0"/>
    <x v="0"/>
    <s v="Individual"/>
    <x v="0"/>
    <x v="7"/>
    <x v="1"/>
    <x v="3"/>
    <x v="21"/>
    <s v="908605 South Mississippi Bridge Mohrs Rd 432033"/>
    <s v="516279  D/C Studies-2021-CW"/>
    <n v="0"/>
    <n v="0"/>
    <n v="0"/>
    <n v="0"/>
    <n v="0"/>
    <n v="0"/>
    <n v="0"/>
    <n v="0"/>
    <n v="0"/>
    <n v="0"/>
    <n v="0"/>
    <n v="516279"/>
    <n v="0"/>
    <n v="5"/>
    <x v="11"/>
    <s v="Studies"/>
    <n v="908605"/>
    <s v="Pont Mississippi Sud rue Mohrs 432030"/>
    <s v="908605 Pont Mississippi Sud rue Mohrs 432030"/>
    <x v="7"/>
    <x v="21"/>
    <x v="0"/>
    <x v="1"/>
  </r>
  <r>
    <n v="906642"/>
    <x v="485"/>
    <x v="2"/>
    <x v="2"/>
    <s v="Tax Supported Debt"/>
    <x v="2"/>
    <x v="0"/>
    <x v="1"/>
    <x v="1"/>
    <x v="0"/>
    <s v="Individual"/>
    <x v="0"/>
    <x v="1"/>
    <x v="4"/>
    <x v="11"/>
    <x v="9"/>
    <s v="906642  Munster Well System Rehab"/>
    <s v="518004  Tax Supported Debt"/>
    <n v="0"/>
    <n v="0"/>
    <n v="0"/>
    <n v="0"/>
    <n v="0"/>
    <n v="0"/>
    <n v="0"/>
    <n v="0"/>
    <n v="0"/>
    <n v="0"/>
    <n v="0"/>
    <n v="518004"/>
    <n v="0"/>
    <s v="CW"/>
    <x v="9"/>
    <s v="Tax Supported Debt"/>
    <n v="906642"/>
    <s v="Réfection du système de puits de Munster Hamlet"/>
    <s v="906642 Réfection du système de puits de Munster Hamlet"/>
    <x v="1"/>
    <x v="10"/>
    <x v="0"/>
    <x v="2"/>
  </r>
  <r>
    <n v="906642"/>
    <x v="485"/>
    <x v="3"/>
    <x v="3"/>
    <s v="Provincial Revenue"/>
    <x v="3"/>
    <x v="2"/>
    <x v="1"/>
    <x v="1"/>
    <x v="0"/>
    <s v="Individual"/>
    <x v="0"/>
    <x v="1"/>
    <x v="4"/>
    <x v="11"/>
    <x v="9"/>
    <s v="906642  Munster Well System Rehab"/>
    <s v="512005  Provincial Revenue"/>
    <n v="0"/>
    <n v="0"/>
    <n v="0"/>
    <n v="0"/>
    <n v="0"/>
    <n v="0"/>
    <n v="0"/>
    <n v="0"/>
    <n v="0"/>
    <n v="0"/>
    <n v="0"/>
    <n v="512005"/>
    <n v="0"/>
    <s v="CW"/>
    <x v="9"/>
    <s v="Provincial"/>
    <n v="906642"/>
    <s v="Réfection du système de puits de Munster Hamlet"/>
    <s v="906642 Réfection du système de puits de Munster Hamlet"/>
    <x v="1"/>
    <x v="10"/>
    <x v="0"/>
    <x v="3"/>
  </r>
  <r>
    <n v="906642"/>
    <x v="485"/>
    <x v="0"/>
    <x v="4"/>
    <s v="Federal Gas Tax"/>
    <x v="8"/>
    <x v="4"/>
    <x v="1"/>
    <x v="1"/>
    <x v="0"/>
    <s v="Individual"/>
    <x v="0"/>
    <x v="1"/>
    <x v="4"/>
    <x v="11"/>
    <x v="9"/>
    <s v="906642  Munster Well System Rehab"/>
    <s v="516174  Federal Gas Tax"/>
    <n v="0"/>
    <n v="0"/>
    <n v="0"/>
    <n v="0"/>
    <n v="0"/>
    <n v="0"/>
    <n v="0"/>
    <n v="0"/>
    <n v="0"/>
    <n v="0"/>
    <n v="0"/>
    <n v="516174"/>
    <n v="0"/>
    <s v="CW"/>
    <x v="9"/>
    <s v="Federal Gas Tax"/>
    <n v="906642"/>
    <s v="Réfection du système de puits de Munster Hamlet"/>
    <s v="906642 Réfection du système de puits de Munster Hamlet"/>
    <x v="1"/>
    <x v="10"/>
    <x v="0"/>
    <x v="4"/>
  </r>
  <r>
    <n v="906642"/>
    <x v="485"/>
    <x v="1"/>
    <x v="1"/>
    <s v="Studies-2021-CW"/>
    <x v="1"/>
    <x v="1"/>
    <x v="1"/>
    <x v="1"/>
    <x v="0"/>
    <s v="Individual"/>
    <x v="0"/>
    <x v="1"/>
    <x v="4"/>
    <x v="11"/>
    <x v="9"/>
    <s v="906642  Munster Well System Rehab"/>
    <s v="516279  D/C Studies-2021-CW"/>
    <n v="0"/>
    <n v="0"/>
    <n v="0"/>
    <n v="0"/>
    <n v="0"/>
    <n v="0"/>
    <n v="0"/>
    <n v="0"/>
    <n v="0"/>
    <n v="0"/>
    <n v="0"/>
    <n v="516279"/>
    <n v="0"/>
    <s v="CW"/>
    <x v="9"/>
    <s v="Studies"/>
    <n v="906642"/>
    <s v="Réfection du système de puits de Munster Hamlet"/>
    <s v="906642 Réfection du système de puits de Munster Hamlet"/>
    <x v="1"/>
    <x v="10"/>
    <x v="0"/>
    <x v="1"/>
  </r>
  <r>
    <n v="907816"/>
    <x v="213"/>
    <x v="2"/>
    <x v="2"/>
    <s v="Tax Supported Debt"/>
    <x v="2"/>
    <x v="0"/>
    <x v="0"/>
    <x v="0"/>
    <x v="0"/>
    <s v="Solid Waste Landfill Management"/>
    <x v="3"/>
    <x v="2"/>
    <x v="4"/>
    <x v="15"/>
    <x v="13"/>
    <s v="907816  Groundwater Management"/>
    <s v="518004  Tax Supported Debt"/>
    <n v="0"/>
    <n v="0"/>
    <n v="0"/>
    <n v="0"/>
    <n v="0"/>
    <n v="0"/>
    <n v="0"/>
    <n v="0"/>
    <n v="0"/>
    <n v="0"/>
    <n v="0"/>
    <n v="518004"/>
    <n v="0"/>
    <s v="CW"/>
    <x v="9"/>
    <s v="Tax Supported Debt"/>
    <n v="907816"/>
    <s v="Gestion des eaux souterraines  "/>
    <s v="907816 Gestion des eaux souterraines  "/>
    <x v="2"/>
    <x v="13"/>
    <x v="4"/>
    <x v="2"/>
  </r>
  <r>
    <n v="907816"/>
    <x v="213"/>
    <x v="3"/>
    <x v="3"/>
    <s v="Provincial Revenue"/>
    <x v="3"/>
    <x v="2"/>
    <x v="0"/>
    <x v="0"/>
    <x v="0"/>
    <s v="Solid Waste Landfill Management"/>
    <x v="3"/>
    <x v="2"/>
    <x v="4"/>
    <x v="15"/>
    <x v="13"/>
    <s v="907816  Groundwater Management"/>
    <s v="512005  Provincial Revenue"/>
    <n v="0"/>
    <n v="0"/>
    <n v="0"/>
    <n v="0"/>
    <n v="0"/>
    <n v="0"/>
    <n v="0"/>
    <n v="0"/>
    <n v="0"/>
    <n v="0"/>
    <n v="0"/>
    <n v="512005"/>
    <n v="0"/>
    <s v="CW"/>
    <x v="9"/>
    <s v="Provincial"/>
    <n v="907816"/>
    <s v="Gestion des eaux souterraines  "/>
    <s v="907816 Gestion des eaux souterraines  "/>
    <x v="2"/>
    <x v="13"/>
    <x v="4"/>
    <x v="3"/>
  </r>
  <r>
    <n v="907816"/>
    <x v="213"/>
    <x v="0"/>
    <x v="4"/>
    <s v="Federal Gas Tax"/>
    <x v="8"/>
    <x v="4"/>
    <x v="0"/>
    <x v="0"/>
    <x v="0"/>
    <s v="Solid Waste Landfill Management"/>
    <x v="3"/>
    <x v="2"/>
    <x v="4"/>
    <x v="15"/>
    <x v="13"/>
    <s v="907816  Groundwater Management"/>
    <s v="516174  Federal Gas Tax"/>
    <n v="0"/>
    <n v="0"/>
    <n v="0"/>
    <n v="0"/>
    <n v="0"/>
    <n v="0"/>
    <n v="0"/>
    <n v="0"/>
    <n v="0"/>
    <n v="0"/>
    <n v="0"/>
    <n v="516174"/>
    <n v="0"/>
    <s v="CW"/>
    <x v="9"/>
    <s v="Federal Gas Tax"/>
    <n v="907816"/>
    <s v="Gestion des eaux souterraines  "/>
    <s v="907816 Gestion des eaux souterraines  "/>
    <x v="2"/>
    <x v="13"/>
    <x v="4"/>
    <x v="4"/>
  </r>
  <r>
    <n v="907816"/>
    <x v="213"/>
    <x v="1"/>
    <x v="1"/>
    <s v="Studies-2021-CW"/>
    <x v="1"/>
    <x v="1"/>
    <x v="0"/>
    <x v="0"/>
    <x v="0"/>
    <s v="Solid Waste Landfill Management"/>
    <x v="3"/>
    <x v="2"/>
    <x v="4"/>
    <x v="15"/>
    <x v="13"/>
    <s v="907816  Groundwater Management"/>
    <s v="516279  D/C Studies-2021-CW"/>
    <n v="0"/>
    <n v="0"/>
    <n v="0"/>
    <n v="0"/>
    <n v="0"/>
    <n v="0"/>
    <n v="0"/>
    <n v="0"/>
    <n v="0"/>
    <n v="0"/>
    <n v="0"/>
    <n v="516279"/>
    <n v="0"/>
    <s v="CW"/>
    <x v="9"/>
    <s v="Studies"/>
    <n v="907816"/>
    <s v="Gestion des eaux souterraines  "/>
    <s v="907816 Gestion des eaux souterraines  "/>
    <x v="2"/>
    <x v="13"/>
    <x v="4"/>
    <x v="1"/>
  </r>
  <r>
    <n v="908875"/>
    <x v="486"/>
    <x v="2"/>
    <x v="2"/>
    <s v="Tax Supported Debt"/>
    <x v="2"/>
    <x v="0"/>
    <x v="0"/>
    <x v="0"/>
    <x v="0"/>
    <s v="Individual"/>
    <x v="0"/>
    <x v="3"/>
    <x v="5"/>
    <x v="18"/>
    <x v="16"/>
    <s v="908875  Technology Infrastructure - 2018"/>
    <s v="518004  Tax Supported Debt"/>
    <n v="0"/>
    <n v="0"/>
    <n v="0"/>
    <n v="0"/>
    <n v="0"/>
    <n v="0"/>
    <n v="0"/>
    <n v="0"/>
    <n v="0"/>
    <n v="0"/>
    <n v="0"/>
    <n v="518004"/>
    <n v="0"/>
    <s v="CW"/>
    <x v="3"/>
    <s v="Tax Supported Debt"/>
    <n v="908875"/>
    <s v="Infrastructure technologique des TI 2018"/>
    <s v="908875 Infrastructure technologique des TI 2018"/>
    <x v="3"/>
    <x v="16"/>
    <x v="0"/>
    <x v="2"/>
  </r>
  <r>
    <n v="908875"/>
    <x v="486"/>
    <x v="3"/>
    <x v="3"/>
    <s v="Provincial Revenue"/>
    <x v="3"/>
    <x v="2"/>
    <x v="0"/>
    <x v="0"/>
    <x v="0"/>
    <s v="Individual"/>
    <x v="0"/>
    <x v="3"/>
    <x v="5"/>
    <x v="18"/>
    <x v="16"/>
    <s v="908875  Technology Infrastructure - 2018"/>
    <s v="512005  Provincial Revenue"/>
    <n v="0"/>
    <n v="0"/>
    <n v="0"/>
    <n v="0"/>
    <n v="0"/>
    <n v="0"/>
    <n v="0"/>
    <n v="0"/>
    <n v="0"/>
    <n v="0"/>
    <n v="0"/>
    <n v="512005"/>
    <n v="0"/>
    <s v="CW"/>
    <x v="3"/>
    <s v="Provincial"/>
    <n v="908875"/>
    <s v="Infrastructure technologique des TI 2018"/>
    <s v="908875 Infrastructure technologique des TI 2018"/>
    <x v="3"/>
    <x v="16"/>
    <x v="0"/>
    <x v="3"/>
  </r>
  <r>
    <n v="908875"/>
    <x v="486"/>
    <x v="0"/>
    <x v="4"/>
    <s v="Federal Gas Tax"/>
    <x v="8"/>
    <x v="4"/>
    <x v="0"/>
    <x v="0"/>
    <x v="0"/>
    <s v="Individual"/>
    <x v="0"/>
    <x v="3"/>
    <x v="5"/>
    <x v="18"/>
    <x v="16"/>
    <s v="908875  Technology Infrastructure - 2018"/>
    <s v="516174  Federal Gas Tax"/>
    <n v="0"/>
    <n v="0"/>
    <n v="0"/>
    <n v="0"/>
    <n v="0"/>
    <n v="0"/>
    <n v="0"/>
    <n v="0"/>
    <n v="0"/>
    <n v="0"/>
    <n v="0"/>
    <n v="516174"/>
    <n v="0"/>
    <s v="CW"/>
    <x v="3"/>
    <s v="Federal Gas Tax"/>
    <n v="908875"/>
    <s v="Infrastructure technologique des TI 2018"/>
    <s v="908875 Infrastructure technologique des TI 2018"/>
    <x v="3"/>
    <x v="16"/>
    <x v="0"/>
    <x v="4"/>
  </r>
  <r>
    <n v="908875"/>
    <x v="486"/>
    <x v="1"/>
    <x v="1"/>
    <s v="Studies-2021-CW"/>
    <x v="1"/>
    <x v="1"/>
    <x v="0"/>
    <x v="0"/>
    <x v="0"/>
    <s v="Individual"/>
    <x v="0"/>
    <x v="3"/>
    <x v="5"/>
    <x v="18"/>
    <x v="16"/>
    <s v="908875  Technology Infrastructure - 2018"/>
    <s v="516279  D/C Studies-2021-CW"/>
    <n v="0"/>
    <n v="0"/>
    <n v="0"/>
    <n v="0"/>
    <n v="0"/>
    <n v="0"/>
    <n v="0"/>
    <n v="0"/>
    <n v="0"/>
    <n v="0"/>
    <n v="0"/>
    <n v="516279"/>
    <n v="0"/>
    <s v="CW"/>
    <x v="3"/>
    <s v="Studies"/>
    <n v="908875"/>
    <s v="Infrastructure technologique des TI 2018"/>
    <s v="908875 Infrastructure technologique des TI 2018"/>
    <x v="3"/>
    <x v="16"/>
    <x v="0"/>
    <x v="1"/>
  </r>
  <r>
    <n v="907804"/>
    <x v="487"/>
    <x v="2"/>
    <x v="2"/>
    <s v="Tax Supported Debt"/>
    <x v="2"/>
    <x v="0"/>
    <x v="0"/>
    <x v="0"/>
    <x v="0"/>
    <s v="Individual"/>
    <x v="0"/>
    <x v="0"/>
    <x v="3"/>
    <x v="8"/>
    <x v="7"/>
    <s v="907804  Minor Park Improvement 2015"/>
    <s v="518004  Tax Supported Debt"/>
    <n v="0"/>
    <n v="0"/>
    <n v="0"/>
    <n v="0"/>
    <n v="0"/>
    <n v="0"/>
    <n v="0"/>
    <n v="0"/>
    <n v="0"/>
    <n v="0"/>
    <n v="0"/>
    <n v="518004"/>
    <n v="0"/>
    <s v="CW"/>
    <x v="8"/>
    <s v="Tax Supported Debt"/>
    <n v="907804"/>
    <s v="Améliorations mineures aux parcs 2015"/>
    <s v="907804 Améliorations mineures aux parcs 2015"/>
    <x v="0"/>
    <x v="7"/>
    <x v="0"/>
    <x v="2"/>
  </r>
  <r>
    <n v="907804"/>
    <x v="487"/>
    <x v="3"/>
    <x v="3"/>
    <s v="Provincial Revenue"/>
    <x v="3"/>
    <x v="2"/>
    <x v="0"/>
    <x v="0"/>
    <x v="0"/>
    <s v="Individual"/>
    <x v="0"/>
    <x v="0"/>
    <x v="3"/>
    <x v="8"/>
    <x v="7"/>
    <s v="907804  Minor Park Improvement 2015"/>
    <s v="512005  Provincial Revenue"/>
    <n v="0"/>
    <n v="0"/>
    <n v="0"/>
    <n v="0"/>
    <n v="0"/>
    <n v="0"/>
    <n v="0"/>
    <n v="0"/>
    <n v="0"/>
    <n v="0"/>
    <n v="0"/>
    <n v="512005"/>
    <n v="0"/>
    <s v="CW"/>
    <x v="8"/>
    <s v="Provincial"/>
    <n v="907804"/>
    <s v="Améliorations mineures aux parcs 2015"/>
    <s v="907804 Améliorations mineures aux parcs 2015"/>
    <x v="0"/>
    <x v="7"/>
    <x v="0"/>
    <x v="3"/>
  </r>
  <r>
    <n v="907804"/>
    <x v="487"/>
    <x v="0"/>
    <x v="4"/>
    <s v="Federal Gas Tax"/>
    <x v="8"/>
    <x v="4"/>
    <x v="0"/>
    <x v="0"/>
    <x v="0"/>
    <s v="Individual"/>
    <x v="0"/>
    <x v="0"/>
    <x v="3"/>
    <x v="8"/>
    <x v="7"/>
    <s v="907804  Minor Park Improvement 2015"/>
    <s v="516174  Federal Gas Tax"/>
    <n v="0"/>
    <n v="0"/>
    <n v="0"/>
    <n v="0"/>
    <n v="0"/>
    <n v="0"/>
    <n v="0"/>
    <n v="0"/>
    <n v="0"/>
    <n v="0"/>
    <n v="0"/>
    <n v="516174"/>
    <n v="0"/>
    <s v="CW"/>
    <x v="8"/>
    <s v="Federal Gas Tax"/>
    <n v="907804"/>
    <s v="Améliorations mineures aux parcs 2015"/>
    <s v="907804 Améliorations mineures aux parcs 2015"/>
    <x v="0"/>
    <x v="7"/>
    <x v="0"/>
    <x v="4"/>
  </r>
  <r>
    <n v="907804"/>
    <x v="487"/>
    <x v="1"/>
    <x v="1"/>
    <s v="Studies-2021-CW"/>
    <x v="1"/>
    <x v="1"/>
    <x v="0"/>
    <x v="0"/>
    <x v="0"/>
    <s v="Individual"/>
    <x v="0"/>
    <x v="0"/>
    <x v="3"/>
    <x v="8"/>
    <x v="7"/>
    <s v="907804  Minor Park Improvement 2015"/>
    <s v="516279  D/C Studies-2021-CW"/>
    <n v="0"/>
    <n v="0"/>
    <n v="0"/>
    <n v="0"/>
    <n v="0"/>
    <n v="0"/>
    <n v="0"/>
    <n v="0"/>
    <n v="0"/>
    <n v="0"/>
    <n v="0"/>
    <n v="516279"/>
    <n v="0"/>
    <s v="CW"/>
    <x v="8"/>
    <s v="Studies"/>
    <n v="907804"/>
    <s v="Améliorations mineures aux parcs 2015"/>
    <s v="907804 Améliorations mineures aux parcs 2015"/>
    <x v="0"/>
    <x v="7"/>
    <x v="0"/>
    <x v="1"/>
  </r>
  <r>
    <n v="906930"/>
    <x v="488"/>
    <x v="2"/>
    <x v="2"/>
    <s v="Tax Supported Debt"/>
    <x v="2"/>
    <x v="0"/>
    <x v="0"/>
    <x v="0"/>
    <x v="0"/>
    <s v="Individual"/>
    <x v="2"/>
    <x v="4"/>
    <x v="1"/>
    <x v="13"/>
    <x v="18"/>
    <s v="906930  Legacy System Replacement - LMS"/>
    <s v="518004  Tax Supported Debt"/>
    <n v="0"/>
    <n v="0"/>
    <n v="0"/>
    <n v="0"/>
    <n v="0"/>
    <n v="0"/>
    <n v="0"/>
    <n v="0"/>
    <n v="0"/>
    <n v="0"/>
    <n v="0"/>
    <n v="518004"/>
    <n v="0"/>
    <s v="CW"/>
    <x v="8"/>
    <s v="Tax Supported Debt"/>
    <n v="906930"/>
    <s v="Remplacement des anciens systèmes- SGA"/>
    <s v="906930 Remplacement des anciens systèmes- SGA"/>
    <x v="4"/>
    <x v="18"/>
    <x v="2"/>
    <x v="2"/>
  </r>
  <r>
    <n v="906930"/>
    <x v="488"/>
    <x v="3"/>
    <x v="3"/>
    <s v="Provincial Revenue"/>
    <x v="3"/>
    <x v="2"/>
    <x v="0"/>
    <x v="0"/>
    <x v="0"/>
    <s v="Individual"/>
    <x v="2"/>
    <x v="4"/>
    <x v="1"/>
    <x v="13"/>
    <x v="18"/>
    <s v="906930  Legacy System Replacement - LMS"/>
    <s v="512005  Provincial Revenue"/>
    <n v="0"/>
    <n v="0"/>
    <n v="0"/>
    <n v="0"/>
    <n v="0"/>
    <n v="0"/>
    <n v="0"/>
    <n v="0"/>
    <n v="0"/>
    <n v="0"/>
    <n v="0"/>
    <n v="512005"/>
    <n v="0"/>
    <s v="CW"/>
    <x v="8"/>
    <s v="Provincial"/>
    <n v="906930"/>
    <s v="Remplacement des anciens systèmes- SGA"/>
    <s v="906930 Remplacement des anciens systèmes- SGA"/>
    <x v="4"/>
    <x v="18"/>
    <x v="2"/>
    <x v="3"/>
  </r>
  <r>
    <n v="906930"/>
    <x v="488"/>
    <x v="0"/>
    <x v="4"/>
    <s v="Federal Gas Tax"/>
    <x v="8"/>
    <x v="4"/>
    <x v="0"/>
    <x v="0"/>
    <x v="0"/>
    <s v="Individual"/>
    <x v="2"/>
    <x v="4"/>
    <x v="1"/>
    <x v="13"/>
    <x v="18"/>
    <s v="906930  Legacy System Replacement - LMS"/>
    <s v="516174  Federal Gas Tax"/>
    <n v="0"/>
    <n v="0"/>
    <n v="0"/>
    <n v="0"/>
    <n v="0"/>
    <n v="0"/>
    <n v="0"/>
    <n v="0"/>
    <n v="0"/>
    <n v="0"/>
    <n v="0"/>
    <n v="516174"/>
    <n v="0"/>
    <s v="CW"/>
    <x v="8"/>
    <s v="Federal Gas Tax"/>
    <n v="906930"/>
    <s v="Remplacement des anciens systèmes- SGA"/>
    <s v="906930 Remplacement des anciens systèmes- SGA"/>
    <x v="4"/>
    <x v="18"/>
    <x v="2"/>
    <x v="4"/>
  </r>
  <r>
    <n v="906930"/>
    <x v="488"/>
    <x v="1"/>
    <x v="1"/>
    <s v="Studies-2021-CW"/>
    <x v="1"/>
    <x v="1"/>
    <x v="0"/>
    <x v="0"/>
    <x v="0"/>
    <s v="Individual"/>
    <x v="2"/>
    <x v="4"/>
    <x v="1"/>
    <x v="13"/>
    <x v="18"/>
    <s v="906930  Legacy System Replacement - LMS"/>
    <s v="516279  D/C Studies-2021-CW"/>
    <n v="0"/>
    <n v="0"/>
    <n v="0"/>
    <n v="0"/>
    <n v="0"/>
    <n v="0"/>
    <n v="0"/>
    <n v="0"/>
    <n v="0"/>
    <n v="0"/>
    <n v="0"/>
    <n v="516279"/>
    <n v="0"/>
    <s v="CW"/>
    <x v="8"/>
    <s v="Studies"/>
    <n v="906930"/>
    <s v="Remplacement des anciens systèmes- SGA"/>
    <s v="906930 Remplacement des anciens systèmes- SGA"/>
    <x v="4"/>
    <x v="18"/>
    <x v="2"/>
    <x v="1"/>
  </r>
  <r>
    <n v="909099"/>
    <x v="489"/>
    <x v="2"/>
    <x v="2"/>
    <s v="Tax Supported Debt"/>
    <x v="2"/>
    <x v="0"/>
    <x v="2"/>
    <x v="4"/>
    <x v="0"/>
    <s v="Individual"/>
    <x v="0"/>
    <x v="5"/>
    <x v="6"/>
    <x v="20"/>
    <x v="20"/>
    <s v="909099  Bus Replacement"/>
    <s v="518004  Tax Supported Debt"/>
    <n v="0"/>
    <n v="0"/>
    <n v="0"/>
    <n v="0"/>
    <n v="0"/>
    <n v="0"/>
    <n v="0"/>
    <n v="0"/>
    <n v="0"/>
    <n v="0"/>
    <n v="0"/>
    <n v="518004"/>
    <n v="0"/>
    <s v="CW"/>
    <x v="3"/>
    <s v="Tax Supported Debt"/>
    <n v="909099"/>
    <s v="Remplacement d’autobus"/>
    <s v="909099 Remplacement d’autobus"/>
    <x v="5"/>
    <x v="20"/>
    <x v="0"/>
    <x v="2"/>
  </r>
  <r>
    <n v="909099"/>
    <x v="489"/>
    <x v="3"/>
    <x v="3"/>
    <s v="Provincial Revenue"/>
    <x v="3"/>
    <x v="2"/>
    <x v="2"/>
    <x v="4"/>
    <x v="0"/>
    <s v="Individual"/>
    <x v="0"/>
    <x v="5"/>
    <x v="6"/>
    <x v="20"/>
    <x v="20"/>
    <s v="909099  Bus Replacement"/>
    <s v="512005  Provincial Revenue"/>
    <n v="0"/>
    <n v="0"/>
    <n v="0"/>
    <n v="0"/>
    <n v="0"/>
    <n v="0"/>
    <n v="0"/>
    <n v="0"/>
    <n v="0"/>
    <n v="0"/>
    <n v="0"/>
    <n v="512005"/>
    <n v="0"/>
    <s v="CW"/>
    <x v="3"/>
    <s v="Provincial"/>
    <n v="909099"/>
    <s v="Remplacement d’autobus"/>
    <s v="909099 Remplacement d’autobus"/>
    <x v="5"/>
    <x v="20"/>
    <x v="0"/>
    <x v="3"/>
  </r>
  <r>
    <n v="909099"/>
    <x v="489"/>
    <x v="0"/>
    <x v="4"/>
    <s v="Federal Gas Tax"/>
    <x v="8"/>
    <x v="4"/>
    <x v="2"/>
    <x v="4"/>
    <x v="0"/>
    <s v="Individual"/>
    <x v="0"/>
    <x v="5"/>
    <x v="6"/>
    <x v="20"/>
    <x v="20"/>
    <s v="909099  Bus Replacement"/>
    <s v="516174  Federal Gas Tax"/>
    <n v="0"/>
    <n v="0"/>
    <n v="0"/>
    <n v="0"/>
    <n v="0"/>
    <n v="0"/>
    <n v="0"/>
    <n v="0"/>
    <n v="0"/>
    <n v="0"/>
    <n v="0"/>
    <n v="516174"/>
    <n v="0"/>
    <s v="CW"/>
    <x v="3"/>
    <s v="Federal Gas Tax"/>
    <n v="909099"/>
    <s v="Remplacement d’autobus"/>
    <s v="909099 Remplacement d’autobus"/>
    <x v="5"/>
    <x v="20"/>
    <x v="0"/>
    <x v="4"/>
  </r>
  <r>
    <n v="909099"/>
    <x v="489"/>
    <x v="1"/>
    <x v="1"/>
    <s v="Studies-2021-CW"/>
    <x v="1"/>
    <x v="1"/>
    <x v="2"/>
    <x v="4"/>
    <x v="0"/>
    <s v="Individual"/>
    <x v="0"/>
    <x v="5"/>
    <x v="6"/>
    <x v="20"/>
    <x v="20"/>
    <s v="909099  Bus Replacement"/>
    <s v="516279  D/C Studies-2021-CW"/>
    <n v="0"/>
    <n v="0"/>
    <n v="0"/>
    <n v="0"/>
    <n v="0"/>
    <n v="0"/>
    <n v="0"/>
    <n v="0"/>
    <n v="0"/>
    <n v="0"/>
    <n v="0"/>
    <n v="516279"/>
    <n v="0"/>
    <s v="CW"/>
    <x v="3"/>
    <s v="Studies"/>
    <n v="909099"/>
    <s v="Remplacement d’autobus"/>
    <s v="909099 Remplacement d’autobus"/>
    <x v="5"/>
    <x v="20"/>
    <x v="0"/>
    <x v="1"/>
  </r>
  <r>
    <n v="908140"/>
    <x v="490"/>
    <x v="2"/>
    <x v="2"/>
    <s v="Tax Supported Debt"/>
    <x v="2"/>
    <x v="0"/>
    <x v="0"/>
    <x v="0"/>
    <x v="0"/>
    <s v="Individual"/>
    <x v="0"/>
    <x v="6"/>
    <x v="1"/>
    <x v="3"/>
    <x v="11"/>
    <s v="908140  Carling (Bronson - Trillium Li"/>
    <s v="518004  Tax Supported Debt"/>
    <n v="0"/>
    <n v="0"/>
    <n v="0"/>
    <n v="0"/>
    <n v="0"/>
    <n v="0"/>
    <n v="0"/>
    <n v="0"/>
    <n v="0"/>
    <n v="0"/>
    <n v="0"/>
    <n v="518004"/>
    <n v="0"/>
    <s v="14"/>
    <x v="4"/>
    <s v="Tax Supported Debt"/>
    <n v="908140"/>
    <s v="Carling (Bronson - Ligne Trillium)"/>
    <s v="908140 Carling (Bronson - Ligne Trillium)"/>
    <x v="6"/>
    <x v="11"/>
    <x v="0"/>
    <x v="2"/>
  </r>
  <r>
    <n v="908140"/>
    <x v="490"/>
    <x v="3"/>
    <x v="3"/>
    <s v="Provincial Revenue"/>
    <x v="3"/>
    <x v="2"/>
    <x v="0"/>
    <x v="0"/>
    <x v="0"/>
    <s v="Individual"/>
    <x v="0"/>
    <x v="6"/>
    <x v="1"/>
    <x v="3"/>
    <x v="11"/>
    <s v="908140  Carling (Bronson - Trillium Li"/>
    <s v="512005  Provincial Revenue"/>
    <n v="0"/>
    <n v="0"/>
    <n v="0"/>
    <n v="0"/>
    <n v="0"/>
    <n v="0"/>
    <n v="0"/>
    <n v="0"/>
    <n v="0"/>
    <n v="0"/>
    <n v="0"/>
    <n v="512005"/>
    <n v="0"/>
    <s v="14"/>
    <x v="4"/>
    <s v="Provincial"/>
    <n v="908140"/>
    <s v="Carling (Bronson - Ligne Trillium)"/>
    <s v="908140 Carling (Bronson - Ligne Trillium)"/>
    <x v="6"/>
    <x v="11"/>
    <x v="0"/>
    <x v="3"/>
  </r>
  <r>
    <n v="908140"/>
    <x v="490"/>
    <x v="0"/>
    <x v="4"/>
    <s v="Federal Gas Tax"/>
    <x v="8"/>
    <x v="4"/>
    <x v="0"/>
    <x v="0"/>
    <x v="0"/>
    <s v="Individual"/>
    <x v="0"/>
    <x v="6"/>
    <x v="1"/>
    <x v="3"/>
    <x v="11"/>
    <s v="908140  Carling (Bronson - Trillium Li"/>
    <s v="516174  Federal Gas Tax"/>
    <n v="0"/>
    <n v="0"/>
    <n v="0"/>
    <n v="0"/>
    <n v="0"/>
    <n v="0"/>
    <n v="0"/>
    <n v="0"/>
    <n v="0"/>
    <n v="0"/>
    <n v="0"/>
    <n v="516174"/>
    <n v="0"/>
    <s v="14"/>
    <x v="4"/>
    <s v="Federal Gas Tax"/>
    <n v="908140"/>
    <s v="Carling (Bronson - Ligne Trillium)"/>
    <s v="908140 Carling (Bronson - Ligne Trillium)"/>
    <x v="6"/>
    <x v="11"/>
    <x v="0"/>
    <x v="4"/>
  </r>
  <r>
    <n v="908140"/>
    <x v="490"/>
    <x v="1"/>
    <x v="1"/>
    <s v="Studies-2021-CW"/>
    <x v="1"/>
    <x v="1"/>
    <x v="0"/>
    <x v="0"/>
    <x v="0"/>
    <s v="Individual"/>
    <x v="0"/>
    <x v="6"/>
    <x v="1"/>
    <x v="3"/>
    <x v="11"/>
    <s v="908140  Carling (Bronson - Trillium Li"/>
    <s v="516279  D/C Studies-2021-CW"/>
    <n v="0"/>
    <n v="0"/>
    <n v="0"/>
    <n v="0"/>
    <n v="0"/>
    <n v="0"/>
    <n v="0"/>
    <n v="0"/>
    <n v="0"/>
    <n v="0"/>
    <n v="0"/>
    <n v="516279"/>
    <n v="0"/>
    <s v="14"/>
    <x v="4"/>
    <s v="Studies"/>
    <n v="908140"/>
    <s v="Carling (Bronson - Ligne Trillium)"/>
    <s v="908140 Carling (Bronson - Ligne Trillium)"/>
    <x v="6"/>
    <x v="11"/>
    <x v="0"/>
    <x v="1"/>
  </r>
  <r>
    <n v="908544"/>
    <x v="79"/>
    <x v="2"/>
    <x v="2"/>
    <s v="Tax Supported Debt"/>
    <x v="2"/>
    <x v="0"/>
    <x v="0"/>
    <x v="0"/>
    <x v="0"/>
    <s v="Parks Growth"/>
    <x v="1"/>
    <x v="0"/>
    <x v="3"/>
    <x v="7"/>
    <x v="7"/>
    <s v="908544  Place des Gouverneurs Park"/>
    <s v="518004  Tax Supported Debt"/>
    <n v="0"/>
    <n v="0"/>
    <n v="0"/>
    <n v="0"/>
    <n v="0"/>
    <n v="0"/>
    <n v="0"/>
    <n v="0"/>
    <n v="0"/>
    <n v="0"/>
    <n v="0"/>
    <n v="518004"/>
    <n v="0"/>
    <s v="11"/>
    <x v="5"/>
    <s v="Tax Supported Debt"/>
    <n v="908544"/>
    <s v="Parc de la Place des Gouverneurs "/>
    <s v="908544 Parc de la Place des Gouverneurs "/>
    <x v="0"/>
    <x v="7"/>
    <x v="1"/>
    <x v="2"/>
  </r>
  <r>
    <n v="908544"/>
    <x v="79"/>
    <x v="3"/>
    <x v="3"/>
    <s v="Provincial Revenue"/>
    <x v="3"/>
    <x v="2"/>
    <x v="0"/>
    <x v="0"/>
    <x v="0"/>
    <s v="Parks Growth"/>
    <x v="1"/>
    <x v="0"/>
    <x v="3"/>
    <x v="7"/>
    <x v="7"/>
    <s v="908544  Place des Gouverneurs Park"/>
    <s v="512005  Provincial Revenue"/>
    <n v="0"/>
    <n v="0"/>
    <n v="0"/>
    <n v="0"/>
    <n v="0"/>
    <n v="0"/>
    <n v="0"/>
    <n v="0"/>
    <n v="0"/>
    <n v="0"/>
    <n v="0"/>
    <n v="512005"/>
    <n v="0"/>
    <s v="11"/>
    <x v="5"/>
    <s v="Provincial"/>
    <n v="908544"/>
    <s v="Parc de la Place des Gouverneurs "/>
    <s v="908544 Parc de la Place des Gouverneurs "/>
    <x v="0"/>
    <x v="7"/>
    <x v="1"/>
    <x v="3"/>
  </r>
  <r>
    <n v="908544"/>
    <x v="79"/>
    <x v="0"/>
    <x v="4"/>
    <s v="Federal Gas Tax"/>
    <x v="8"/>
    <x v="4"/>
    <x v="0"/>
    <x v="0"/>
    <x v="0"/>
    <s v="Parks Growth"/>
    <x v="1"/>
    <x v="0"/>
    <x v="3"/>
    <x v="7"/>
    <x v="7"/>
    <s v="908544  Place des Gouverneurs Park"/>
    <s v="516174  Federal Gas Tax"/>
    <n v="0"/>
    <n v="0"/>
    <n v="0"/>
    <n v="0"/>
    <n v="0"/>
    <n v="0"/>
    <n v="0"/>
    <n v="0"/>
    <n v="0"/>
    <n v="0"/>
    <n v="0"/>
    <n v="516174"/>
    <n v="0"/>
    <s v="11"/>
    <x v="5"/>
    <s v="Federal Gas Tax"/>
    <n v="908544"/>
    <s v="Parc de la Place des Gouverneurs "/>
    <s v="908544 Parc de la Place des Gouverneurs "/>
    <x v="0"/>
    <x v="7"/>
    <x v="1"/>
    <x v="4"/>
  </r>
  <r>
    <n v="908544"/>
    <x v="79"/>
    <x v="1"/>
    <x v="1"/>
    <s v="Studies-2021-CW"/>
    <x v="1"/>
    <x v="1"/>
    <x v="0"/>
    <x v="0"/>
    <x v="0"/>
    <s v="Parks Growth"/>
    <x v="1"/>
    <x v="0"/>
    <x v="3"/>
    <x v="7"/>
    <x v="7"/>
    <s v="908544  Place des Gouverneurs Park"/>
    <s v="516279  D/C Studies-2021-CW"/>
    <n v="0"/>
    <n v="0"/>
    <n v="0"/>
    <n v="0"/>
    <n v="0"/>
    <n v="0"/>
    <n v="0"/>
    <n v="0"/>
    <n v="0"/>
    <n v="0"/>
    <n v="0"/>
    <n v="516279"/>
    <n v="0"/>
    <s v="11"/>
    <x v="5"/>
    <s v="Studies"/>
    <n v="908544"/>
    <s v="Parc de la Place des Gouverneurs "/>
    <s v="908544 Parc de la Place des Gouverneurs "/>
    <x v="0"/>
    <x v="7"/>
    <x v="1"/>
    <x v="1"/>
  </r>
  <r>
    <n v="909364"/>
    <x v="226"/>
    <x v="2"/>
    <x v="2"/>
    <s v="Tax Supported Debt"/>
    <x v="2"/>
    <x v="0"/>
    <x v="0"/>
    <x v="0"/>
    <x v="0"/>
    <s v="Buildings-General Government"/>
    <x v="0"/>
    <x v="3"/>
    <x v="1"/>
    <x v="3"/>
    <x v="17"/>
    <s v="909364  2019 Buildings-General Government"/>
    <s v="518004  Tax Supported Debt"/>
    <n v="0"/>
    <n v="0"/>
    <n v="0"/>
    <n v="0"/>
    <n v="0"/>
    <n v="0"/>
    <n v="0"/>
    <n v="0"/>
    <n v="0"/>
    <n v="0"/>
    <n v="0"/>
    <n v="518004"/>
    <n v="0"/>
    <s v="CW"/>
    <x v="3"/>
    <s v="Tax Supported Debt"/>
    <n v="909364"/>
    <s v="Bâtiments 2019 - Administration générale"/>
    <s v="909364 Bâtiments 2019 - Administration générale"/>
    <x v="3"/>
    <x v="17"/>
    <x v="0"/>
    <x v="2"/>
  </r>
  <r>
    <n v="909364"/>
    <x v="226"/>
    <x v="3"/>
    <x v="3"/>
    <s v="Provincial Revenue"/>
    <x v="3"/>
    <x v="2"/>
    <x v="0"/>
    <x v="0"/>
    <x v="0"/>
    <s v="Buildings-General Government"/>
    <x v="0"/>
    <x v="3"/>
    <x v="1"/>
    <x v="3"/>
    <x v="17"/>
    <s v="909364  2019 Buildings-General Government"/>
    <s v="512005  Provincial Revenue"/>
    <n v="0"/>
    <n v="0"/>
    <n v="0"/>
    <n v="0"/>
    <n v="0"/>
    <n v="0"/>
    <n v="0"/>
    <n v="0"/>
    <n v="0"/>
    <n v="0"/>
    <n v="0"/>
    <n v="512005"/>
    <n v="0"/>
    <s v="CW"/>
    <x v="3"/>
    <s v="Provincial"/>
    <n v="909364"/>
    <s v="Bâtiments 2019 - Administration générale"/>
    <s v="909364 Bâtiments 2019 - Administration générale"/>
    <x v="3"/>
    <x v="17"/>
    <x v="0"/>
    <x v="3"/>
  </r>
  <r>
    <n v="909364"/>
    <x v="226"/>
    <x v="0"/>
    <x v="4"/>
    <s v="Federal Gas Tax"/>
    <x v="8"/>
    <x v="4"/>
    <x v="0"/>
    <x v="0"/>
    <x v="0"/>
    <s v="Buildings-General Government"/>
    <x v="0"/>
    <x v="3"/>
    <x v="1"/>
    <x v="3"/>
    <x v="17"/>
    <s v="909364  2019 Buildings-General Government"/>
    <s v="516174  Federal Gas Tax"/>
    <n v="0"/>
    <n v="0"/>
    <n v="0"/>
    <n v="0"/>
    <n v="0"/>
    <n v="0"/>
    <n v="0"/>
    <n v="0"/>
    <n v="0"/>
    <n v="0"/>
    <n v="0"/>
    <n v="516174"/>
    <n v="0"/>
    <s v="CW"/>
    <x v="3"/>
    <s v="Federal Gas Tax"/>
    <n v="909364"/>
    <s v="Bâtiments 2019 - Administration générale"/>
    <s v="909364 Bâtiments 2019 - Administration générale"/>
    <x v="3"/>
    <x v="17"/>
    <x v="0"/>
    <x v="4"/>
  </r>
  <r>
    <n v="909364"/>
    <x v="226"/>
    <x v="1"/>
    <x v="1"/>
    <s v="Studies-2021-CW"/>
    <x v="1"/>
    <x v="1"/>
    <x v="0"/>
    <x v="0"/>
    <x v="0"/>
    <s v="Buildings-General Government"/>
    <x v="0"/>
    <x v="3"/>
    <x v="1"/>
    <x v="3"/>
    <x v="17"/>
    <s v="909364  2019 Buildings-General Government"/>
    <s v="516279  D/C Studies-2021-CW"/>
    <n v="0"/>
    <n v="0"/>
    <n v="0"/>
    <n v="0"/>
    <n v="0"/>
    <n v="0"/>
    <n v="0"/>
    <n v="0"/>
    <n v="0"/>
    <n v="0"/>
    <n v="0"/>
    <n v="516279"/>
    <n v="0"/>
    <s v="CW"/>
    <x v="3"/>
    <s v="Studies"/>
    <n v="909364"/>
    <s v="Bâtiments 2019 - Administration générale"/>
    <s v="909364 Bâtiments 2019 - Administration générale"/>
    <x v="3"/>
    <x v="17"/>
    <x v="0"/>
    <x v="1"/>
  </r>
</pivotCacheRecords>
</file>

<file path=xl/pivotCache/pivotCacheRecords4.xml><?xml version="1.0" encoding="utf-8"?>
<pivotCacheRecords xmlns="http://schemas.openxmlformats.org/spreadsheetml/2006/main" xmlns:r="http://schemas.openxmlformats.org/officeDocument/2006/relationships" count="1121">
  <r>
    <n v="908684"/>
    <x v="0"/>
    <x v="0"/>
    <x v="0"/>
    <x v="0"/>
    <x v="0"/>
    <x v="0"/>
    <x v="0"/>
    <x v="0"/>
    <x v="0"/>
    <s v="Life Cycle Renewal - SEM"/>
    <x v="0"/>
    <x v="0"/>
    <x v="0"/>
    <x v="0"/>
    <x v="0"/>
    <s v="908684  Emergency Operations Equipment Replacemt"/>
    <s v="516104  City Wide Capital"/>
    <n v="100"/>
    <n v="100"/>
    <n v="104"/>
    <n v="106"/>
    <n v="108"/>
    <n v="111"/>
    <n v="113"/>
    <n v="113"/>
    <n v="115"/>
    <n v="117"/>
    <n v="1087"/>
    <n v="516104"/>
    <n v="410"/>
    <s v="CW"/>
    <x v="0"/>
    <s v="City Wide Capital"/>
    <n v="908684"/>
    <s v="Remplacement du matériel adapté aux opérations d'urgence"/>
    <s v="908684 Remplacement du matériel adapté aux opérations d'urgence"/>
    <x v="0"/>
    <x v="0"/>
    <x v="0"/>
    <x v="0"/>
  </r>
  <r>
    <n v="909105"/>
    <x v="1"/>
    <x v="0"/>
    <x v="0"/>
    <x v="0"/>
    <x v="0"/>
    <x v="0"/>
    <x v="0"/>
    <x v="0"/>
    <x v="0"/>
    <s v="Life Cycle Renewal - SEM"/>
    <x v="0"/>
    <x v="0"/>
    <x v="0"/>
    <x v="0"/>
    <x v="0"/>
    <s v="909105  CBRNE/USAR Equipment and Training"/>
    <s v="516104  City Wide Capital"/>
    <n v="50"/>
    <n v="50"/>
    <n v="50"/>
    <n v="250"/>
    <n v="255"/>
    <n v="260"/>
    <n v="265"/>
    <n v="264"/>
    <n v="269"/>
    <n v="274"/>
    <n v="1987"/>
    <n v="516104"/>
    <n v="400"/>
    <s v="CW"/>
    <x v="0"/>
    <s v="City Wide Capital"/>
    <n v="909105"/>
    <s v="Matériel et formation CBRNE/RSMU"/>
    <s v="909105 Matériel et formation CBRNE/RSMU"/>
    <x v="0"/>
    <x v="0"/>
    <x v="0"/>
    <x v="0"/>
  </r>
  <r>
    <n v="909106"/>
    <x v="2"/>
    <x v="0"/>
    <x v="0"/>
    <x v="0"/>
    <x v="0"/>
    <x v="0"/>
    <x v="0"/>
    <x v="0"/>
    <x v="0"/>
    <s v="Life Cycle Renewal - SEM"/>
    <x v="0"/>
    <x v="0"/>
    <x v="0"/>
    <x v="0"/>
    <x v="0"/>
    <s v="909106  Security Operations Equipment Replacemnt"/>
    <s v="516104  City Wide Capital"/>
    <n v="200"/>
    <n v="300"/>
    <n v="302"/>
    <n v="355"/>
    <n v="361"/>
    <n v="367"/>
    <n v="374"/>
    <n v="374"/>
    <n v="381"/>
    <n v="388"/>
    <n v="3402"/>
    <n v="516104"/>
    <n v="1157"/>
    <s v="CW"/>
    <x v="0"/>
    <s v="City Wide Capital"/>
    <n v="909106"/>
    <s v="Remplacement du matériel adapté aux opérations de sécurité"/>
    <s v="909106 Remplacement du matériel adapté aux opérations de sécurité"/>
    <x v="0"/>
    <x v="0"/>
    <x v="0"/>
    <x v="0"/>
  </r>
  <r>
    <n v="909434"/>
    <x v="3"/>
    <x v="0"/>
    <x v="0"/>
    <x v="0"/>
    <x v="0"/>
    <x v="0"/>
    <x v="0"/>
    <x v="0"/>
    <x v="0"/>
    <s v="Life Cycle Renewal - SEM"/>
    <x v="0"/>
    <x v="0"/>
    <x v="0"/>
    <x v="1"/>
    <x v="0"/>
    <s v="909434  IMCMS Equipment"/>
    <s v="516104  City Wide Capital"/>
    <n v="50"/>
    <n v="50"/>
    <n v="50"/>
    <n v="50"/>
    <n v="51"/>
    <n v="52"/>
    <n v="53"/>
    <n v="54"/>
    <n v="55"/>
    <n v="56"/>
    <n v="521"/>
    <n v="516104"/>
    <n v="200"/>
    <s v="CW"/>
    <x v="0"/>
    <s v="City Wide Capital"/>
    <n v="909434"/>
    <n v="0"/>
    <s v="909434 0"/>
    <x v="0"/>
    <x v="0"/>
    <x v="0"/>
    <x v="0"/>
  </r>
  <r>
    <n v="908031"/>
    <x v="4"/>
    <x v="0"/>
    <x v="0"/>
    <x v="0"/>
    <x v="0"/>
    <x v="0"/>
    <x v="0"/>
    <x v="0"/>
    <x v="0"/>
    <s v="Individual"/>
    <x v="1"/>
    <x v="0"/>
    <x v="0"/>
    <x v="2"/>
    <x v="1"/>
    <s v="908031  Kanata North Fire Station"/>
    <s v="516104  City Wide Capital"/>
    <n v="0"/>
    <n v="25"/>
    <n v="35"/>
    <n v="0"/>
    <n v="200"/>
    <n v="0"/>
    <n v="0"/>
    <n v="0"/>
    <n v="0"/>
    <n v="0"/>
    <n v="260"/>
    <n v="516104"/>
    <n v="60"/>
    <n v="4"/>
    <x v="1"/>
    <s v="City Wide Capital"/>
    <n v="908031"/>
    <s v="Caserne des pompiers Kanata-Nord"/>
    <s v="908031 Caserne des pompiers Kanata-Nord"/>
    <x v="0"/>
    <x v="1"/>
    <x v="1"/>
    <x v="0"/>
  </r>
  <r>
    <n v="908031"/>
    <x v="4"/>
    <x v="1"/>
    <x v="1"/>
    <x v="1"/>
    <x v="1"/>
    <x v="1"/>
    <x v="0"/>
    <x v="0"/>
    <x v="0"/>
    <s v="Individual"/>
    <x v="1"/>
    <x v="0"/>
    <x v="0"/>
    <x v="2"/>
    <x v="1"/>
    <s v="908031  Kanata North Fire Station"/>
    <s v="516264  Emergency Svcs Fire (Outside Greenb)"/>
    <n v="0"/>
    <n v="675"/>
    <n v="2475"/>
    <n v="0"/>
    <n v="5400"/>
    <n v="0"/>
    <n v="0"/>
    <n v="0"/>
    <n v="0"/>
    <n v="0"/>
    <n v="8550"/>
    <n v="516264"/>
    <n v="3150"/>
    <n v="4"/>
    <x v="1"/>
    <s v="Protection Services"/>
    <n v="908031"/>
    <s v="Caserne des pompiers Kanata-Nord"/>
    <s v="908031 Caserne des pompiers Kanata-Nord"/>
    <x v="0"/>
    <x v="1"/>
    <x v="1"/>
    <x v="1"/>
  </r>
  <r>
    <n v="908031"/>
    <x v="4"/>
    <x v="2"/>
    <x v="2"/>
    <x v="2"/>
    <x v="2"/>
    <x v="0"/>
    <x v="0"/>
    <x v="0"/>
    <x v="0"/>
    <s v="Individual"/>
    <x v="1"/>
    <x v="0"/>
    <x v="0"/>
    <x v="2"/>
    <x v="1"/>
    <s v="908031  Kanata North Fire Station"/>
    <s v="518004  Tax Supported Debt"/>
    <n v="0"/>
    <n v="50"/>
    <n v="240"/>
    <n v="0"/>
    <n v="400"/>
    <n v="0"/>
    <n v="0"/>
    <n v="0"/>
    <n v="0"/>
    <n v="0"/>
    <n v="690"/>
    <n v="518004"/>
    <n v="290"/>
    <n v="4"/>
    <x v="1"/>
    <s v="Tax Supported Debt"/>
    <n v="908031"/>
    <s v="Caserne des pompiers Kanata-Nord"/>
    <s v="908031 Caserne des pompiers Kanata-Nord"/>
    <x v="0"/>
    <x v="1"/>
    <x v="1"/>
    <x v="2"/>
  </r>
  <r>
    <n v="908656"/>
    <x v="5"/>
    <x v="0"/>
    <x v="0"/>
    <x v="0"/>
    <x v="0"/>
    <x v="0"/>
    <x v="0"/>
    <x v="0"/>
    <x v="0"/>
    <s v="Individual"/>
    <x v="0"/>
    <x v="0"/>
    <x v="0"/>
    <x v="2"/>
    <x v="1"/>
    <s v="908656  Fire SCBA Replacement"/>
    <s v="516104  City Wide Capital"/>
    <n v="0"/>
    <n v="0"/>
    <n v="0"/>
    <n v="0"/>
    <n v="0"/>
    <n v="1500"/>
    <n v="2100"/>
    <n v="1900"/>
    <n v="0"/>
    <n v="0"/>
    <n v="5500"/>
    <n v="516104"/>
    <n v="0"/>
    <s v="CW"/>
    <x v="0"/>
    <s v="City Wide Capital"/>
    <n v="908656"/>
    <s v="Remplacement d'appareils respiratoires autonomes"/>
    <s v="908656 Remplacement d'appareils respiratoires autonomes"/>
    <x v="0"/>
    <x v="1"/>
    <x v="0"/>
    <x v="0"/>
  </r>
  <r>
    <n v="908895"/>
    <x v="6"/>
    <x v="0"/>
    <x v="0"/>
    <x v="0"/>
    <x v="0"/>
    <x v="0"/>
    <x v="0"/>
    <x v="0"/>
    <x v="0"/>
    <s v="Lifecycle Renewal - Fire"/>
    <x v="0"/>
    <x v="0"/>
    <x v="0"/>
    <x v="2"/>
    <x v="1"/>
    <s v="908895  Fire Station Alerting &amp; Paging System Up"/>
    <s v="516104  City Wide Capital"/>
    <n v="632"/>
    <n v="1161"/>
    <n v="0"/>
    <n v="0"/>
    <n v="0"/>
    <n v="0"/>
    <n v="0"/>
    <n v="0"/>
    <n v="0"/>
    <n v="0"/>
    <n v="1793"/>
    <n v="516104"/>
    <n v="1793"/>
    <s v="CW"/>
    <x v="2"/>
    <s v="City Wide Capital"/>
    <n v="908895"/>
    <s v="Mise à jour du système d'alerte et de radio-messagerie dans une caserne de pompiers"/>
    <s v="908895 Mise à jour du système d'alerte et de radio-messagerie dans une caserne de pompiers"/>
    <x v="0"/>
    <x v="1"/>
    <x v="0"/>
    <x v="0"/>
  </r>
  <r>
    <n v="909324"/>
    <x v="7"/>
    <x v="0"/>
    <x v="0"/>
    <x v="0"/>
    <x v="0"/>
    <x v="0"/>
    <x v="0"/>
    <x v="0"/>
    <x v="0"/>
    <s v="Lifecycle Renewal - Fire"/>
    <x v="0"/>
    <x v="0"/>
    <x v="0"/>
    <x v="2"/>
    <x v="1"/>
    <s v="909324  Fire Tech. Development &amp; Equipment-2019"/>
    <s v="516104  City Wide Capital"/>
    <n v="300"/>
    <n v="475"/>
    <n v="500"/>
    <n v="437"/>
    <n v="509"/>
    <n v="421"/>
    <n v="429"/>
    <n v="400"/>
    <n v="524.4"/>
    <n v="500"/>
    <n v="4495.3999999999996"/>
    <n v="516104"/>
    <n v="1712"/>
    <s v="CW"/>
    <x v="3"/>
    <s v="City Wide Capital"/>
    <n v="909324"/>
    <s v="Conception technologique et matériel de lutte contre les incendies 2019"/>
    <s v="909324 Conception technologique et matériel de lutte contre les incendies 2019"/>
    <x v="0"/>
    <x v="1"/>
    <x v="0"/>
    <x v="0"/>
  </r>
  <r>
    <n v="909325"/>
    <x v="8"/>
    <x v="0"/>
    <x v="0"/>
    <x v="0"/>
    <x v="0"/>
    <x v="0"/>
    <x v="0"/>
    <x v="0"/>
    <x v="0"/>
    <s v="Lifecycle Renewal - Fire"/>
    <x v="0"/>
    <x v="0"/>
    <x v="0"/>
    <x v="2"/>
    <x v="1"/>
    <s v="909325  Specialty Fire Equip. Replacement-2019"/>
    <s v="516104  City Wide Capital"/>
    <n v="300"/>
    <n v="500"/>
    <n v="500"/>
    <n v="500"/>
    <n v="509"/>
    <n v="513.5"/>
    <n v="470"/>
    <n v="380"/>
    <n v="387"/>
    <n v="461.9"/>
    <n v="4521.3999999999996"/>
    <n v="516104"/>
    <n v="1800"/>
    <s v="CW"/>
    <x v="3"/>
    <s v="City Wide Capital"/>
    <n v="909325"/>
    <s v="Remplacement de l’équipement spécialisé de lutte contre les incendies 2019"/>
    <s v="909325 Remplacement de l’équipement spécialisé de lutte contre les incendies 2019"/>
    <x v="0"/>
    <x v="1"/>
    <x v="0"/>
    <x v="0"/>
  </r>
  <r>
    <n v="909326"/>
    <x v="9"/>
    <x v="0"/>
    <x v="0"/>
    <x v="0"/>
    <x v="0"/>
    <x v="0"/>
    <x v="0"/>
    <x v="0"/>
    <x v="0"/>
    <s v="Lifecycle Renewal - Fire"/>
    <x v="0"/>
    <x v="0"/>
    <x v="0"/>
    <x v="2"/>
    <x v="1"/>
    <s v="909326  Fire Equipment Replacement Prog.-2019"/>
    <s v="516104  City Wide Capital"/>
    <n v="400"/>
    <n v="540"/>
    <n v="500"/>
    <n v="432.6"/>
    <n v="509"/>
    <n v="421"/>
    <n v="429"/>
    <n v="400"/>
    <n v="407"/>
    <n v="479"/>
    <n v="4517.6000000000004"/>
    <n v="516104"/>
    <n v="1872.6"/>
    <s v="CW"/>
    <x v="3"/>
    <s v="City Wide Capital"/>
    <n v="909326"/>
    <s v="Programme de remplacement de l’équipement de lutte contre les incendies 2019"/>
    <s v="909326 Programme de remplacement de l’équipement de lutte contre les incendies 2019"/>
    <x v="0"/>
    <x v="1"/>
    <x v="0"/>
    <x v="0"/>
  </r>
  <r>
    <n v="909327"/>
    <x v="10"/>
    <x v="0"/>
    <x v="0"/>
    <x v="0"/>
    <x v="0"/>
    <x v="0"/>
    <x v="0"/>
    <x v="0"/>
    <x v="0"/>
    <s v="Lifecycle Renewal - Fire"/>
    <x v="0"/>
    <x v="0"/>
    <x v="0"/>
    <x v="2"/>
    <x v="1"/>
    <s v="909327  Fire Safety Equipment Replacement-2019"/>
    <s v="516104  City Wide Capital"/>
    <n v="400"/>
    <n v="400"/>
    <n v="500"/>
    <n v="440"/>
    <n v="520"/>
    <n v="483"/>
    <n v="492"/>
    <n v="400"/>
    <n v="407"/>
    <n v="466"/>
    <n v="4508"/>
    <n v="516104"/>
    <n v="1740"/>
    <s v="CW"/>
    <x v="3"/>
    <s v="City Wide Capital"/>
    <n v="909327"/>
    <s v="Remplacement de l’équipement de sécurité-incendie 2019"/>
    <s v="909327 Remplacement de l’équipement de sécurité-incendie 2019"/>
    <x v="0"/>
    <x v="1"/>
    <x v="0"/>
    <x v="0"/>
  </r>
  <r>
    <n v="909328"/>
    <x v="11"/>
    <x v="0"/>
    <x v="0"/>
    <x v="0"/>
    <x v="0"/>
    <x v="0"/>
    <x v="0"/>
    <x v="0"/>
    <x v="0"/>
    <s v="Lifecycle Renewal - Fire"/>
    <x v="0"/>
    <x v="0"/>
    <x v="0"/>
    <x v="2"/>
    <x v="1"/>
    <s v="909328  Fire Facility Equipment Replacement-2019"/>
    <s v="516104  City Wide Capital"/>
    <n v="250"/>
    <n v="375"/>
    <n v="353"/>
    <n v="359"/>
    <n v="365"/>
    <n v="372"/>
    <n v="371.3"/>
    <n v="350"/>
    <n v="356"/>
    <n v="375"/>
    <n v="3526.3"/>
    <n v="516104"/>
    <n v="1337"/>
    <s v="CW"/>
    <x v="3"/>
    <s v="City Wide Capital"/>
    <n v="909328"/>
    <s v="Remplacement de l’équipement des casernes de pompiers 2019"/>
    <s v="909328 Remplacement de l’équipement des casernes de pompiers 2019"/>
    <x v="0"/>
    <x v="1"/>
    <x v="0"/>
    <x v="0"/>
  </r>
  <r>
    <n v="909363"/>
    <x v="12"/>
    <x v="0"/>
    <x v="0"/>
    <x v="0"/>
    <x v="0"/>
    <x v="0"/>
    <x v="0"/>
    <x v="0"/>
    <x v="0"/>
    <s v="Buildings-Fire Services"/>
    <x v="0"/>
    <x v="0"/>
    <x v="1"/>
    <x v="3"/>
    <x v="1"/>
    <s v="909363  2019 Buildings-Fire Services"/>
    <s v="516104  City Wide Capital"/>
    <n v="2000"/>
    <n v="500"/>
    <n v="500"/>
    <n v="500"/>
    <n v="500"/>
    <n v="500"/>
    <n v="500"/>
    <n v="500"/>
    <n v="500"/>
    <n v="500"/>
    <n v="6500"/>
    <n v="516104"/>
    <n v="3500"/>
    <s v="CW"/>
    <x v="3"/>
    <s v="City Wide Capital"/>
    <n v="909363"/>
    <s v="Bâtiments 2019 - Service des incendies"/>
    <s v="909363 Bâtiments 2019 - Service des incendies"/>
    <x v="0"/>
    <x v="1"/>
    <x v="0"/>
    <x v="0"/>
  </r>
  <r>
    <n v="904333"/>
    <x v="13"/>
    <x v="0"/>
    <x v="0"/>
    <x v="0"/>
    <x v="0"/>
    <x v="0"/>
    <x v="0"/>
    <x v="0"/>
    <x v="0"/>
    <s v="Individual"/>
    <x v="1"/>
    <x v="0"/>
    <x v="0"/>
    <x v="2"/>
    <x v="1"/>
    <s v="904333  Ottawa West Fire Station Expansion"/>
    <s v="516104  City Wide Capital"/>
    <n v="0"/>
    <n v="0"/>
    <n v="0"/>
    <n v="0"/>
    <n v="1000"/>
    <n v="0"/>
    <n v="0"/>
    <n v="0"/>
    <n v="0"/>
    <n v="0"/>
    <n v="1000"/>
    <n v="516104"/>
    <n v="0"/>
    <n v="21"/>
    <x v="4"/>
    <s v="City Wide Capital"/>
    <n v="904333"/>
    <s v="Agrandissement de la caserne de pompiers d’Ottawa-Ouest"/>
    <s v="904333 Agrandissement de la caserne de pompiers d’Ottawa-Ouest"/>
    <x v="0"/>
    <x v="1"/>
    <x v="1"/>
    <x v="0"/>
  </r>
  <r>
    <n v="904333"/>
    <x v="13"/>
    <x v="2"/>
    <x v="2"/>
    <x v="2"/>
    <x v="2"/>
    <x v="0"/>
    <x v="0"/>
    <x v="0"/>
    <x v="0"/>
    <s v="Individual"/>
    <x v="1"/>
    <x v="0"/>
    <x v="0"/>
    <x v="2"/>
    <x v="1"/>
    <s v="904333  Ottawa West Fire Station Expansion"/>
    <s v="518004  Tax Supported Debt"/>
    <n v="0"/>
    <n v="0"/>
    <n v="0"/>
    <n v="0"/>
    <n v="2000"/>
    <n v="0"/>
    <n v="0"/>
    <n v="0"/>
    <n v="0"/>
    <n v="0"/>
    <n v="2000"/>
    <n v="518004"/>
    <n v="0"/>
    <n v="21"/>
    <x v="4"/>
    <s v="Tax Supported Debt"/>
    <n v="904333"/>
    <s v="Agrandissement de la caserne de pompiers d’Ottawa-Ouest"/>
    <s v="904333 Agrandissement de la caserne de pompiers d’Ottawa-Ouest"/>
    <x v="0"/>
    <x v="1"/>
    <x v="1"/>
    <x v="2"/>
  </r>
  <r>
    <n v="904334"/>
    <x v="14"/>
    <x v="0"/>
    <x v="0"/>
    <x v="0"/>
    <x v="0"/>
    <x v="0"/>
    <x v="0"/>
    <x v="0"/>
    <x v="0"/>
    <s v="Individual"/>
    <x v="1"/>
    <x v="0"/>
    <x v="0"/>
    <x v="2"/>
    <x v="1"/>
    <s v="904334  Ottawa South Fire Station Expansion"/>
    <s v="516104  City Wide Capital"/>
    <n v="0"/>
    <n v="0"/>
    <n v="0"/>
    <n v="0"/>
    <n v="0"/>
    <n v="1000"/>
    <n v="0"/>
    <n v="0"/>
    <n v="0"/>
    <n v="0"/>
    <n v="1000"/>
    <n v="516104"/>
    <n v="0"/>
    <n v="20"/>
    <x v="5"/>
    <s v="City Wide Capital"/>
    <n v="904334"/>
    <s v="Agrandissement de la caserne de pompiers d’Ottawa-Sud"/>
    <s v="904334 Agrandissement de la caserne de pompiers d’Ottawa-Sud"/>
    <x v="0"/>
    <x v="1"/>
    <x v="1"/>
    <x v="0"/>
  </r>
  <r>
    <n v="904334"/>
    <x v="14"/>
    <x v="2"/>
    <x v="2"/>
    <x v="2"/>
    <x v="2"/>
    <x v="0"/>
    <x v="0"/>
    <x v="0"/>
    <x v="0"/>
    <s v="Individual"/>
    <x v="1"/>
    <x v="0"/>
    <x v="0"/>
    <x v="2"/>
    <x v="1"/>
    <s v="904334  Ottawa South Fire Station Expansion"/>
    <s v="518004  Tax Supported Debt"/>
    <n v="0"/>
    <n v="0"/>
    <n v="0"/>
    <n v="0"/>
    <n v="0"/>
    <n v="2000"/>
    <n v="0"/>
    <n v="0"/>
    <n v="0"/>
    <n v="0"/>
    <n v="2000"/>
    <n v="518004"/>
    <n v="0"/>
    <n v="20"/>
    <x v="5"/>
    <s v="Tax Supported Debt"/>
    <n v="904334"/>
    <s v="Agrandissement de la caserne de pompiers d’Ottawa-Sud"/>
    <s v="904334 Agrandissement de la caserne de pompiers d’Ottawa-Sud"/>
    <x v="0"/>
    <x v="1"/>
    <x v="1"/>
    <x v="2"/>
  </r>
  <r>
    <n v="904335"/>
    <x v="15"/>
    <x v="0"/>
    <x v="0"/>
    <x v="0"/>
    <x v="0"/>
    <x v="0"/>
    <x v="0"/>
    <x v="0"/>
    <x v="0"/>
    <s v="Individual"/>
    <x v="1"/>
    <x v="0"/>
    <x v="0"/>
    <x v="2"/>
    <x v="1"/>
    <s v="904335  Ottawa East Fire Station Expansion"/>
    <s v="516104  City Wide Capital"/>
    <n v="0"/>
    <n v="0"/>
    <n v="0"/>
    <n v="0"/>
    <n v="0"/>
    <n v="0"/>
    <n v="0"/>
    <n v="100"/>
    <n v="0"/>
    <n v="0"/>
    <n v="100"/>
    <n v="516104"/>
    <n v="0"/>
    <n v="19"/>
    <x v="0"/>
    <s v="City Wide Capital"/>
    <n v="904335"/>
    <s v="Agrandissement de la caserne de pompiers d’Ottawa-Est "/>
    <s v="904335 Agrandissement de la caserne de pompiers d’Ottawa-Est "/>
    <x v="0"/>
    <x v="1"/>
    <x v="1"/>
    <x v="0"/>
  </r>
  <r>
    <n v="904335"/>
    <x v="15"/>
    <x v="1"/>
    <x v="1"/>
    <x v="3"/>
    <x v="1"/>
    <x v="1"/>
    <x v="0"/>
    <x v="0"/>
    <x v="0"/>
    <s v="Individual"/>
    <x v="1"/>
    <x v="0"/>
    <x v="0"/>
    <x v="2"/>
    <x v="1"/>
    <s v="904335  Ottawa East Fire Station Expansion"/>
    <s v="516329  D/C - Protection Outside Greenbelt 2014"/>
    <n v="0"/>
    <n v="0"/>
    <n v="0"/>
    <n v="0"/>
    <n v="0"/>
    <n v="0"/>
    <n v="0"/>
    <n v="2700"/>
    <n v="0"/>
    <n v="0"/>
    <n v="2700"/>
    <n v="516329"/>
    <n v="0"/>
    <n v="19"/>
    <x v="0"/>
    <s v="Protection Services"/>
    <n v="904335"/>
    <s v="Agrandissement de la caserne de pompiers d’Ottawa-Est "/>
    <s v="904335 Agrandissement de la caserne de pompiers d’Ottawa-Est "/>
    <x v="0"/>
    <x v="1"/>
    <x v="1"/>
    <x v="1"/>
  </r>
  <r>
    <n v="904335"/>
    <x v="15"/>
    <x v="2"/>
    <x v="2"/>
    <x v="2"/>
    <x v="2"/>
    <x v="0"/>
    <x v="0"/>
    <x v="0"/>
    <x v="0"/>
    <s v="Individual"/>
    <x v="1"/>
    <x v="0"/>
    <x v="0"/>
    <x v="2"/>
    <x v="1"/>
    <s v="904335  Ottawa East Fire Station Expansion"/>
    <s v="518004  Tax Supported Debt"/>
    <n v="0"/>
    <n v="0"/>
    <n v="0"/>
    <n v="0"/>
    <n v="0"/>
    <n v="0"/>
    <n v="0"/>
    <n v="200"/>
    <n v="0"/>
    <n v="0"/>
    <n v="200"/>
    <n v="518004"/>
    <n v="0"/>
    <n v="19"/>
    <x v="0"/>
    <s v="Tax Supported Debt"/>
    <n v="904335"/>
    <s v="Agrandissement de la caserne de pompiers d’Ottawa-Est "/>
    <s v="904335 Agrandissement de la caserne de pompiers d’Ottawa-Est "/>
    <x v="0"/>
    <x v="1"/>
    <x v="1"/>
    <x v="2"/>
  </r>
  <r>
    <n v="906832"/>
    <x v="16"/>
    <x v="0"/>
    <x v="0"/>
    <x v="0"/>
    <x v="0"/>
    <x v="0"/>
    <x v="0"/>
    <x v="0"/>
    <x v="0"/>
    <s v="Individual"/>
    <x v="1"/>
    <x v="0"/>
    <x v="0"/>
    <x v="2"/>
    <x v="1"/>
    <s v="906832  Fire Vehicles &amp; Equipment"/>
    <s v="516104  City Wide Capital"/>
    <n v="0"/>
    <n v="0"/>
    <n v="0"/>
    <n v="500"/>
    <n v="500"/>
    <n v="500"/>
    <n v="500"/>
    <n v="500"/>
    <n v="500"/>
    <n v="500"/>
    <n v="3500"/>
    <n v="516104"/>
    <n v="500"/>
    <s v="CW"/>
    <x v="1"/>
    <s v="City Wide Capital"/>
    <n v="906832"/>
    <s v="Véhicules et équipement de lutte contre les incendies"/>
    <s v="906832 Véhicules et équipement de lutte contre les incendies"/>
    <x v="0"/>
    <x v="1"/>
    <x v="1"/>
    <x v="0"/>
  </r>
  <r>
    <n v="909130"/>
    <x v="17"/>
    <x v="0"/>
    <x v="0"/>
    <x v="0"/>
    <x v="0"/>
    <x v="0"/>
    <x v="0"/>
    <x v="0"/>
    <x v="0"/>
    <s v="Individual"/>
    <x v="1"/>
    <x v="0"/>
    <x v="0"/>
    <x v="2"/>
    <x v="1"/>
    <s v="909130  Fire Rural Water Supply"/>
    <s v="516104  City Wide Capital"/>
    <n v="0"/>
    <n v="60"/>
    <n v="0"/>
    <n v="0"/>
    <n v="0"/>
    <n v="0"/>
    <n v="60"/>
    <n v="0"/>
    <n v="0"/>
    <n v="0"/>
    <n v="120"/>
    <n v="516104"/>
    <n v="60"/>
    <s v="5,6,19,20,21"/>
    <x v="2"/>
    <s v="City Wide Capital"/>
    <n v="909130"/>
    <s v="Approvisionnement en eau pour les incendies dans les secteurs ruraux"/>
    <s v="909130 Approvisionnement en eau pour les incendies dans les secteurs ruraux"/>
    <x v="0"/>
    <x v="1"/>
    <x v="1"/>
    <x v="0"/>
  </r>
  <r>
    <n v="909130"/>
    <x v="17"/>
    <x v="1"/>
    <x v="1"/>
    <x v="4"/>
    <x v="1"/>
    <x v="1"/>
    <x v="0"/>
    <x v="0"/>
    <x v="0"/>
    <s v="Individual"/>
    <x v="1"/>
    <x v="0"/>
    <x v="0"/>
    <x v="2"/>
    <x v="1"/>
    <s v="909130  Fire Rural Water Supply"/>
    <s v="516298  Future DC Funding"/>
    <n v="0"/>
    <n v="0"/>
    <n v="0"/>
    <n v="0"/>
    <n v="0"/>
    <n v="0"/>
    <n v="105"/>
    <n v="0"/>
    <n v="0"/>
    <n v="0"/>
    <n v="105"/>
    <n v="516298"/>
    <n v="0"/>
    <s v="5,6,19,20,21"/>
    <x v="2"/>
    <s v="Check "/>
    <n v="909130"/>
    <s v="Approvisionnement en eau pour les incendies dans les secteurs ruraux"/>
    <s v="909130 Approvisionnement en eau pour les incendies dans les secteurs ruraux"/>
    <x v="0"/>
    <x v="1"/>
    <x v="1"/>
    <x v="1"/>
  </r>
  <r>
    <n v="909130"/>
    <x v="17"/>
    <x v="1"/>
    <x v="1"/>
    <x v="5"/>
    <x v="1"/>
    <x v="1"/>
    <x v="0"/>
    <x v="0"/>
    <x v="0"/>
    <s v="Individual"/>
    <x v="1"/>
    <x v="0"/>
    <x v="0"/>
    <x v="2"/>
    <x v="1"/>
    <s v="909130  Fire Rural Water Supply"/>
    <s v="516330  D/C - Protection Rural 2014"/>
    <n v="0"/>
    <n v="140"/>
    <n v="0"/>
    <n v="0"/>
    <n v="0"/>
    <n v="0"/>
    <n v="35"/>
    <n v="0"/>
    <n v="0"/>
    <n v="0"/>
    <n v="175"/>
    <n v="516330"/>
    <n v="140"/>
    <s v="5,6,19,20,21"/>
    <x v="2"/>
    <s v="Protection Services"/>
    <n v="909130"/>
    <s v="Approvisionnement en eau pour les incendies dans les secteurs ruraux"/>
    <s v="909130 Approvisionnement en eau pour les incendies dans les secteurs ruraux"/>
    <x v="0"/>
    <x v="1"/>
    <x v="1"/>
    <x v="1"/>
  </r>
  <r>
    <n v="909433"/>
    <x v="18"/>
    <x v="0"/>
    <x v="0"/>
    <x v="0"/>
    <x v="0"/>
    <x v="0"/>
    <x v="0"/>
    <x v="0"/>
    <x v="0"/>
    <s v="Individual"/>
    <x v="1"/>
    <x v="0"/>
    <x v="0"/>
    <x v="2"/>
    <x v="1"/>
    <s v="909433  Ottawa South Fire Station"/>
    <s v="516104  City Wide Capital"/>
    <n v="0"/>
    <n v="0"/>
    <n v="0"/>
    <n v="0"/>
    <n v="0"/>
    <n v="0"/>
    <n v="0"/>
    <n v="0"/>
    <n v="500"/>
    <n v="4000"/>
    <n v="4500"/>
    <n v="516104"/>
    <n v="0"/>
    <n v="20"/>
    <x v="6"/>
    <s v="City Wide Capital"/>
    <n v="909433"/>
    <s v="Caserne de pompiers d’Ottawa-Sud"/>
    <s v="909433 Caserne de pompiers d’Ottawa-Sud"/>
    <x v="0"/>
    <x v="1"/>
    <x v="1"/>
    <x v="0"/>
  </r>
  <r>
    <n v="909433"/>
    <x v="18"/>
    <x v="2"/>
    <x v="2"/>
    <x v="2"/>
    <x v="2"/>
    <x v="0"/>
    <x v="0"/>
    <x v="0"/>
    <x v="0"/>
    <s v="Individual"/>
    <x v="1"/>
    <x v="0"/>
    <x v="0"/>
    <x v="2"/>
    <x v="1"/>
    <s v="909433  Ottawa South Fire Station"/>
    <s v="518004  Tax Supported Debt"/>
    <n v="0"/>
    <n v="0"/>
    <n v="0"/>
    <n v="0"/>
    <n v="0"/>
    <n v="0"/>
    <n v="0"/>
    <n v="0"/>
    <n v="1000"/>
    <n v="5000"/>
    <n v="6000"/>
    <n v="518004"/>
    <n v="0"/>
    <n v="20"/>
    <x v="6"/>
    <s v="Tax Supported Debt"/>
    <n v="909433"/>
    <s v="Caserne de pompiers d’Ottawa-Sud"/>
    <s v="909433 Caserne de pompiers d’Ottawa-Sud"/>
    <x v="0"/>
    <x v="1"/>
    <x v="1"/>
    <x v="2"/>
  </r>
  <r>
    <n v="908883"/>
    <x v="19"/>
    <x v="0"/>
    <x v="0"/>
    <x v="0"/>
    <x v="0"/>
    <x v="0"/>
    <x v="0"/>
    <x v="0"/>
    <x v="0"/>
    <s v="Individual"/>
    <x v="0"/>
    <x v="0"/>
    <x v="0"/>
    <x v="2"/>
    <x v="1"/>
    <s v="908883  Fire Back-Up Generators"/>
    <s v="516104  City Wide Capital"/>
    <n v="0"/>
    <n v="200"/>
    <n v="200"/>
    <n v="0"/>
    <n v="0"/>
    <n v="0"/>
    <n v="0"/>
    <n v="0"/>
    <n v="0"/>
    <n v="0"/>
    <n v="400"/>
    <n v="516104"/>
    <n v="400"/>
    <s v="CW"/>
    <x v="7"/>
    <s v="City Wide Capital"/>
    <n v="908883"/>
    <s v="Génératrices auxiliaires – Incendies"/>
    <s v="908883 Génératrices auxiliaires – Incendies"/>
    <x v="0"/>
    <x v="1"/>
    <x v="0"/>
    <x v="0"/>
  </r>
  <r>
    <n v="909329"/>
    <x v="20"/>
    <x v="3"/>
    <x v="3"/>
    <x v="6"/>
    <x v="3"/>
    <x v="2"/>
    <x v="0"/>
    <x v="0"/>
    <x v="0"/>
    <s v="Individual"/>
    <x v="2"/>
    <x v="0"/>
    <x v="0"/>
    <x v="2"/>
    <x v="1"/>
    <s v="909329  CBRN Grant-2019"/>
    <s v="512005  Provincial Revenue"/>
    <n v="150"/>
    <n v="150"/>
    <n v="150"/>
    <n v="150"/>
    <n v="150"/>
    <n v="150"/>
    <n v="150"/>
    <n v="150"/>
    <n v="150"/>
    <n v="150"/>
    <n v="1500"/>
    <n v="512005"/>
    <n v="600"/>
    <s v="CW"/>
    <x v="8"/>
    <s v="Provincial"/>
    <n v="909329"/>
    <s v="Subvention pour les interventions CBRN 2019"/>
    <s v="909329 Subvention pour les interventions CBRN 2019"/>
    <x v="0"/>
    <x v="1"/>
    <x v="2"/>
    <x v="3"/>
  </r>
  <r>
    <n v="909073"/>
    <x v="21"/>
    <x v="0"/>
    <x v="0"/>
    <x v="0"/>
    <x v="0"/>
    <x v="0"/>
    <x v="0"/>
    <x v="0"/>
    <x v="0"/>
    <s v="Life Cycle Renewal - Paramedic"/>
    <x v="0"/>
    <x v="0"/>
    <x v="0"/>
    <x v="4"/>
    <x v="2"/>
    <s v="909073  Paramedic Facilities/Post Equipment Repl"/>
    <s v="516104  City Wide Capital"/>
    <n v="300"/>
    <n v="100"/>
    <n v="102"/>
    <n v="110.1"/>
    <n v="110.3"/>
    <n v="127.4"/>
    <n v="124.3"/>
    <n v="426.5"/>
    <n v="128.80000000000001"/>
    <n v="131.19999999999999"/>
    <n v="1660.6"/>
    <n v="516104"/>
    <n v="612.1"/>
    <s v="CW"/>
    <x v="3"/>
    <s v="City Wide Capital"/>
    <n v="909073"/>
    <s v="Remplacement de l’équipement des installations et des postes du Service paramédic (2019)"/>
    <s v="909073 Remplacement de l’équipement des installations et des postes du Service paramédic (2019)"/>
    <x v="0"/>
    <x v="2"/>
    <x v="0"/>
    <x v="0"/>
  </r>
  <r>
    <n v="909074"/>
    <x v="22"/>
    <x v="0"/>
    <x v="0"/>
    <x v="0"/>
    <x v="0"/>
    <x v="0"/>
    <x v="0"/>
    <x v="0"/>
    <x v="0"/>
    <s v="Life Cycle Renewal - Paramedic"/>
    <x v="0"/>
    <x v="0"/>
    <x v="0"/>
    <x v="4"/>
    <x v="2"/>
    <s v="909074  Paramedic Defibrillator Replace (2020)"/>
    <s v="516104  City Wide Capital"/>
    <n v="0"/>
    <n v="550"/>
    <n v="650"/>
    <n v="2300"/>
    <n v="1300"/>
    <n v="0"/>
    <n v="0"/>
    <n v="0"/>
    <n v="550"/>
    <n v="650"/>
    <n v="6000"/>
    <n v="516104"/>
    <n v="3500"/>
    <s v="CW"/>
    <x v="4"/>
    <s v="City Wide Capital"/>
    <n v="909074"/>
    <s v="Remplacement des défibrillateurs pour le Service paramédic (2020)"/>
    <s v="909074 Remplacement des défibrillateurs pour le Service paramédic (2020)"/>
    <x v="0"/>
    <x v="2"/>
    <x v="0"/>
    <x v="0"/>
  </r>
  <r>
    <n v="909075"/>
    <x v="23"/>
    <x v="0"/>
    <x v="0"/>
    <x v="0"/>
    <x v="0"/>
    <x v="0"/>
    <x v="0"/>
    <x v="0"/>
    <x v="0"/>
    <s v="Life Cycle Renewal - Paramedic"/>
    <x v="0"/>
    <x v="0"/>
    <x v="0"/>
    <x v="4"/>
    <x v="2"/>
    <s v="909075  Paramedic Mobile Data Equipment (2021)"/>
    <s v="516104  City Wide Capital"/>
    <n v="0"/>
    <n v="0"/>
    <n v="300"/>
    <n v="0"/>
    <n v="0"/>
    <n v="0"/>
    <n v="0"/>
    <n v="300"/>
    <n v="0"/>
    <n v="0"/>
    <n v="600"/>
    <n v="516104"/>
    <n v="300"/>
    <s v="CW"/>
    <x v="7"/>
    <s v="City Wide Capital"/>
    <n v="909075"/>
    <s v="Équipement mobile de données du Service paramédic (2021)"/>
    <s v="909075 Équipement mobile de données du Service paramédic (2021)"/>
    <x v="0"/>
    <x v="2"/>
    <x v="0"/>
    <x v="0"/>
  </r>
  <r>
    <n v="909420"/>
    <x v="24"/>
    <x v="0"/>
    <x v="0"/>
    <x v="0"/>
    <x v="0"/>
    <x v="0"/>
    <x v="0"/>
    <x v="0"/>
    <x v="0"/>
    <s v="Life Cycle Renewal - Paramedic"/>
    <x v="0"/>
    <x v="0"/>
    <x v="0"/>
    <x v="4"/>
    <x v="2"/>
    <s v="909420  Paramedic Equipment Replacement (2019)"/>
    <s v="516104  City Wide Capital"/>
    <n v="350"/>
    <n v="360"/>
    <n v="250"/>
    <n v="439"/>
    <n v="440"/>
    <n v="491"/>
    <n v="403"/>
    <n v="443"/>
    <n v="451"/>
    <n v="458"/>
    <n v="4085"/>
    <n v="516104"/>
    <n v="1399"/>
    <s v="CW"/>
    <x v="3"/>
    <s v="City Wide Capital"/>
    <n v="909420"/>
    <s v="Remplacement de l’équipement des paramédics 2019"/>
    <s v="909420 Remplacement de l’équipement des paramédics 2019"/>
    <x v="0"/>
    <x v="2"/>
    <x v="0"/>
    <x v="0"/>
  </r>
  <r>
    <n v="909421"/>
    <x v="25"/>
    <x v="0"/>
    <x v="0"/>
    <x v="0"/>
    <x v="0"/>
    <x v="0"/>
    <x v="0"/>
    <x v="0"/>
    <x v="0"/>
    <s v="Life Cycle Renewal - Paramedic"/>
    <x v="0"/>
    <x v="0"/>
    <x v="0"/>
    <x v="4"/>
    <x v="2"/>
    <s v="909421  Paramedic Technology &amp; Equipment (2019)"/>
    <s v="516104  City Wide Capital"/>
    <n v="432"/>
    <n v="548"/>
    <n v="301"/>
    <n v="650"/>
    <n v="500"/>
    <n v="450"/>
    <n v="326.89999999999998"/>
    <n v="373.6"/>
    <n v="510.4"/>
    <n v="500"/>
    <n v="4591.8999999999996"/>
    <n v="516104"/>
    <n v="1931"/>
    <s v="CW"/>
    <x v="3"/>
    <s v="City Wide Capital"/>
    <n v="909421"/>
    <s v="Technologie et équipement des paramédics 2019"/>
    <s v="909421 Technologie et équipement des paramédics 2019"/>
    <x v="0"/>
    <x v="2"/>
    <x v="0"/>
    <x v="0"/>
  </r>
  <r>
    <n v="909505"/>
    <x v="26"/>
    <x v="0"/>
    <x v="0"/>
    <x v="0"/>
    <x v="0"/>
    <x v="0"/>
    <x v="0"/>
    <x v="0"/>
    <x v="0"/>
    <s v="Life Cycle Renewal - Paramedic"/>
    <x v="0"/>
    <x v="0"/>
    <x v="0"/>
    <x v="4"/>
    <x v="2"/>
    <s v="909505  Paramedic Power Stretcher Replacement"/>
    <s v="516104  City Wide Capital"/>
    <n v="0"/>
    <n v="0"/>
    <n v="0"/>
    <n v="0"/>
    <n v="0"/>
    <n v="0"/>
    <n v="0"/>
    <n v="0"/>
    <n v="1875"/>
    <n v="1166"/>
    <n v="3041"/>
    <n v="516104"/>
    <n v="0"/>
    <s v="CW"/>
    <x v="0"/>
    <s v="City Wide Capital"/>
    <n v="909505"/>
    <s v="Remplacement de la civière électrique paramédicale"/>
    <s v="909505 Remplacement de la civière électrique paramédicale"/>
    <x v="0"/>
    <x v="2"/>
    <x v="0"/>
    <x v="0"/>
  </r>
  <r>
    <n v="909076"/>
    <x v="27"/>
    <x v="0"/>
    <x v="0"/>
    <x v="0"/>
    <x v="0"/>
    <x v="0"/>
    <x v="0"/>
    <x v="0"/>
    <x v="0"/>
    <s v="Individual"/>
    <x v="1"/>
    <x v="0"/>
    <x v="0"/>
    <x v="4"/>
    <x v="2"/>
    <s v="909076  Paramedic West End Deployment Facility"/>
    <s v="516104  City Wide Capital"/>
    <n v="95"/>
    <n v="190"/>
    <n v="380"/>
    <n v="0"/>
    <n v="0"/>
    <n v="0"/>
    <n v="0"/>
    <n v="0"/>
    <n v="0"/>
    <n v="0"/>
    <n v="665"/>
    <n v="516104"/>
    <n v="665"/>
    <s v="CW"/>
    <x v="2"/>
    <s v="City Wide Capital"/>
    <n v="909076"/>
    <s v="Station de changement de quart de travail du Service paramédic – Ouest"/>
    <s v="909076 Station de changement de quart de travail du Service paramédic – Ouest"/>
    <x v="0"/>
    <x v="2"/>
    <x v="1"/>
    <x v="0"/>
  </r>
  <r>
    <n v="909076"/>
    <x v="27"/>
    <x v="1"/>
    <x v="1"/>
    <x v="7"/>
    <x v="1"/>
    <x v="1"/>
    <x v="0"/>
    <x v="0"/>
    <x v="0"/>
    <s v="Individual"/>
    <x v="1"/>
    <x v="0"/>
    <x v="0"/>
    <x v="4"/>
    <x v="2"/>
    <s v="909076  Paramedic West End Deployment Facility"/>
    <s v="516328  D/C - Protection City Wide 2014"/>
    <n v="405"/>
    <n v="810"/>
    <n v="1620"/>
    <n v="0"/>
    <n v="0"/>
    <n v="0"/>
    <n v="0"/>
    <n v="0"/>
    <n v="0"/>
    <n v="0"/>
    <n v="2835"/>
    <n v="516328"/>
    <n v="2835"/>
    <s v="CW"/>
    <x v="2"/>
    <s v="Protection Services"/>
    <n v="909076"/>
    <s v="Station de changement de quart de travail du Service paramédic – Ouest"/>
    <s v="909076 Station de changement de quart de travail du Service paramédic – Ouest"/>
    <x v="0"/>
    <x v="2"/>
    <x v="1"/>
    <x v="1"/>
  </r>
  <r>
    <n v="909419"/>
    <x v="28"/>
    <x v="0"/>
    <x v="0"/>
    <x v="0"/>
    <x v="0"/>
    <x v="0"/>
    <x v="0"/>
    <x v="0"/>
    <x v="0"/>
    <s v="Individual"/>
    <x v="1"/>
    <x v="0"/>
    <x v="0"/>
    <x v="4"/>
    <x v="2"/>
    <s v="909419  Paramedic Vehicles &amp; Equipment (2019)"/>
    <s v="516104  City Wide Capital"/>
    <n v="71"/>
    <n v="71"/>
    <n v="72.400000000000006"/>
    <n v="74"/>
    <n v="75.2"/>
    <n v="76"/>
    <n v="77.900000000000006"/>
    <n v="79"/>
    <n v="80.8"/>
    <n v="82.2"/>
    <n v="759.5"/>
    <n v="516104"/>
    <n v="288.39999999999998"/>
    <s v="CW"/>
    <x v="3"/>
    <s v="City Wide Capital"/>
    <n v="909419"/>
    <s v="Véhicules et d'équipements paramédicaux 2019"/>
    <s v="909419 Véhicules et d'équipements paramédicaux 2019"/>
    <x v="0"/>
    <x v="2"/>
    <x v="1"/>
    <x v="0"/>
  </r>
  <r>
    <n v="909419"/>
    <x v="28"/>
    <x v="1"/>
    <x v="1"/>
    <x v="4"/>
    <x v="1"/>
    <x v="1"/>
    <x v="0"/>
    <x v="0"/>
    <x v="0"/>
    <s v="Individual"/>
    <x v="1"/>
    <x v="0"/>
    <x v="0"/>
    <x v="4"/>
    <x v="2"/>
    <s v="909419  Paramedic Vehicles &amp; Equipment (2019)"/>
    <s v="516298  Future DC Funding"/>
    <n v="0"/>
    <n v="0"/>
    <n v="0"/>
    <n v="0"/>
    <n v="74"/>
    <n v="452"/>
    <n v="460.1"/>
    <n v="469"/>
    <n v="477.2"/>
    <n v="485.8"/>
    <n v="2418.1"/>
    <n v="516298"/>
    <n v="0"/>
    <s v="CW"/>
    <x v="3"/>
    <s v="Check "/>
    <n v="909419"/>
    <s v="Véhicules et d'équipements paramédicaux 2019"/>
    <s v="909419 Véhicules et d'équipements paramédicaux 2019"/>
    <x v="0"/>
    <x v="2"/>
    <x v="1"/>
    <x v="1"/>
  </r>
  <r>
    <n v="909419"/>
    <x v="28"/>
    <x v="1"/>
    <x v="1"/>
    <x v="7"/>
    <x v="1"/>
    <x v="1"/>
    <x v="0"/>
    <x v="0"/>
    <x v="0"/>
    <s v="Individual"/>
    <x v="1"/>
    <x v="0"/>
    <x v="0"/>
    <x v="4"/>
    <x v="2"/>
    <s v="909419  Paramedic Vehicles &amp; Equipment (2019)"/>
    <s v="516328  D/C - Protection City Wide 2014"/>
    <n v="419"/>
    <n v="419"/>
    <n v="427.6"/>
    <n v="436"/>
    <n v="369.8"/>
    <n v="0"/>
    <n v="0"/>
    <n v="0"/>
    <n v="0"/>
    <n v="0"/>
    <n v="2071.4"/>
    <n v="516328"/>
    <n v="1701.6"/>
    <s v="CW"/>
    <x v="3"/>
    <s v="Protection Services"/>
    <n v="909419"/>
    <s v="Véhicules et d'équipements paramédicaux 2019"/>
    <s v="909419 Véhicules et d'équipements paramédicaux 2019"/>
    <x v="0"/>
    <x v="2"/>
    <x v="1"/>
    <x v="1"/>
  </r>
  <r>
    <n v="909118"/>
    <x v="29"/>
    <x v="0"/>
    <x v="0"/>
    <x v="0"/>
    <x v="0"/>
    <x v="0"/>
    <x v="0"/>
    <x v="0"/>
    <x v="0"/>
    <s v="Individual"/>
    <x v="0"/>
    <x v="0"/>
    <x v="0"/>
    <x v="5"/>
    <x v="3"/>
    <s v="909118  By-law Ballistic Vest Replacement"/>
    <s v="516104  City Wide Capital"/>
    <n v="0"/>
    <n v="75"/>
    <n v="0"/>
    <n v="0"/>
    <n v="0"/>
    <n v="81"/>
    <n v="0"/>
    <n v="0"/>
    <n v="0"/>
    <n v="87"/>
    <n v="243"/>
    <n v="516104"/>
    <n v="75"/>
    <s v="CW"/>
    <x v="0"/>
    <s v="City Wide Capital"/>
    <n v="909118"/>
    <s v="Remplacement de gilets pare-balles pour les Services des règlements municipaux"/>
    <s v="909118 Remplacement de gilets pare-balles pour les Services des règlements municipaux"/>
    <x v="0"/>
    <x v="3"/>
    <x v="0"/>
    <x v="0"/>
  </r>
  <r>
    <n v="909119"/>
    <x v="30"/>
    <x v="0"/>
    <x v="0"/>
    <x v="0"/>
    <x v="0"/>
    <x v="0"/>
    <x v="0"/>
    <x v="0"/>
    <x v="0"/>
    <s v="Individual"/>
    <x v="0"/>
    <x v="0"/>
    <x v="0"/>
    <x v="5"/>
    <x v="3"/>
    <s v="909119  By-law Field Technology Systems"/>
    <s v="516104  City Wide Capital"/>
    <n v="0"/>
    <n v="0"/>
    <n v="300"/>
    <n v="0"/>
    <n v="0"/>
    <n v="0"/>
    <n v="322"/>
    <n v="0"/>
    <n v="0"/>
    <n v="0"/>
    <n v="622"/>
    <n v="516104"/>
    <n v="300"/>
    <s v="CW"/>
    <x v="0"/>
    <s v="City Wide Capital"/>
    <n v="909119"/>
    <s v="Systèmes de technologie de terrain pour les Services des règlements municipaux"/>
    <s v="909119 Systèmes de technologie de terrain pour les Services des règlements municipaux"/>
    <x v="0"/>
    <x v="3"/>
    <x v="0"/>
    <x v="0"/>
  </r>
  <r>
    <n v="909360"/>
    <x v="31"/>
    <x v="0"/>
    <x v="0"/>
    <x v="0"/>
    <x v="0"/>
    <x v="0"/>
    <x v="0"/>
    <x v="0"/>
    <x v="0"/>
    <s v="Buildings-By-Law Services"/>
    <x v="0"/>
    <x v="0"/>
    <x v="1"/>
    <x v="3"/>
    <x v="3"/>
    <s v="909360  2019 Buildings-By-Law Services"/>
    <s v="516104  City Wide Capital"/>
    <n v="155"/>
    <n v="500"/>
    <n v="500"/>
    <n v="500"/>
    <n v="500"/>
    <n v="500"/>
    <n v="500"/>
    <n v="500"/>
    <n v="500"/>
    <n v="500"/>
    <n v="4655"/>
    <n v="516104"/>
    <n v="1655"/>
    <s v="CW"/>
    <x v="3"/>
    <s v="City Wide Capital"/>
    <n v="909360"/>
    <s v="Bâtiments 2019 - Services des règlements municipaux"/>
    <s v="909360 Bâtiments 2019 - Services des règlements municipaux"/>
    <x v="0"/>
    <x v="3"/>
    <x v="0"/>
    <x v="0"/>
  </r>
  <r>
    <n v="909436"/>
    <x v="32"/>
    <x v="0"/>
    <x v="0"/>
    <x v="0"/>
    <x v="0"/>
    <x v="0"/>
    <x v="0"/>
    <x v="0"/>
    <x v="0"/>
    <s v="Life Cycle Renewal - By-law"/>
    <x v="0"/>
    <x v="0"/>
    <x v="0"/>
    <x v="5"/>
    <x v="3"/>
    <s v="909436  2019 By-law Equipment Replacement"/>
    <s v="516104  City Wide Capital"/>
    <n v="70"/>
    <n v="60"/>
    <n v="61"/>
    <n v="62"/>
    <n v="63"/>
    <n v="64"/>
    <n v="65"/>
    <n v="66"/>
    <n v="67"/>
    <n v="68"/>
    <n v="646"/>
    <n v="516104"/>
    <n v="253"/>
    <s v="CW"/>
    <x v="2"/>
    <s v="City Wide Capital"/>
    <n v="909436"/>
    <s v="Remplacement d’équipement pour les Services des règlements municipaux 2019"/>
    <s v="909436 Remplacement d’équipement pour les Services des règlements municipaux 2019"/>
    <x v="0"/>
    <x v="3"/>
    <x v="0"/>
    <x v="0"/>
  </r>
  <r>
    <n v="909369"/>
    <x v="33"/>
    <x v="0"/>
    <x v="0"/>
    <x v="0"/>
    <x v="0"/>
    <x v="0"/>
    <x v="0"/>
    <x v="0"/>
    <x v="0"/>
    <s v="Buildings-Social Services"/>
    <x v="0"/>
    <x v="0"/>
    <x v="1"/>
    <x v="3"/>
    <x v="4"/>
    <s v="909369  2019 Buildings-Social Services"/>
    <s v="516104  City Wide Capital"/>
    <n v="1230"/>
    <n v="250"/>
    <n v="250"/>
    <n v="250"/>
    <n v="250"/>
    <n v="250"/>
    <n v="250"/>
    <n v="250"/>
    <n v="250"/>
    <n v="250"/>
    <n v="3480"/>
    <n v="516104"/>
    <n v="1980"/>
    <s v="CW"/>
    <x v="3"/>
    <s v="City Wide Capital"/>
    <n v="909369"/>
    <s v="Bâtiments 2019 - Services sociaux"/>
    <s v="909369 Bâtiments 2019 - Services sociaux"/>
    <x v="0"/>
    <x v="4"/>
    <x v="0"/>
    <x v="0"/>
  </r>
  <r>
    <n v="909479"/>
    <x v="34"/>
    <x v="0"/>
    <x v="0"/>
    <x v="0"/>
    <x v="0"/>
    <x v="0"/>
    <x v="0"/>
    <x v="0"/>
    <x v="0"/>
    <s v="Accessibility - Social Services"/>
    <x v="2"/>
    <x v="0"/>
    <x v="1"/>
    <x v="3"/>
    <x v="4"/>
    <s v="909479  2019 Accessibility - Social Services"/>
    <s v="516104  City Wide Capital"/>
    <n v="60"/>
    <n v="60"/>
    <n v="60"/>
    <n v="60"/>
    <n v="0"/>
    <n v="0"/>
    <n v="0"/>
    <n v="0"/>
    <n v="0"/>
    <n v="0"/>
    <n v="240"/>
    <n v="516104"/>
    <n v="240"/>
    <s v="CW"/>
    <x v="3"/>
    <s v="City Wide Capital"/>
    <n v="909479"/>
    <s v="Accessibilité 2019 - Services sociaux"/>
    <s v="909479 Accessibilité 2019 - Services sociaux"/>
    <x v="0"/>
    <x v="4"/>
    <x v="3"/>
    <x v="0"/>
  </r>
  <r>
    <n v="909361"/>
    <x v="35"/>
    <x v="0"/>
    <x v="0"/>
    <x v="0"/>
    <x v="0"/>
    <x v="0"/>
    <x v="0"/>
    <x v="0"/>
    <x v="0"/>
    <s v="Buildings-Child Care Services"/>
    <x v="0"/>
    <x v="0"/>
    <x v="1"/>
    <x v="3"/>
    <x v="5"/>
    <s v="909361  2019 Buildings-Child Care Services"/>
    <s v="516104  City Wide Capital"/>
    <n v="370"/>
    <n v="150"/>
    <n v="150"/>
    <n v="150"/>
    <n v="150"/>
    <n v="150"/>
    <n v="150"/>
    <n v="150"/>
    <n v="150"/>
    <n v="150"/>
    <n v="1720"/>
    <n v="516104"/>
    <n v="820"/>
    <s v="CW"/>
    <x v="3"/>
    <s v="City Wide Capital"/>
    <n v="909361"/>
    <s v="Bâtiments 2019 - Services de garde"/>
    <s v="909361 Bâtiments 2019 - Services de garde"/>
    <x v="0"/>
    <x v="5"/>
    <x v="0"/>
    <x v="2"/>
  </r>
  <r>
    <n v="909236"/>
    <x v="36"/>
    <x v="0"/>
    <x v="0"/>
    <x v="0"/>
    <x v="0"/>
    <x v="0"/>
    <x v="0"/>
    <x v="0"/>
    <x v="0"/>
    <s v="Accessibility - Child Care Services"/>
    <x v="2"/>
    <x v="0"/>
    <x v="1"/>
    <x v="3"/>
    <x v="5"/>
    <s v="909236  2019 Accessibility - Child Care Services"/>
    <s v="516104  City Wide Capital"/>
    <n v="60"/>
    <n v="60"/>
    <n v="60"/>
    <n v="60"/>
    <n v="0"/>
    <n v="0"/>
    <n v="0"/>
    <n v="0"/>
    <n v="0"/>
    <n v="0"/>
    <n v="240"/>
    <n v="516104"/>
    <n v="240"/>
    <s v="CW"/>
    <x v="3"/>
    <s v="City Wide Capital"/>
    <n v="909236"/>
    <s v="Accessibilité 2019 - Services de garde"/>
    <s v="909236 Accessibilité 2019 - Services de garde"/>
    <x v="0"/>
    <x v="5"/>
    <x v="3"/>
    <x v="0"/>
  </r>
  <r>
    <n v="909048"/>
    <x v="37"/>
    <x v="3"/>
    <x v="3"/>
    <x v="6"/>
    <x v="3"/>
    <x v="2"/>
    <x v="0"/>
    <x v="0"/>
    <x v="0"/>
    <s v="Individual"/>
    <x v="0"/>
    <x v="0"/>
    <x v="2"/>
    <x v="6"/>
    <x v="6"/>
    <s v="909048  2018 Furniture &amp; Equip. - Long Term Care"/>
    <s v="512005  Provincial Revenue"/>
    <n v="0"/>
    <n v="0"/>
    <n v="0"/>
    <n v="0"/>
    <n v="350.4"/>
    <n v="350.4"/>
    <n v="350.4"/>
    <n v="350.4"/>
    <n v="350.4"/>
    <n v="0"/>
    <n v="1752"/>
    <n v="512005"/>
    <n v="0"/>
    <s v="8,12,22"/>
    <x v="3"/>
    <s v="Provincial"/>
    <n v="909048"/>
    <s v="Mobilier et équipement 2018 – Soins de longue durée"/>
    <s v="909048 Mobilier et équipement 2018 – Soins de longue durée"/>
    <x v="0"/>
    <x v="6"/>
    <x v="0"/>
    <x v="3"/>
  </r>
  <r>
    <n v="909366"/>
    <x v="38"/>
    <x v="0"/>
    <x v="0"/>
    <x v="0"/>
    <x v="0"/>
    <x v="0"/>
    <x v="0"/>
    <x v="0"/>
    <x v="0"/>
    <s v="Buildings-Long Term Care"/>
    <x v="0"/>
    <x v="0"/>
    <x v="1"/>
    <x v="3"/>
    <x v="6"/>
    <s v="909366  2019 Buildings-Long Term Care"/>
    <s v="516104  City Wide Capital"/>
    <n v="645"/>
    <n v="1000"/>
    <n v="1000"/>
    <n v="1000"/>
    <n v="1000"/>
    <n v="1000"/>
    <n v="1000"/>
    <n v="1000"/>
    <n v="1000"/>
    <n v="1000"/>
    <n v="9645"/>
    <n v="516104"/>
    <n v="3645"/>
    <s v="CW"/>
    <x v="3"/>
    <s v="City Wide Capital"/>
    <n v="909366"/>
    <s v="Bâtiments 2019 - Soins de longue durée"/>
    <s v="909366 Bâtiments 2019 - Soins de longue durée"/>
    <x v="0"/>
    <x v="6"/>
    <x v="0"/>
    <x v="0"/>
  </r>
  <r>
    <n v="909545"/>
    <x v="39"/>
    <x v="3"/>
    <x v="3"/>
    <x v="6"/>
    <x v="3"/>
    <x v="2"/>
    <x v="0"/>
    <x v="0"/>
    <x v="0"/>
    <s v="Individual"/>
    <x v="0"/>
    <x v="0"/>
    <x v="2"/>
    <x v="6"/>
    <x v="6"/>
    <s v="909545  2019 Furniture &amp; Equip. - Long Term Care"/>
    <s v="512005  Provincial Revenue"/>
    <n v="350"/>
    <n v="350"/>
    <n v="350"/>
    <n v="350"/>
    <n v="350"/>
    <n v="350"/>
    <n v="350"/>
    <n v="350"/>
    <n v="350"/>
    <n v="350"/>
    <n v="3500"/>
    <n v="512005"/>
    <n v="1400"/>
    <s v="12, 8, 22"/>
    <x v="8"/>
    <s v="Provincial"/>
    <n v="909545"/>
    <s v="Mobilier et équipement 2019 – Soins de longue durée_x000a_"/>
    <s v="909545 Mobilier et équipement 2019 – Soins de longue durée_x000a_"/>
    <x v="0"/>
    <x v="6"/>
    <x v="0"/>
    <x v="3"/>
  </r>
  <r>
    <n v="909545"/>
    <x v="39"/>
    <x v="0"/>
    <x v="0"/>
    <x v="0"/>
    <x v="0"/>
    <x v="0"/>
    <x v="0"/>
    <x v="0"/>
    <x v="0"/>
    <s v="Individual"/>
    <x v="0"/>
    <x v="0"/>
    <x v="2"/>
    <x v="6"/>
    <x v="6"/>
    <s v="909545  2019 Furniture &amp; Equip. - Long Term Care"/>
    <s v="516104  City Wide Capital"/>
    <n v="300"/>
    <n v="0"/>
    <n v="0"/>
    <n v="0"/>
    <n v="0"/>
    <n v="0"/>
    <n v="0"/>
    <n v="0"/>
    <n v="0"/>
    <n v="0"/>
    <n v="300"/>
    <n v="516104"/>
    <n v="300"/>
    <s v="12, 8, 22"/>
    <x v="8"/>
    <s v="City Wide Capital"/>
    <n v="909545"/>
    <s v="Mobilier et équipement 2019 – Soins de longue durée_x000a_"/>
    <s v="909545 Mobilier et équipement 2019 – Soins de longue durée_x000a_"/>
    <x v="0"/>
    <x v="6"/>
    <x v="0"/>
    <x v="0"/>
  </r>
  <r>
    <n v="909477"/>
    <x v="40"/>
    <x v="0"/>
    <x v="0"/>
    <x v="0"/>
    <x v="0"/>
    <x v="0"/>
    <x v="0"/>
    <x v="0"/>
    <x v="0"/>
    <s v="Accessibility - Long Term Care"/>
    <x v="2"/>
    <x v="0"/>
    <x v="1"/>
    <x v="3"/>
    <x v="6"/>
    <s v="909477  2019 Accessibility - Long Term Care"/>
    <s v="516104  City Wide Capital"/>
    <n v="60"/>
    <n v="60"/>
    <n v="60"/>
    <n v="60"/>
    <n v="0"/>
    <n v="0"/>
    <n v="0"/>
    <n v="0"/>
    <n v="0"/>
    <n v="0"/>
    <n v="240"/>
    <n v="516104"/>
    <n v="240"/>
    <s v="CW"/>
    <x v="3"/>
    <s v="City Wide Capital"/>
    <n v="909477"/>
    <s v="Accessibilité 2019 - Soins de longue durée"/>
    <s v="909477 Accessibilité 2019 - Soins de longue durée"/>
    <x v="0"/>
    <x v="6"/>
    <x v="3"/>
    <x v="0"/>
  </r>
  <r>
    <n v="904699"/>
    <x v="41"/>
    <x v="0"/>
    <x v="0"/>
    <x v="8"/>
    <x v="0"/>
    <x v="0"/>
    <x v="0"/>
    <x v="0"/>
    <x v="0"/>
    <s v="Individual"/>
    <x v="0"/>
    <x v="0"/>
    <x v="3"/>
    <x v="7"/>
    <x v="7"/>
    <s v="904699  Brewer Park"/>
    <s v="516129  D/R - Cash In Lieu Parkland - City Wide"/>
    <n v="0"/>
    <n v="0"/>
    <n v="0"/>
    <n v="0"/>
    <n v="0"/>
    <n v="0"/>
    <n v="0"/>
    <n v="0"/>
    <n v="3000"/>
    <n v="0"/>
    <n v="3000"/>
    <n v="516129"/>
    <n v="0"/>
    <n v="17"/>
    <x v="3"/>
    <s v="Lieu Parkland - City Wide"/>
    <n v="904699"/>
    <s v="Parc Brewer"/>
    <s v="904699 Parc Brewer"/>
    <x v="0"/>
    <x v="7"/>
    <x v="0"/>
    <x v="0"/>
  </r>
  <r>
    <n v="906852"/>
    <x v="42"/>
    <x v="0"/>
    <x v="0"/>
    <x v="0"/>
    <x v="0"/>
    <x v="0"/>
    <x v="0"/>
    <x v="0"/>
    <x v="0"/>
    <s v="Individual"/>
    <x v="0"/>
    <x v="0"/>
    <x v="3"/>
    <x v="7"/>
    <x v="7"/>
    <s v="906852  Cultural Facility West Renewal (NCAC)"/>
    <s v="516104  City Wide Capital"/>
    <n v="0"/>
    <n v="0"/>
    <n v="0"/>
    <n v="0"/>
    <n v="0"/>
    <n v="0"/>
    <n v="2322"/>
    <n v="2085"/>
    <n v="0"/>
    <n v="0"/>
    <n v="4407"/>
    <n v="516104"/>
    <n v="0"/>
    <s v="CW"/>
    <x v="8"/>
    <s v="City Wide Capital"/>
    <n v="906852"/>
    <s v="Renouvellement de l'installation culturelle ouest (CACN)"/>
    <s v="906852 Renouvellement de l'installation culturelle ouest (CACN)"/>
    <x v="0"/>
    <x v="7"/>
    <x v="0"/>
    <x v="0"/>
  </r>
  <r>
    <n v="907844"/>
    <x v="43"/>
    <x v="0"/>
    <x v="0"/>
    <x v="0"/>
    <x v="0"/>
    <x v="0"/>
    <x v="0"/>
    <x v="0"/>
    <x v="0"/>
    <s v="Individual"/>
    <x v="0"/>
    <x v="0"/>
    <x v="3"/>
    <x v="7"/>
    <x v="7"/>
    <s v="907844  Park Pathway Lighting 2018"/>
    <s v="516104  City Wide Capital"/>
    <n v="0"/>
    <n v="250"/>
    <n v="0"/>
    <n v="250"/>
    <n v="0"/>
    <n v="300"/>
    <n v="0"/>
    <n v="200"/>
    <n v="0"/>
    <n v="200"/>
    <n v="1200"/>
    <n v="516104"/>
    <n v="500"/>
    <s v="CW"/>
    <x v="8"/>
    <s v="City Wide Capital"/>
    <n v="907844"/>
    <s v="Eclairage des sentiers de parc 2018"/>
    <s v="907844 Eclairage des sentiers de parc 2018"/>
    <x v="0"/>
    <x v="7"/>
    <x v="0"/>
    <x v="0"/>
  </r>
  <r>
    <n v="908423"/>
    <x v="44"/>
    <x v="0"/>
    <x v="0"/>
    <x v="0"/>
    <x v="0"/>
    <x v="0"/>
    <x v="0"/>
    <x v="0"/>
    <x v="0"/>
    <s v="Individual"/>
    <x v="0"/>
    <x v="0"/>
    <x v="3"/>
    <x v="7"/>
    <x v="7"/>
    <s v="908423  Backflow Prevention Project"/>
    <s v="516104  City Wide Capital"/>
    <n v="750"/>
    <n v="0"/>
    <n v="0"/>
    <n v="0"/>
    <n v="0"/>
    <n v="0"/>
    <n v="0"/>
    <n v="0"/>
    <n v="0"/>
    <n v="0"/>
    <n v="750"/>
    <n v="516104"/>
    <n v="750"/>
    <s v="CW"/>
    <x v="8"/>
    <s v="City Wide Capital"/>
    <n v="908423"/>
    <s v="Projet de prévention des refoulements"/>
    <s v="908423 Projet de prévention des refoulements"/>
    <x v="0"/>
    <x v="7"/>
    <x v="0"/>
    <x v="0"/>
  </r>
  <r>
    <n v="909104"/>
    <x v="45"/>
    <x v="0"/>
    <x v="0"/>
    <x v="0"/>
    <x v="0"/>
    <x v="0"/>
    <x v="0"/>
    <x v="0"/>
    <x v="0"/>
    <s v="Individual"/>
    <x v="0"/>
    <x v="0"/>
    <x v="3"/>
    <x v="7"/>
    <x v="7"/>
    <s v="909104  Beach Pavillion Upgrade/Renewal"/>
    <s v="516104  City Wide Capital"/>
    <n v="0"/>
    <n v="0"/>
    <n v="933"/>
    <n v="921"/>
    <n v="1615"/>
    <n v="1315"/>
    <n v="0"/>
    <n v="0"/>
    <n v="0"/>
    <n v="0"/>
    <n v="4784"/>
    <n v="516104"/>
    <n v="1854"/>
    <n v="16"/>
    <x v="3"/>
    <s v="City Wide Capital"/>
    <n v="909104"/>
    <s v="Amélioration/renouvellement de pavillon de plage"/>
    <s v="909104 Amélioration/renouvellement de pavillon de plage"/>
    <x v="0"/>
    <x v="7"/>
    <x v="0"/>
    <x v="0"/>
  </r>
  <r>
    <n v="909107"/>
    <x v="46"/>
    <x v="0"/>
    <x v="0"/>
    <x v="0"/>
    <x v="0"/>
    <x v="0"/>
    <x v="0"/>
    <x v="0"/>
    <x v="0"/>
    <s v="Individual"/>
    <x v="0"/>
    <x v="0"/>
    <x v="3"/>
    <x v="7"/>
    <x v="7"/>
    <s v="909107  Facility Minor Cap Front of House Repair"/>
    <s v="516104  City Wide Capital"/>
    <n v="300"/>
    <n v="300"/>
    <n v="300"/>
    <n v="300"/>
    <n v="300"/>
    <n v="300"/>
    <n v="300"/>
    <n v="300"/>
    <n v="300"/>
    <n v="300"/>
    <n v="3000"/>
    <n v="516104"/>
    <n v="1200"/>
    <s v="CW"/>
    <x v="3"/>
    <s v="City Wide Capital"/>
    <n v="909107"/>
    <s v="Réparations mineures devant la maison"/>
    <s v="909107 Réparations mineures devant la maison"/>
    <x v="0"/>
    <x v="7"/>
    <x v="0"/>
    <x v="0"/>
  </r>
  <r>
    <n v="909127"/>
    <x v="47"/>
    <x v="0"/>
    <x v="0"/>
    <x v="9"/>
    <x v="0"/>
    <x v="0"/>
    <x v="0"/>
    <x v="0"/>
    <x v="0"/>
    <s v="Individual"/>
    <x v="0"/>
    <x v="0"/>
    <x v="3"/>
    <x v="7"/>
    <x v="7"/>
    <s v="909127  Shenkman Theatre Cap Renewal Fund 2019"/>
    <s v="516179  R/F Shenkman Art Centre"/>
    <n v="40"/>
    <n v="40"/>
    <n v="40"/>
    <n v="40"/>
    <n v="40"/>
    <n v="40"/>
    <n v="40"/>
    <n v="40"/>
    <n v="40"/>
    <n v="40"/>
    <n v="400"/>
    <n v="516179"/>
    <n v="160"/>
    <n v="1"/>
    <x v="3"/>
    <s v="Shenkman Art Theatre Capital"/>
    <n v="909127"/>
    <s v="Fonds d'immobilisations pour la réfection du Théâtre Shenkman 2019"/>
    <s v="909127 Fonds d'immobilisations pour la réfection du Théâtre Shenkman 2019"/>
    <x v="0"/>
    <x v="7"/>
    <x v="0"/>
    <x v="0"/>
  </r>
  <r>
    <n v="909362"/>
    <x v="48"/>
    <x v="0"/>
    <x v="0"/>
    <x v="0"/>
    <x v="0"/>
    <x v="0"/>
    <x v="0"/>
    <x v="0"/>
    <x v="0"/>
    <s v="Buildings-Cultural Services"/>
    <x v="0"/>
    <x v="0"/>
    <x v="1"/>
    <x v="3"/>
    <x v="7"/>
    <s v="909362  2019 Buildings-Cultural Services"/>
    <s v="516104  City Wide Capital"/>
    <n v="905"/>
    <n v="800"/>
    <n v="800"/>
    <n v="800"/>
    <n v="800"/>
    <n v="800"/>
    <n v="800"/>
    <n v="800"/>
    <n v="800"/>
    <n v="800"/>
    <n v="8105"/>
    <n v="516104"/>
    <n v="3305"/>
    <s v="CW"/>
    <x v="3"/>
    <s v="City Wide Capital"/>
    <n v="909362"/>
    <s v="Bâtiments 2019 - Service culturels"/>
    <s v="909362 Bâtiments 2019 - Service culturels"/>
    <x v="0"/>
    <x v="7"/>
    <x v="0"/>
    <x v="0"/>
  </r>
  <r>
    <n v="909367"/>
    <x v="49"/>
    <x v="0"/>
    <x v="0"/>
    <x v="0"/>
    <x v="0"/>
    <x v="0"/>
    <x v="0"/>
    <x v="0"/>
    <x v="0"/>
    <s v="Buildings-Parks &amp; Recreation"/>
    <x v="0"/>
    <x v="0"/>
    <x v="1"/>
    <x v="3"/>
    <x v="7"/>
    <s v="909367  2019 Buildings-Parks &amp; Rec"/>
    <s v="516104  City Wide Capital"/>
    <n v="14659"/>
    <n v="25196"/>
    <n v="30806"/>
    <n v="32300"/>
    <n v="35417"/>
    <n v="38301"/>
    <n v="40906"/>
    <n v="43082"/>
    <n v="45733"/>
    <n v="48792"/>
    <n v="355192"/>
    <n v="516104"/>
    <n v="102961"/>
    <s v="CW"/>
    <x v="3"/>
    <s v="City Wide Capital"/>
    <n v="909367"/>
    <s v="Bâtiments 2019 - Parcs et loisirs"/>
    <s v="909367 Bâtiments 2019 - Parcs et loisirs"/>
    <x v="0"/>
    <x v="7"/>
    <x v="0"/>
    <x v="0"/>
  </r>
  <r>
    <n v="909372"/>
    <x v="50"/>
    <x v="0"/>
    <x v="0"/>
    <x v="0"/>
    <x v="0"/>
    <x v="0"/>
    <x v="0"/>
    <x v="0"/>
    <x v="0"/>
    <s v="Parks - Parks &amp; Recreation"/>
    <x v="0"/>
    <x v="0"/>
    <x v="1"/>
    <x v="3"/>
    <x v="7"/>
    <s v="909372  2019 Parks - Parks &amp; Rec"/>
    <s v="516104  City Wide Capital"/>
    <n v="5000"/>
    <n v="5500"/>
    <n v="6000"/>
    <n v="7000"/>
    <n v="8000"/>
    <n v="9000"/>
    <n v="10000"/>
    <n v="11000"/>
    <n v="12000"/>
    <n v="12000"/>
    <n v="85500"/>
    <n v="516104"/>
    <n v="23500"/>
    <s v="CW"/>
    <x v="3"/>
    <s v="City Wide Capital"/>
    <n v="909372"/>
    <s v="Parcs 2019 - Parcs et Loisirs"/>
    <s v="909372 Parcs 2019 - Parcs et Loisirs"/>
    <x v="0"/>
    <x v="7"/>
    <x v="0"/>
    <x v="0"/>
  </r>
  <r>
    <n v="909428"/>
    <x v="51"/>
    <x v="0"/>
    <x v="0"/>
    <x v="0"/>
    <x v="0"/>
    <x v="0"/>
    <x v="0"/>
    <x v="0"/>
    <x v="0"/>
    <s v="Individual"/>
    <x v="0"/>
    <x v="0"/>
    <x v="3"/>
    <x v="7"/>
    <x v="7"/>
    <s v="909428  Infrastruct Support - Outdoor Rinks 2019"/>
    <s v="516104  City Wide Capital"/>
    <n v="0"/>
    <n v="400"/>
    <n v="0"/>
    <n v="400"/>
    <n v="0"/>
    <n v="400"/>
    <n v="0"/>
    <n v="400"/>
    <n v="0"/>
    <n v="400"/>
    <n v="2000"/>
    <n v="516104"/>
    <n v="800"/>
    <s v="CW"/>
    <x v="8"/>
    <s v="City Wide Capital"/>
    <n v="909428"/>
    <s v="Soutien pour les infrastructures - patinoires extérieures 2019"/>
    <s v="909428 Soutien pour les infrastructures - patinoires extérieures 2019"/>
    <x v="0"/>
    <x v="7"/>
    <x v="0"/>
    <x v="0"/>
  </r>
  <r>
    <n v="909429"/>
    <x v="52"/>
    <x v="0"/>
    <x v="0"/>
    <x v="0"/>
    <x v="0"/>
    <x v="0"/>
    <x v="0"/>
    <x v="0"/>
    <x v="0"/>
    <s v="Individual"/>
    <x v="0"/>
    <x v="0"/>
    <x v="3"/>
    <x v="7"/>
    <x v="7"/>
    <s v="909429  New Community Buildings 2019"/>
    <s v="516104  City Wide Capital"/>
    <n v="0"/>
    <n v="0"/>
    <n v="0"/>
    <n v="0"/>
    <n v="0"/>
    <n v="0"/>
    <n v="0"/>
    <n v="0"/>
    <n v="0"/>
    <n v="3500"/>
    <n v="3500"/>
    <n v="516104"/>
    <n v="0"/>
    <s v="CW"/>
    <x v="3"/>
    <s v="City Wide Capital"/>
    <n v="909429"/>
    <s v="Nouvelles installations communautaires 2019"/>
    <s v="909429 Nouvelles installations communautaires 2019"/>
    <x v="0"/>
    <x v="7"/>
    <x v="0"/>
    <x v="0"/>
  </r>
  <r>
    <n v="909440"/>
    <x v="53"/>
    <x v="0"/>
    <x v="0"/>
    <x v="0"/>
    <x v="0"/>
    <x v="0"/>
    <x v="0"/>
    <x v="0"/>
    <x v="0"/>
    <s v="Individual"/>
    <x v="0"/>
    <x v="0"/>
    <x v="3"/>
    <x v="7"/>
    <x v="7"/>
    <s v="909440  Outdoor Pool Security Upgrades 2019"/>
    <s v="516104  City Wide Capital"/>
    <n v="100"/>
    <n v="100"/>
    <n v="100"/>
    <n v="0"/>
    <n v="0"/>
    <n v="0"/>
    <n v="0"/>
    <n v="0"/>
    <n v="0"/>
    <n v="0"/>
    <n v="300"/>
    <n v="516104"/>
    <n v="300"/>
    <s v="CW"/>
    <x v="3"/>
    <s v="City Wide Capital"/>
    <n v="909440"/>
    <s v="Amélioration de la sécurité pour les piscines extérieures 2019"/>
    <s v="909440 Amélioration de la sécurité pour les piscines extérieures 2019"/>
    <x v="0"/>
    <x v="7"/>
    <x v="0"/>
    <x v="0"/>
  </r>
  <r>
    <n v="909441"/>
    <x v="54"/>
    <x v="0"/>
    <x v="0"/>
    <x v="0"/>
    <x v="0"/>
    <x v="0"/>
    <x v="0"/>
    <x v="0"/>
    <x v="0"/>
    <s v="Individual"/>
    <x v="0"/>
    <x v="0"/>
    <x v="3"/>
    <x v="7"/>
    <x v="7"/>
    <s v="909441  Outdoor Sports Court Redevelopment 2019"/>
    <s v="516104  City Wide Capital"/>
    <n v="179"/>
    <n v="200"/>
    <n v="0"/>
    <n v="200"/>
    <n v="0"/>
    <n v="200"/>
    <n v="0"/>
    <n v="200"/>
    <n v="0"/>
    <n v="200"/>
    <n v="1179"/>
    <n v="516104"/>
    <n v="579"/>
    <s v="CW"/>
    <x v="3"/>
    <s v="City Wide Capital"/>
    <n v="909441"/>
    <s v="Réaménagement des terrains de sports en plein air"/>
    <s v="909441 Réaménagement des terrains de sports en plein air"/>
    <x v="0"/>
    <x v="7"/>
    <x v="0"/>
    <x v="0"/>
  </r>
  <r>
    <n v="909442"/>
    <x v="55"/>
    <x v="0"/>
    <x v="0"/>
    <x v="0"/>
    <x v="0"/>
    <x v="0"/>
    <x v="0"/>
    <x v="0"/>
    <x v="0"/>
    <s v="Individual"/>
    <x v="0"/>
    <x v="0"/>
    <x v="3"/>
    <x v="7"/>
    <x v="7"/>
    <s v="909442  Minor Park Improvement 2019"/>
    <s v="516104  City Wide Capital"/>
    <n v="150"/>
    <n v="250"/>
    <n v="250"/>
    <n v="250"/>
    <n v="250"/>
    <n v="250"/>
    <n v="250"/>
    <n v="300"/>
    <n v="300"/>
    <n v="325"/>
    <n v="2575"/>
    <n v="516104"/>
    <n v="900"/>
    <s v="CW"/>
    <x v="8"/>
    <s v="City Wide Capital"/>
    <n v="909442"/>
    <s v="Améliorations mineures aux parcs 2019"/>
    <s v="909442 Améliorations mineures aux parcs 2019"/>
    <x v="0"/>
    <x v="7"/>
    <x v="0"/>
    <x v="0"/>
  </r>
  <r>
    <n v="909443"/>
    <x v="56"/>
    <x v="0"/>
    <x v="0"/>
    <x v="8"/>
    <x v="0"/>
    <x v="0"/>
    <x v="0"/>
    <x v="0"/>
    <x v="0"/>
    <s v="Individual"/>
    <x v="0"/>
    <x v="0"/>
    <x v="3"/>
    <x v="7"/>
    <x v="7"/>
    <s v="909443  Park Redevelopment 2019"/>
    <s v="516129  D/R - Cash In Lieu Parkland - City Wide"/>
    <n v="300"/>
    <n v="0"/>
    <n v="500"/>
    <n v="0"/>
    <n v="500"/>
    <n v="0"/>
    <n v="500"/>
    <n v="0"/>
    <n v="500"/>
    <n v="0"/>
    <n v="2300"/>
    <n v="516129"/>
    <n v="800"/>
    <s v="CW"/>
    <x v="8"/>
    <s v="Lieu Parkland - City Wide"/>
    <n v="909443"/>
    <s v="Réaménagement de parc 2019"/>
    <s v="909443 Réaménagement de parc 2019"/>
    <x v="0"/>
    <x v="7"/>
    <x v="0"/>
    <x v="0"/>
  </r>
  <r>
    <n v="909444"/>
    <x v="57"/>
    <x v="0"/>
    <x v="0"/>
    <x v="0"/>
    <x v="0"/>
    <x v="0"/>
    <x v="0"/>
    <x v="0"/>
    <x v="0"/>
    <s v="Individual"/>
    <x v="0"/>
    <x v="0"/>
    <x v="3"/>
    <x v="7"/>
    <x v="7"/>
    <s v="909444  Fitness &amp; Recreation Equip. Replace 2019"/>
    <s v="516104  City Wide Capital"/>
    <n v="100"/>
    <n v="0"/>
    <n v="250"/>
    <n v="0"/>
    <n v="250"/>
    <n v="0"/>
    <n v="250"/>
    <n v="0"/>
    <n v="254"/>
    <n v="0"/>
    <n v="1104"/>
    <n v="516104"/>
    <n v="350"/>
    <s v="CW"/>
    <x v="8"/>
    <s v="City Wide Capital"/>
    <n v="909444"/>
    <s v="Remplacement du matériel de conditionnement physique et de loisirs 2019"/>
    <s v="909444 Remplacement du matériel de conditionnement physique et de loisirs 2019"/>
    <x v="0"/>
    <x v="7"/>
    <x v="0"/>
    <x v="0"/>
  </r>
  <r>
    <n v="909445"/>
    <x v="58"/>
    <x v="0"/>
    <x v="0"/>
    <x v="0"/>
    <x v="0"/>
    <x v="0"/>
    <x v="0"/>
    <x v="0"/>
    <x v="0"/>
    <s v="Individual"/>
    <x v="0"/>
    <x v="0"/>
    <x v="3"/>
    <x v="7"/>
    <x v="7"/>
    <s v="909445  Infrastructure Upgrades 2019"/>
    <s v="516104  City Wide Capital"/>
    <n v="578"/>
    <n v="777"/>
    <n v="798"/>
    <n v="671"/>
    <n v="944"/>
    <n v="969"/>
    <n v="994"/>
    <n v="1021"/>
    <n v="1049"/>
    <n v="384"/>
    <n v="8185"/>
    <n v="516104"/>
    <n v="2824"/>
    <s v="CW"/>
    <x v="3"/>
    <s v="City Wide Capital"/>
    <n v="909445"/>
    <s v="Modernisation des infrastructures  2019"/>
    <s v="909445 Modernisation des infrastructures  2019"/>
    <x v="0"/>
    <x v="7"/>
    <x v="0"/>
    <x v="0"/>
  </r>
  <r>
    <n v="909448"/>
    <x v="59"/>
    <x v="0"/>
    <x v="0"/>
    <x v="0"/>
    <x v="0"/>
    <x v="0"/>
    <x v="0"/>
    <x v="0"/>
    <x v="0"/>
    <s v="Individual"/>
    <x v="0"/>
    <x v="0"/>
    <x v="3"/>
    <x v="7"/>
    <x v="7"/>
    <s v="909448  Artifact &amp; Art Collection Restore &amp;Maint"/>
    <s v="516104  City Wide Capital"/>
    <n v="50"/>
    <n v="50"/>
    <n v="50"/>
    <n v="50"/>
    <n v="50"/>
    <n v="50"/>
    <n v="50"/>
    <n v="50"/>
    <n v="50"/>
    <n v="50"/>
    <n v="500"/>
    <n v="516104"/>
    <n v="200"/>
    <s v="CW"/>
    <x v="3"/>
    <s v="City Wide Capital"/>
    <n v="909448"/>
    <s v="Restauration et entretien de la collection d'artefacts et d'objets d'art 2019"/>
    <s v="909448 Restauration et entretien de la collection d'artefacts et d'objets d'art 2019"/>
    <x v="0"/>
    <x v="7"/>
    <x v="0"/>
    <x v="0"/>
  </r>
  <r>
    <n v="909449"/>
    <x v="60"/>
    <x v="0"/>
    <x v="0"/>
    <x v="10"/>
    <x v="0"/>
    <x v="0"/>
    <x v="0"/>
    <x v="0"/>
    <x v="0"/>
    <s v="Individual"/>
    <x v="0"/>
    <x v="0"/>
    <x v="3"/>
    <x v="7"/>
    <x v="7"/>
    <s v="909449  Centrepointe Theatre Cap Renew Fund 2019"/>
    <s v="516106  R/F -Centrepointe Theatre Capital"/>
    <n v="192"/>
    <n v="100"/>
    <n v="100"/>
    <n v="100"/>
    <n v="100"/>
    <n v="100"/>
    <n v="100"/>
    <n v="100"/>
    <n v="100"/>
    <n v="100"/>
    <n v="1092"/>
    <n v="516106"/>
    <n v="492"/>
    <n v="8"/>
    <x v="3"/>
    <s v="Centrepointe Theatre Capital"/>
    <n v="909449"/>
    <s v="Fonds d'immobilisations pour la réfection du Théâtre Centrepointe 2019"/>
    <s v="909449 Fonds d'immobilisations pour la réfection du Théâtre Centrepointe 2019"/>
    <x v="0"/>
    <x v="7"/>
    <x v="0"/>
    <x v="0"/>
  </r>
  <r>
    <n v="909450"/>
    <x v="61"/>
    <x v="0"/>
    <x v="0"/>
    <x v="0"/>
    <x v="0"/>
    <x v="0"/>
    <x v="0"/>
    <x v="0"/>
    <x v="0"/>
    <s v="Individual"/>
    <x v="0"/>
    <x v="0"/>
    <x v="3"/>
    <x v="7"/>
    <x v="7"/>
    <s v="909450  Cultural Building &amp; Equip 2019"/>
    <s v="516104  City Wide Capital"/>
    <n v="100"/>
    <n v="126"/>
    <n v="125"/>
    <n v="125"/>
    <n v="125"/>
    <n v="125"/>
    <n v="125"/>
    <n v="125"/>
    <n v="125"/>
    <n v="125"/>
    <n v="1226"/>
    <n v="516104"/>
    <n v="476"/>
    <s v="CW"/>
    <x v="8"/>
    <s v="City Wide Capital"/>
    <n v="909450"/>
    <s v="Édifices et équipement culturels 2019"/>
    <s v="909450 Édifices et équipement culturels 2019"/>
    <x v="0"/>
    <x v="7"/>
    <x v="0"/>
    <x v="0"/>
  </r>
  <r>
    <n v="909451"/>
    <x v="62"/>
    <x v="0"/>
    <x v="0"/>
    <x v="0"/>
    <x v="0"/>
    <x v="0"/>
    <x v="0"/>
    <x v="0"/>
    <x v="0"/>
    <s v="Individual"/>
    <x v="0"/>
    <x v="0"/>
    <x v="3"/>
    <x v="7"/>
    <x v="7"/>
    <s v="909451  Museum Sustainability Plan 2019"/>
    <s v="516104  City Wide Capital"/>
    <n v="0"/>
    <n v="200"/>
    <n v="200"/>
    <n v="200"/>
    <n v="200"/>
    <n v="200"/>
    <n v="200"/>
    <n v="200"/>
    <n v="200"/>
    <n v="200"/>
    <n v="1800"/>
    <n v="516104"/>
    <n v="600"/>
    <s v="CW"/>
    <x v="8"/>
    <s v="City Wide Capital"/>
    <n v="909451"/>
    <s v="Plan de durabilité des musés  2019"/>
    <s v="909451 Plan de durabilité des musés  2019"/>
    <x v="0"/>
    <x v="7"/>
    <x v="0"/>
    <x v="0"/>
  </r>
  <r>
    <n v="909546"/>
    <x v="63"/>
    <x v="3"/>
    <x v="3"/>
    <x v="11"/>
    <x v="3"/>
    <x v="2"/>
    <x v="0"/>
    <x v="0"/>
    <x v="0"/>
    <s v="Individual"/>
    <x v="0"/>
    <x v="0"/>
    <x v="3"/>
    <x v="7"/>
    <x v="7"/>
    <s v="909546  Meridian Naming Rights Enhancements"/>
    <s v="517005  General Revenue"/>
    <n v="191.1"/>
    <n v="0"/>
    <n v="0"/>
    <n v="0"/>
    <n v="0"/>
    <n v="0"/>
    <n v="0"/>
    <n v="0"/>
    <n v="0"/>
    <n v="0"/>
    <n v="191.1"/>
    <n v="517005"/>
    <n v="191.1"/>
    <n v="8"/>
    <x v="2"/>
    <s v="General"/>
    <n v="909546"/>
    <s v="Améliorations des droits de nommage Meridian"/>
    <s v="909546 Améliorations des droits de nommage Meridian"/>
    <x v="0"/>
    <x v="7"/>
    <x v="0"/>
    <x v="3"/>
  </r>
  <r>
    <n v="907417"/>
    <x v="64"/>
    <x v="0"/>
    <x v="0"/>
    <x v="8"/>
    <x v="0"/>
    <x v="0"/>
    <x v="0"/>
    <x v="0"/>
    <x v="0"/>
    <s v="Individual"/>
    <x v="1"/>
    <x v="0"/>
    <x v="3"/>
    <x v="8"/>
    <x v="7"/>
    <s v="907417  Dr. Taite Linear Park"/>
    <s v="516129  D/R - Cash In Lieu Parkland - City Wide"/>
    <n v="6"/>
    <n v="0"/>
    <n v="0"/>
    <n v="0"/>
    <n v="0"/>
    <n v="0"/>
    <n v="0"/>
    <n v="0"/>
    <n v="0"/>
    <n v="0"/>
    <n v="6"/>
    <n v="516129"/>
    <n v="6"/>
    <n v="19"/>
    <x v="9"/>
    <s v="Lieu Parkland - City Wide"/>
    <n v="907417"/>
    <s v="Parc linéaire Dr-Taite"/>
    <s v="907417 Parc linéaire Dr-Taite"/>
    <x v="0"/>
    <x v="7"/>
    <x v="1"/>
    <x v="0"/>
  </r>
  <r>
    <n v="907417"/>
    <x v="64"/>
    <x v="1"/>
    <x v="1"/>
    <x v="12"/>
    <x v="1"/>
    <x v="1"/>
    <x v="0"/>
    <x v="0"/>
    <x v="0"/>
    <s v="Individual"/>
    <x v="1"/>
    <x v="0"/>
    <x v="3"/>
    <x v="8"/>
    <x v="7"/>
    <s v="907417  Dr. Taite Linear Park"/>
    <s v="516326  D/C - Parks Development(Rural)"/>
    <n v="58"/>
    <n v="0"/>
    <n v="0"/>
    <n v="0"/>
    <n v="0"/>
    <n v="0"/>
    <n v="0"/>
    <n v="0"/>
    <n v="0"/>
    <n v="0"/>
    <n v="58"/>
    <n v="516326"/>
    <n v="58"/>
    <n v="19"/>
    <x v="9"/>
    <s v="Parks Development"/>
    <n v="907417"/>
    <s v="Parc linéaire Dr-Taite"/>
    <s v="907417 Parc linéaire Dr-Taite"/>
    <x v="0"/>
    <x v="7"/>
    <x v="1"/>
    <x v="1"/>
  </r>
  <r>
    <n v="907842"/>
    <x v="65"/>
    <x v="3"/>
    <x v="3"/>
    <x v="11"/>
    <x v="3"/>
    <x v="2"/>
    <x v="0"/>
    <x v="0"/>
    <x v="0"/>
    <s v="Individual"/>
    <x v="1"/>
    <x v="0"/>
    <x v="3"/>
    <x v="7"/>
    <x v="7"/>
    <s v="907842  Community Centre South"/>
    <s v="517005  General Revenue"/>
    <n v="2610"/>
    <n v="0"/>
    <n v="0"/>
    <n v="0"/>
    <n v="0"/>
    <n v="0"/>
    <n v="0"/>
    <n v="0"/>
    <n v="0"/>
    <n v="0"/>
    <n v="2610"/>
    <n v="517005"/>
    <n v="2610"/>
    <n v="20"/>
    <x v="8"/>
    <s v="General"/>
    <n v="907842"/>
    <s v="Centre communautaire Sud"/>
    <s v="907842 Centre communautaire Sud"/>
    <x v="0"/>
    <x v="7"/>
    <x v="1"/>
    <x v="3"/>
  </r>
  <r>
    <n v="907842"/>
    <x v="65"/>
    <x v="1"/>
    <x v="1"/>
    <x v="13"/>
    <x v="1"/>
    <x v="1"/>
    <x v="0"/>
    <x v="0"/>
    <x v="0"/>
    <s v="Individual"/>
    <x v="1"/>
    <x v="0"/>
    <x v="3"/>
    <x v="7"/>
    <x v="7"/>
    <s v="907842  Community Centre South"/>
    <s v="516277  Recreation -OSGB"/>
    <n v="6621"/>
    <n v="0"/>
    <n v="0"/>
    <n v="0"/>
    <n v="0"/>
    <n v="0"/>
    <n v="0"/>
    <n v="0"/>
    <n v="0"/>
    <n v="0"/>
    <n v="6621"/>
    <n v="516277"/>
    <n v="6621"/>
    <n v="20"/>
    <x v="8"/>
    <s v="Recreation"/>
    <n v="907842"/>
    <s v="Centre communautaire Sud"/>
    <s v="907842 Centre communautaire Sud"/>
    <x v="0"/>
    <x v="7"/>
    <x v="1"/>
    <x v="1"/>
  </r>
  <r>
    <n v="907842"/>
    <x v="65"/>
    <x v="4"/>
    <x v="2"/>
    <x v="14"/>
    <x v="4"/>
    <x v="1"/>
    <x v="0"/>
    <x v="0"/>
    <x v="0"/>
    <s v="Individual"/>
    <x v="1"/>
    <x v="0"/>
    <x v="3"/>
    <x v="7"/>
    <x v="7"/>
    <s v="907842  Community Centre South"/>
    <s v="518041  Recreation DC Debt TBA"/>
    <n v="8169"/>
    <n v="0"/>
    <n v="0"/>
    <n v="0"/>
    <n v="0"/>
    <n v="0"/>
    <n v="0"/>
    <n v="0"/>
    <n v="0"/>
    <n v="0"/>
    <n v="8169"/>
    <n v="518041"/>
    <n v="8169"/>
    <n v="20"/>
    <x v="8"/>
    <s v="Recreation DC Debt"/>
    <n v="907842"/>
    <s v="Centre communautaire Sud"/>
    <s v="907842 Centre communautaire Sud"/>
    <x v="0"/>
    <x v="7"/>
    <x v="1"/>
    <x v="2"/>
  </r>
  <r>
    <n v="908530"/>
    <x v="66"/>
    <x v="0"/>
    <x v="0"/>
    <x v="8"/>
    <x v="0"/>
    <x v="0"/>
    <x v="0"/>
    <x v="0"/>
    <x v="0"/>
    <s v="Parks Growth"/>
    <x v="1"/>
    <x v="0"/>
    <x v="3"/>
    <x v="7"/>
    <x v="7"/>
    <s v="908530  Bayswater / Lebreton Street Park"/>
    <s v="516129  D/R - Cash In Lieu Parkland - City Wide"/>
    <n v="0"/>
    <n v="0"/>
    <n v="0"/>
    <n v="0"/>
    <n v="0"/>
    <n v="89"/>
    <n v="0"/>
    <n v="0"/>
    <n v="0"/>
    <n v="0"/>
    <n v="89"/>
    <n v="516129"/>
    <n v="0"/>
    <s v="14"/>
    <x v="5"/>
    <s v="Lieu Parkland - City Wide"/>
    <n v="908530"/>
    <s v="parc des rues Bayswater et Lebreton"/>
    <s v="908530 parc des rues Bayswater et Lebreton"/>
    <x v="0"/>
    <x v="7"/>
    <x v="1"/>
    <x v="0"/>
  </r>
  <r>
    <n v="908530"/>
    <x v="66"/>
    <x v="1"/>
    <x v="1"/>
    <x v="15"/>
    <x v="1"/>
    <x v="1"/>
    <x v="0"/>
    <x v="0"/>
    <x v="0"/>
    <s v="Parks Growth"/>
    <x v="1"/>
    <x v="0"/>
    <x v="3"/>
    <x v="7"/>
    <x v="7"/>
    <s v="908530  Bayswater / Lebreton Street Park"/>
    <s v="516320  D/C - Parks Development(InsideGreenbelt)"/>
    <n v="0"/>
    <n v="0"/>
    <n v="0"/>
    <n v="0"/>
    <n v="0"/>
    <n v="410"/>
    <n v="0"/>
    <n v="0"/>
    <n v="0"/>
    <n v="0"/>
    <n v="410"/>
    <n v="516320"/>
    <n v="0"/>
    <s v="14"/>
    <x v="5"/>
    <s v="Parks Development"/>
    <n v="908530"/>
    <s v="parc des rues Bayswater et Lebreton"/>
    <s v="908530 parc des rues Bayswater et Lebreton"/>
    <x v="0"/>
    <x v="7"/>
    <x v="1"/>
    <x v="1"/>
  </r>
  <r>
    <n v="908530"/>
    <x v="66"/>
    <x v="1"/>
    <x v="1"/>
    <x v="16"/>
    <x v="1"/>
    <x v="1"/>
    <x v="0"/>
    <x v="0"/>
    <x v="0"/>
    <s v="Parks Growth"/>
    <x v="1"/>
    <x v="0"/>
    <x v="3"/>
    <x v="7"/>
    <x v="7"/>
    <s v="908530  Bayswater / Lebreton Street Park"/>
    <s v="516335  D/C - Parks Development Legacy"/>
    <n v="0"/>
    <n v="0"/>
    <n v="0"/>
    <n v="0"/>
    <n v="0"/>
    <n v="110"/>
    <n v="0"/>
    <n v="0"/>
    <n v="0"/>
    <n v="0"/>
    <n v="110"/>
    <n v="516335"/>
    <n v="0"/>
    <s v="14"/>
    <x v="5"/>
    <s v="Parks Development"/>
    <n v="908530"/>
    <s v="parc des rues Bayswater et Lebreton"/>
    <s v="908530 parc des rues Bayswater et Lebreton"/>
    <x v="0"/>
    <x v="7"/>
    <x v="1"/>
    <x v="1"/>
  </r>
  <r>
    <n v="908531"/>
    <x v="67"/>
    <x v="0"/>
    <x v="0"/>
    <x v="8"/>
    <x v="0"/>
    <x v="0"/>
    <x v="0"/>
    <x v="0"/>
    <x v="0"/>
    <s v="Parks Growth"/>
    <x v="1"/>
    <x v="0"/>
    <x v="3"/>
    <x v="7"/>
    <x v="7"/>
    <s v="908531  Buckles St. Neighbourhood Park"/>
    <s v="516129  D/R - Cash In Lieu Parkland - City Wide"/>
    <n v="0"/>
    <n v="121"/>
    <n v="0"/>
    <n v="0"/>
    <n v="0"/>
    <n v="0"/>
    <n v="0"/>
    <n v="0"/>
    <n v="0"/>
    <n v="0"/>
    <n v="121"/>
    <n v="516129"/>
    <n v="121"/>
    <s v="20"/>
    <x v="7"/>
    <s v="Lieu Parkland - City Wide"/>
    <n v="908531"/>
    <s v="Parc de quartier de la rue Buckles"/>
    <s v="908531 Parc de quartier de la rue Buckles"/>
    <x v="0"/>
    <x v="7"/>
    <x v="1"/>
    <x v="0"/>
  </r>
  <r>
    <n v="908531"/>
    <x v="67"/>
    <x v="1"/>
    <x v="1"/>
    <x v="12"/>
    <x v="1"/>
    <x v="1"/>
    <x v="0"/>
    <x v="0"/>
    <x v="0"/>
    <s v="Parks Growth"/>
    <x v="1"/>
    <x v="0"/>
    <x v="3"/>
    <x v="7"/>
    <x v="7"/>
    <s v="908531  Buckles St. Neighbourhood Park"/>
    <s v="516326  D/C - Parks Development(Rural)"/>
    <n v="0"/>
    <n v="891"/>
    <n v="0"/>
    <n v="0"/>
    <n v="0"/>
    <n v="0"/>
    <n v="0"/>
    <n v="0"/>
    <n v="0"/>
    <n v="0"/>
    <n v="891"/>
    <n v="516326"/>
    <n v="891"/>
    <s v="20"/>
    <x v="7"/>
    <s v="Parks Development"/>
    <n v="908531"/>
    <s v="Parc de quartier de la rue Buckles"/>
    <s v="908531 Parc de quartier de la rue Buckles"/>
    <x v="0"/>
    <x v="7"/>
    <x v="1"/>
    <x v="1"/>
  </r>
  <r>
    <n v="908531"/>
    <x v="67"/>
    <x v="1"/>
    <x v="1"/>
    <x v="16"/>
    <x v="1"/>
    <x v="1"/>
    <x v="0"/>
    <x v="0"/>
    <x v="0"/>
    <s v="Parks Growth"/>
    <x v="1"/>
    <x v="0"/>
    <x v="3"/>
    <x v="7"/>
    <x v="7"/>
    <s v="908531  Buckles St. Neighbourhood Park"/>
    <s v="516335  D/C - Parks Development Legacy"/>
    <n v="0"/>
    <n v="202"/>
    <n v="0"/>
    <n v="0"/>
    <n v="0"/>
    <n v="0"/>
    <n v="0"/>
    <n v="0"/>
    <n v="0"/>
    <n v="0"/>
    <n v="202"/>
    <n v="516335"/>
    <n v="202"/>
    <s v="20"/>
    <x v="7"/>
    <s v="Parks Development"/>
    <n v="908531"/>
    <s v="Parc de quartier de la rue Buckles"/>
    <s v="908531 Parc de quartier de la rue Buckles"/>
    <x v="0"/>
    <x v="7"/>
    <x v="1"/>
    <x v="1"/>
  </r>
  <r>
    <n v="908532"/>
    <x v="68"/>
    <x v="0"/>
    <x v="0"/>
    <x v="8"/>
    <x v="0"/>
    <x v="0"/>
    <x v="0"/>
    <x v="0"/>
    <x v="0"/>
    <s v="Parks Growth"/>
    <x v="1"/>
    <x v="0"/>
    <x v="3"/>
    <x v="7"/>
    <x v="7"/>
    <s v="908532  Carp Airport Community Park"/>
    <s v="516129  D/R - Cash In Lieu Parkland - City Wide"/>
    <n v="0"/>
    <n v="200"/>
    <n v="0"/>
    <n v="0"/>
    <n v="0"/>
    <n v="0"/>
    <n v="0"/>
    <n v="0"/>
    <n v="0"/>
    <n v="0"/>
    <n v="200"/>
    <n v="516129"/>
    <n v="200"/>
    <n v="5"/>
    <x v="1"/>
    <s v="Lieu Parkland - City Wide"/>
    <n v="908532"/>
    <s v="Parc communautaire de l’aéroport de Carp"/>
    <s v="908532 Parc communautaire de l’aéroport de Carp"/>
    <x v="0"/>
    <x v="7"/>
    <x v="1"/>
    <x v="0"/>
  </r>
  <r>
    <n v="908532"/>
    <x v="68"/>
    <x v="1"/>
    <x v="1"/>
    <x v="12"/>
    <x v="1"/>
    <x v="1"/>
    <x v="0"/>
    <x v="0"/>
    <x v="0"/>
    <s v="Parks Growth"/>
    <x v="1"/>
    <x v="0"/>
    <x v="3"/>
    <x v="7"/>
    <x v="7"/>
    <s v="908532  Carp Airport Community Park"/>
    <s v="516326  D/C - Parks Development(Rural)"/>
    <n v="0"/>
    <n v="1184"/>
    <n v="0"/>
    <n v="0"/>
    <n v="0"/>
    <n v="0"/>
    <n v="0"/>
    <n v="0"/>
    <n v="0"/>
    <n v="0"/>
    <n v="1184"/>
    <n v="516326"/>
    <n v="1184"/>
    <n v="5"/>
    <x v="1"/>
    <s v="Parks Development"/>
    <n v="908532"/>
    <s v="Parc communautaire de l’aéroport de Carp"/>
    <s v="908532 Parc communautaire de l’aéroport de Carp"/>
    <x v="0"/>
    <x v="7"/>
    <x v="1"/>
    <x v="1"/>
  </r>
  <r>
    <n v="908533"/>
    <x v="69"/>
    <x v="0"/>
    <x v="0"/>
    <x v="8"/>
    <x v="0"/>
    <x v="0"/>
    <x v="0"/>
    <x v="0"/>
    <x v="0"/>
    <s v="Parks Growth"/>
    <x v="1"/>
    <x v="0"/>
    <x v="3"/>
    <x v="7"/>
    <x v="7"/>
    <s v="908533  Cedar Lakes (1566 Stagecoach Rd-Ripley)"/>
    <s v="516129  D/R - Cash In Lieu Parkland - City Wide"/>
    <n v="0"/>
    <n v="0"/>
    <n v="30"/>
    <n v="0"/>
    <n v="0"/>
    <n v="0"/>
    <n v="0"/>
    <n v="0"/>
    <n v="0"/>
    <n v="0"/>
    <n v="30"/>
    <n v="516129"/>
    <n v="30"/>
    <s v="20"/>
    <x v="7"/>
    <s v="Lieu Parkland - City Wide"/>
    <n v="908533"/>
    <s v="Parc de quartier Cedar Lakes (1566, chemin Stagecoach – terrains Ripley)"/>
    <s v="908533 Parc de quartier Cedar Lakes (1566, chemin Stagecoach – terrains Ripley)"/>
    <x v="0"/>
    <x v="7"/>
    <x v="1"/>
    <x v="0"/>
  </r>
  <r>
    <n v="908533"/>
    <x v="69"/>
    <x v="1"/>
    <x v="1"/>
    <x v="12"/>
    <x v="1"/>
    <x v="1"/>
    <x v="0"/>
    <x v="0"/>
    <x v="0"/>
    <s v="Parks Growth"/>
    <x v="1"/>
    <x v="0"/>
    <x v="3"/>
    <x v="7"/>
    <x v="7"/>
    <s v="908533  Cedar Lakes (1566 Stagecoach Rd-Ripley)"/>
    <s v="516326  D/C - Parks Development(Rural)"/>
    <n v="0"/>
    <n v="0"/>
    <n v="275"/>
    <n v="0"/>
    <n v="0"/>
    <n v="0"/>
    <n v="0"/>
    <n v="0"/>
    <n v="0"/>
    <n v="0"/>
    <n v="275"/>
    <n v="516326"/>
    <n v="275"/>
    <s v="20"/>
    <x v="7"/>
    <s v="Parks Development"/>
    <n v="908533"/>
    <s v="Parc de quartier Cedar Lakes (1566, chemin Stagecoach – terrains Ripley)"/>
    <s v="908533 Parc de quartier Cedar Lakes (1566, chemin Stagecoach – terrains Ripley)"/>
    <x v="0"/>
    <x v="7"/>
    <x v="1"/>
    <x v="1"/>
  </r>
  <r>
    <n v="908534"/>
    <x v="70"/>
    <x v="0"/>
    <x v="0"/>
    <x v="8"/>
    <x v="0"/>
    <x v="0"/>
    <x v="0"/>
    <x v="0"/>
    <x v="0"/>
    <s v="Individual"/>
    <x v="1"/>
    <x v="0"/>
    <x v="3"/>
    <x v="7"/>
    <x v="7"/>
    <s v="908534  Cobble Hill Park Strandherd Meadows"/>
    <s v="516129  D/R - Cash In Lieu Parkland - City Wide"/>
    <n v="114"/>
    <n v="0"/>
    <n v="0"/>
    <n v="0"/>
    <n v="0"/>
    <n v="0"/>
    <n v="0"/>
    <n v="0"/>
    <n v="0"/>
    <n v="0"/>
    <n v="114"/>
    <n v="516129"/>
    <n v="114"/>
    <n v="3"/>
    <x v="2"/>
    <s v="Lieu Parkland - City Wide"/>
    <n v="908534"/>
    <s v="parc Cobble Hill, Strandherd Meadows"/>
    <s v="908534 parc Cobble Hill, Strandherd Meadows"/>
    <x v="0"/>
    <x v="7"/>
    <x v="1"/>
    <x v="0"/>
  </r>
  <r>
    <n v="908534"/>
    <x v="70"/>
    <x v="1"/>
    <x v="1"/>
    <x v="17"/>
    <x v="1"/>
    <x v="1"/>
    <x v="0"/>
    <x v="0"/>
    <x v="0"/>
    <s v="Individual"/>
    <x v="1"/>
    <x v="0"/>
    <x v="3"/>
    <x v="7"/>
    <x v="7"/>
    <s v="908534  Cobble Hill Park Strandherd Meadows"/>
    <s v="516323  D/C - Parks Development(OutsidGreenbelt)"/>
    <n v="328"/>
    <n v="0"/>
    <n v="0"/>
    <n v="0"/>
    <n v="0"/>
    <n v="0"/>
    <n v="0"/>
    <n v="0"/>
    <n v="0"/>
    <n v="0"/>
    <n v="328"/>
    <n v="516323"/>
    <n v="328"/>
    <n v="3"/>
    <x v="2"/>
    <s v="Parks Development"/>
    <n v="908534"/>
    <s v="parc Cobble Hill, Strandherd Meadows"/>
    <s v="908534 parc Cobble Hill, Strandherd Meadows"/>
    <x v="0"/>
    <x v="7"/>
    <x v="1"/>
    <x v="1"/>
  </r>
  <r>
    <n v="908534"/>
    <x v="70"/>
    <x v="1"/>
    <x v="1"/>
    <x v="16"/>
    <x v="1"/>
    <x v="1"/>
    <x v="0"/>
    <x v="0"/>
    <x v="0"/>
    <s v="Individual"/>
    <x v="1"/>
    <x v="0"/>
    <x v="3"/>
    <x v="7"/>
    <x v="7"/>
    <s v="908534  Cobble Hill Park Strandherd Meadows"/>
    <s v="516335  D/C - Parks Development Legacy"/>
    <n v="700"/>
    <n v="0"/>
    <n v="0"/>
    <n v="0"/>
    <n v="0"/>
    <n v="0"/>
    <n v="0"/>
    <n v="0"/>
    <n v="0"/>
    <n v="0"/>
    <n v="700"/>
    <n v="516335"/>
    <n v="700"/>
    <n v="3"/>
    <x v="2"/>
    <s v="Parks Development"/>
    <n v="908534"/>
    <s v="parc Cobble Hill, Strandherd Meadows"/>
    <s v="908534 parc Cobble Hill, Strandherd Meadows"/>
    <x v="0"/>
    <x v="7"/>
    <x v="1"/>
    <x v="1"/>
  </r>
  <r>
    <n v="908535"/>
    <x v="71"/>
    <x v="0"/>
    <x v="0"/>
    <x v="8"/>
    <x v="0"/>
    <x v="0"/>
    <x v="0"/>
    <x v="0"/>
    <x v="0"/>
    <s v="Parks Growth"/>
    <x v="1"/>
    <x v="0"/>
    <x v="3"/>
    <x v="7"/>
    <x v="7"/>
    <s v="908535  EUC District Park"/>
    <s v="516129  D/R - Cash In Lieu Parkland - City Wide"/>
    <n v="0"/>
    <n v="0"/>
    <n v="0"/>
    <n v="91"/>
    <n v="359"/>
    <n v="359"/>
    <n v="242"/>
    <n v="0"/>
    <n v="0"/>
    <n v="0"/>
    <n v="1051"/>
    <n v="516129"/>
    <n v="91"/>
    <s v="2"/>
    <x v="10"/>
    <s v="Lieu Parkland - City Wide"/>
    <n v="908535"/>
    <s v="parc de district de la CUE"/>
    <s v="908535 parc de district de la CUE"/>
    <x v="0"/>
    <x v="7"/>
    <x v="1"/>
    <x v="0"/>
  </r>
  <r>
    <n v="908535"/>
    <x v="71"/>
    <x v="1"/>
    <x v="1"/>
    <x v="4"/>
    <x v="1"/>
    <x v="1"/>
    <x v="0"/>
    <x v="0"/>
    <x v="0"/>
    <s v="Parks Growth"/>
    <x v="1"/>
    <x v="0"/>
    <x v="3"/>
    <x v="7"/>
    <x v="7"/>
    <s v="908535  EUC District Park"/>
    <s v="516298  Future DC Funding"/>
    <n v="0"/>
    <n v="0"/>
    <n v="0"/>
    <n v="0"/>
    <n v="748"/>
    <n v="1531"/>
    <n v="1033"/>
    <n v="0"/>
    <n v="0"/>
    <n v="0"/>
    <n v="3312"/>
    <n v="516298"/>
    <n v="0"/>
    <s v="2"/>
    <x v="10"/>
    <s v="Check "/>
    <n v="908535"/>
    <s v="parc de district de la CUE"/>
    <s v="908535 parc de district de la CUE"/>
    <x v="0"/>
    <x v="7"/>
    <x v="1"/>
    <x v="1"/>
  </r>
  <r>
    <n v="908535"/>
    <x v="71"/>
    <x v="1"/>
    <x v="1"/>
    <x v="17"/>
    <x v="1"/>
    <x v="1"/>
    <x v="0"/>
    <x v="0"/>
    <x v="0"/>
    <s v="Parks Growth"/>
    <x v="1"/>
    <x v="0"/>
    <x v="3"/>
    <x v="7"/>
    <x v="7"/>
    <s v="908535  EUC District Park"/>
    <s v="516323  D/C - Parks Development(OutsidGreenbelt)"/>
    <n v="0"/>
    <n v="0"/>
    <n v="0"/>
    <n v="391"/>
    <n v="784"/>
    <n v="0"/>
    <n v="0"/>
    <n v="0"/>
    <n v="0"/>
    <n v="0"/>
    <n v="1175"/>
    <n v="516323"/>
    <n v="391"/>
    <s v="2"/>
    <x v="10"/>
    <s v="Parks Development"/>
    <n v="908535"/>
    <s v="parc de district de la CUE"/>
    <s v="908535 parc de district de la CUE"/>
    <x v="0"/>
    <x v="7"/>
    <x v="1"/>
    <x v="1"/>
  </r>
  <r>
    <n v="908536"/>
    <x v="72"/>
    <x v="0"/>
    <x v="0"/>
    <x v="8"/>
    <x v="0"/>
    <x v="0"/>
    <x v="0"/>
    <x v="0"/>
    <x v="0"/>
    <s v="Parks Growth"/>
    <x v="1"/>
    <x v="0"/>
    <x v="3"/>
    <x v="7"/>
    <x v="7"/>
    <s v="908536  Fernbank District Park - Richcraft"/>
    <s v="516129  D/R - Cash In Lieu Parkland - City Wide"/>
    <n v="0"/>
    <n v="0"/>
    <n v="0"/>
    <n v="1005"/>
    <n v="0"/>
    <n v="0"/>
    <n v="0"/>
    <n v="0"/>
    <n v="0"/>
    <n v="0"/>
    <n v="1005"/>
    <n v="516129"/>
    <n v="1005"/>
    <s v="6"/>
    <x v="10"/>
    <s v="Lieu Parkland - City Wide"/>
    <n v="908536"/>
    <s v="Parc du district de Fernbank – Richcraft"/>
    <s v="908536 Parc du district de Fernbank – Richcraft"/>
    <x v="0"/>
    <x v="7"/>
    <x v="1"/>
    <x v="0"/>
  </r>
  <r>
    <n v="908536"/>
    <x v="72"/>
    <x v="1"/>
    <x v="1"/>
    <x v="4"/>
    <x v="1"/>
    <x v="1"/>
    <x v="0"/>
    <x v="0"/>
    <x v="0"/>
    <s v="Parks Growth"/>
    <x v="1"/>
    <x v="0"/>
    <x v="3"/>
    <x v="7"/>
    <x v="7"/>
    <s v="908536  Fernbank District Park - Richcraft"/>
    <s v="516298  Future DC Funding"/>
    <n v="0"/>
    <n v="0"/>
    <n v="0"/>
    <n v="2420"/>
    <n v="0"/>
    <n v="0"/>
    <n v="0"/>
    <n v="0"/>
    <n v="0"/>
    <n v="0"/>
    <n v="2420"/>
    <n v="516298"/>
    <n v="2420"/>
    <s v="6"/>
    <x v="10"/>
    <s v="Check "/>
    <n v="908536"/>
    <s v="Parc du district de Fernbank – Richcraft"/>
    <s v="908536 Parc du district de Fernbank – Richcraft"/>
    <x v="0"/>
    <x v="7"/>
    <x v="1"/>
    <x v="1"/>
  </r>
  <r>
    <n v="908536"/>
    <x v="72"/>
    <x v="1"/>
    <x v="1"/>
    <x v="17"/>
    <x v="1"/>
    <x v="1"/>
    <x v="0"/>
    <x v="0"/>
    <x v="0"/>
    <s v="Parks Growth"/>
    <x v="1"/>
    <x v="0"/>
    <x v="3"/>
    <x v="7"/>
    <x v="7"/>
    <s v="908536  Fernbank District Park - Richcraft"/>
    <s v="516323  D/C - Parks Development(OutsidGreenbelt)"/>
    <n v="0"/>
    <n v="0"/>
    <n v="0"/>
    <n v="1863"/>
    <n v="0"/>
    <n v="0"/>
    <n v="0"/>
    <n v="0"/>
    <n v="0"/>
    <n v="0"/>
    <n v="1863"/>
    <n v="516323"/>
    <n v="1863"/>
    <s v="6"/>
    <x v="10"/>
    <s v="Parks Development"/>
    <n v="908536"/>
    <s v="Parc du district de Fernbank – Richcraft"/>
    <s v="908536 Parc du district de Fernbank – Richcraft"/>
    <x v="0"/>
    <x v="7"/>
    <x v="1"/>
    <x v="1"/>
  </r>
  <r>
    <n v="908538"/>
    <x v="73"/>
    <x v="0"/>
    <x v="0"/>
    <x v="8"/>
    <x v="0"/>
    <x v="0"/>
    <x v="0"/>
    <x v="0"/>
    <x v="0"/>
    <s v="Parks Growth"/>
    <x v="1"/>
    <x v="0"/>
    <x v="3"/>
    <x v="7"/>
    <x v="7"/>
    <s v="908538  Humanics Linear Park"/>
    <s v="516129  D/R - Cash In Lieu Parkland - City Wide"/>
    <n v="14"/>
    <n v="0"/>
    <n v="0"/>
    <n v="0"/>
    <n v="0"/>
    <n v="0"/>
    <n v="0"/>
    <n v="0"/>
    <n v="0"/>
    <n v="0"/>
    <n v="14"/>
    <n v="516129"/>
    <n v="14"/>
    <s v="19"/>
    <x v="2"/>
    <s v="Lieu Parkland - City Wide"/>
    <n v="908538"/>
    <s v="parc linéaire Humanics"/>
    <s v="908538 parc linéaire Humanics"/>
    <x v="0"/>
    <x v="7"/>
    <x v="1"/>
    <x v="0"/>
  </r>
  <r>
    <n v="908538"/>
    <x v="73"/>
    <x v="1"/>
    <x v="1"/>
    <x v="12"/>
    <x v="1"/>
    <x v="1"/>
    <x v="0"/>
    <x v="0"/>
    <x v="0"/>
    <s v="Parks Growth"/>
    <x v="1"/>
    <x v="0"/>
    <x v="3"/>
    <x v="7"/>
    <x v="7"/>
    <s v="908538  Humanics Linear Park"/>
    <s v="516326  D/C - Parks Development(Rural)"/>
    <n v="127"/>
    <n v="0"/>
    <n v="0"/>
    <n v="0"/>
    <n v="0"/>
    <n v="0"/>
    <n v="0"/>
    <n v="0"/>
    <n v="0"/>
    <n v="0"/>
    <n v="127"/>
    <n v="516326"/>
    <n v="127"/>
    <s v="19"/>
    <x v="2"/>
    <s v="Parks Development"/>
    <n v="908538"/>
    <s v="parc linéaire Humanics"/>
    <s v="908538 parc linéaire Humanics"/>
    <x v="0"/>
    <x v="7"/>
    <x v="1"/>
    <x v="1"/>
  </r>
  <r>
    <n v="908539"/>
    <x v="74"/>
    <x v="0"/>
    <x v="0"/>
    <x v="8"/>
    <x v="0"/>
    <x v="0"/>
    <x v="0"/>
    <x v="0"/>
    <x v="0"/>
    <s v="Parks Growth"/>
    <x v="1"/>
    <x v="0"/>
    <x v="3"/>
    <x v="7"/>
    <x v="7"/>
    <s v="908539  Kanata West District Park"/>
    <s v="516129  D/R - Cash In Lieu Parkland - City Wide"/>
    <n v="61"/>
    <n v="200"/>
    <n v="500"/>
    <n v="0"/>
    <n v="0"/>
    <n v="0"/>
    <n v="0"/>
    <n v="0"/>
    <n v="0"/>
    <n v="0"/>
    <n v="761"/>
    <n v="516129"/>
    <n v="761"/>
    <n v="6"/>
    <x v="5"/>
    <s v="Lieu Parkland - City Wide"/>
    <n v="908539"/>
    <s v="parc de district de Kanata-Ouest"/>
    <s v="908539 parc de district de Kanata-Ouest"/>
    <x v="0"/>
    <x v="7"/>
    <x v="1"/>
    <x v="0"/>
  </r>
  <r>
    <n v="908539"/>
    <x v="74"/>
    <x v="1"/>
    <x v="1"/>
    <x v="4"/>
    <x v="1"/>
    <x v="1"/>
    <x v="0"/>
    <x v="0"/>
    <x v="0"/>
    <s v="Parks Growth"/>
    <x v="1"/>
    <x v="0"/>
    <x v="3"/>
    <x v="7"/>
    <x v="7"/>
    <s v="908539  Kanata West District Park"/>
    <s v="516298  Future DC Funding"/>
    <n v="0"/>
    <n v="1655"/>
    <n v="4495"/>
    <n v="0"/>
    <n v="0"/>
    <n v="0"/>
    <n v="0"/>
    <n v="0"/>
    <n v="0"/>
    <n v="0"/>
    <n v="6150"/>
    <n v="516298"/>
    <n v="6150"/>
    <n v="6"/>
    <x v="5"/>
    <s v="Check "/>
    <n v="908539"/>
    <s v="parc de district de Kanata-Ouest"/>
    <s v="908539 parc de district de Kanata-Ouest"/>
    <x v="0"/>
    <x v="7"/>
    <x v="1"/>
    <x v="1"/>
  </r>
  <r>
    <n v="908539"/>
    <x v="74"/>
    <x v="1"/>
    <x v="1"/>
    <x v="17"/>
    <x v="1"/>
    <x v="1"/>
    <x v="0"/>
    <x v="0"/>
    <x v="0"/>
    <s v="Parks Growth"/>
    <x v="1"/>
    <x v="0"/>
    <x v="3"/>
    <x v="7"/>
    <x v="7"/>
    <s v="908539  Kanata West District Park"/>
    <s v="516323  D/C - Parks Development(OutsidGreenbelt)"/>
    <n v="548"/>
    <n v="145"/>
    <n v="0"/>
    <n v="0"/>
    <n v="0"/>
    <n v="0"/>
    <n v="0"/>
    <n v="0"/>
    <n v="0"/>
    <n v="0"/>
    <n v="693"/>
    <n v="516323"/>
    <n v="693"/>
    <n v="6"/>
    <x v="5"/>
    <s v="Parks Development"/>
    <n v="908539"/>
    <s v="parc de district de Kanata-Ouest"/>
    <s v="908539 parc de district de Kanata-Ouest"/>
    <x v="0"/>
    <x v="7"/>
    <x v="1"/>
    <x v="1"/>
  </r>
  <r>
    <n v="908540"/>
    <x v="75"/>
    <x v="0"/>
    <x v="0"/>
    <x v="8"/>
    <x v="0"/>
    <x v="0"/>
    <x v="0"/>
    <x v="0"/>
    <x v="0"/>
    <s v="Parks Growth"/>
    <x v="1"/>
    <x v="0"/>
    <x v="3"/>
    <x v="7"/>
    <x v="7"/>
    <s v="908540  Lebreton Park"/>
    <s v="516129  D/R - Cash In Lieu Parkland - City Wide"/>
    <n v="0"/>
    <n v="0"/>
    <n v="0"/>
    <n v="0"/>
    <n v="380"/>
    <n v="334"/>
    <n v="0"/>
    <n v="0"/>
    <n v="0"/>
    <n v="0"/>
    <n v="714"/>
    <n v="516129"/>
    <n v="0"/>
    <s v="14"/>
    <x v="0"/>
    <s v="Lieu Parkland - City Wide"/>
    <n v="908540"/>
    <s v="Parc LeBreton"/>
    <s v="908540 Parc LeBreton"/>
    <x v="0"/>
    <x v="7"/>
    <x v="1"/>
    <x v="0"/>
  </r>
  <r>
    <n v="908540"/>
    <x v="75"/>
    <x v="1"/>
    <x v="1"/>
    <x v="15"/>
    <x v="1"/>
    <x v="1"/>
    <x v="0"/>
    <x v="0"/>
    <x v="0"/>
    <s v="Parks Growth"/>
    <x v="1"/>
    <x v="0"/>
    <x v="3"/>
    <x v="7"/>
    <x v="7"/>
    <s v="908540  Lebreton Park"/>
    <s v="516320  D/C - Parks Development(InsideGreenbelt)"/>
    <n v="0"/>
    <n v="0"/>
    <n v="0"/>
    <n v="0"/>
    <n v="1178"/>
    <n v="1034"/>
    <n v="0"/>
    <n v="0"/>
    <n v="0"/>
    <n v="0"/>
    <n v="2212"/>
    <n v="516320"/>
    <n v="0"/>
    <s v="14"/>
    <x v="0"/>
    <s v="Parks Development"/>
    <n v="908540"/>
    <s v="Parc LeBreton"/>
    <s v="908540 Parc LeBreton"/>
    <x v="0"/>
    <x v="7"/>
    <x v="1"/>
    <x v="1"/>
  </r>
  <r>
    <n v="908540"/>
    <x v="75"/>
    <x v="1"/>
    <x v="1"/>
    <x v="16"/>
    <x v="1"/>
    <x v="1"/>
    <x v="0"/>
    <x v="0"/>
    <x v="0"/>
    <s v="Parks Growth"/>
    <x v="1"/>
    <x v="0"/>
    <x v="3"/>
    <x v="7"/>
    <x v="7"/>
    <s v="908540  Lebreton Park"/>
    <s v="516335  D/C - Parks Development Legacy"/>
    <n v="0"/>
    <n v="0"/>
    <n v="0"/>
    <n v="0"/>
    <n v="442"/>
    <n v="388"/>
    <n v="0"/>
    <n v="0"/>
    <n v="0"/>
    <n v="0"/>
    <n v="830"/>
    <n v="516335"/>
    <n v="0"/>
    <s v="14"/>
    <x v="0"/>
    <s v="Parks Development"/>
    <n v="908540"/>
    <s v="Parc LeBreton"/>
    <s v="908540 Parc LeBreton"/>
    <x v="0"/>
    <x v="7"/>
    <x v="1"/>
    <x v="1"/>
  </r>
  <r>
    <n v="908541"/>
    <x v="76"/>
    <x v="0"/>
    <x v="0"/>
    <x v="8"/>
    <x v="0"/>
    <x v="0"/>
    <x v="0"/>
    <x v="0"/>
    <x v="0"/>
    <s v="Parks Growth"/>
    <x v="1"/>
    <x v="0"/>
    <x v="3"/>
    <x v="7"/>
    <x v="7"/>
    <s v="908541  Manotick Estates Park"/>
    <s v="516129  D/R - Cash In Lieu Parkland - City Wide"/>
    <n v="11"/>
    <n v="0"/>
    <n v="0"/>
    <n v="0"/>
    <n v="0"/>
    <n v="0"/>
    <n v="0"/>
    <n v="0"/>
    <n v="0"/>
    <n v="0"/>
    <n v="11"/>
    <n v="516129"/>
    <n v="11"/>
    <s v="21"/>
    <x v="7"/>
    <s v="Lieu Parkland - City Wide"/>
    <n v="908541"/>
    <s v="parc Manotick Estates "/>
    <s v="908541 parc Manotick Estates "/>
    <x v="0"/>
    <x v="7"/>
    <x v="1"/>
    <x v="0"/>
  </r>
  <r>
    <n v="908541"/>
    <x v="76"/>
    <x v="1"/>
    <x v="1"/>
    <x v="12"/>
    <x v="1"/>
    <x v="1"/>
    <x v="0"/>
    <x v="0"/>
    <x v="0"/>
    <s v="Parks Growth"/>
    <x v="1"/>
    <x v="0"/>
    <x v="3"/>
    <x v="7"/>
    <x v="7"/>
    <s v="908541  Manotick Estates Park"/>
    <s v="516326  D/C - Parks Development(Rural)"/>
    <n v="95"/>
    <n v="0"/>
    <n v="0"/>
    <n v="0"/>
    <n v="0"/>
    <n v="0"/>
    <n v="0"/>
    <n v="0"/>
    <n v="0"/>
    <n v="0"/>
    <n v="95"/>
    <n v="516326"/>
    <n v="95"/>
    <s v="21"/>
    <x v="7"/>
    <s v="Parks Development"/>
    <n v="908541"/>
    <s v="parc Manotick Estates "/>
    <s v="908541 parc Manotick Estates "/>
    <x v="0"/>
    <x v="7"/>
    <x v="1"/>
    <x v="1"/>
  </r>
  <r>
    <n v="908542"/>
    <x v="77"/>
    <x v="0"/>
    <x v="0"/>
    <x v="8"/>
    <x v="0"/>
    <x v="0"/>
    <x v="0"/>
    <x v="0"/>
    <x v="0"/>
    <s v="Parks Growth"/>
    <x v="1"/>
    <x v="0"/>
    <x v="3"/>
    <x v="7"/>
    <x v="7"/>
    <s v="908542  Ogilvie Cummings Parkette"/>
    <s v="516129  D/R - Cash In Lieu Parkland - City Wide"/>
    <n v="0"/>
    <n v="0"/>
    <n v="0"/>
    <n v="46"/>
    <n v="0"/>
    <n v="0"/>
    <n v="0"/>
    <n v="0"/>
    <n v="0"/>
    <n v="0"/>
    <n v="46"/>
    <n v="516129"/>
    <n v="46"/>
    <s v="11"/>
    <x v="1"/>
    <s v="Lieu Parkland - City Wide"/>
    <n v="908542"/>
    <s v="Mini-parc Ogilvie Cummings"/>
    <s v="908542 Mini-parc Ogilvie Cummings"/>
    <x v="0"/>
    <x v="7"/>
    <x v="1"/>
    <x v="0"/>
  </r>
  <r>
    <n v="908542"/>
    <x v="77"/>
    <x v="1"/>
    <x v="1"/>
    <x v="4"/>
    <x v="1"/>
    <x v="1"/>
    <x v="0"/>
    <x v="0"/>
    <x v="0"/>
    <s v="Parks Growth"/>
    <x v="1"/>
    <x v="0"/>
    <x v="3"/>
    <x v="7"/>
    <x v="7"/>
    <s v="908542  Ogilvie Cummings Parkette"/>
    <s v="516298  Future DC Funding"/>
    <n v="0"/>
    <n v="0"/>
    <n v="0"/>
    <n v="45"/>
    <n v="0"/>
    <n v="0"/>
    <n v="0"/>
    <n v="0"/>
    <n v="0"/>
    <n v="0"/>
    <n v="45"/>
    <n v="516298"/>
    <n v="45"/>
    <s v="11"/>
    <x v="1"/>
    <s v="Check "/>
    <n v="908542"/>
    <s v="Mini-parc Ogilvie Cummings"/>
    <s v="908542 Mini-parc Ogilvie Cummings"/>
    <x v="0"/>
    <x v="7"/>
    <x v="1"/>
    <x v="1"/>
  </r>
  <r>
    <n v="908542"/>
    <x v="77"/>
    <x v="1"/>
    <x v="1"/>
    <x v="15"/>
    <x v="1"/>
    <x v="1"/>
    <x v="0"/>
    <x v="0"/>
    <x v="0"/>
    <s v="Parks Growth"/>
    <x v="1"/>
    <x v="0"/>
    <x v="3"/>
    <x v="7"/>
    <x v="7"/>
    <s v="908542  Ogilvie Cummings Parkette"/>
    <s v="516320  D/C - Parks Development(InsideGreenbelt)"/>
    <n v="0"/>
    <n v="0"/>
    <n v="0"/>
    <n v="222"/>
    <n v="0"/>
    <n v="0"/>
    <n v="0"/>
    <n v="0"/>
    <n v="0"/>
    <n v="0"/>
    <n v="222"/>
    <n v="516320"/>
    <n v="222"/>
    <s v="11"/>
    <x v="1"/>
    <s v="Parks Development"/>
    <n v="908542"/>
    <s v="Mini-parc Ogilvie Cummings"/>
    <s v="908542 Mini-parc Ogilvie Cummings"/>
    <x v="0"/>
    <x v="7"/>
    <x v="1"/>
    <x v="1"/>
  </r>
  <r>
    <n v="908543"/>
    <x v="78"/>
    <x v="0"/>
    <x v="0"/>
    <x v="8"/>
    <x v="0"/>
    <x v="0"/>
    <x v="0"/>
    <x v="0"/>
    <x v="0"/>
    <s v="Parks Growth"/>
    <x v="1"/>
    <x v="0"/>
    <x v="3"/>
    <x v="7"/>
    <x v="7"/>
    <s v="908543  Onessa Springs Park"/>
    <s v="516129  D/R - Cash In Lieu Parkland - City Wide"/>
    <n v="0"/>
    <n v="49"/>
    <n v="0"/>
    <n v="0"/>
    <n v="0"/>
    <n v="0"/>
    <n v="0"/>
    <n v="0"/>
    <n v="0"/>
    <n v="0"/>
    <n v="49"/>
    <n v="516129"/>
    <n v="49"/>
    <n v="3"/>
    <x v="4"/>
    <s v="Lieu Parkland - City Wide"/>
    <n v="908543"/>
    <s v="parc Onessa Springs"/>
    <s v="908543 parc Onessa Springs"/>
    <x v="0"/>
    <x v="7"/>
    <x v="1"/>
    <x v="0"/>
  </r>
  <r>
    <n v="908543"/>
    <x v="78"/>
    <x v="1"/>
    <x v="1"/>
    <x v="4"/>
    <x v="1"/>
    <x v="1"/>
    <x v="0"/>
    <x v="0"/>
    <x v="0"/>
    <s v="Parks Growth"/>
    <x v="1"/>
    <x v="0"/>
    <x v="3"/>
    <x v="7"/>
    <x v="7"/>
    <s v="908543  Onessa Springs Park"/>
    <s v="516298  Future DC Funding"/>
    <n v="0"/>
    <n v="33"/>
    <n v="0"/>
    <n v="0"/>
    <n v="0"/>
    <n v="0"/>
    <n v="0"/>
    <n v="0"/>
    <n v="0"/>
    <n v="0"/>
    <n v="33"/>
    <n v="516298"/>
    <n v="33"/>
    <n v="3"/>
    <x v="4"/>
    <s v="Check "/>
    <n v="908543"/>
    <s v="parc Onessa Springs"/>
    <s v="908543 parc Onessa Springs"/>
    <x v="0"/>
    <x v="7"/>
    <x v="1"/>
    <x v="1"/>
  </r>
  <r>
    <n v="908543"/>
    <x v="78"/>
    <x v="1"/>
    <x v="1"/>
    <x v="16"/>
    <x v="1"/>
    <x v="1"/>
    <x v="0"/>
    <x v="0"/>
    <x v="0"/>
    <s v="Parks Growth"/>
    <x v="1"/>
    <x v="0"/>
    <x v="3"/>
    <x v="7"/>
    <x v="7"/>
    <s v="908543  Onessa Springs Park"/>
    <s v="516335  D/C - Parks Development Legacy"/>
    <n v="0"/>
    <n v="405"/>
    <n v="0"/>
    <n v="0"/>
    <n v="0"/>
    <n v="0"/>
    <n v="0"/>
    <n v="0"/>
    <n v="0"/>
    <n v="0"/>
    <n v="405"/>
    <n v="516335"/>
    <n v="405"/>
    <n v="3"/>
    <x v="4"/>
    <s v="Parks Development"/>
    <n v="908543"/>
    <s v="parc Onessa Springs"/>
    <s v="908543 parc Onessa Springs"/>
    <x v="0"/>
    <x v="7"/>
    <x v="1"/>
    <x v="1"/>
  </r>
  <r>
    <n v="908544"/>
    <x v="79"/>
    <x v="0"/>
    <x v="0"/>
    <x v="8"/>
    <x v="0"/>
    <x v="0"/>
    <x v="0"/>
    <x v="0"/>
    <x v="0"/>
    <s v="Parks Growth"/>
    <x v="1"/>
    <x v="0"/>
    <x v="3"/>
    <x v="7"/>
    <x v="7"/>
    <s v="908544  Place des Gouverneurs Park"/>
    <s v="516129  D/R - Cash In Lieu Parkland - City Wide"/>
    <n v="0"/>
    <n v="0"/>
    <n v="49"/>
    <n v="0"/>
    <n v="0"/>
    <n v="0"/>
    <n v="0"/>
    <n v="0"/>
    <n v="0"/>
    <n v="0"/>
    <n v="49"/>
    <n v="516129"/>
    <n v="49"/>
    <s v="11"/>
    <x v="5"/>
    <s v="Lieu Parkland - City Wide"/>
    <n v="908544"/>
    <s v="Parc de la Place des Gouverneurs "/>
    <s v="908544 Parc de la Place des Gouverneurs "/>
    <x v="0"/>
    <x v="7"/>
    <x v="1"/>
    <x v="0"/>
  </r>
  <r>
    <n v="908544"/>
    <x v="79"/>
    <x v="1"/>
    <x v="1"/>
    <x v="15"/>
    <x v="1"/>
    <x v="1"/>
    <x v="0"/>
    <x v="0"/>
    <x v="0"/>
    <s v="Parks Growth"/>
    <x v="1"/>
    <x v="0"/>
    <x v="3"/>
    <x v="7"/>
    <x v="7"/>
    <s v="908544  Place des Gouverneurs Park"/>
    <s v="516320  D/C - Parks Development(InsideGreenbelt)"/>
    <n v="0"/>
    <n v="0"/>
    <n v="257"/>
    <n v="0"/>
    <n v="0"/>
    <n v="0"/>
    <n v="0"/>
    <n v="0"/>
    <n v="0"/>
    <n v="0"/>
    <n v="257"/>
    <n v="516320"/>
    <n v="257"/>
    <s v="11"/>
    <x v="5"/>
    <s v="Parks Development"/>
    <n v="908544"/>
    <s v="Parc de la Place des Gouverneurs "/>
    <s v="908544 Parc de la Place des Gouverneurs "/>
    <x v="0"/>
    <x v="7"/>
    <x v="1"/>
    <x v="1"/>
  </r>
  <r>
    <n v="908544"/>
    <x v="79"/>
    <x v="1"/>
    <x v="1"/>
    <x v="16"/>
    <x v="1"/>
    <x v="1"/>
    <x v="0"/>
    <x v="0"/>
    <x v="0"/>
    <s v="Parks Growth"/>
    <x v="1"/>
    <x v="0"/>
    <x v="3"/>
    <x v="7"/>
    <x v="7"/>
    <s v="908544  Place des Gouverneurs Park"/>
    <s v="516335  D/C - Parks Development Legacy"/>
    <n v="0"/>
    <n v="0"/>
    <n v="36"/>
    <n v="0"/>
    <n v="0"/>
    <n v="0"/>
    <n v="0"/>
    <n v="0"/>
    <n v="0"/>
    <n v="0"/>
    <n v="36"/>
    <n v="516335"/>
    <n v="36"/>
    <s v="11"/>
    <x v="5"/>
    <s v="Parks Development"/>
    <n v="908544"/>
    <s v="Parc de la Place des Gouverneurs "/>
    <s v="908544 Parc de la Place des Gouverneurs "/>
    <x v="0"/>
    <x v="7"/>
    <x v="1"/>
    <x v="1"/>
  </r>
  <r>
    <n v="908545"/>
    <x v="80"/>
    <x v="0"/>
    <x v="0"/>
    <x v="8"/>
    <x v="0"/>
    <x v="0"/>
    <x v="0"/>
    <x v="0"/>
    <x v="0"/>
    <s v="Parks Growth"/>
    <x v="1"/>
    <x v="0"/>
    <x v="3"/>
    <x v="7"/>
    <x v="7"/>
    <s v="908545  Quinn Farm Park: Cadieux Land &amp; Farm Sub"/>
    <s v="516129  D/R - Cash In Lieu Parkland - City Wide"/>
    <n v="0"/>
    <n v="0"/>
    <n v="0"/>
    <n v="229"/>
    <n v="0"/>
    <n v="0"/>
    <n v="0"/>
    <n v="0"/>
    <n v="0"/>
    <n v="0"/>
    <n v="229"/>
    <n v="516129"/>
    <n v="229"/>
    <s v="20"/>
    <x v="1"/>
    <s v="Lieu Parkland - City Wide"/>
    <n v="908545"/>
    <s v="Parc communautaire Quinn Farm; terrains Cadieux et lotissement Quinn Farm"/>
    <s v="908545 Parc communautaire Quinn Farm; terrains Cadieux et lotissement Quinn Farm"/>
    <x v="0"/>
    <x v="7"/>
    <x v="1"/>
    <x v="0"/>
  </r>
  <r>
    <n v="908545"/>
    <x v="80"/>
    <x v="1"/>
    <x v="1"/>
    <x v="12"/>
    <x v="1"/>
    <x v="1"/>
    <x v="0"/>
    <x v="0"/>
    <x v="0"/>
    <s v="Parks Growth"/>
    <x v="1"/>
    <x v="0"/>
    <x v="3"/>
    <x v="7"/>
    <x v="7"/>
    <s v="908545  Quinn Farm Park: Cadieux Land &amp; Farm Sub"/>
    <s v="516326  D/C - Parks Development(Rural)"/>
    <n v="0"/>
    <n v="0"/>
    <n v="0"/>
    <n v="975"/>
    <n v="0"/>
    <n v="0"/>
    <n v="0"/>
    <n v="0"/>
    <n v="0"/>
    <n v="0"/>
    <n v="975"/>
    <n v="516326"/>
    <n v="975"/>
    <s v="20"/>
    <x v="1"/>
    <s v="Parks Development"/>
    <n v="908545"/>
    <s v="Parc communautaire Quinn Farm; terrains Cadieux et lotissement Quinn Farm"/>
    <s v="908545 Parc communautaire Quinn Farm; terrains Cadieux et lotissement Quinn Farm"/>
    <x v="0"/>
    <x v="7"/>
    <x v="1"/>
    <x v="1"/>
  </r>
  <r>
    <n v="908546"/>
    <x v="81"/>
    <x v="0"/>
    <x v="0"/>
    <x v="8"/>
    <x v="0"/>
    <x v="0"/>
    <x v="0"/>
    <x v="0"/>
    <x v="0"/>
    <s v="Parks Growth"/>
    <x v="1"/>
    <x v="0"/>
    <x v="3"/>
    <x v="7"/>
    <x v="7"/>
    <s v="908546  Riverside South District Parks"/>
    <s v="516129  D/R - Cash In Lieu Parkland - City Wide"/>
    <n v="741.5"/>
    <n v="0"/>
    <n v="0"/>
    <n v="0"/>
    <n v="0"/>
    <n v="0"/>
    <n v="0"/>
    <n v="0"/>
    <n v="0"/>
    <n v="0"/>
    <n v="741.5"/>
    <n v="516129"/>
    <n v="741.5"/>
    <s v="22"/>
    <x v="8"/>
    <s v="Lieu Parkland - City Wide"/>
    <n v="908546"/>
    <s v="Parcs du district nord de Riverside-Sud (biens-fonds destinés à l'emploi)"/>
    <s v="908546 Parcs du district nord de Riverside-Sud (biens-fonds destinés à l'emploi)"/>
    <x v="0"/>
    <x v="7"/>
    <x v="1"/>
    <x v="0"/>
  </r>
  <r>
    <n v="908546"/>
    <x v="81"/>
    <x v="1"/>
    <x v="1"/>
    <x v="4"/>
    <x v="1"/>
    <x v="1"/>
    <x v="0"/>
    <x v="0"/>
    <x v="0"/>
    <s v="Parks Growth"/>
    <x v="1"/>
    <x v="0"/>
    <x v="3"/>
    <x v="7"/>
    <x v="7"/>
    <s v="908546  Riverside South District Parks"/>
    <s v="516298  Future DC Funding"/>
    <n v="3163"/>
    <n v="0"/>
    <n v="0"/>
    <n v="0"/>
    <n v="0"/>
    <n v="0"/>
    <n v="0"/>
    <n v="0"/>
    <n v="0"/>
    <n v="0"/>
    <n v="3163"/>
    <n v="516298"/>
    <n v="3163"/>
    <s v="22"/>
    <x v="8"/>
    <s v="Check "/>
    <n v="908546"/>
    <s v="Parcs du district nord de Riverside-Sud (biens-fonds destinés à l'emploi)"/>
    <s v="908546 Parcs du district nord de Riverside-Sud (biens-fonds destinés à l'emploi)"/>
    <x v="0"/>
    <x v="7"/>
    <x v="1"/>
    <x v="1"/>
  </r>
  <r>
    <n v="908547"/>
    <x v="82"/>
    <x v="0"/>
    <x v="0"/>
    <x v="8"/>
    <x v="0"/>
    <x v="0"/>
    <x v="0"/>
    <x v="0"/>
    <x v="0"/>
    <s v="Parks Growth"/>
    <x v="1"/>
    <x v="0"/>
    <x v="3"/>
    <x v="7"/>
    <x v="7"/>
    <s v="908547  Riverside South North District Pk (Empl)"/>
    <s v="516129  D/R - Cash In Lieu Parkland - City Wide"/>
    <n v="0"/>
    <n v="0"/>
    <n v="0"/>
    <n v="0"/>
    <n v="0"/>
    <n v="1764"/>
    <n v="0"/>
    <n v="0"/>
    <n v="0"/>
    <n v="0"/>
    <n v="1764"/>
    <n v="516129"/>
    <n v="0"/>
    <s v="22"/>
    <x v="0"/>
    <s v="Lieu Parkland - City Wide"/>
    <n v="908547"/>
    <s v="Parc du district nord de Riverside-Sud (biens-fonds destinés à l'emploi)"/>
    <s v="908547 Parc du district nord de Riverside-Sud (biens-fonds destinés à l'emploi)"/>
    <x v="0"/>
    <x v="7"/>
    <x v="1"/>
    <x v="0"/>
  </r>
  <r>
    <n v="908547"/>
    <x v="82"/>
    <x v="1"/>
    <x v="1"/>
    <x v="4"/>
    <x v="1"/>
    <x v="1"/>
    <x v="0"/>
    <x v="0"/>
    <x v="0"/>
    <s v="Parks Growth"/>
    <x v="1"/>
    <x v="0"/>
    <x v="3"/>
    <x v="7"/>
    <x v="7"/>
    <s v="908547  Riverside South North District Pk (Empl)"/>
    <s v="516298  Future DC Funding"/>
    <n v="0"/>
    <n v="0"/>
    <n v="0"/>
    <n v="0"/>
    <n v="0"/>
    <n v="6409"/>
    <n v="0"/>
    <n v="0"/>
    <n v="0"/>
    <n v="0"/>
    <n v="6409"/>
    <n v="516298"/>
    <n v="0"/>
    <s v="22"/>
    <x v="0"/>
    <s v="Check "/>
    <n v="908547"/>
    <s v="Parc du district nord de Riverside-Sud (biens-fonds destinés à l'emploi)"/>
    <s v="908547 Parc du district nord de Riverside-Sud (biens-fonds destinés à l'emploi)"/>
    <x v="0"/>
    <x v="7"/>
    <x v="1"/>
    <x v="1"/>
  </r>
  <r>
    <n v="908547"/>
    <x v="82"/>
    <x v="1"/>
    <x v="1"/>
    <x v="17"/>
    <x v="1"/>
    <x v="1"/>
    <x v="0"/>
    <x v="0"/>
    <x v="0"/>
    <s v="Parks Growth"/>
    <x v="1"/>
    <x v="0"/>
    <x v="3"/>
    <x v="7"/>
    <x v="7"/>
    <s v="908547  Riverside South North District Pk (Empl)"/>
    <s v="516323  D/C - Parks Development(OutsidGreenbelt)"/>
    <n v="0"/>
    <n v="0"/>
    <n v="0"/>
    <n v="0"/>
    <n v="0"/>
    <n v="1118"/>
    <n v="0"/>
    <n v="0"/>
    <n v="0"/>
    <n v="0"/>
    <n v="1118"/>
    <n v="516323"/>
    <n v="0"/>
    <s v="22"/>
    <x v="0"/>
    <s v="Parks Development"/>
    <n v="908547"/>
    <s v="Parc du district nord de Riverside-Sud (biens-fonds destinés à l'emploi)"/>
    <s v="908547 Parc du district nord de Riverside-Sud (biens-fonds destinés à l'emploi)"/>
    <x v="0"/>
    <x v="7"/>
    <x v="1"/>
    <x v="1"/>
  </r>
  <r>
    <n v="908548"/>
    <x v="83"/>
    <x v="0"/>
    <x v="0"/>
    <x v="8"/>
    <x v="0"/>
    <x v="0"/>
    <x v="0"/>
    <x v="0"/>
    <x v="0"/>
    <s v="Parks Growth"/>
    <x v="1"/>
    <x v="0"/>
    <x v="3"/>
    <x v="7"/>
    <x v="7"/>
    <s v="908548  Train Lands TOD"/>
    <s v="516129  D/R - Cash In Lieu Parkland - City Wide"/>
    <n v="0"/>
    <n v="0"/>
    <n v="89"/>
    <n v="0"/>
    <n v="0"/>
    <n v="0"/>
    <n v="0"/>
    <n v="0"/>
    <n v="0"/>
    <n v="0"/>
    <n v="89"/>
    <n v="516129"/>
    <n v="89"/>
    <s v="18"/>
    <x v="0"/>
    <s v="Lieu Parkland - City Wide"/>
    <n v="908548"/>
    <s v="Aménagement axé sur le transport en commun sur les terrains du secteur Train"/>
    <s v="908548 Aménagement axé sur le transport en commun sur les terrains du secteur Train"/>
    <x v="0"/>
    <x v="7"/>
    <x v="1"/>
    <x v="0"/>
  </r>
  <r>
    <n v="908548"/>
    <x v="83"/>
    <x v="1"/>
    <x v="1"/>
    <x v="15"/>
    <x v="1"/>
    <x v="1"/>
    <x v="0"/>
    <x v="0"/>
    <x v="0"/>
    <s v="Parks Growth"/>
    <x v="1"/>
    <x v="0"/>
    <x v="3"/>
    <x v="7"/>
    <x v="7"/>
    <s v="908548  Train Lands TOD"/>
    <s v="516320  D/C - Parks Development(InsideGreenbelt)"/>
    <n v="0"/>
    <n v="0"/>
    <n v="410"/>
    <n v="0"/>
    <n v="0"/>
    <n v="0"/>
    <n v="0"/>
    <n v="0"/>
    <n v="0"/>
    <n v="0"/>
    <n v="410"/>
    <n v="516320"/>
    <n v="410"/>
    <s v="18"/>
    <x v="0"/>
    <s v="Parks Development"/>
    <n v="908548"/>
    <s v="Aménagement axé sur le transport en commun sur les terrains du secteur Train"/>
    <s v="908548 Aménagement axé sur le transport en commun sur les terrains du secteur Train"/>
    <x v="0"/>
    <x v="7"/>
    <x v="1"/>
    <x v="1"/>
  </r>
  <r>
    <n v="908548"/>
    <x v="83"/>
    <x v="1"/>
    <x v="1"/>
    <x v="16"/>
    <x v="1"/>
    <x v="1"/>
    <x v="0"/>
    <x v="0"/>
    <x v="0"/>
    <s v="Parks Growth"/>
    <x v="1"/>
    <x v="0"/>
    <x v="3"/>
    <x v="7"/>
    <x v="7"/>
    <s v="908548  Train Lands TOD"/>
    <s v="516335  D/C - Parks Development Legacy"/>
    <n v="0"/>
    <n v="0"/>
    <n v="110"/>
    <n v="0"/>
    <n v="0"/>
    <n v="0"/>
    <n v="0"/>
    <n v="0"/>
    <n v="0"/>
    <n v="0"/>
    <n v="110"/>
    <n v="516335"/>
    <n v="110"/>
    <s v="18"/>
    <x v="0"/>
    <s v="Parks Development"/>
    <n v="908548"/>
    <s v="Aménagement axé sur le transport en commun sur les terrains du secteur Train"/>
    <s v="908548 Aménagement axé sur le transport en commun sur les terrains du secteur Train"/>
    <x v="0"/>
    <x v="7"/>
    <x v="1"/>
    <x v="1"/>
  </r>
  <r>
    <n v="909102"/>
    <x v="84"/>
    <x v="0"/>
    <x v="0"/>
    <x v="0"/>
    <x v="0"/>
    <x v="0"/>
    <x v="0"/>
    <x v="0"/>
    <x v="0"/>
    <s v="Individual"/>
    <x v="1"/>
    <x v="0"/>
    <x v="3"/>
    <x v="7"/>
    <x v="7"/>
    <s v="909102  Community Centre Upgrades"/>
    <s v="516104  City Wide Capital"/>
    <n v="167"/>
    <n v="0"/>
    <n v="456"/>
    <n v="220"/>
    <n v="0"/>
    <n v="0"/>
    <n v="0"/>
    <n v="0"/>
    <n v="0"/>
    <n v="0"/>
    <n v="843"/>
    <n v="516104"/>
    <n v="843"/>
    <s v="CW"/>
    <x v="1"/>
    <s v="City Wide Capital"/>
    <n v="909102"/>
    <s v="Modernisation du centre communautaire"/>
    <s v="909102 Modernisation du centre communautaire"/>
    <x v="0"/>
    <x v="7"/>
    <x v="1"/>
    <x v="0"/>
  </r>
  <r>
    <n v="909102"/>
    <x v="84"/>
    <x v="1"/>
    <x v="1"/>
    <x v="18"/>
    <x v="1"/>
    <x v="1"/>
    <x v="0"/>
    <x v="0"/>
    <x v="0"/>
    <s v="Individual"/>
    <x v="1"/>
    <x v="0"/>
    <x v="3"/>
    <x v="7"/>
    <x v="7"/>
    <s v="909102  Community Centre Upgrades"/>
    <s v="516276  Recreation -ISGB"/>
    <n v="163"/>
    <n v="0"/>
    <n v="447"/>
    <n v="215"/>
    <n v="0"/>
    <n v="0"/>
    <n v="0"/>
    <n v="0"/>
    <n v="0"/>
    <n v="0"/>
    <n v="825"/>
    <n v="516276"/>
    <n v="825"/>
    <s v="CW"/>
    <x v="1"/>
    <s v="Recreation"/>
    <n v="909102"/>
    <s v="Modernisation du centre communautaire"/>
    <s v="909102 Modernisation du centre communautaire"/>
    <x v="0"/>
    <x v="7"/>
    <x v="1"/>
    <x v="1"/>
  </r>
  <r>
    <n v="909126"/>
    <x v="85"/>
    <x v="0"/>
    <x v="0"/>
    <x v="0"/>
    <x v="0"/>
    <x v="0"/>
    <x v="0"/>
    <x v="0"/>
    <x v="0"/>
    <s v="Individual"/>
    <x v="1"/>
    <x v="0"/>
    <x v="3"/>
    <x v="7"/>
    <x v="7"/>
    <s v="909126  Riverside South Recreation Complex Const"/>
    <s v="516104  City Wide Capital"/>
    <n v="0"/>
    <n v="0"/>
    <n v="0"/>
    <n v="0"/>
    <n v="0"/>
    <n v="189"/>
    <n v="199"/>
    <n v="109"/>
    <n v="119"/>
    <n v="129"/>
    <n v="745"/>
    <n v="516104"/>
    <n v="0"/>
    <n v="22"/>
    <x v="0"/>
    <s v="City Wide Capital"/>
    <n v="909126"/>
    <s v="Construction du centre récréatif Riverside-Sud"/>
    <s v="909126 Construction du centre récréatif Riverside-Sud"/>
    <x v="0"/>
    <x v="7"/>
    <x v="1"/>
    <x v="0"/>
  </r>
  <r>
    <n v="909126"/>
    <x v="85"/>
    <x v="1"/>
    <x v="1"/>
    <x v="13"/>
    <x v="1"/>
    <x v="1"/>
    <x v="0"/>
    <x v="0"/>
    <x v="0"/>
    <s v="Individual"/>
    <x v="1"/>
    <x v="0"/>
    <x v="3"/>
    <x v="7"/>
    <x v="7"/>
    <s v="909126  Riverside South Recreation Complex Const"/>
    <s v="516277  Recreation -OSGB"/>
    <n v="0"/>
    <n v="0"/>
    <n v="0"/>
    <n v="0"/>
    <n v="0"/>
    <n v="2085"/>
    <n v="2127"/>
    <n v="2170"/>
    <n v="2213"/>
    <n v="2255"/>
    <n v="10850"/>
    <n v="516277"/>
    <n v="0"/>
    <n v="22"/>
    <x v="0"/>
    <s v="Recreation"/>
    <n v="909126"/>
    <s v="Construction du centre récréatif Riverside-Sud"/>
    <s v="909126 Construction du centre récréatif Riverside-Sud"/>
    <x v="0"/>
    <x v="7"/>
    <x v="1"/>
    <x v="1"/>
  </r>
  <r>
    <n v="909126"/>
    <x v="85"/>
    <x v="2"/>
    <x v="2"/>
    <x v="2"/>
    <x v="2"/>
    <x v="0"/>
    <x v="0"/>
    <x v="0"/>
    <x v="0"/>
    <s v="Individual"/>
    <x v="1"/>
    <x v="0"/>
    <x v="3"/>
    <x v="7"/>
    <x v="7"/>
    <s v="909126  Riverside South Recreation Complex Const"/>
    <s v="518004  Tax Supported Debt"/>
    <n v="0"/>
    <n v="0"/>
    <n v="0"/>
    <n v="0"/>
    <n v="0"/>
    <n v="300"/>
    <n v="300"/>
    <n v="400"/>
    <n v="400"/>
    <n v="400"/>
    <n v="1800"/>
    <n v="518004"/>
    <n v="0"/>
    <n v="22"/>
    <x v="0"/>
    <s v="Tax Supported Debt"/>
    <n v="909126"/>
    <s v="Construction du centre récréatif Riverside-Sud"/>
    <s v="909126 Construction du centre récréatif Riverside-Sud"/>
    <x v="0"/>
    <x v="7"/>
    <x v="1"/>
    <x v="2"/>
  </r>
  <r>
    <n v="909490"/>
    <x v="86"/>
    <x v="0"/>
    <x v="0"/>
    <x v="8"/>
    <x v="0"/>
    <x v="0"/>
    <x v="0"/>
    <x v="0"/>
    <x v="0"/>
    <s v="Parks Growth"/>
    <x v="1"/>
    <x v="0"/>
    <x v="3"/>
    <x v="7"/>
    <x v="7"/>
    <s v="909490  Jockvale River District Park"/>
    <s v="516129  D/R - Cash In Lieu Parkland - City Wide"/>
    <n v="0"/>
    <n v="2000"/>
    <n v="0"/>
    <n v="0"/>
    <n v="3000"/>
    <n v="0"/>
    <n v="4000"/>
    <n v="0"/>
    <n v="5474"/>
    <n v="0"/>
    <n v="14474"/>
    <n v="516129"/>
    <n v="2000"/>
    <n v="3"/>
    <x v="0"/>
    <s v="Lieu Parkland - City Wide"/>
    <n v="909490"/>
    <s v="Parc de discrict de la rivière Jockvale"/>
    <s v="909490 Parc de discrict de la rivière Jockvale"/>
    <x v="0"/>
    <x v="7"/>
    <x v="1"/>
    <x v="0"/>
  </r>
  <r>
    <n v="909503"/>
    <x v="87"/>
    <x v="0"/>
    <x v="0"/>
    <x v="8"/>
    <x v="0"/>
    <x v="0"/>
    <x v="0"/>
    <x v="0"/>
    <x v="0"/>
    <s v="Parks Growth"/>
    <x v="1"/>
    <x v="0"/>
    <x v="3"/>
    <x v="7"/>
    <x v="7"/>
    <s v="909503  Spring Valley Trails Community Park"/>
    <s v="516129  D/R - Cash In Lieu Parkland - City Wide"/>
    <n v="0"/>
    <n v="0"/>
    <n v="58"/>
    <n v="0"/>
    <n v="0"/>
    <n v="0"/>
    <n v="0"/>
    <n v="0"/>
    <n v="0"/>
    <n v="0"/>
    <n v="58"/>
    <n v="516129"/>
    <n v="58"/>
    <n v="2"/>
    <x v="1"/>
    <s v="Lieu Parkland - City Wide"/>
    <n v="909503"/>
    <s v="Parc communautaire Spring Valley Trails"/>
    <s v="909503 Parc communautaire Spring Valley Trails"/>
    <x v="0"/>
    <x v="7"/>
    <x v="1"/>
    <x v="0"/>
  </r>
  <r>
    <n v="909503"/>
    <x v="87"/>
    <x v="1"/>
    <x v="1"/>
    <x v="17"/>
    <x v="1"/>
    <x v="1"/>
    <x v="0"/>
    <x v="0"/>
    <x v="0"/>
    <s v="Parks Growth"/>
    <x v="1"/>
    <x v="0"/>
    <x v="3"/>
    <x v="7"/>
    <x v="7"/>
    <s v="909503  Spring Valley Trails Community Park"/>
    <s v="516323  D/C - Parks Development(OutsidGreenbelt)"/>
    <n v="0"/>
    <n v="0"/>
    <n v="342"/>
    <n v="0"/>
    <n v="0"/>
    <n v="0"/>
    <n v="0"/>
    <n v="0"/>
    <n v="0"/>
    <n v="0"/>
    <n v="342"/>
    <n v="516323"/>
    <n v="342"/>
    <n v="2"/>
    <x v="1"/>
    <s v="Parks Development"/>
    <n v="909503"/>
    <s v="Parc communautaire Spring Valley Trails"/>
    <s v="909503 Parc communautaire Spring Valley Trails"/>
    <x v="0"/>
    <x v="7"/>
    <x v="1"/>
    <x v="1"/>
  </r>
  <r>
    <n v="909504"/>
    <x v="88"/>
    <x v="1"/>
    <x v="1"/>
    <x v="4"/>
    <x v="1"/>
    <x v="1"/>
    <x v="0"/>
    <x v="0"/>
    <x v="0"/>
    <s v="Parks Growth"/>
    <x v="1"/>
    <x v="0"/>
    <x v="3"/>
    <x v="7"/>
    <x v="7"/>
    <s v="909504  Montfort Parkette"/>
    <s v="516298  Future DC Funding"/>
    <n v="0"/>
    <n v="0"/>
    <n v="0"/>
    <n v="175"/>
    <n v="0"/>
    <n v="0"/>
    <n v="0"/>
    <n v="0"/>
    <n v="0"/>
    <n v="0"/>
    <n v="175"/>
    <n v="516298"/>
    <n v="175"/>
    <n v="1"/>
    <x v="4"/>
    <s v="Check "/>
    <n v="909504"/>
    <s v="Parc Monfort "/>
    <s v="909504 Parc Monfort "/>
    <x v="0"/>
    <x v="7"/>
    <x v="1"/>
    <x v="1"/>
  </r>
  <r>
    <n v="909504"/>
    <x v="88"/>
    <x v="1"/>
    <x v="1"/>
    <x v="17"/>
    <x v="1"/>
    <x v="1"/>
    <x v="0"/>
    <x v="0"/>
    <x v="0"/>
    <s v="Parks Growth"/>
    <x v="1"/>
    <x v="0"/>
    <x v="3"/>
    <x v="7"/>
    <x v="7"/>
    <s v="909504  Montfort Parkette"/>
    <s v="516323  D/C - Parks Development(OutsidGreenbelt)"/>
    <n v="0"/>
    <n v="0"/>
    <n v="0"/>
    <n v="225"/>
    <n v="0"/>
    <n v="0"/>
    <n v="0"/>
    <n v="0"/>
    <n v="0"/>
    <n v="0"/>
    <n v="225"/>
    <n v="516323"/>
    <n v="225"/>
    <n v="1"/>
    <x v="4"/>
    <s v="Parks Development"/>
    <n v="909504"/>
    <s v="Parc Monfort "/>
    <s v="909504 Parc Monfort "/>
    <x v="0"/>
    <x v="7"/>
    <x v="1"/>
    <x v="1"/>
  </r>
  <r>
    <n v="909549"/>
    <x v="89"/>
    <x v="3"/>
    <x v="3"/>
    <x v="19"/>
    <x v="3"/>
    <x v="2"/>
    <x v="0"/>
    <x v="0"/>
    <x v="0"/>
    <s v="Individual"/>
    <x v="0"/>
    <x v="0"/>
    <x v="3"/>
    <x v="7"/>
    <x v="7"/>
    <s v="909549  Blackburn Arena Upgrades"/>
    <s v="511005  Federal Capital Revenue"/>
    <n v="1000"/>
    <n v="0"/>
    <n v="0"/>
    <n v="0"/>
    <n v="0"/>
    <n v="0"/>
    <n v="0"/>
    <n v="0"/>
    <n v="0"/>
    <n v="0"/>
    <n v="1000"/>
    <n v="511005"/>
    <n v="1000"/>
    <s v="CW"/>
    <x v="2"/>
    <s v="Federal"/>
    <n v="909549"/>
    <s v="Améliorations de l’aréna de Blackburn "/>
    <s v="909549 Améliorations de l’aréna de Blackburn "/>
    <x v="0"/>
    <x v="7"/>
    <x v="0"/>
    <x v="3"/>
  </r>
  <r>
    <n v="909549"/>
    <x v="89"/>
    <x v="3"/>
    <x v="3"/>
    <x v="6"/>
    <x v="3"/>
    <x v="2"/>
    <x v="0"/>
    <x v="0"/>
    <x v="0"/>
    <s v="Individual"/>
    <x v="0"/>
    <x v="0"/>
    <x v="3"/>
    <x v="7"/>
    <x v="7"/>
    <s v="909549  Blackburn Arena Upgrades"/>
    <s v="512005  Provincial Revenue"/>
    <n v="1000"/>
    <n v="0"/>
    <n v="0"/>
    <n v="0"/>
    <n v="0"/>
    <n v="0"/>
    <n v="0"/>
    <n v="0"/>
    <n v="0"/>
    <n v="0"/>
    <n v="1000"/>
    <n v="512005"/>
    <n v="1000"/>
    <s v="CW"/>
    <x v="2"/>
    <s v="Provincial"/>
    <n v="909549"/>
    <s v="Améliorations de l’aréna de Blackburn "/>
    <s v="909549 Améliorations de l’aréna de Blackburn "/>
    <x v="0"/>
    <x v="7"/>
    <x v="0"/>
    <x v="3"/>
  </r>
  <r>
    <n v="909549"/>
    <x v="89"/>
    <x v="0"/>
    <x v="0"/>
    <x v="0"/>
    <x v="0"/>
    <x v="0"/>
    <x v="0"/>
    <x v="0"/>
    <x v="0"/>
    <s v="Individual"/>
    <x v="0"/>
    <x v="0"/>
    <x v="3"/>
    <x v="7"/>
    <x v="7"/>
    <s v="909549  Blackburn Arena Upgrades"/>
    <s v="516104  City Wide Capital"/>
    <n v="2000"/>
    <n v="0"/>
    <n v="0"/>
    <n v="0"/>
    <n v="0"/>
    <n v="0"/>
    <n v="0"/>
    <n v="0"/>
    <n v="0"/>
    <n v="0"/>
    <n v="2000"/>
    <n v="516104"/>
    <n v="2000"/>
    <s v="CW"/>
    <x v="2"/>
    <s v="City Wide Capital"/>
    <n v="909549"/>
    <s v="Améliorations de l’aréna de Blackburn "/>
    <s v="909549 Améliorations de l’aréna de Blackburn "/>
    <x v="0"/>
    <x v="7"/>
    <x v="0"/>
    <x v="0"/>
  </r>
  <r>
    <n v="909240"/>
    <x v="90"/>
    <x v="0"/>
    <x v="0"/>
    <x v="0"/>
    <x v="0"/>
    <x v="0"/>
    <x v="0"/>
    <x v="0"/>
    <x v="0"/>
    <s v="Accessibility - Cultural Services"/>
    <x v="2"/>
    <x v="0"/>
    <x v="1"/>
    <x v="3"/>
    <x v="7"/>
    <s v="909240  2019 Accessibility - Cultural Services"/>
    <s v="516104  City Wide Capital"/>
    <n v="60"/>
    <n v="60"/>
    <n v="60"/>
    <n v="60"/>
    <n v="0"/>
    <n v="0"/>
    <n v="0"/>
    <n v="0"/>
    <n v="0"/>
    <n v="0"/>
    <n v="240"/>
    <n v="516104"/>
    <n v="240"/>
    <s v="CW"/>
    <x v="3"/>
    <s v="City Wide Capital"/>
    <n v="909240"/>
    <s v="Accessibilité 2019 - Services culturels"/>
    <s v="909240 Accessibilité 2019 - Services culturels"/>
    <x v="0"/>
    <x v="7"/>
    <x v="3"/>
    <x v="0"/>
  </r>
  <r>
    <n v="909446"/>
    <x v="91"/>
    <x v="0"/>
    <x v="0"/>
    <x v="0"/>
    <x v="0"/>
    <x v="0"/>
    <x v="0"/>
    <x v="0"/>
    <x v="0"/>
    <s v="Individual"/>
    <x v="2"/>
    <x v="0"/>
    <x v="3"/>
    <x v="7"/>
    <x v="7"/>
    <s v="909446  Major Capital Partnerships 2019"/>
    <s v="516104  City Wide Capital"/>
    <n v="730"/>
    <n v="730"/>
    <n v="730"/>
    <n v="730"/>
    <n v="0"/>
    <n v="0"/>
    <n v="0"/>
    <n v="0"/>
    <n v="0"/>
    <n v="0"/>
    <n v="2920"/>
    <n v="516104"/>
    <n v="2920"/>
    <s v="CW"/>
    <x v="8"/>
    <s v="City Wide Capital"/>
    <n v="909446"/>
    <s v="Partenariats communautaires pour les grands projets d'immobilisations 2019"/>
    <s v="909446 Partenariats communautaires pour les grands projets d'immobilisations 2019"/>
    <x v="0"/>
    <x v="7"/>
    <x v="3"/>
    <x v="0"/>
  </r>
  <r>
    <n v="909447"/>
    <x v="92"/>
    <x v="0"/>
    <x v="0"/>
    <x v="0"/>
    <x v="0"/>
    <x v="0"/>
    <x v="0"/>
    <x v="0"/>
    <x v="0"/>
    <s v="Individual"/>
    <x v="2"/>
    <x v="0"/>
    <x v="3"/>
    <x v="7"/>
    <x v="7"/>
    <s v="909447  Minor Capital Partnerships 2019"/>
    <s v="516104  City Wide Capital"/>
    <n v="300"/>
    <n v="300"/>
    <n v="300"/>
    <n v="300"/>
    <n v="0"/>
    <n v="0"/>
    <n v="0"/>
    <n v="0"/>
    <n v="0"/>
    <n v="0"/>
    <n v="1200"/>
    <n v="516104"/>
    <n v="1200"/>
    <s v="CW"/>
    <x v="8"/>
    <s v="City Wide Capital"/>
    <n v="909447"/>
    <s v="Partenariats communautaires lié aux petites immobilisations 2019"/>
    <s v="909447 Partenariats communautaires lié aux petites immobilisations 2019"/>
    <x v="0"/>
    <x v="7"/>
    <x v="3"/>
    <x v="0"/>
  </r>
  <r>
    <n v="909478"/>
    <x v="93"/>
    <x v="0"/>
    <x v="0"/>
    <x v="0"/>
    <x v="0"/>
    <x v="0"/>
    <x v="0"/>
    <x v="0"/>
    <x v="0"/>
    <s v="Accessibility - Parks &amp; Recreation"/>
    <x v="2"/>
    <x v="0"/>
    <x v="1"/>
    <x v="3"/>
    <x v="7"/>
    <s v="909478  2019 Accessibility - Parks &amp; Rec"/>
    <s v="516104  City Wide Capital"/>
    <n v="1395"/>
    <n v="1395"/>
    <n v="1395"/>
    <n v="1395"/>
    <n v="0"/>
    <n v="0"/>
    <n v="0"/>
    <n v="0"/>
    <n v="0"/>
    <n v="0"/>
    <n v="5580"/>
    <n v="516104"/>
    <n v="5580"/>
    <s v="CW"/>
    <x v="3"/>
    <s v="City Wide Capital"/>
    <n v="909478"/>
    <s v="Accessibilité 2019 - Parcs et Loisirs"/>
    <s v="909478 Accessibilité 2019 - Parcs et Loisirs"/>
    <x v="0"/>
    <x v="7"/>
    <x v="3"/>
    <x v="0"/>
  </r>
  <r>
    <n v="908580"/>
    <x v="94"/>
    <x v="0"/>
    <x v="0"/>
    <x v="20"/>
    <x v="5"/>
    <x v="3"/>
    <x v="1"/>
    <x v="1"/>
    <x v="0"/>
    <s v="Individual"/>
    <x v="0"/>
    <x v="1"/>
    <x v="1"/>
    <x v="3"/>
    <x v="8"/>
    <s v="908580  CWWF Queensway Terrace North Sewer"/>
    <s v="516110  Water Capital"/>
    <n v="0"/>
    <n v="0"/>
    <n v="1200"/>
    <n v="0"/>
    <n v="0"/>
    <n v="0"/>
    <n v="0"/>
    <n v="0"/>
    <n v="0"/>
    <n v="0"/>
    <n v="1200"/>
    <n v="516110"/>
    <n v="1200"/>
    <n v="7"/>
    <x v="7"/>
    <s v="Water Capital"/>
    <n v="908580"/>
    <s v="Égout du secteur Queensway Terrace Nord"/>
    <s v="908580 Égout du secteur Queensway Terrace Nord"/>
    <x v="1"/>
    <x v="8"/>
    <x v="0"/>
    <x v="0"/>
  </r>
  <r>
    <n v="908580"/>
    <x v="94"/>
    <x v="0"/>
    <x v="0"/>
    <x v="21"/>
    <x v="5"/>
    <x v="3"/>
    <x v="1"/>
    <x v="2"/>
    <x v="0"/>
    <s v="Individual"/>
    <x v="0"/>
    <x v="1"/>
    <x v="1"/>
    <x v="3"/>
    <x v="8"/>
    <s v="908580  CWWF Queensway Terrace North Sewer"/>
    <s v="516112  Sewer Capital"/>
    <n v="0"/>
    <n v="0"/>
    <n v="2600"/>
    <n v="0"/>
    <n v="0"/>
    <n v="0"/>
    <n v="0"/>
    <n v="0"/>
    <n v="0"/>
    <n v="0"/>
    <n v="2600"/>
    <n v="516112"/>
    <n v="2600"/>
    <n v="7"/>
    <x v="7"/>
    <s v="Sewer Capital "/>
    <n v="908580"/>
    <s v="Égout du secteur Queensway Terrace Nord"/>
    <s v="908580 Égout du secteur Queensway Terrace Nord"/>
    <x v="1"/>
    <x v="8"/>
    <x v="0"/>
    <x v="0"/>
  </r>
  <r>
    <n v="908580"/>
    <x v="94"/>
    <x v="0"/>
    <x v="0"/>
    <x v="22"/>
    <x v="5"/>
    <x v="3"/>
    <x v="1"/>
    <x v="3"/>
    <x v="0"/>
    <s v="Individual"/>
    <x v="0"/>
    <x v="1"/>
    <x v="1"/>
    <x v="3"/>
    <x v="8"/>
    <s v="908580  CWWF Queensway Terrace North Sewer"/>
    <s v="516180  Stormwater Reserve Capital"/>
    <n v="0"/>
    <n v="0"/>
    <n v="16200"/>
    <n v="0"/>
    <n v="0"/>
    <n v="0"/>
    <n v="0"/>
    <n v="0"/>
    <n v="0"/>
    <n v="0"/>
    <n v="16200"/>
    <n v="516180"/>
    <n v="16200"/>
    <n v="7"/>
    <x v="7"/>
    <s v="Stormwater"/>
    <n v="908580"/>
    <s v="Égout du secteur Queensway Terrace Nord"/>
    <s v="908580 Égout du secteur Queensway Terrace Nord"/>
    <x v="1"/>
    <x v="8"/>
    <x v="0"/>
    <x v="0"/>
  </r>
  <r>
    <n v="908997"/>
    <x v="95"/>
    <x v="0"/>
    <x v="0"/>
    <x v="21"/>
    <x v="5"/>
    <x v="3"/>
    <x v="1"/>
    <x v="2"/>
    <x v="0"/>
    <s v="Integrated Water &amp; Wastewater"/>
    <x v="0"/>
    <x v="1"/>
    <x v="1"/>
    <x v="3"/>
    <x v="8"/>
    <s v="908997  LRT2 SS1 Sewer Upgrades (Byron Ave)"/>
    <s v="516112  Sewer Capital"/>
    <n v="100"/>
    <n v="200"/>
    <n v="100"/>
    <n v="0"/>
    <n v="0"/>
    <n v="0"/>
    <n v="0"/>
    <n v="0"/>
    <n v="0"/>
    <n v="0"/>
    <n v="400"/>
    <n v="516112"/>
    <n v="400"/>
    <s v="CW"/>
    <x v="3"/>
    <s v="Sewer Capital "/>
    <n v="908997"/>
    <s v="TLR2 Mises à niveau des égouts zone SS1 (Avenue Byron)"/>
    <s v="908997 TLR2 Mises à niveau des égouts zone SS1 (Avenue Byron)"/>
    <x v="1"/>
    <x v="8"/>
    <x v="0"/>
    <x v="0"/>
  </r>
  <r>
    <n v="908997"/>
    <x v="95"/>
    <x v="0"/>
    <x v="0"/>
    <x v="22"/>
    <x v="5"/>
    <x v="3"/>
    <x v="1"/>
    <x v="3"/>
    <x v="0"/>
    <s v="Integrated Water &amp; Wastewater"/>
    <x v="0"/>
    <x v="1"/>
    <x v="1"/>
    <x v="3"/>
    <x v="8"/>
    <s v="908997  LRT2 SS1 Sewer Upgrades (Byron Ave)"/>
    <s v="516180  Stormwater Reserve Capital"/>
    <n v="0"/>
    <n v="0"/>
    <n v="170"/>
    <n v="0"/>
    <n v="0"/>
    <n v="0"/>
    <n v="0"/>
    <n v="0"/>
    <n v="0"/>
    <n v="0"/>
    <n v="170"/>
    <n v="516180"/>
    <n v="170"/>
    <s v="CW"/>
    <x v="3"/>
    <s v="Stormwater"/>
    <n v="908997"/>
    <s v="TLR2 Mises à niveau des égouts zone SS1 (Avenue Byron)"/>
    <s v="908997 TLR2 Mises à niveau des égouts zone SS1 (Avenue Byron)"/>
    <x v="1"/>
    <x v="8"/>
    <x v="0"/>
    <x v="0"/>
  </r>
  <r>
    <n v="908997"/>
    <x v="95"/>
    <x v="2"/>
    <x v="2"/>
    <x v="23"/>
    <x v="6"/>
    <x v="3"/>
    <x v="1"/>
    <x v="2"/>
    <x v="0"/>
    <s v="Integrated Water &amp; Wastewater"/>
    <x v="0"/>
    <x v="1"/>
    <x v="1"/>
    <x v="3"/>
    <x v="8"/>
    <s v="908997  LRT2 SS1 Sewer Upgrades (Byron Ave)"/>
    <s v="518007  Sewer Funded Debt"/>
    <n v="70"/>
    <n v="143"/>
    <n v="70"/>
    <n v="0"/>
    <n v="0"/>
    <n v="0"/>
    <n v="0"/>
    <n v="0"/>
    <n v="0"/>
    <n v="0"/>
    <n v="283"/>
    <n v="518007"/>
    <n v="283"/>
    <s v="CW"/>
    <x v="3"/>
    <s v="Sewer Funded Debt"/>
    <n v="908997"/>
    <s v="TLR2 Mises à niveau des égouts zone SS1 (Avenue Byron)"/>
    <s v="908997 TLR2 Mises à niveau des égouts zone SS1 (Avenue Byron)"/>
    <x v="1"/>
    <x v="8"/>
    <x v="0"/>
    <x v="2"/>
  </r>
  <r>
    <n v="908997"/>
    <x v="95"/>
    <x v="2"/>
    <x v="2"/>
    <x v="24"/>
    <x v="6"/>
    <x v="3"/>
    <x v="1"/>
    <x v="3"/>
    <x v="0"/>
    <s v="Integrated Water &amp; Wastewater"/>
    <x v="0"/>
    <x v="1"/>
    <x v="1"/>
    <x v="3"/>
    <x v="8"/>
    <s v="908997  LRT2 SS1 Sewer Upgrades (Byron Ave)"/>
    <s v="518056  Stormwater Reserve Capital Debt"/>
    <n v="170"/>
    <n v="342"/>
    <n v="0"/>
    <n v="0"/>
    <n v="0"/>
    <n v="0"/>
    <n v="0"/>
    <n v="0"/>
    <n v="0"/>
    <n v="0"/>
    <n v="512"/>
    <n v="518056"/>
    <n v="512"/>
    <s v="CW"/>
    <x v="3"/>
    <e v="#N/A"/>
    <n v="908997"/>
    <s v="TLR2 Mises à niveau des égouts zone SS1 (Avenue Byron)"/>
    <s v="908997 TLR2 Mises à niveau des égouts zone SS1 (Avenue Byron)"/>
    <x v="1"/>
    <x v="8"/>
    <x v="0"/>
    <x v="2"/>
  </r>
  <r>
    <n v="909375"/>
    <x v="96"/>
    <x v="0"/>
    <x v="0"/>
    <x v="21"/>
    <x v="5"/>
    <x v="3"/>
    <x v="1"/>
    <x v="2"/>
    <x v="0"/>
    <s v="Integrated Water &amp; Wastewater"/>
    <x v="0"/>
    <x v="1"/>
    <x v="1"/>
    <x v="3"/>
    <x v="8"/>
    <s v="909375  2019 Sewer Access &amp; Outfalls"/>
    <s v="516112  Sewer Capital"/>
    <n v="100"/>
    <n v="100"/>
    <n v="100"/>
    <n v="0"/>
    <n v="0"/>
    <n v="0"/>
    <n v="0"/>
    <n v="0"/>
    <n v="0"/>
    <n v="0"/>
    <n v="300"/>
    <n v="516112"/>
    <n v="300"/>
    <s v="CW"/>
    <x v="3"/>
    <s v="Sewer Capital "/>
    <n v="909375"/>
    <s v="Égouts 2019 - Points d'accès et exutoires"/>
    <s v="909375 Égouts 2019 - Points d'accès et exutoires"/>
    <x v="1"/>
    <x v="9"/>
    <x v="0"/>
    <x v="0"/>
  </r>
  <r>
    <n v="909375"/>
    <x v="96"/>
    <x v="0"/>
    <x v="0"/>
    <x v="22"/>
    <x v="5"/>
    <x v="3"/>
    <x v="1"/>
    <x v="3"/>
    <x v="0"/>
    <s v="Integrated Water &amp; Wastewater"/>
    <x v="0"/>
    <x v="1"/>
    <x v="1"/>
    <x v="3"/>
    <x v="8"/>
    <s v="909375  2019 Sewer Access &amp; Outfalls"/>
    <s v="516180  Stormwater Reserve Capital"/>
    <n v="800"/>
    <n v="0"/>
    <n v="600"/>
    <n v="600"/>
    <n v="0"/>
    <n v="0"/>
    <n v="0"/>
    <n v="0"/>
    <n v="0"/>
    <n v="0"/>
    <n v="2000"/>
    <n v="516180"/>
    <n v="2000"/>
    <s v="CW"/>
    <x v="3"/>
    <s v="Stormwater"/>
    <n v="909375"/>
    <s v="Égouts 2019 - Points d'accès et exutoires"/>
    <s v="909375 Égouts 2019 - Points d'accès et exutoires"/>
    <x v="1"/>
    <x v="9"/>
    <x v="0"/>
    <x v="0"/>
  </r>
  <r>
    <n v="909375"/>
    <x v="96"/>
    <x v="2"/>
    <x v="2"/>
    <x v="23"/>
    <x v="6"/>
    <x v="3"/>
    <x v="1"/>
    <x v="2"/>
    <x v="0"/>
    <s v="Integrated Water &amp; Wastewater"/>
    <x v="0"/>
    <x v="1"/>
    <x v="1"/>
    <x v="3"/>
    <x v="8"/>
    <s v="909375  2019 Sewer Access &amp; Outfalls"/>
    <s v="518007  Sewer Funded Debt"/>
    <n v="100"/>
    <n v="100"/>
    <n v="100"/>
    <n v="200"/>
    <n v="0"/>
    <n v="0"/>
    <n v="0"/>
    <n v="0"/>
    <n v="0"/>
    <n v="0"/>
    <n v="500"/>
    <n v="518007"/>
    <n v="500"/>
    <s v="CW"/>
    <x v="3"/>
    <s v="Sewer Funded Debt"/>
    <n v="909375"/>
    <s v="Égouts 2019 - Points d'accès et exutoires"/>
    <s v="909375 Égouts 2019 - Points d'accès et exutoires"/>
    <x v="1"/>
    <x v="9"/>
    <x v="0"/>
    <x v="2"/>
  </r>
  <r>
    <n v="909375"/>
    <x v="96"/>
    <x v="2"/>
    <x v="2"/>
    <x v="24"/>
    <x v="6"/>
    <x v="3"/>
    <x v="1"/>
    <x v="3"/>
    <x v="0"/>
    <s v="Integrated Water &amp; Wastewater"/>
    <x v="0"/>
    <x v="1"/>
    <x v="1"/>
    <x v="3"/>
    <x v="8"/>
    <s v="909375  2019 Sewer Access &amp; Outfalls"/>
    <s v="518056  Stormwater Reserve Capital Debt"/>
    <n v="1000"/>
    <n v="800"/>
    <n v="200"/>
    <n v="200"/>
    <n v="0"/>
    <n v="0"/>
    <n v="0"/>
    <n v="0"/>
    <n v="0"/>
    <n v="0"/>
    <n v="2200"/>
    <n v="518056"/>
    <n v="2200"/>
    <s v="CW"/>
    <x v="3"/>
    <e v="#N/A"/>
    <n v="909375"/>
    <s v="Égouts 2019 - Points d'accès et exutoires"/>
    <s v="909375 Égouts 2019 - Points d'accès et exutoires"/>
    <x v="1"/>
    <x v="9"/>
    <x v="0"/>
    <x v="2"/>
  </r>
  <r>
    <n v="909376"/>
    <x v="97"/>
    <x v="0"/>
    <x v="0"/>
    <x v="21"/>
    <x v="5"/>
    <x v="3"/>
    <x v="1"/>
    <x v="2"/>
    <x v="0"/>
    <s v="Integrated Water &amp; Wastewater"/>
    <x v="0"/>
    <x v="1"/>
    <x v="1"/>
    <x v="3"/>
    <x v="8"/>
    <s v="909376  2019 Sewer Repairs / Improvements"/>
    <s v="516112  Sewer Capital"/>
    <n v="1810"/>
    <n v="0"/>
    <n v="0"/>
    <n v="0"/>
    <n v="0"/>
    <n v="0"/>
    <n v="0"/>
    <n v="0"/>
    <n v="0"/>
    <n v="0"/>
    <n v="1810"/>
    <n v="516112"/>
    <n v="1810"/>
    <s v="CW"/>
    <x v="3"/>
    <s v="Sewer Capital "/>
    <n v="909376"/>
    <s v="Égouts 2019 - Réparations et améliorations"/>
    <s v="909376 Égouts 2019 - Réparations et améliorations"/>
    <x v="1"/>
    <x v="9"/>
    <x v="0"/>
    <x v="0"/>
  </r>
  <r>
    <n v="909376"/>
    <x v="97"/>
    <x v="0"/>
    <x v="0"/>
    <x v="22"/>
    <x v="5"/>
    <x v="3"/>
    <x v="1"/>
    <x v="3"/>
    <x v="0"/>
    <s v="Integrated Water &amp; Wastewater"/>
    <x v="0"/>
    <x v="1"/>
    <x v="1"/>
    <x v="3"/>
    <x v="8"/>
    <s v="909376  2019 Sewer Repairs / Improvements"/>
    <s v="516180  Stormwater Reserve Capital"/>
    <n v="5000"/>
    <n v="1000"/>
    <n v="1000"/>
    <n v="1000"/>
    <n v="0"/>
    <n v="0"/>
    <n v="0"/>
    <n v="0"/>
    <n v="0"/>
    <n v="0"/>
    <n v="8000"/>
    <n v="516180"/>
    <n v="8000"/>
    <s v="CW"/>
    <x v="3"/>
    <s v="Stormwater"/>
    <n v="909376"/>
    <s v="Égouts 2019 - Réparations et améliorations"/>
    <s v="909376 Égouts 2019 - Réparations et améliorations"/>
    <x v="1"/>
    <x v="9"/>
    <x v="0"/>
    <x v="0"/>
  </r>
  <r>
    <n v="909376"/>
    <x v="97"/>
    <x v="2"/>
    <x v="2"/>
    <x v="23"/>
    <x v="6"/>
    <x v="3"/>
    <x v="1"/>
    <x v="2"/>
    <x v="0"/>
    <s v="Integrated Water &amp; Wastewater"/>
    <x v="0"/>
    <x v="1"/>
    <x v="1"/>
    <x v="3"/>
    <x v="8"/>
    <s v="909376  2019 Sewer Repairs / Improvements"/>
    <s v="518007  Sewer Funded Debt"/>
    <n v="135"/>
    <n v="8000"/>
    <n v="8000"/>
    <n v="8000"/>
    <n v="0"/>
    <n v="0"/>
    <n v="0"/>
    <n v="0"/>
    <n v="0"/>
    <n v="0"/>
    <n v="24135"/>
    <n v="518007"/>
    <n v="24135"/>
    <s v="CW"/>
    <x v="3"/>
    <s v="Sewer Funded Debt"/>
    <n v="909376"/>
    <s v="Égouts 2019 - Réparations et améliorations"/>
    <s v="909376 Égouts 2019 - Réparations et améliorations"/>
    <x v="1"/>
    <x v="9"/>
    <x v="0"/>
    <x v="2"/>
  </r>
  <r>
    <n v="909376"/>
    <x v="97"/>
    <x v="2"/>
    <x v="2"/>
    <x v="24"/>
    <x v="6"/>
    <x v="3"/>
    <x v="1"/>
    <x v="3"/>
    <x v="0"/>
    <s v="Integrated Water &amp; Wastewater"/>
    <x v="0"/>
    <x v="1"/>
    <x v="1"/>
    <x v="3"/>
    <x v="8"/>
    <s v="909376  2019 Sewer Repairs / Improvements"/>
    <s v="518056  Stormwater Reserve Capital Debt"/>
    <n v="2876"/>
    <n v="1000"/>
    <n v="1000"/>
    <n v="1000"/>
    <n v="0"/>
    <n v="0"/>
    <n v="0"/>
    <n v="0"/>
    <n v="0"/>
    <n v="0"/>
    <n v="5876"/>
    <n v="518056"/>
    <n v="5876"/>
    <s v="CW"/>
    <x v="3"/>
    <e v="#N/A"/>
    <n v="909376"/>
    <s v="Égouts 2019 - Réparations et améliorations"/>
    <s v="909376 Égouts 2019 - Réparations et améliorations"/>
    <x v="1"/>
    <x v="9"/>
    <x v="0"/>
    <x v="2"/>
  </r>
  <r>
    <n v="909377"/>
    <x v="98"/>
    <x v="0"/>
    <x v="0"/>
    <x v="21"/>
    <x v="5"/>
    <x v="3"/>
    <x v="1"/>
    <x v="2"/>
    <x v="0"/>
    <s v="Integrated Water &amp; Wastewater"/>
    <x v="0"/>
    <x v="1"/>
    <x v="1"/>
    <x v="3"/>
    <x v="8"/>
    <s v="909377  2019 Sewer Trenchless Rehab"/>
    <s v="516112  Sewer Capital"/>
    <n v="2200"/>
    <n v="3000"/>
    <n v="3000"/>
    <n v="3000"/>
    <n v="0"/>
    <n v="0"/>
    <n v="0"/>
    <n v="0"/>
    <n v="0"/>
    <n v="0"/>
    <n v="11200"/>
    <n v="516112"/>
    <n v="11200"/>
    <s v="CW"/>
    <x v="3"/>
    <s v="Sewer Capital "/>
    <n v="909377"/>
    <s v="Égouts 2019 - Remise en état sans tranchée"/>
    <s v="909377 Égouts 2019 - Remise en état sans tranchée"/>
    <x v="1"/>
    <x v="9"/>
    <x v="0"/>
    <x v="0"/>
  </r>
  <r>
    <n v="909377"/>
    <x v="98"/>
    <x v="0"/>
    <x v="0"/>
    <x v="22"/>
    <x v="5"/>
    <x v="3"/>
    <x v="1"/>
    <x v="3"/>
    <x v="0"/>
    <s v="Integrated Water &amp; Wastewater"/>
    <x v="0"/>
    <x v="1"/>
    <x v="1"/>
    <x v="3"/>
    <x v="8"/>
    <s v="909377  2019 Sewer Trenchless Rehab"/>
    <s v="516180  Stormwater Reserve Capital"/>
    <n v="2200"/>
    <n v="2000"/>
    <n v="2000"/>
    <n v="2000"/>
    <n v="0"/>
    <n v="0"/>
    <n v="0"/>
    <n v="0"/>
    <n v="0"/>
    <n v="0"/>
    <n v="8200"/>
    <n v="516180"/>
    <n v="8200"/>
    <s v="CW"/>
    <x v="3"/>
    <s v="Stormwater"/>
    <n v="909377"/>
    <s v="Égouts 2019 - Remise en état sans tranchée"/>
    <s v="909377 Égouts 2019 - Remise en état sans tranchée"/>
    <x v="1"/>
    <x v="9"/>
    <x v="0"/>
    <x v="0"/>
  </r>
  <r>
    <n v="909403"/>
    <x v="99"/>
    <x v="0"/>
    <x v="0"/>
    <x v="21"/>
    <x v="5"/>
    <x v="3"/>
    <x v="1"/>
    <x v="2"/>
    <x v="0"/>
    <s v="Integrated Water &amp; Wastewater"/>
    <x v="0"/>
    <x v="1"/>
    <x v="1"/>
    <x v="3"/>
    <x v="8"/>
    <s v="909403  Chapman Blvd (Dorval-Othello)"/>
    <s v="516112  Sewer Capital"/>
    <n v="150"/>
    <n v="0"/>
    <n v="0"/>
    <n v="0"/>
    <n v="0"/>
    <n v="0"/>
    <n v="0"/>
    <n v="0"/>
    <n v="0"/>
    <n v="0"/>
    <n v="150"/>
    <n v="516112"/>
    <n v="150"/>
    <n v="18"/>
    <x v="3"/>
    <s v="Sewer Capital "/>
    <n v="909403"/>
    <s v="Boul. Chapman (Dorval-Othello)"/>
    <s v="909403 Boul. Chapman (Dorval-Othello)"/>
    <x v="1"/>
    <x v="8"/>
    <x v="0"/>
    <x v="0"/>
  </r>
  <r>
    <n v="909403"/>
    <x v="99"/>
    <x v="0"/>
    <x v="0"/>
    <x v="22"/>
    <x v="5"/>
    <x v="3"/>
    <x v="1"/>
    <x v="3"/>
    <x v="0"/>
    <s v="Integrated Water &amp; Wastewater"/>
    <x v="0"/>
    <x v="1"/>
    <x v="1"/>
    <x v="3"/>
    <x v="8"/>
    <s v="909403  Chapman Blvd (Dorval-Othello)"/>
    <s v="516180  Stormwater Reserve Capital"/>
    <n v="150"/>
    <n v="0"/>
    <n v="0"/>
    <n v="0"/>
    <n v="0"/>
    <n v="0"/>
    <n v="0"/>
    <n v="0"/>
    <n v="0"/>
    <n v="0"/>
    <n v="150"/>
    <n v="516180"/>
    <n v="150"/>
    <n v="18"/>
    <x v="3"/>
    <s v="Stormwater"/>
    <n v="909403"/>
    <s v="Boul. Chapman (Dorval-Othello)"/>
    <s v="909403 Boul. Chapman (Dorval-Othello)"/>
    <x v="1"/>
    <x v="8"/>
    <x v="0"/>
    <x v="0"/>
  </r>
  <r>
    <n v="909403"/>
    <x v="99"/>
    <x v="2"/>
    <x v="2"/>
    <x v="23"/>
    <x v="6"/>
    <x v="3"/>
    <x v="1"/>
    <x v="2"/>
    <x v="0"/>
    <s v="Integrated Water &amp; Wastewater"/>
    <x v="0"/>
    <x v="1"/>
    <x v="1"/>
    <x v="3"/>
    <x v="8"/>
    <s v="909403  Chapman Blvd (Dorval-Othello)"/>
    <s v="518007  Sewer Funded Debt"/>
    <n v="150"/>
    <n v="0"/>
    <n v="0"/>
    <n v="0"/>
    <n v="0"/>
    <n v="0"/>
    <n v="0"/>
    <n v="0"/>
    <n v="0"/>
    <n v="0"/>
    <n v="150"/>
    <n v="518007"/>
    <n v="150"/>
    <n v="18"/>
    <x v="3"/>
    <s v="Sewer Funded Debt"/>
    <n v="909403"/>
    <s v="Boul. Chapman (Dorval-Othello)"/>
    <s v="909403 Boul. Chapman (Dorval-Othello)"/>
    <x v="1"/>
    <x v="8"/>
    <x v="0"/>
    <x v="2"/>
  </r>
  <r>
    <n v="909403"/>
    <x v="99"/>
    <x v="2"/>
    <x v="2"/>
    <x v="24"/>
    <x v="6"/>
    <x v="3"/>
    <x v="1"/>
    <x v="3"/>
    <x v="0"/>
    <s v="Integrated Water &amp; Wastewater"/>
    <x v="0"/>
    <x v="1"/>
    <x v="1"/>
    <x v="3"/>
    <x v="8"/>
    <s v="909403  Chapman Blvd (Dorval-Othello)"/>
    <s v="518056  Stormwater Reserve Capital Debt"/>
    <n v="150"/>
    <n v="0"/>
    <n v="0"/>
    <n v="0"/>
    <n v="0"/>
    <n v="0"/>
    <n v="0"/>
    <n v="0"/>
    <n v="0"/>
    <n v="0"/>
    <n v="150"/>
    <n v="518056"/>
    <n v="150"/>
    <n v="18"/>
    <x v="3"/>
    <e v="#N/A"/>
    <n v="909403"/>
    <s v="Boul. Chapman (Dorval-Othello)"/>
    <s v="909403 Boul. Chapman (Dorval-Othello)"/>
    <x v="1"/>
    <x v="8"/>
    <x v="0"/>
    <x v="2"/>
  </r>
  <r>
    <n v="909481"/>
    <x v="100"/>
    <x v="0"/>
    <x v="0"/>
    <x v="21"/>
    <x v="5"/>
    <x v="3"/>
    <x v="1"/>
    <x v="2"/>
    <x v="0"/>
    <s v="Integrated Water &amp; Wastewater"/>
    <x v="0"/>
    <x v="1"/>
    <x v="1"/>
    <x v="3"/>
    <x v="8"/>
    <s v="909481  2019 Sewer CCTV Engineering"/>
    <s v="516112  Sewer Capital"/>
    <n v="500"/>
    <n v="300"/>
    <n v="300"/>
    <n v="300"/>
    <n v="0"/>
    <n v="0"/>
    <n v="0"/>
    <n v="0"/>
    <n v="0"/>
    <n v="0"/>
    <n v="1400"/>
    <n v="516112"/>
    <n v="1400"/>
    <s v="CW"/>
    <x v="3"/>
    <s v="Sewer Capital "/>
    <n v="909481"/>
    <s v="Égouts 2019  - CCTV"/>
    <s v="909481 Égouts 2019  - CCTV"/>
    <x v="1"/>
    <x v="8"/>
    <x v="0"/>
    <x v="0"/>
  </r>
  <r>
    <n v="909481"/>
    <x v="100"/>
    <x v="0"/>
    <x v="0"/>
    <x v="22"/>
    <x v="5"/>
    <x v="3"/>
    <x v="1"/>
    <x v="3"/>
    <x v="0"/>
    <s v="Integrated Water &amp; Wastewater"/>
    <x v="0"/>
    <x v="1"/>
    <x v="1"/>
    <x v="3"/>
    <x v="8"/>
    <s v="909481  2019 Sewer CCTV Engineering"/>
    <s v="516180  Stormwater Reserve Capital"/>
    <n v="500"/>
    <n v="300"/>
    <n v="300"/>
    <n v="300"/>
    <n v="0"/>
    <n v="0"/>
    <n v="0"/>
    <n v="0"/>
    <n v="0"/>
    <n v="0"/>
    <n v="1400"/>
    <n v="516180"/>
    <n v="1400"/>
    <s v="CW"/>
    <x v="3"/>
    <s v="Stormwater"/>
    <n v="909481"/>
    <s v="Égouts 2019  - CCTV"/>
    <s v="909481 Égouts 2019  - CCTV"/>
    <x v="1"/>
    <x v="8"/>
    <x v="0"/>
    <x v="0"/>
  </r>
  <r>
    <n v="909492"/>
    <x v="101"/>
    <x v="0"/>
    <x v="0"/>
    <x v="20"/>
    <x v="5"/>
    <x v="3"/>
    <x v="1"/>
    <x v="1"/>
    <x v="0"/>
    <s v="Integrated Water &amp; Wastewater"/>
    <x v="0"/>
    <x v="1"/>
    <x v="1"/>
    <x v="3"/>
    <x v="8"/>
    <s v="909492  LRT2 SS2 Richmond Compl Streets"/>
    <s v="516110  Water Capital"/>
    <n v="2000"/>
    <n v="2000"/>
    <n v="2000"/>
    <n v="0"/>
    <n v="0"/>
    <n v="0"/>
    <n v="0"/>
    <n v="0"/>
    <n v="0"/>
    <n v="0"/>
    <n v="6000"/>
    <n v="516110"/>
    <n v="6000"/>
    <n v="7"/>
    <x v="7"/>
    <s v="Water Capital"/>
    <n v="909492"/>
    <s v="Rues complètes - Richmond NA2 - TLR2"/>
    <s v="909492 Rues complètes - Richmond NA2 - TLR2"/>
    <x v="1"/>
    <x v="8"/>
    <x v="0"/>
    <x v="0"/>
  </r>
  <r>
    <n v="909492"/>
    <x v="101"/>
    <x v="0"/>
    <x v="0"/>
    <x v="21"/>
    <x v="5"/>
    <x v="3"/>
    <x v="1"/>
    <x v="2"/>
    <x v="0"/>
    <s v="Integrated Water &amp; Wastewater"/>
    <x v="0"/>
    <x v="1"/>
    <x v="1"/>
    <x v="3"/>
    <x v="8"/>
    <s v="909492  LRT2 SS2 Richmond Compl Streets"/>
    <s v="516112  Sewer Capital"/>
    <n v="1000"/>
    <n v="1000"/>
    <n v="1000"/>
    <n v="0"/>
    <n v="0"/>
    <n v="0"/>
    <n v="0"/>
    <n v="0"/>
    <n v="0"/>
    <n v="0"/>
    <n v="3000"/>
    <n v="516112"/>
    <n v="3000"/>
    <n v="7"/>
    <x v="7"/>
    <s v="Sewer Capital "/>
    <n v="909492"/>
    <s v="Rues complètes - Richmond NA2 - TLR2"/>
    <s v="909492 Rues complètes - Richmond NA2 - TLR2"/>
    <x v="1"/>
    <x v="8"/>
    <x v="0"/>
    <x v="0"/>
  </r>
  <r>
    <n v="907795"/>
    <x v="102"/>
    <x v="0"/>
    <x v="0"/>
    <x v="20"/>
    <x v="5"/>
    <x v="3"/>
    <x v="1"/>
    <x v="1"/>
    <x v="0"/>
    <s v="Individual"/>
    <x v="0"/>
    <x v="1"/>
    <x v="4"/>
    <x v="9"/>
    <x v="9"/>
    <s v="907795  Business Technology Opportunities"/>
    <s v="516110  Water Capital"/>
    <n v="0"/>
    <n v="1000"/>
    <n v="0"/>
    <n v="1000"/>
    <n v="1000"/>
    <n v="1000"/>
    <n v="1000"/>
    <n v="1000"/>
    <n v="1000"/>
    <n v="1000"/>
    <n v="8000"/>
    <n v="516110"/>
    <n v="2000"/>
    <s v="CW"/>
    <x v="9"/>
    <s v="Water Capital"/>
    <n v="907795"/>
    <s v="Opportunitées technologiques d’entreprise "/>
    <s v="907795 Opportunitées technologiques d’entreprise "/>
    <x v="1"/>
    <x v="10"/>
    <x v="0"/>
    <x v="0"/>
  </r>
  <r>
    <n v="908082"/>
    <x v="103"/>
    <x v="0"/>
    <x v="0"/>
    <x v="20"/>
    <x v="5"/>
    <x v="3"/>
    <x v="1"/>
    <x v="1"/>
    <x v="0"/>
    <s v="Water Communal Well System"/>
    <x v="0"/>
    <x v="1"/>
    <x v="4"/>
    <x v="10"/>
    <x v="9"/>
    <s v="908082  Communal Well System Rehab 2018"/>
    <s v="516110  Water Capital"/>
    <n v="2000"/>
    <n v="2500"/>
    <n v="2500"/>
    <n v="2590"/>
    <n v="7590"/>
    <n v="2590"/>
    <n v="2590"/>
    <n v="2590"/>
    <n v="2590"/>
    <n v="2590"/>
    <n v="30130"/>
    <n v="516110"/>
    <n v="9590"/>
    <s v="CW"/>
    <x v="7"/>
    <s v="Water Capital"/>
    <n v="908082"/>
    <s v="Remise en état du système de puits collectifs de 2019"/>
    <s v="908082 Remise en état du système de puits collectifs de 2019"/>
    <x v="1"/>
    <x v="10"/>
    <x v="0"/>
    <x v="0"/>
  </r>
  <r>
    <n v="908621"/>
    <x v="104"/>
    <x v="0"/>
    <x v="0"/>
    <x v="20"/>
    <x v="5"/>
    <x v="3"/>
    <x v="1"/>
    <x v="1"/>
    <x v="0"/>
    <s v="Individual"/>
    <x v="0"/>
    <x v="1"/>
    <x v="1"/>
    <x v="3"/>
    <x v="9"/>
    <s v="908621  2017 Infrastructure Master Plan (Water)"/>
    <s v="516110  Water Capital"/>
    <n v="0"/>
    <n v="235.85"/>
    <n v="240.3"/>
    <n v="0"/>
    <n v="0"/>
    <n v="0"/>
    <n v="0"/>
    <n v="146"/>
    <n v="149"/>
    <n v="0"/>
    <n v="771.15"/>
    <n v="516110"/>
    <n v="476.15"/>
    <s v="CW"/>
    <x v="8"/>
    <s v="Water Capital"/>
    <n v="908621"/>
    <s v="Plan directeur de l'infrastructure 2017 (eau)"/>
    <s v="908621 Plan directeur de l'infrastructure 2017 (eau)"/>
    <x v="1"/>
    <x v="10"/>
    <x v="0"/>
    <x v="0"/>
  </r>
  <r>
    <n v="908621"/>
    <x v="104"/>
    <x v="1"/>
    <x v="1"/>
    <x v="25"/>
    <x v="1"/>
    <x v="1"/>
    <x v="1"/>
    <x v="1"/>
    <x v="0"/>
    <s v="Individual"/>
    <x v="0"/>
    <x v="1"/>
    <x v="1"/>
    <x v="3"/>
    <x v="9"/>
    <s v="908621  2017 Infrastructure Master Plan (Water)"/>
    <s v="516279  D/C Studies-2021-CW"/>
    <n v="0"/>
    <n v="29.15"/>
    <n v="29.7"/>
    <n v="0"/>
    <n v="0"/>
    <n v="0"/>
    <n v="0"/>
    <n v="153"/>
    <n v="156"/>
    <n v="0"/>
    <n v="367.85"/>
    <n v="516279"/>
    <n v="58.849999999999994"/>
    <s v="CW"/>
    <x v="8"/>
    <s v="Studies"/>
    <n v="908621"/>
    <s v="Plan directeur de l'infrastructure 2017 (eau)"/>
    <s v="908621 Plan directeur de l'infrastructure 2017 (eau)"/>
    <x v="1"/>
    <x v="10"/>
    <x v="0"/>
    <x v="1"/>
  </r>
  <r>
    <n v="909371"/>
    <x v="105"/>
    <x v="0"/>
    <x v="0"/>
    <x v="20"/>
    <x v="5"/>
    <x v="3"/>
    <x v="1"/>
    <x v="1"/>
    <x v="0"/>
    <s v="Buildings-Water Services"/>
    <x v="0"/>
    <x v="1"/>
    <x v="1"/>
    <x v="3"/>
    <x v="9"/>
    <s v="909371  2019 Buildings-Water Services"/>
    <s v="516110  Water Capital"/>
    <n v="575"/>
    <n v="50"/>
    <n v="50"/>
    <n v="50"/>
    <n v="50"/>
    <n v="50"/>
    <n v="50"/>
    <n v="50"/>
    <n v="50"/>
    <n v="50"/>
    <n v="1025"/>
    <n v="516110"/>
    <n v="725"/>
    <s v="CW"/>
    <x v="3"/>
    <s v="Water Capital"/>
    <n v="909371"/>
    <s v="Bâtiments 2019 - Services d'eau"/>
    <s v="909371 Bâtiments 2019 - Services d'eau"/>
    <x v="1"/>
    <x v="10"/>
    <x v="0"/>
    <x v="0"/>
  </r>
  <r>
    <n v="909410"/>
    <x v="106"/>
    <x v="0"/>
    <x v="0"/>
    <x v="20"/>
    <x v="5"/>
    <x v="3"/>
    <x v="1"/>
    <x v="1"/>
    <x v="0"/>
    <s v="Water Storage Tanks &amp; Reservoirs"/>
    <x v="0"/>
    <x v="1"/>
    <x v="4"/>
    <x v="11"/>
    <x v="9"/>
    <s v="909410  Water Storage Tanks &amp; Reservoir 2019"/>
    <s v="516110  Water Capital"/>
    <n v="728"/>
    <n v="350"/>
    <n v="350"/>
    <n v="350"/>
    <n v="350"/>
    <n v="350"/>
    <n v="350"/>
    <n v="350"/>
    <n v="350"/>
    <n v="350"/>
    <n v="3878"/>
    <n v="516110"/>
    <n v="1778"/>
    <s v="CW"/>
    <x v="7"/>
    <s v="Water Capital"/>
    <n v="909410"/>
    <s v="Remise en état des ouvrages de retenue et des réservoirs de stockage de l’eau de 2019"/>
    <s v="909410 Remise en état des ouvrages de retenue et des réservoirs de stockage de l’eau de 2019"/>
    <x v="1"/>
    <x v="10"/>
    <x v="0"/>
    <x v="0"/>
  </r>
  <r>
    <n v="909410"/>
    <x v="106"/>
    <x v="2"/>
    <x v="2"/>
    <x v="26"/>
    <x v="6"/>
    <x v="3"/>
    <x v="1"/>
    <x v="1"/>
    <x v="0"/>
    <s v="Water Storage Tanks &amp; Reservoirs"/>
    <x v="0"/>
    <x v="1"/>
    <x v="4"/>
    <x v="11"/>
    <x v="9"/>
    <s v="909410  Water Storage Tanks &amp; Reservoir 2019"/>
    <s v="518011  Water Funded Debt"/>
    <n v="1000"/>
    <n v="1000"/>
    <n v="1000"/>
    <n v="1000"/>
    <n v="1000"/>
    <n v="1000"/>
    <n v="1000"/>
    <n v="1000"/>
    <n v="1000"/>
    <n v="1000"/>
    <n v="10000"/>
    <n v="518011"/>
    <n v="4000"/>
    <s v="CW"/>
    <x v="7"/>
    <s v="Water Funded Debt"/>
    <n v="909410"/>
    <s v="Remise en état des ouvrages de retenue et des réservoirs de stockage de l’eau de 2019"/>
    <s v="909410 Remise en état des ouvrages de retenue et des réservoirs de stockage de l’eau de 2019"/>
    <x v="1"/>
    <x v="10"/>
    <x v="0"/>
    <x v="2"/>
  </r>
  <r>
    <n v="909040"/>
    <x v="107"/>
    <x v="0"/>
    <x v="0"/>
    <x v="20"/>
    <x v="5"/>
    <x v="3"/>
    <x v="1"/>
    <x v="1"/>
    <x v="0"/>
    <s v="Water Systems General-Renewal"/>
    <x v="0"/>
    <x v="1"/>
    <x v="4"/>
    <x v="11"/>
    <x v="9"/>
    <s v="909040  New Vehicles Drinking Water - 2018"/>
    <s v="516110  Water Capital"/>
    <n v="0"/>
    <n v="250"/>
    <n v="250"/>
    <n v="250"/>
    <n v="250"/>
    <n v="250"/>
    <n v="250"/>
    <n v="250"/>
    <n v="250"/>
    <n v="250"/>
    <n v="2250"/>
    <n v="516110"/>
    <n v="750"/>
    <s v="CW"/>
    <x v="8"/>
    <s v="Water Capital"/>
    <n v="909040"/>
    <s v="Véhicules neufs service de traitement d'eau potable - 2018"/>
    <s v="909040 Véhicules neufs service de traitement d'eau potable - 2018"/>
    <x v="1"/>
    <x v="10"/>
    <x v="0"/>
    <x v="0"/>
  </r>
  <r>
    <n v="909415"/>
    <x v="108"/>
    <x v="0"/>
    <x v="0"/>
    <x v="20"/>
    <x v="5"/>
    <x v="3"/>
    <x v="1"/>
    <x v="1"/>
    <x v="0"/>
    <s v="Water Systems General"/>
    <x v="0"/>
    <x v="1"/>
    <x v="4"/>
    <x v="11"/>
    <x v="9"/>
    <s v="909415  Water Facilities Roofing 2019"/>
    <s v="516110  Water Capital"/>
    <n v="293"/>
    <n v="250"/>
    <n v="240"/>
    <n v="210"/>
    <n v="200"/>
    <n v="60"/>
    <n v="50"/>
    <n v="50"/>
    <n v="50"/>
    <n v="50"/>
    <n v="1453"/>
    <n v="516110"/>
    <n v="993"/>
    <s v="CW"/>
    <x v="7"/>
    <s v="Water Capital"/>
    <n v="909415"/>
    <s v="Toiture des installations de l'eau potable – 2019"/>
    <s v="909415 Toiture des installations de l'eau potable – 2019"/>
    <x v="1"/>
    <x v="10"/>
    <x v="0"/>
    <x v="0"/>
  </r>
  <r>
    <n v="908432"/>
    <x v="109"/>
    <x v="0"/>
    <x v="0"/>
    <x v="20"/>
    <x v="5"/>
    <x v="3"/>
    <x v="1"/>
    <x v="1"/>
    <x v="0"/>
    <s v="Individual"/>
    <x v="0"/>
    <x v="1"/>
    <x v="4"/>
    <x v="11"/>
    <x v="9"/>
    <s v="908432  Water Sys SCADA &amp; Instrument Rehab 2017"/>
    <s v="516110  Water Capital"/>
    <n v="0"/>
    <n v="1113"/>
    <n v="1118"/>
    <n v="1118"/>
    <n v="1124"/>
    <n v="1124"/>
    <n v="1129"/>
    <n v="1129"/>
    <n v="1129"/>
    <n v="1129"/>
    <n v="10113"/>
    <n v="516110"/>
    <n v="3349"/>
    <s v="CW"/>
    <x v="8"/>
    <s v="Water Capital"/>
    <n v="908432"/>
    <s v="Mise à niveau des instruments et du système SCADA du service d’eau de 2017"/>
    <s v="908432 Mise à niveau des instruments et du système SCADA du service d’eau de 2017"/>
    <x v="1"/>
    <x v="10"/>
    <x v="0"/>
    <x v="0"/>
  </r>
  <r>
    <n v="908633"/>
    <x v="110"/>
    <x v="0"/>
    <x v="0"/>
    <x v="20"/>
    <x v="5"/>
    <x v="3"/>
    <x v="1"/>
    <x v="1"/>
    <x v="0"/>
    <s v="Water Treatment-Renewal"/>
    <x v="0"/>
    <x v="1"/>
    <x v="4"/>
    <x v="11"/>
    <x v="9"/>
    <s v="908633  Enhanced Corrosion Control"/>
    <s v="516110  Water Capital"/>
    <n v="500"/>
    <n v="118"/>
    <n v="0"/>
    <n v="0"/>
    <n v="0"/>
    <n v="0"/>
    <n v="0"/>
    <n v="0"/>
    <n v="0"/>
    <n v="0"/>
    <n v="618"/>
    <n v="516110"/>
    <n v="618"/>
    <s v="CW"/>
    <x v="8"/>
    <s v="Water Capital"/>
    <n v="908633"/>
    <s v="Améliorations du contrôle de la corrosion"/>
    <s v="908633 Améliorations du contrôle de la corrosion"/>
    <x v="1"/>
    <x v="10"/>
    <x v="0"/>
    <x v="0"/>
  </r>
  <r>
    <n v="908633"/>
    <x v="110"/>
    <x v="2"/>
    <x v="2"/>
    <x v="26"/>
    <x v="6"/>
    <x v="3"/>
    <x v="1"/>
    <x v="1"/>
    <x v="0"/>
    <s v="Water Treatment-Renewal"/>
    <x v="0"/>
    <x v="1"/>
    <x v="4"/>
    <x v="11"/>
    <x v="9"/>
    <s v="908633  Enhanced Corrosion Control"/>
    <s v="518011  Water Funded Debt"/>
    <n v="500"/>
    <n v="5000"/>
    <n v="0"/>
    <n v="0"/>
    <n v="0"/>
    <n v="0"/>
    <n v="0"/>
    <n v="0"/>
    <n v="0"/>
    <n v="0"/>
    <n v="5500"/>
    <n v="518011"/>
    <n v="5500"/>
    <s v="CW"/>
    <x v="8"/>
    <s v="Water Funded Debt"/>
    <n v="908633"/>
    <s v="Améliorations du contrôle de la corrosion"/>
    <s v="908633 Améliorations du contrôle de la corrosion"/>
    <x v="1"/>
    <x v="10"/>
    <x v="0"/>
    <x v="2"/>
  </r>
  <r>
    <n v="909411"/>
    <x v="111"/>
    <x v="0"/>
    <x v="0"/>
    <x v="20"/>
    <x v="5"/>
    <x v="3"/>
    <x v="1"/>
    <x v="1"/>
    <x v="0"/>
    <s v="Water Treatment-Renewal"/>
    <x v="0"/>
    <x v="1"/>
    <x v="4"/>
    <x v="11"/>
    <x v="9"/>
    <s v="909411  Water Sys SCADA &amp; Instrument Rehab 2019"/>
    <s v="516110  Water Capital"/>
    <n v="1200"/>
    <n v="2400"/>
    <n v="2400"/>
    <n v="2400"/>
    <n v="2400"/>
    <n v="2400"/>
    <n v="2400"/>
    <n v="2400"/>
    <n v="2400"/>
    <n v="2400"/>
    <n v="22800"/>
    <n v="516110"/>
    <n v="8400"/>
    <s v="CW"/>
    <x v="7"/>
    <s v="Water Capital"/>
    <n v="909411"/>
    <s v="Mise à niveau des instruments et du système SCADA du service d’eau de 2019"/>
    <s v="909411 Mise à niveau des instruments et du système SCADA du service d’eau de 2019"/>
    <x v="1"/>
    <x v="10"/>
    <x v="0"/>
    <x v="0"/>
  </r>
  <r>
    <n v="909412"/>
    <x v="112"/>
    <x v="0"/>
    <x v="0"/>
    <x v="20"/>
    <x v="5"/>
    <x v="3"/>
    <x v="1"/>
    <x v="1"/>
    <x v="0"/>
    <s v="Water Treatment-Renewal"/>
    <x v="0"/>
    <x v="1"/>
    <x v="4"/>
    <x v="11"/>
    <x v="9"/>
    <s v="909412  Water Treatment Rehab 2019"/>
    <s v="516110  Water Capital"/>
    <n v="11900"/>
    <n v="5730"/>
    <n v="2430"/>
    <n v="180"/>
    <n v="2285"/>
    <n v="2285"/>
    <n v="2285"/>
    <n v="2285"/>
    <n v="2285"/>
    <n v="2285"/>
    <n v="33950"/>
    <n v="516110"/>
    <n v="20240"/>
    <s v="CW"/>
    <x v="7"/>
    <s v="Water Capital"/>
    <n v="909412"/>
    <s v="Remise en état des installations de traitement des eaux usées en 2019"/>
    <s v="909412 Remise en état des installations de traitement des eaux usées en 2019"/>
    <x v="1"/>
    <x v="10"/>
    <x v="0"/>
    <x v="0"/>
  </r>
  <r>
    <n v="909412"/>
    <x v="112"/>
    <x v="2"/>
    <x v="2"/>
    <x v="26"/>
    <x v="6"/>
    <x v="3"/>
    <x v="1"/>
    <x v="1"/>
    <x v="0"/>
    <s v="Water Treatment-Renewal"/>
    <x v="0"/>
    <x v="1"/>
    <x v="4"/>
    <x v="11"/>
    <x v="9"/>
    <s v="909412  Water Treatment Rehab 2019"/>
    <s v="518011  Water Funded Debt"/>
    <n v="60"/>
    <n v="100"/>
    <n v="10000"/>
    <n v="12000"/>
    <n v="10000"/>
    <n v="10000"/>
    <n v="10000"/>
    <n v="10000"/>
    <n v="10000"/>
    <n v="10000"/>
    <n v="82160"/>
    <n v="518011"/>
    <n v="22160"/>
    <s v="CW"/>
    <x v="7"/>
    <s v="Water Funded Debt"/>
    <n v="909412"/>
    <s v="Remise en état des installations de traitement des eaux usées en 2019"/>
    <s v="909412 Remise en état des installations de traitement des eaux usées en 2019"/>
    <x v="1"/>
    <x v="10"/>
    <x v="0"/>
    <x v="2"/>
  </r>
  <r>
    <n v="909416"/>
    <x v="113"/>
    <x v="0"/>
    <x v="0"/>
    <x v="20"/>
    <x v="5"/>
    <x v="3"/>
    <x v="1"/>
    <x v="1"/>
    <x v="0"/>
    <s v="Water Pumping Stations"/>
    <x v="0"/>
    <x v="1"/>
    <x v="4"/>
    <x v="11"/>
    <x v="9"/>
    <s v="909416  Water Pumping Station Facility Rehab2019"/>
    <s v="516110  Water Capital"/>
    <n v="1261"/>
    <n v="1050"/>
    <n v="650"/>
    <n v="150"/>
    <n v="150"/>
    <n v="150"/>
    <n v="150"/>
    <n v="150"/>
    <n v="150"/>
    <n v="150"/>
    <n v="4011"/>
    <n v="516110"/>
    <n v="3111"/>
    <s v="CW"/>
    <x v="7"/>
    <s v="Water Capital"/>
    <n v="909416"/>
    <s v="Remise en état des stations de pompage d’eau en 2019"/>
    <s v="909416 Remise en état des stations de pompage d’eau en 2019"/>
    <x v="1"/>
    <x v="10"/>
    <x v="0"/>
    <x v="0"/>
  </r>
  <r>
    <n v="909416"/>
    <x v="113"/>
    <x v="2"/>
    <x v="2"/>
    <x v="26"/>
    <x v="6"/>
    <x v="3"/>
    <x v="1"/>
    <x v="1"/>
    <x v="0"/>
    <s v="Water Pumping Stations"/>
    <x v="0"/>
    <x v="1"/>
    <x v="4"/>
    <x v="11"/>
    <x v="9"/>
    <s v="909416  Water Pumping Station Facility Rehab2019"/>
    <s v="518011  Water Funded Debt"/>
    <n v="1500"/>
    <n v="1100"/>
    <n v="1500"/>
    <n v="2000"/>
    <n v="2000"/>
    <n v="2000"/>
    <n v="2000"/>
    <n v="2000"/>
    <n v="2000"/>
    <n v="2000"/>
    <n v="18100"/>
    <n v="518011"/>
    <n v="6100"/>
    <s v="CW"/>
    <x v="7"/>
    <s v="Water Funded Debt"/>
    <n v="909416"/>
    <s v="Remise en état des stations de pompage d’eau en 2019"/>
    <s v="909416 Remise en état des stations de pompage d’eau en 2019"/>
    <x v="1"/>
    <x v="10"/>
    <x v="0"/>
    <x v="2"/>
  </r>
  <r>
    <n v="908613"/>
    <x v="114"/>
    <x v="0"/>
    <x v="0"/>
    <x v="20"/>
    <x v="5"/>
    <x v="3"/>
    <x v="1"/>
    <x v="1"/>
    <x v="0"/>
    <s v="Water System Rehabilitation "/>
    <x v="0"/>
    <x v="1"/>
    <x v="1"/>
    <x v="3"/>
    <x v="9"/>
    <s v="908613  Bank St (Rideau Rd-Mitch Owens)"/>
    <s v="516110  Water Capital"/>
    <n v="0"/>
    <n v="4000"/>
    <n v="0"/>
    <n v="0"/>
    <n v="0"/>
    <n v="0"/>
    <n v="0"/>
    <n v="0"/>
    <n v="0"/>
    <n v="0"/>
    <n v="4000"/>
    <n v="516110"/>
    <n v="4000"/>
    <s v="20"/>
    <x v="11"/>
    <s v="Water Capital"/>
    <n v="908613"/>
    <s v="Rue Bank (ch. Rideau-Mitch Owens)"/>
    <s v="908613 Rue Bank (ch. Rideau-Mitch Owens)"/>
    <x v="1"/>
    <x v="10"/>
    <x v="0"/>
    <x v="0"/>
  </r>
  <r>
    <n v="908613"/>
    <x v="114"/>
    <x v="2"/>
    <x v="2"/>
    <x v="26"/>
    <x v="6"/>
    <x v="3"/>
    <x v="1"/>
    <x v="1"/>
    <x v="0"/>
    <s v="Water System Rehabilitation "/>
    <x v="0"/>
    <x v="1"/>
    <x v="1"/>
    <x v="3"/>
    <x v="9"/>
    <s v="908613  Bank St (Rideau Rd-Mitch Owens)"/>
    <s v="518011  Water Funded Debt"/>
    <n v="0"/>
    <n v="1900"/>
    <n v="0"/>
    <n v="0"/>
    <n v="0"/>
    <n v="0"/>
    <n v="0"/>
    <n v="0"/>
    <n v="0"/>
    <n v="0"/>
    <n v="1900"/>
    <n v="518011"/>
    <n v="1900"/>
    <s v="20"/>
    <x v="11"/>
    <s v="Water Funded Debt"/>
    <n v="908613"/>
    <s v="Rue Bank (ch. Rideau-Mitch Owens)"/>
    <s v="908613 Rue Bank (ch. Rideau-Mitch Owens)"/>
    <x v="1"/>
    <x v="10"/>
    <x v="0"/>
    <x v="2"/>
  </r>
  <r>
    <n v="908614"/>
    <x v="115"/>
    <x v="0"/>
    <x v="0"/>
    <x v="20"/>
    <x v="5"/>
    <x v="3"/>
    <x v="1"/>
    <x v="1"/>
    <x v="0"/>
    <s v="Water System Rehabilitation "/>
    <x v="0"/>
    <x v="1"/>
    <x v="1"/>
    <x v="3"/>
    <x v="9"/>
    <s v="908614  LRT2 W1 Hwy 174 - Shefford Rd"/>
    <s v="516110  Water Capital"/>
    <n v="251"/>
    <n v="602"/>
    <n v="200"/>
    <n v="0"/>
    <n v="0"/>
    <n v="0"/>
    <n v="0"/>
    <n v="0"/>
    <n v="0"/>
    <n v="0"/>
    <n v="1053"/>
    <n v="516110"/>
    <n v="1053"/>
    <s v="11"/>
    <x v="11"/>
    <s v="Water Capital"/>
    <n v="908614"/>
    <s v="TLR2 Autoroute 174 - chemin Shefford zone W1"/>
    <s v="908614 TLR2 Autoroute 174 - chemin Shefford zone W1"/>
    <x v="1"/>
    <x v="10"/>
    <x v="0"/>
    <x v="0"/>
  </r>
  <r>
    <n v="908614"/>
    <x v="115"/>
    <x v="2"/>
    <x v="2"/>
    <x v="26"/>
    <x v="6"/>
    <x v="3"/>
    <x v="1"/>
    <x v="1"/>
    <x v="0"/>
    <s v="Water System Rehabilitation "/>
    <x v="0"/>
    <x v="1"/>
    <x v="1"/>
    <x v="3"/>
    <x v="9"/>
    <s v="908614  LRT2 W1 Hwy 174 - Shefford Rd"/>
    <s v="518011  Water Funded Debt"/>
    <n v="100"/>
    <n v="100"/>
    <n v="150"/>
    <n v="0"/>
    <n v="0"/>
    <n v="0"/>
    <n v="0"/>
    <n v="0"/>
    <n v="0"/>
    <n v="0"/>
    <n v="350"/>
    <n v="518011"/>
    <n v="350"/>
    <s v="11"/>
    <x v="11"/>
    <s v="Water Funded Debt"/>
    <n v="908614"/>
    <s v="TLR2 Autoroute 174 - chemin Shefford zone W1"/>
    <s v="908614 TLR2 Autoroute 174 - chemin Shefford zone W1"/>
    <x v="1"/>
    <x v="10"/>
    <x v="0"/>
    <x v="2"/>
  </r>
  <r>
    <n v="908615"/>
    <x v="116"/>
    <x v="0"/>
    <x v="0"/>
    <x v="20"/>
    <x v="5"/>
    <x v="3"/>
    <x v="1"/>
    <x v="1"/>
    <x v="0"/>
    <s v="Water System Rehabilitation "/>
    <x v="0"/>
    <x v="1"/>
    <x v="1"/>
    <x v="3"/>
    <x v="9"/>
    <s v="908615  Leitrim Rd (Bank-550m East)"/>
    <s v="516110  Water Capital"/>
    <n v="200"/>
    <n v="0"/>
    <n v="0"/>
    <n v="0"/>
    <n v="0"/>
    <n v="0"/>
    <n v="0"/>
    <n v="0"/>
    <n v="0"/>
    <n v="0"/>
    <n v="200"/>
    <n v="516110"/>
    <n v="200"/>
    <s v="10, 22"/>
    <x v="12"/>
    <s v="Water Capital"/>
    <n v="908615"/>
    <s v="Ch. Leitrim (Bank-550 m à l'est)"/>
    <s v="908615 Ch. Leitrim (Bank-550 m à l'est)"/>
    <x v="1"/>
    <x v="10"/>
    <x v="0"/>
    <x v="0"/>
  </r>
  <r>
    <n v="908615"/>
    <x v="116"/>
    <x v="2"/>
    <x v="2"/>
    <x v="26"/>
    <x v="6"/>
    <x v="3"/>
    <x v="1"/>
    <x v="1"/>
    <x v="0"/>
    <s v="Water System Rehabilitation "/>
    <x v="0"/>
    <x v="1"/>
    <x v="1"/>
    <x v="3"/>
    <x v="9"/>
    <s v="908615  Leitrim Rd (Bank-550m East)"/>
    <s v="518011  Water Funded Debt"/>
    <n v="500"/>
    <n v="0"/>
    <n v="0"/>
    <n v="0"/>
    <n v="0"/>
    <n v="0"/>
    <n v="0"/>
    <n v="0"/>
    <n v="0"/>
    <n v="0"/>
    <n v="500"/>
    <n v="518011"/>
    <n v="500"/>
    <s v="10, 22"/>
    <x v="12"/>
    <s v="Water Funded Debt"/>
    <n v="908615"/>
    <s v="Ch. Leitrim (Bank-550 m à l'est)"/>
    <s v="908615 Ch. Leitrim (Bank-550 m à l'est)"/>
    <x v="1"/>
    <x v="10"/>
    <x v="0"/>
    <x v="2"/>
  </r>
  <r>
    <n v="908980"/>
    <x v="117"/>
    <x v="0"/>
    <x v="0"/>
    <x v="20"/>
    <x v="5"/>
    <x v="3"/>
    <x v="1"/>
    <x v="1"/>
    <x v="0"/>
    <s v="Water System Rehabilitation "/>
    <x v="0"/>
    <x v="1"/>
    <x v="1"/>
    <x v="3"/>
    <x v="9"/>
    <s v="908980  2019 Watermain Improvements"/>
    <s v="516110  Water Capital"/>
    <n v="3900"/>
    <n v="6900"/>
    <n v="5000"/>
    <n v="1000"/>
    <n v="4000"/>
    <n v="5500"/>
    <n v="4500"/>
    <n v="8000"/>
    <n v="6000"/>
    <n v="7500"/>
    <n v="52300"/>
    <n v="516110"/>
    <n v="16800"/>
    <s v="CW"/>
    <x v="3"/>
    <s v="Water Capital"/>
    <n v="908980"/>
    <s v="Améliorations aux conduites d’eau 2018"/>
    <s v="908980 Améliorations aux conduites d’eau 2018"/>
    <x v="1"/>
    <x v="10"/>
    <x v="0"/>
    <x v="0"/>
  </r>
  <r>
    <n v="908980"/>
    <x v="117"/>
    <x v="2"/>
    <x v="2"/>
    <x v="26"/>
    <x v="6"/>
    <x v="3"/>
    <x v="1"/>
    <x v="1"/>
    <x v="0"/>
    <s v="Water System Rehabilitation "/>
    <x v="0"/>
    <x v="1"/>
    <x v="1"/>
    <x v="3"/>
    <x v="9"/>
    <s v="908980  2019 Watermain Improvements"/>
    <s v="518011  Water Funded Debt"/>
    <n v="100"/>
    <n v="100"/>
    <n v="2000"/>
    <n v="6000"/>
    <n v="4000"/>
    <n v="3000"/>
    <n v="4500"/>
    <n v="4000"/>
    <n v="7000"/>
    <n v="6200"/>
    <n v="36900"/>
    <n v="518011"/>
    <n v="8200"/>
    <s v="CW"/>
    <x v="3"/>
    <s v="Water Funded Debt"/>
    <n v="908980"/>
    <s v="Améliorations aux conduites d’eau 2018"/>
    <s v="908980 Améliorations aux conduites d’eau 2018"/>
    <x v="1"/>
    <x v="10"/>
    <x v="0"/>
    <x v="2"/>
  </r>
  <r>
    <n v="908981"/>
    <x v="118"/>
    <x v="0"/>
    <x v="0"/>
    <x v="20"/>
    <x v="5"/>
    <x v="3"/>
    <x v="1"/>
    <x v="1"/>
    <x v="0"/>
    <s v="Water System Rehabilitation "/>
    <x v="0"/>
    <x v="1"/>
    <x v="1"/>
    <x v="3"/>
    <x v="9"/>
    <s v="908981  Lemieux island Pipe Bridge SN 017160"/>
    <s v="516110  Water Capital"/>
    <n v="200"/>
    <n v="2020"/>
    <n v="1000"/>
    <n v="1200"/>
    <n v="0"/>
    <n v="0"/>
    <n v="0"/>
    <n v="0"/>
    <n v="0"/>
    <n v="0"/>
    <n v="4420"/>
    <n v="516110"/>
    <n v="4420"/>
    <n v="15"/>
    <x v="1"/>
    <s v="Water Capital"/>
    <n v="908981"/>
    <s v="Pont à conduites de l’île Lemieux NS017160"/>
    <s v="908981 Pont à conduites de l’île Lemieux NS017160"/>
    <x v="1"/>
    <x v="10"/>
    <x v="0"/>
    <x v="0"/>
  </r>
  <r>
    <n v="908981"/>
    <x v="118"/>
    <x v="2"/>
    <x v="2"/>
    <x v="26"/>
    <x v="6"/>
    <x v="3"/>
    <x v="1"/>
    <x v="1"/>
    <x v="0"/>
    <s v="Water System Rehabilitation "/>
    <x v="0"/>
    <x v="1"/>
    <x v="1"/>
    <x v="3"/>
    <x v="9"/>
    <s v="908981  Lemieux island Pipe Bridge SN 017160"/>
    <s v="518011  Water Funded Debt"/>
    <n v="300"/>
    <n v="100"/>
    <n v="1160"/>
    <n v="13150"/>
    <n v="0"/>
    <n v="0"/>
    <n v="0"/>
    <n v="0"/>
    <n v="0"/>
    <n v="0"/>
    <n v="14710"/>
    <n v="518011"/>
    <n v="14710"/>
    <n v="15"/>
    <x v="1"/>
    <s v="Water Funded Debt"/>
    <n v="908981"/>
    <s v="Pont à conduites de l’île Lemieux NS017160"/>
    <s v="908981 Pont à conduites de l’île Lemieux NS017160"/>
    <x v="1"/>
    <x v="10"/>
    <x v="0"/>
    <x v="2"/>
  </r>
  <r>
    <n v="909279"/>
    <x v="119"/>
    <x v="0"/>
    <x v="0"/>
    <x v="20"/>
    <x v="5"/>
    <x v="3"/>
    <x v="1"/>
    <x v="1"/>
    <x v="0"/>
    <s v="Individual"/>
    <x v="0"/>
    <x v="1"/>
    <x v="1"/>
    <x v="3"/>
    <x v="9"/>
    <s v="909279  Watermain: Albert-Slater (Bay to Elgin)"/>
    <s v="516110  Water Capital"/>
    <n v="0"/>
    <n v="7900"/>
    <n v="0"/>
    <n v="0"/>
    <n v="0"/>
    <n v="0"/>
    <n v="0"/>
    <n v="0"/>
    <n v="0"/>
    <n v="0"/>
    <n v="7900"/>
    <n v="516110"/>
    <n v="7900"/>
    <n v="14"/>
    <x v="2"/>
    <s v="Water Capital"/>
    <n v="909279"/>
    <s v="Cond. princ.; Albert-Slater (Bay-Elgin)"/>
    <s v="909279 Cond. princ.; Albert-Slater (Bay-Elgin)"/>
    <x v="1"/>
    <x v="10"/>
    <x v="0"/>
    <x v="0"/>
  </r>
  <r>
    <n v="909279"/>
    <x v="119"/>
    <x v="2"/>
    <x v="2"/>
    <x v="26"/>
    <x v="6"/>
    <x v="3"/>
    <x v="1"/>
    <x v="1"/>
    <x v="0"/>
    <s v="Individual"/>
    <x v="0"/>
    <x v="1"/>
    <x v="1"/>
    <x v="3"/>
    <x v="9"/>
    <s v="909279  Watermain: Albert-Slater (Bay to Elgin)"/>
    <s v="518011  Water Funded Debt"/>
    <n v="0"/>
    <n v="100"/>
    <n v="0"/>
    <n v="0"/>
    <n v="0"/>
    <n v="0"/>
    <n v="0"/>
    <n v="0"/>
    <n v="0"/>
    <n v="0"/>
    <n v="100"/>
    <n v="518011"/>
    <n v="100"/>
    <n v="14"/>
    <x v="2"/>
    <s v="Water Funded Debt"/>
    <n v="909279"/>
    <s v="Cond. princ.; Albert-Slater (Bay-Elgin)"/>
    <s v="909279 Cond. princ.; Albert-Slater (Bay-Elgin)"/>
    <x v="1"/>
    <x v="10"/>
    <x v="0"/>
    <x v="2"/>
  </r>
  <r>
    <n v="909392"/>
    <x v="120"/>
    <x v="0"/>
    <x v="0"/>
    <x v="20"/>
    <x v="5"/>
    <x v="3"/>
    <x v="1"/>
    <x v="1"/>
    <x v="0"/>
    <s v="Water System Rehabilitation "/>
    <x v="0"/>
    <x v="1"/>
    <x v="1"/>
    <x v="3"/>
    <x v="9"/>
    <s v="909392  2019 WM Transmission/Distribution Rehab"/>
    <s v="516110  Water Capital"/>
    <n v="259"/>
    <n v="700"/>
    <n v="700"/>
    <n v="700"/>
    <n v="751"/>
    <n v="1160"/>
    <n v="1441"/>
    <n v="2199"/>
    <n v="3714"/>
    <n v="3817"/>
    <n v="15441"/>
    <n v="516110"/>
    <n v="2359"/>
    <s v="CW"/>
    <x v="3"/>
    <s v="Water Capital"/>
    <n v="909392"/>
    <s v="Réfection des conduites d'eau principales 2019 - Transmission et distribution"/>
    <s v="909392 Réfection des conduites d'eau principales 2019 - Transmission et distribution"/>
    <x v="1"/>
    <x v="10"/>
    <x v="0"/>
    <x v="0"/>
  </r>
  <r>
    <n v="909392"/>
    <x v="120"/>
    <x v="2"/>
    <x v="2"/>
    <x v="26"/>
    <x v="6"/>
    <x v="3"/>
    <x v="1"/>
    <x v="1"/>
    <x v="0"/>
    <s v="Water System Rehabilitation "/>
    <x v="0"/>
    <x v="1"/>
    <x v="1"/>
    <x v="3"/>
    <x v="9"/>
    <s v="909392  2019 WM Transmission/Distribution Rehab"/>
    <s v="518011  Water Funded Debt"/>
    <n v="1830"/>
    <n v="4000"/>
    <n v="4000"/>
    <n v="4000"/>
    <n v="7000"/>
    <n v="7000"/>
    <n v="8000"/>
    <n v="10000"/>
    <n v="10000"/>
    <n v="10000"/>
    <n v="65830"/>
    <n v="518011"/>
    <n v="13830"/>
    <s v="CW"/>
    <x v="3"/>
    <s v="Water Funded Debt"/>
    <n v="909392"/>
    <s v="Réfection des conduites d'eau principales 2019 - Transmission et distribution"/>
    <s v="909392 Réfection des conduites d'eau principales 2019 - Transmission et distribution"/>
    <x v="1"/>
    <x v="10"/>
    <x v="0"/>
    <x v="2"/>
  </r>
  <r>
    <n v="907654"/>
    <x v="121"/>
    <x v="0"/>
    <x v="0"/>
    <x v="20"/>
    <x v="5"/>
    <x v="3"/>
    <x v="1"/>
    <x v="1"/>
    <x v="0"/>
    <s v="Water Distribution Systems"/>
    <x v="0"/>
    <x v="1"/>
    <x v="4"/>
    <x v="11"/>
    <x v="9"/>
    <s v="907654  Ops Condition Assess-Critical Sys Links"/>
    <s v="516110  Water Capital"/>
    <n v="0"/>
    <n v="2500"/>
    <n v="2500"/>
    <n v="2500"/>
    <n v="2500"/>
    <n v="2500"/>
    <n v="2500"/>
    <n v="2500"/>
    <n v="2500"/>
    <n v="2500"/>
    <n v="22500"/>
    <n v="516110"/>
    <n v="7500"/>
    <s v="CW"/>
    <x v="8"/>
    <s v="Water Capital"/>
    <n v="907654"/>
    <s v="Évaluation de l’état des conduites essentielles du réseau en 2018"/>
    <s v="907654 Évaluation de l’état des conduites essentielles du réseau en 2018"/>
    <x v="1"/>
    <x v="10"/>
    <x v="0"/>
    <x v="0"/>
  </r>
  <r>
    <n v="908075"/>
    <x v="122"/>
    <x v="0"/>
    <x v="0"/>
    <x v="20"/>
    <x v="5"/>
    <x v="3"/>
    <x v="1"/>
    <x v="1"/>
    <x v="0"/>
    <s v="Water Distribution Systems"/>
    <x v="0"/>
    <x v="1"/>
    <x v="4"/>
    <x v="11"/>
    <x v="9"/>
    <s v="908075  Critical Links Risk Mitigation Measures"/>
    <s v="516110  Water Capital"/>
    <n v="0"/>
    <n v="1500"/>
    <n v="1500"/>
    <n v="1500"/>
    <n v="1500"/>
    <n v="1500"/>
    <n v="1500"/>
    <n v="1500"/>
    <n v="1500"/>
    <n v="1500"/>
    <n v="13500"/>
    <n v="516110"/>
    <n v="4500"/>
    <s v="CW"/>
    <x v="8"/>
    <s v="Water Capital"/>
    <n v="908075"/>
    <s v="Mesures d’atténuation pour les conduites essentielles du réseau en 2018"/>
    <s v="908075 Mesures d’atténuation pour les conduites essentielles du réseau en 2018"/>
    <x v="1"/>
    <x v="10"/>
    <x v="0"/>
    <x v="0"/>
  </r>
  <r>
    <n v="908080"/>
    <x v="123"/>
    <x v="0"/>
    <x v="0"/>
    <x v="20"/>
    <x v="5"/>
    <x v="3"/>
    <x v="1"/>
    <x v="1"/>
    <x v="0"/>
    <s v="Water Distribution Systems"/>
    <x v="0"/>
    <x v="1"/>
    <x v="4"/>
    <x v="11"/>
    <x v="9"/>
    <s v="908080  Water Distribution Sys Improvements 2019"/>
    <s v="516110  Water Capital"/>
    <n v="200"/>
    <n v="200"/>
    <n v="900"/>
    <n v="500"/>
    <n v="200"/>
    <n v="200"/>
    <n v="500"/>
    <n v="200"/>
    <n v="200"/>
    <n v="200"/>
    <n v="3300"/>
    <n v="516110"/>
    <n v="1800"/>
    <s v="CW"/>
    <x v="7"/>
    <s v="Water Capital"/>
    <n v="908080"/>
    <s v="Améliorations du réseau d’alimentation en eau de 2019"/>
    <s v="908080 Améliorations du réseau d’alimentation en eau de 2019"/>
    <x v="1"/>
    <x v="10"/>
    <x v="0"/>
    <x v="0"/>
  </r>
  <r>
    <n v="908080"/>
    <x v="123"/>
    <x v="2"/>
    <x v="2"/>
    <x v="26"/>
    <x v="6"/>
    <x v="3"/>
    <x v="1"/>
    <x v="1"/>
    <x v="0"/>
    <s v="Water Distribution Systems"/>
    <x v="0"/>
    <x v="1"/>
    <x v="4"/>
    <x v="11"/>
    <x v="9"/>
    <s v="908080  Water Distribution Sys Improvements 2019"/>
    <s v="518011  Water Funded Debt"/>
    <n v="800"/>
    <n v="800"/>
    <n v="100"/>
    <n v="500"/>
    <n v="800"/>
    <n v="800"/>
    <n v="500"/>
    <n v="800"/>
    <n v="800"/>
    <n v="800"/>
    <n v="6700"/>
    <n v="518011"/>
    <n v="2200"/>
    <s v="CW"/>
    <x v="7"/>
    <s v="Water Funded Debt"/>
    <n v="908080"/>
    <s v="Améliorations du réseau d’alimentation en eau de 2019"/>
    <s v="908080 Améliorations du réseau d’alimentation en eau de 2019"/>
    <x v="1"/>
    <x v="10"/>
    <x v="0"/>
    <x v="2"/>
  </r>
  <r>
    <n v="908436"/>
    <x v="124"/>
    <x v="0"/>
    <x v="0"/>
    <x v="20"/>
    <x v="5"/>
    <x v="3"/>
    <x v="1"/>
    <x v="1"/>
    <x v="0"/>
    <s v="Water Distribution Systems"/>
    <x v="0"/>
    <x v="1"/>
    <x v="4"/>
    <x v="11"/>
    <x v="9"/>
    <s v="908436  Cathodic Protection 2019"/>
    <s v="516110  Water Capital"/>
    <n v="0"/>
    <n v="250"/>
    <n v="1150"/>
    <n v="250"/>
    <n v="250"/>
    <n v="250"/>
    <n v="250"/>
    <n v="250"/>
    <n v="250"/>
    <n v="250"/>
    <n v="3150"/>
    <n v="516110"/>
    <n v="1650"/>
    <s v="CW"/>
    <x v="8"/>
    <s v="Water Capital"/>
    <n v="908436"/>
    <s v="Programme de protection cathodique des conduites d’eau de 2019"/>
    <s v="908436 Programme de protection cathodique des conduites d’eau de 2019"/>
    <x v="1"/>
    <x v="10"/>
    <x v="0"/>
    <x v="0"/>
  </r>
  <r>
    <n v="908436"/>
    <x v="124"/>
    <x v="2"/>
    <x v="2"/>
    <x v="26"/>
    <x v="6"/>
    <x v="3"/>
    <x v="1"/>
    <x v="1"/>
    <x v="0"/>
    <s v="Water Distribution Systems"/>
    <x v="0"/>
    <x v="1"/>
    <x v="4"/>
    <x v="11"/>
    <x v="9"/>
    <s v="908436  Cathodic Protection 2019"/>
    <s v="518011  Water Funded Debt"/>
    <n v="0"/>
    <n v="1000"/>
    <n v="100"/>
    <n v="1000"/>
    <n v="1000"/>
    <n v="1000"/>
    <n v="1000"/>
    <n v="1000"/>
    <n v="1000"/>
    <n v="1000"/>
    <n v="8100"/>
    <n v="518011"/>
    <n v="2100"/>
    <s v="CW"/>
    <x v="8"/>
    <s v="Water Funded Debt"/>
    <n v="908436"/>
    <s v="Programme de protection cathodique des conduites d’eau de 2019"/>
    <s v="908436 Programme de protection cathodique des conduites d’eau de 2019"/>
    <x v="1"/>
    <x v="10"/>
    <x v="0"/>
    <x v="2"/>
  </r>
  <r>
    <n v="909039"/>
    <x v="125"/>
    <x v="3"/>
    <x v="3"/>
    <x v="11"/>
    <x v="3"/>
    <x v="2"/>
    <x v="1"/>
    <x v="1"/>
    <x v="0"/>
    <s v="Water Distribution Systems"/>
    <x v="0"/>
    <x v="1"/>
    <x v="4"/>
    <x v="11"/>
    <x v="9"/>
    <s v="909039  Proactive Lead Service Replace Prog 2018"/>
    <s v="517005  General Revenue"/>
    <n v="0"/>
    <n v="260"/>
    <n v="270"/>
    <n v="270"/>
    <n v="270"/>
    <n v="270"/>
    <n v="270"/>
    <n v="270"/>
    <n v="270"/>
    <n v="270"/>
    <n v="2420"/>
    <n v="517005"/>
    <n v="800"/>
    <s v="CW"/>
    <x v="8"/>
    <s v="General"/>
    <n v="909039"/>
    <s v="Programme de remplacement proactif des branchements en plomb de 2018"/>
    <s v="909039 Programme de remplacement proactif des branchements en plomb de 2018"/>
    <x v="1"/>
    <x v="10"/>
    <x v="0"/>
    <x v="3"/>
  </r>
  <r>
    <n v="909039"/>
    <x v="125"/>
    <x v="0"/>
    <x v="0"/>
    <x v="20"/>
    <x v="5"/>
    <x v="3"/>
    <x v="1"/>
    <x v="1"/>
    <x v="0"/>
    <s v="Water Distribution Systems"/>
    <x v="0"/>
    <x v="1"/>
    <x v="4"/>
    <x v="11"/>
    <x v="9"/>
    <s v="909039  Proactive Lead Service Replace Prog 2018"/>
    <s v="516110  Water Capital"/>
    <n v="0"/>
    <n v="1240"/>
    <n v="1230"/>
    <n v="1230"/>
    <n v="1230"/>
    <n v="1230"/>
    <n v="1230"/>
    <n v="1230"/>
    <n v="1230"/>
    <n v="1230"/>
    <n v="11080"/>
    <n v="516110"/>
    <n v="3700"/>
    <s v="CW"/>
    <x v="8"/>
    <s v="Water Capital"/>
    <n v="909039"/>
    <s v="Programme de remplacement proactif des branchements en plomb de 2018"/>
    <s v="909039 Programme de remplacement proactif des branchements en plomb de 2018"/>
    <x v="1"/>
    <x v="10"/>
    <x v="0"/>
    <x v="0"/>
  </r>
  <r>
    <n v="908076"/>
    <x v="126"/>
    <x v="0"/>
    <x v="0"/>
    <x v="20"/>
    <x v="5"/>
    <x v="3"/>
    <x v="1"/>
    <x v="1"/>
    <x v="0"/>
    <s v="Water Meter Replacement Program"/>
    <x v="0"/>
    <x v="1"/>
    <x v="5"/>
    <x v="12"/>
    <x v="9"/>
    <s v="908076  Large Water Meters Changeout Program"/>
    <s v="516110  Water Capital"/>
    <n v="1000"/>
    <n v="1000"/>
    <n v="1000"/>
    <n v="1000"/>
    <n v="1000"/>
    <n v="1000"/>
    <n v="1000"/>
    <n v="1000"/>
    <n v="1000"/>
    <n v="0"/>
    <n v="9000"/>
    <n v="516110"/>
    <n v="4000"/>
    <s v="CW"/>
    <x v="3"/>
    <s v="Water Capital"/>
    <n v="908076"/>
    <s v="Programme de remplacement des grands compteurs d’eau"/>
    <s v="908076 Programme de remplacement des grands compteurs d’eau"/>
    <x v="1"/>
    <x v="10"/>
    <x v="0"/>
    <x v="0"/>
  </r>
  <r>
    <n v="908908"/>
    <x v="127"/>
    <x v="0"/>
    <x v="0"/>
    <x v="20"/>
    <x v="5"/>
    <x v="3"/>
    <x v="1"/>
    <x v="1"/>
    <x v="0"/>
    <s v="Water Meter Replacement Program"/>
    <x v="0"/>
    <x v="1"/>
    <x v="5"/>
    <x v="12"/>
    <x v="9"/>
    <s v="908908  Small Water Meters Changeout Program"/>
    <s v="516110  Water Capital"/>
    <n v="4325"/>
    <n v="2325"/>
    <n v="2375"/>
    <n v="2375"/>
    <n v="1400"/>
    <n v="1400"/>
    <n v="1400"/>
    <n v="1400"/>
    <n v="1400"/>
    <n v="0"/>
    <n v="18400"/>
    <n v="516110"/>
    <n v="11400"/>
    <s v="CW"/>
    <x v="3"/>
    <s v="Water Capital"/>
    <n v="908908"/>
    <s v="Programme de remplacement des petits compteurs d’eau"/>
    <s v="908908 Programme de remplacement des petits compteurs d’eau"/>
    <x v="1"/>
    <x v="10"/>
    <x v="0"/>
    <x v="0"/>
  </r>
  <r>
    <n v="900632"/>
    <x v="128"/>
    <x v="0"/>
    <x v="0"/>
    <x v="20"/>
    <x v="5"/>
    <x v="3"/>
    <x v="1"/>
    <x v="1"/>
    <x v="0"/>
    <s v="Individual"/>
    <x v="1"/>
    <x v="1"/>
    <x v="1"/>
    <x v="3"/>
    <x v="9"/>
    <s v="900632  Strandherd Road Watermain"/>
    <s v="516110  Water Capital"/>
    <n v="380"/>
    <n v="0"/>
    <n v="0"/>
    <n v="0"/>
    <n v="0"/>
    <n v="0"/>
    <n v="0"/>
    <n v="0"/>
    <n v="0"/>
    <n v="0"/>
    <n v="380"/>
    <n v="516110"/>
    <n v="380"/>
    <n v="3"/>
    <x v="8"/>
    <s v="Water Capital"/>
    <n v="900632"/>
    <s v="Conduite d’eau principale du chemin Strandherd "/>
    <s v="900632 Conduite d’eau principale du chemin Strandherd "/>
    <x v="1"/>
    <x v="10"/>
    <x v="1"/>
    <x v="0"/>
  </r>
  <r>
    <n v="900632"/>
    <x v="128"/>
    <x v="1"/>
    <x v="1"/>
    <x v="27"/>
    <x v="1"/>
    <x v="1"/>
    <x v="1"/>
    <x v="1"/>
    <x v="0"/>
    <s v="Individual"/>
    <x v="1"/>
    <x v="1"/>
    <x v="1"/>
    <x v="3"/>
    <x v="9"/>
    <s v="900632  Strandherd Road Watermain"/>
    <s v="516252  Water Services (Outside Greenbelt)"/>
    <n v="3382"/>
    <n v="0"/>
    <n v="0"/>
    <n v="0"/>
    <n v="0"/>
    <n v="0"/>
    <n v="0"/>
    <n v="0"/>
    <n v="0"/>
    <n v="0"/>
    <n v="3382"/>
    <n v="516252"/>
    <n v="3382"/>
    <n v="3"/>
    <x v="8"/>
    <s v="Water Services"/>
    <n v="900632"/>
    <s v="Conduite d’eau principale du chemin Strandherd "/>
    <s v="900632 Conduite d’eau principale du chemin Strandherd "/>
    <x v="1"/>
    <x v="10"/>
    <x v="1"/>
    <x v="1"/>
  </r>
  <r>
    <n v="900632"/>
    <x v="128"/>
    <x v="1"/>
    <x v="1"/>
    <x v="28"/>
    <x v="1"/>
    <x v="1"/>
    <x v="1"/>
    <x v="1"/>
    <x v="0"/>
    <s v="Individual"/>
    <x v="1"/>
    <x v="1"/>
    <x v="1"/>
    <x v="3"/>
    <x v="9"/>
    <s v="900632  Strandherd Road Watermain"/>
    <s v="516391  Post Period Capacity Water"/>
    <n v="38"/>
    <n v="0"/>
    <n v="0"/>
    <n v="0"/>
    <n v="0"/>
    <n v="0"/>
    <n v="0"/>
    <n v="0"/>
    <n v="0"/>
    <n v="0"/>
    <n v="38"/>
    <n v="516391"/>
    <n v="38"/>
    <n v="3"/>
    <x v="8"/>
    <s v="Water Services"/>
    <n v="900632"/>
    <s v="Conduite d’eau principale du chemin Strandherd "/>
    <s v="900632 Conduite d’eau principale du chemin Strandherd "/>
    <x v="1"/>
    <x v="10"/>
    <x v="1"/>
    <x v="1"/>
  </r>
  <r>
    <n v="901144"/>
    <x v="129"/>
    <x v="0"/>
    <x v="0"/>
    <x v="20"/>
    <x v="5"/>
    <x v="3"/>
    <x v="1"/>
    <x v="1"/>
    <x v="0"/>
    <s v="Individual"/>
    <x v="1"/>
    <x v="1"/>
    <x v="1"/>
    <x v="3"/>
    <x v="9"/>
    <s v="901144  Glen Cairn Reservoir Expansion"/>
    <s v="516110  Water Capital"/>
    <n v="0"/>
    <n v="23"/>
    <n v="0"/>
    <n v="200"/>
    <n v="800"/>
    <n v="0"/>
    <n v="0"/>
    <n v="0"/>
    <n v="0"/>
    <n v="0"/>
    <n v="1023"/>
    <n v="516110"/>
    <n v="223"/>
    <n v="23"/>
    <x v="5"/>
    <s v="Water Capital"/>
    <n v="901144"/>
    <s v="Agrandissement du réservoir Glen Cairn"/>
    <s v="901144 Agrandissement du réservoir Glen Cairn"/>
    <x v="1"/>
    <x v="10"/>
    <x v="1"/>
    <x v="0"/>
  </r>
  <r>
    <n v="901144"/>
    <x v="129"/>
    <x v="1"/>
    <x v="1"/>
    <x v="27"/>
    <x v="1"/>
    <x v="1"/>
    <x v="1"/>
    <x v="1"/>
    <x v="0"/>
    <s v="Individual"/>
    <x v="1"/>
    <x v="1"/>
    <x v="1"/>
    <x v="3"/>
    <x v="9"/>
    <s v="901144  Glen Cairn Reservoir Expansion"/>
    <s v="516252  Water Services (Outside Greenbelt)"/>
    <n v="0"/>
    <n v="269.3"/>
    <n v="0"/>
    <n v="3008"/>
    <n v="9202"/>
    <n v="0"/>
    <n v="0"/>
    <n v="0"/>
    <n v="0"/>
    <n v="0"/>
    <n v="12479.3"/>
    <n v="516252"/>
    <n v="3277.3"/>
    <n v="23"/>
    <x v="5"/>
    <s v="Water Services"/>
    <n v="901144"/>
    <s v="Agrandissement du réservoir Glen Cairn"/>
    <s v="901144 Agrandissement du réservoir Glen Cairn"/>
    <x v="1"/>
    <x v="10"/>
    <x v="1"/>
    <x v="1"/>
  </r>
  <r>
    <n v="901144"/>
    <x v="129"/>
    <x v="1"/>
    <x v="1"/>
    <x v="28"/>
    <x v="1"/>
    <x v="1"/>
    <x v="1"/>
    <x v="1"/>
    <x v="0"/>
    <s v="Individual"/>
    <x v="1"/>
    <x v="1"/>
    <x v="1"/>
    <x v="3"/>
    <x v="9"/>
    <s v="901144  Glen Cairn Reservoir Expansion"/>
    <s v="516391  Post Period Capacity Water"/>
    <n v="0"/>
    <n v="33"/>
    <n v="0"/>
    <n v="334"/>
    <n v="1023"/>
    <n v="0"/>
    <n v="0"/>
    <n v="0"/>
    <n v="0"/>
    <n v="0"/>
    <n v="1390"/>
    <n v="516391"/>
    <n v="367"/>
    <n v="23"/>
    <x v="5"/>
    <s v="Water Services"/>
    <n v="901144"/>
    <s v="Agrandissement du réservoir Glen Cairn"/>
    <s v="901144 Agrandissement du réservoir Glen Cairn"/>
    <x v="1"/>
    <x v="10"/>
    <x v="1"/>
    <x v="1"/>
  </r>
  <r>
    <n v="901144"/>
    <x v="129"/>
    <x v="2"/>
    <x v="2"/>
    <x v="26"/>
    <x v="6"/>
    <x v="3"/>
    <x v="1"/>
    <x v="1"/>
    <x v="0"/>
    <s v="Individual"/>
    <x v="1"/>
    <x v="1"/>
    <x v="1"/>
    <x v="3"/>
    <x v="9"/>
    <s v="901144  Glen Cairn Reservoir Expansion"/>
    <s v="518011  Water Funded Debt"/>
    <n v="0"/>
    <n v="11.7"/>
    <n v="0"/>
    <n v="172"/>
    <n v="336"/>
    <n v="0"/>
    <n v="0"/>
    <n v="0"/>
    <n v="0"/>
    <n v="0"/>
    <n v="519.70000000000005"/>
    <n v="518011"/>
    <n v="183.7"/>
    <n v="23"/>
    <x v="5"/>
    <s v="Water Funded Debt"/>
    <n v="901144"/>
    <s v="Agrandissement du réservoir Glen Cairn"/>
    <s v="901144 Agrandissement du réservoir Glen Cairn"/>
    <x v="1"/>
    <x v="10"/>
    <x v="1"/>
    <x v="2"/>
  </r>
  <r>
    <n v="902206"/>
    <x v="130"/>
    <x v="0"/>
    <x v="0"/>
    <x v="20"/>
    <x v="5"/>
    <x v="3"/>
    <x v="1"/>
    <x v="1"/>
    <x v="0"/>
    <s v="Individual"/>
    <x v="1"/>
    <x v="1"/>
    <x v="1"/>
    <x v="3"/>
    <x v="9"/>
    <s v="902206  Ottawa South Pumping Station Upgrade"/>
    <s v="516110  Water Capital"/>
    <n v="0"/>
    <n v="0"/>
    <n v="0"/>
    <n v="0"/>
    <n v="0"/>
    <n v="594.9"/>
    <n v="0"/>
    <n v="0"/>
    <n v="0"/>
    <n v="0"/>
    <n v="594.9"/>
    <n v="516110"/>
    <n v="0"/>
    <n v="10"/>
    <x v="9"/>
    <s v="Water Capital"/>
    <n v="902206"/>
    <s v="Modernisation de la station de pompage d’Ottawa-Sud"/>
    <s v="902206 Modernisation de la station de pompage d’Ottawa-Sud"/>
    <x v="1"/>
    <x v="10"/>
    <x v="1"/>
    <x v="0"/>
  </r>
  <r>
    <n v="902206"/>
    <x v="130"/>
    <x v="1"/>
    <x v="1"/>
    <x v="27"/>
    <x v="1"/>
    <x v="1"/>
    <x v="1"/>
    <x v="1"/>
    <x v="0"/>
    <s v="Individual"/>
    <x v="1"/>
    <x v="1"/>
    <x v="1"/>
    <x v="3"/>
    <x v="9"/>
    <s v="902206  Ottawa South Pumping Station Upgrade"/>
    <s v="516252  Water Services (Outside Greenbelt)"/>
    <n v="0"/>
    <n v="0"/>
    <n v="0"/>
    <n v="0"/>
    <n v="0"/>
    <n v="557"/>
    <n v="0"/>
    <n v="0"/>
    <n v="0"/>
    <n v="0"/>
    <n v="557"/>
    <n v="516252"/>
    <n v="0"/>
    <n v="10"/>
    <x v="9"/>
    <s v="Water Services"/>
    <n v="902206"/>
    <s v="Modernisation de la station de pompage d’Ottawa-Sud"/>
    <s v="902206 Modernisation de la station de pompage d’Ottawa-Sud"/>
    <x v="1"/>
    <x v="10"/>
    <x v="1"/>
    <x v="1"/>
  </r>
  <r>
    <n v="902206"/>
    <x v="130"/>
    <x v="1"/>
    <x v="1"/>
    <x v="28"/>
    <x v="1"/>
    <x v="1"/>
    <x v="1"/>
    <x v="1"/>
    <x v="0"/>
    <s v="Individual"/>
    <x v="1"/>
    <x v="1"/>
    <x v="1"/>
    <x v="3"/>
    <x v="9"/>
    <s v="902206  Ottawa South Pumping Station Upgrade"/>
    <s v="516391  Post Period Capacity Water"/>
    <n v="0"/>
    <n v="0"/>
    <n v="0"/>
    <n v="0"/>
    <n v="0"/>
    <n v="63"/>
    <n v="0"/>
    <n v="0"/>
    <n v="0"/>
    <n v="0"/>
    <n v="63"/>
    <n v="516391"/>
    <n v="0"/>
    <n v="10"/>
    <x v="9"/>
    <s v="Water Services"/>
    <n v="902206"/>
    <s v="Modernisation de la station de pompage d’Ottawa-Sud"/>
    <s v="902206 Modernisation de la station de pompage d’Ottawa-Sud"/>
    <x v="1"/>
    <x v="10"/>
    <x v="1"/>
    <x v="1"/>
  </r>
  <r>
    <n v="904916"/>
    <x v="131"/>
    <x v="0"/>
    <x v="0"/>
    <x v="20"/>
    <x v="5"/>
    <x v="3"/>
    <x v="1"/>
    <x v="1"/>
    <x v="0"/>
    <s v="Individual"/>
    <x v="1"/>
    <x v="1"/>
    <x v="1"/>
    <x v="3"/>
    <x v="9"/>
    <s v="904916  DCA-Kanata West  Feedermain"/>
    <s v="516110  Water Capital"/>
    <n v="0"/>
    <n v="85"/>
    <n v="0"/>
    <n v="0"/>
    <n v="0"/>
    <n v="0"/>
    <n v="180"/>
    <n v="0"/>
    <n v="0"/>
    <n v="0"/>
    <n v="265"/>
    <n v="516110"/>
    <n v="85"/>
    <n v="4"/>
    <x v="13"/>
    <s v="Water Capital"/>
    <n v="904916"/>
    <s v="Entente relative aux redevances d’aménagement – Conduite principale de Kanata-Ouest"/>
    <s v="904916 Entente relative aux redevances d’aménagement – Conduite principale de Kanata-Ouest"/>
    <x v="1"/>
    <x v="10"/>
    <x v="1"/>
    <x v="0"/>
  </r>
  <r>
    <n v="904916"/>
    <x v="131"/>
    <x v="1"/>
    <x v="1"/>
    <x v="27"/>
    <x v="1"/>
    <x v="1"/>
    <x v="1"/>
    <x v="1"/>
    <x v="0"/>
    <s v="Individual"/>
    <x v="1"/>
    <x v="1"/>
    <x v="1"/>
    <x v="3"/>
    <x v="9"/>
    <s v="904916  DCA-Kanata West  Feedermain"/>
    <s v="516252  Water Services (Outside Greenbelt)"/>
    <n v="0"/>
    <n v="909"/>
    <n v="0"/>
    <n v="0"/>
    <n v="0"/>
    <n v="0"/>
    <n v="2006"/>
    <n v="0"/>
    <n v="0"/>
    <n v="0"/>
    <n v="2915"/>
    <n v="516252"/>
    <n v="909"/>
    <n v="4"/>
    <x v="13"/>
    <s v="Water Services"/>
    <n v="904916"/>
    <s v="Entente relative aux redevances d’aménagement – Conduite principale de Kanata-Ouest"/>
    <s v="904916 Entente relative aux redevances d’aménagement – Conduite principale de Kanata-Ouest"/>
    <x v="1"/>
    <x v="10"/>
    <x v="1"/>
    <x v="1"/>
  </r>
  <r>
    <n v="904916"/>
    <x v="131"/>
    <x v="1"/>
    <x v="1"/>
    <x v="28"/>
    <x v="1"/>
    <x v="1"/>
    <x v="1"/>
    <x v="1"/>
    <x v="0"/>
    <s v="Individual"/>
    <x v="1"/>
    <x v="1"/>
    <x v="1"/>
    <x v="3"/>
    <x v="9"/>
    <s v="904916  DCA-Kanata West  Feedermain"/>
    <s v="516391  Post Period Capacity Water"/>
    <n v="0"/>
    <n v="101"/>
    <n v="0"/>
    <n v="0"/>
    <n v="0"/>
    <n v="0"/>
    <n v="223"/>
    <n v="0"/>
    <n v="0"/>
    <n v="0"/>
    <n v="324"/>
    <n v="516391"/>
    <n v="101"/>
    <n v="4"/>
    <x v="13"/>
    <s v="Water Services"/>
    <n v="904916"/>
    <s v="Entente relative aux redevances d’aménagement – Conduite principale de Kanata-Ouest"/>
    <s v="904916 Entente relative aux redevances d’aménagement – Conduite principale de Kanata-Ouest"/>
    <x v="1"/>
    <x v="10"/>
    <x v="1"/>
    <x v="1"/>
  </r>
  <r>
    <n v="904916"/>
    <x v="131"/>
    <x v="2"/>
    <x v="2"/>
    <x v="26"/>
    <x v="6"/>
    <x v="3"/>
    <x v="1"/>
    <x v="1"/>
    <x v="0"/>
    <s v="Individual"/>
    <x v="1"/>
    <x v="1"/>
    <x v="1"/>
    <x v="3"/>
    <x v="9"/>
    <s v="904916  DCA-Kanata West  Feedermain"/>
    <s v="518011  Water Funded Debt"/>
    <n v="0"/>
    <n v="27"/>
    <n v="0"/>
    <n v="0"/>
    <n v="0"/>
    <n v="0"/>
    <n v="68"/>
    <n v="0"/>
    <n v="0"/>
    <n v="0"/>
    <n v="95"/>
    <n v="518011"/>
    <n v="27"/>
    <n v="4"/>
    <x v="13"/>
    <s v="Water Funded Debt"/>
    <n v="904916"/>
    <s v="Entente relative aux redevances d’aménagement – Conduite principale de Kanata-Ouest"/>
    <s v="904916 Entente relative aux redevances d’aménagement – Conduite principale de Kanata-Ouest"/>
    <x v="1"/>
    <x v="10"/>
    <x v="1"/>
    <x v="2"/>
  </r>
  <r>
    <n v="904918"/>
    <x v="132"/>
    <x v="0"/>
    <x v="0"/>
    <x v="20"/>
    <x v="5"/>
    <x v="3"/>
    <x v="1"/>
    <x v="1"/>
    <x v="0"/>
    <s v="Individual"/>
    <x v="1"/>
    <x v="1"/>
    <x v="1"/>
    <x v="3"/>
    <x v="9"/>
    <s v="904918  Limebank Feedermain"/>
    <s v="516110  Water Capital"/>
    <n v="0"/>
    <n v="0"/>
    <n v="0"/>
    <n v="200"/>
    <n v="0"/>
    <n v="0"/>
    <n v="0"/>
    <n v="0"/>
    <n v="0"/>
    <n v="0"/>
    <n v="200"/>
    <n v="516110"/>
    <n v="200"/>
    <s v="20,22"/>
    <x v="8"/>
    <s v="Water Capital"/>
    <n v="904918"/>
    <s v="Conduite principale du chemin Limebank"/>
    <s v="904918 Conduite principale du chemin Limebank"/>
    <x v="1"/>
    <x v="10"/>
    <x v="1"/>
    <x v="0"/>
  </r>
  <r>
    <n v="904918"/>
    <x v="132"/>
    <x v="1"/>
    <x v="1"/>
    <x v="27"/>
    <x v="1"/>
    <x v="1"/>
    <x v="1"/>
    <x v="1"/>
    <x v="0"/>
    <s v="Individual"/>
    <x v="1"/>
    <x v="1"/>
    <x v="1"/>
    <x v="3"/>
    <x v="9"/>
    <s v="904918  Limebank Feedermain"/>
    <s v="516252  Water Services (Outside Greenbelt)"/>
    <n v="0"/>
    <n v="0"/>
    <n v="0"/>
    <n v="2922"/>
    <n v="0"/>
    <n v="0"/>
    <n v="0"/>
    <n v="0"/>
    <n v="0"/>
    <n v="0"/>
    <n v="2922"/>
    <n v="516252"/>
    <n v="2922"/>
    <s v="20,22"/>
    <x v="8"/>
    <s v="Water Services"/>
    <n v="904918"/>
    <s v="Conduite principale du chemin Limebank"/>
    <s v="904918 Conduite principale du chemin Limebank"/>
    <x v="1"/>
    <x v="10"/>
    <x v="1"/>
    <x v="1"/>
  </r>
  <r>
    <n v="904918"/>
    <x v="132"/>
    <x v="1"/>
    <x v="1"/>
    <x v="28"/>
    <x v="1"/>
    <x v="1"/>
    <x v="1"/>
    <x v="1"/>
    <x v="0"/>
    <s v="Individual"/>
    <x v="1"/>
    <x v="1"/>
    <x v="1"/>
    <x v="3"/>
    <x v="9"/>
    <s v="904918  Limebank Feedermain"/>
    <s v="516391  Post Period Capacity Water"/>
    <n v="0"/>
    <n v="0"/>
    <n v="0"/>
    <n v="325"/>
    <n v="0"/>
    <n v="0"/>
    <n v="0"/>
    <n v="0"/>
    <n v="0"/>
    <n v="0"/>
    <n v="325"/>
    <n v="516391"/>
    <n v="325"/>
    <s v="20,22"/>
    <x v="8"/>
    <s v="Water Services"/>
    <n v="904918"/>
    <s v="Conduite principale du chemin Limebank"/>
    <s v="904918 Conduite principale du chemin Limebank"/>
    <x v="1"/>
    <x v="10"/>
    <x v="1"/>
    <x v="1"/>
  </r>
  <r>
    <n v="904918"/>
    <x v="132"/>
    <x v="2"/>
    <x v="2"/>
    <x v="26"/>
    <x v="6"/>
    <x v="3"/>
    <x v="1"/>
    <x v="1"/>
    <x v="0"/>
    <s v="Individual"/>
    <x v="1"/>
    <x v="1"/>
    <x v="1"/>
    <x v="3"/>
    <x v="9"/>
    <s v="904918  Limebank Feedermain"/>
    <s v="518011  Water Funded Debt"/>
    <n v="0"/>
    <n v="0"/>
    <n v="0"/>
    <n v="160"/>
    <n v="0"/>
    <n v="0"/>
    <n v="0"/>
    <n v="0"/>
    <n v="0"/>
    <n v="0"/>
    <n v="160"/>
    <n v="518011"/>
    <n v="160"/>
    <s v="20,22"/>
    <x v="8"/>
    <s v="Water Funded Debt"/>
    <n v="904918"/>
    <s v="Conduite principale du chemin Limebank"/>
    <s v="904918 Conduite principale du chemin Limebank"/>
    <x v="1"/>
    <x v="10"/>
    <x v="1"/>
    <x v="2"/>
  </r>
  <r>
    <n v="904972"/>
    <x v="133"/>
    <x v="0"/>
    <x v="0"/>
    <x v="20"/>
    <x v="5"/>
    <x v="3"/>
    <x v="1"/>
    <x v="1"/>
    <x v="0"/>
    <s v="Individual"/>
    <x v="1"/>
    <x v="1"/>
    <x v="1"/>
    <x v="3"/>
    <x v="9"/>
    <s v="904972  Glen Cairn PS Upgrade"/>
    <s v="516110  Water Capital"/>
    <n v="0"/>
    <n v="0"/>
    <n v="0"/>
    <n v="0"/>
    <n v="50"/>
    <n v="180"/>
    <n v="0"/>
    <n v="0"/>
    <n v="0"/>
    <n v="0"/>
    <n v="230"/>
    <n v="516110"/>
    <n v="0"/>
    <n v="23"/>
    <x v="10"/>
    <s v="Water Capital"/>
    <n v="904972"/>
    <s v="Modernisation de la station de pompage de Glen Cairn"/>
    <s v="904972 Modernisation de la station de pompage de Glen Cairn"/>
    <x v="1"/>
    <x v="10"/>
    <x v="1"/>
    <x v="0"/>
  </r>
  <r>
    <n v="904972"/>
    <x v="133"/>
    <x v="1"/>
    <x v="1"/>
    <x v="27"/>
    <x v="1"/>
    <x v="1"/>
    <x v="1"/>
    <x v="1"/>
    <x v="0"/>
    <s v="Individual"/>
    <x v="1"/>
    <x v="1"/>
    <x v="1"/>
    <x v="3"/>
    <x v="9"/>
    <s v="904972  Glen Cairn PS Upgrade"/>
    <s v="516252  Water Services (Outside Greenbelt)"/>
    <n v="0"/>
    <n v="0"/>
    <n v="0"/>
    <n v="0"/>
    <n v="789"/>
    <n v="2325"/>
    <n v="0"/>
    <n v="0"/>
    <n v="0"/>
    <n v="0"/>
    <n v="3114"/>
    <n v="516252"/>
    <n v="0"/>
    <n v="23"/>
    <x v="10"/>
    <s v="Water Services"/>
    <n v="904972"/>
    <s v="Modernisation de la station de pompage de Glen Cairn"/>
    <s v="904972 Modernisation de la station de pompage de Glen Cairn"/>
    <x v="1"/>
    <x v="10"/>
    <x v="1"/>
    <x v="1"/>
  </r>
  <r>
    <n v="904972"/>
    <x v="133"/>
    <x v="1"/>
    <x v="1"/>
    <x v="28"/>
    <x v="1"/>
    <x v="1"/>
    <x v="1"/>
    <x v="1"/>
    <x v="0"/>
    <s v="Individual"/>
    <x v="1"/>
    <x v="1"/>
    <x v="1"/>
    <x v="3"/>
    <x v="9"/>
    <s v="904972  Glen Cairn PS Upgrade"/>
    <s v="516391  Post Period Capacity Water"/>
    <n v="0"/>
    <n v="0"/>
    <n v="0"/>
    <n v="0"/>
    <n v="88"/>
    <n v="258"/>
    <n v="0"/>
    <n v="0"/>
    <n v="0"/>
    <n v="0"/>
    <n v="346"/>
    <n v="516391"/>
    <n v="0"/>
    <n v="23"/>
    <x v="10"/>
    <s v="Water Services"/>
    <n v="904972"/>
    <s v="Modernisation de la station de pompage de Glen Cairn"/>
    <s v="904972 Modernisation de la station de pompage de Glen Cairn"/>
    <x v="1"/>
    <x v="10"/>
    <x v="1"/>
    <x v="1"/>
  </r>
  <r>
    <n v="904972"/>
    <x v="133"/>
    <x v="2"/>
    <x v="2"/>
    <x v="26"/>
    <x v="6"/>
    <x v="3"/>
    <x v="1"/>
    <x v="1"/>
    <x v="0"/>
    <s v="Individual"/>
    <x v="1"/>
    <x v="1"/>
    <x v="1"/>
    <x v="3"/>
    <x v="9"/>
    <s v="904972  Glen Cairn PS Upgrade"/>
    <s v="518011  Water Funded Debt"/>
    <n v="0"/>
    <n v="0"/>
    <n v="0"/>
    <n v="0"/>
    <n v="47"/>
    <n v="107"/>
    <n v="0"/>
    <n v="0"/>
    <n v="0"/>
    <n v="0"/>
    <n v="154"/>
    <n v="518011"/>
    <n v="0"/>
    <n v="23"/>
    <x v="10"/>
    <s v="Water Funded Debt"/>
    <n v="904972"/>
    <s v="Modernisation de la station de pompage de Glen Cairn"/>
    <s v="904972 Modernisation de la station de pompage de Glen Cairn"/>
    <x v="1"/>
    <x v="10"/>
    <x v="1"/>
    <x v="2"/>
  </r>
  <r>
    <n v="904982"/>
    <x v="134"/>
    <x v="0"/>
    <x v="0"/>
    <x v="20"/>
    <x v="5"/>
    <x v="3"/>
    <x v="1"/>
    <x v="1"/>
    <x v="0"/>
    <s v="Individual"/>
    <x v="1"/>
    <x v="1"/>
    <x v="1"/>
    <x v="3"/>
    <x v="9"/>
    <s v="904982  Zone 2W West march Rd 406 to 6"/>
    <s v="516110  Water Capital"/>
    <n v="0"/>
    <n v="40"/>
    <n v="100"/>
    <n v="0"/>
    <n v="0"/>
    <n v="0"/>
    <n v="0"/>
    <n v="0"/>
    <n v="0"/>
    <n v="0"/>
    <n v="140"/>
    <n v="516110"/>
    <n v="140"/>
    <n v="4"/>
    <x v="1"/>
    <s v="Water Capital"/>
    <n v="904982"/>
    <s v="Zone 2W à l’ouest du chemin March de 406 à 6"/>
    <s v="904982 Zone 2W à l’ouest du chemin March de 406 à 6"/>
    <x v="1"/>
    <x v="10"/>
    <x v="1"/>
    <x v="0"/>
  </r>
  <r>
    <n v="904982"/>
    <x v="134"/>
    <x v="1"/>
    <x v="1"/>
    <x v="27"/>
    <x v="1"/>
    <x v="1"/>
    <x v="1"/>
    <x v="1"/>
    <x v="0"/>
    <s v="Individual"/>
    <x v="1"/>
    <x v="1"/>
    <x v="1"/>
    <x v="3"/>
    <x v="9"/>
    <s v="904982  Zone 2W West march Rd 406 to 6"/>
    <s v="516252  Water Services (Outside Greenbelt)"/>
    <n v="0"/>
    <n v="496"/>
    <n v="1516"/>
    <n v="0"/>
    <n v="0"/>
    <n v="0"/>
    <n v="0"/>
    <n v="0"/>
    <n v="0"/>
    <n v="0"/>
    <n v="2012"/>
    <n v="516252"/>
    <n v="2012"/>
    <n v="4"/>
    <x v="1"/>
    <s v="Water Services"/>
    <n v="904982"/>
    <s v="Zone 2W à l’ouest du chemin March de 406 à 6"/>
    <s v="904982 Zone 2W à l’ouest du chemin March de 406 à 6"/>
    <x v="1"/>
    <x v="10"/>
    <x v="1"/>
    <x v="1"/>
  </r>
  <r>
    <n v="904982"/>
    <x v="134"/>
    <x v="1"/>
    <x v="1"/>
    <x v="28"/>
    <x v="1"/>
    <x v="1"/>
    <x v="1"/>
    <x v="1"/>
    <x v="0"/>
    <s v="Individual"/>
    <x v="1"/>
    <x v="1"/>
    <x v="1"/>
    <x v="3"/>
    <x v="9"/>
    <s v="904982  Zone 2W West march Rd 406 to 6"/>
    <s v="516391  Post Period Capacity Water"/>
    <n v="0"/>
    <n v="55"/>
    <n v="169"/>
    <n v="0"/>
    <n v="0"/>
    <n v="0"/>
    <n v="0"/>
    <n v="0"/>
    <n v="0"/>
    <n v="0"/>
    <n v="224"/>
    <n v="516391"/>
    <n v="224"/>
    <n v="4"/>
    <x v="1"/>
    <s v="Water Services"/>
    <n v="904982"/>
    <s v="Zone 2W à l’ouest du chemin March de 406 à 6"/>
    <s v="904982 Zone 2W à l’ouest du chemin March de 406 à 6"/>
    <x v="1"/>
    <x v="10"/>
    <x v="1"/>
    <x v="1"/>
  </r>
  <r>
    <n v="904982"/>
    <x v="134"/>
    <x v="2"/>
    <x v="2"/>
    <x v="26"/>
    <x v="6"/>
    <x v="3"/>
    <x v="1"/>
    <x v="1"/>
    <x v="0"/>
    <s v="Individual"/>
    <x v="1"/>
    <x v="1"/>
    <x v="1"/>
    <x v="3"/>
    <x v="9"/>
    <s v="904982  Zone 2W West march Rd 406 to 6"/>
    <s v="518011  Water Funded Debt"/>
    <n v="0"/>
    <n v="21"/>
    <n v="87"/>
    <n v="0"/>
    <n v="0"/>
    <n v="0"/>
    <n v="0"/>
    <n v="0"/>
    <n v="0"/>
    <n v="0"/>
    <n v="108"/>
    <n v="518011"/>
    <n v="108"/>
    <n v="4"/>
    <x v="1"/>
    <s v="Water Funded Debt"/>
    <n v="904982"/>
    <s v="Zone 2W à l’ouest du chemin March de 406 à 6"/>
    <s v="904982 Zone 2W à l’ouest du chemin March de 406 à 6"/>
    <x v="1"/>
    <x v="10"/>
    <x v="1"/>
    <x v="2"/>
  </r>
  <r>
    <n v="905992"/>
    <x v="135"/>
    <x v="0"/>
    <x v="0"/>
    <x v="20"/>
    <x v="5"/>
    <x v="3"/>
    <x v="1"/>
    <x v="1"/>
    <x v="0"/>
    <s v="Individual"/>
    <x v="1"/>
    <x v="1"/>
    <x v="1"/>
    <x v="3"/>
    <x v="9"/>
    <s v="905992  Manotick Supply Watermain"/>
    <s v="516110  Water Capital"/>
    <n v="0"/>
    <n v="600"/>
    <n v="0"/>
    <n v="800"/>
    <n v="0"/>
    <n v="0"/>
    <n v="0"/>
    <n v="0"/>
    <n v="0"/>
    <n v="0"/>
    <n v="1400"/>
    <n v="516110"/>
    <n v="1400"/>
    <n v="21"/>
    <x v="9"/>
    <s v="Water Capital"/>
    <n v="905992"/>
    <s v="Approvisionnement des conduites d’eau principales de Manotick"/>
    <s v="905992 Approvisionnement des conduites d’eau principales de Manotick"/>
    <x v="1"/>
    <x v="10"/>
    <x v="1"/>
    <x v="0"/>
  </r>
  <r>
    <n v="905992"/>
    <x v="135"/>
    <x v="1"/>
    <x v="1"/>
    <x v="29"/>
    <x v="1"/>
    <x v="1"/>
    <x v="1"/>
    <x v="1"/>
    <x v="0"/>
    <s v="Individual"/>
    <x v="1"/>
    <x v="1"/>
    <x v="1"/>
    <x v="3"/>
    <x v="9"/>
    <s v="905992  Manotick Supply Watermain"/>
    <s v="516333  D/C - Manotick Water Supply Area Specifi"/>
    <n v="0"/>
    <n v="6395"/>
    <n v="0"/>
    <n v="0"/>
    <n v="0"/>
    <n v="0"/>
    <n v="0"/>
    <n v="0"/>
    <n v="0"/>
    <n v="0"/>
    <n v="6395"/>
    <n v="516333"/>
    <n v="6395"/>
    <n v="21"/>
    <x v="9"/>
    <s v="Water Services"/>
    <n v="905992"/>
    <s v="Approvisionnement des conduites d’eau principales de Manotick"/>
    <s v="905992 Approvisionnement des conduites d’eau principales de Manotick"/>
    <x v="1"/>
    <x v="10"/>
    <x v="1"/>
    <x v="1"/>
  </r>
  <r>
    <n v="905992"/>
    <x v="135"/>
    <x v="1"/>
    <x v="1"/>
    <x v="28"/>
    <x v="1"/>
    <x v="1"/>
    <x v="1"/>
    <x v="1"/>
    <x v="0"/>
    <s v="Individual"/>
    <x v="1"/>
    <x v="1"/>
    <x v="1"/>
    <x v="3"/>
    <x v="9"/>
    <s v="905992  Manotick Supply Watermain"/>
    <s v="516391  Post Period Capacity Water"/>
    <n v="0"/>
    <n v="689"/>
    <n v="0"/>
    <n v="0"/>
    <n v="0"/>
    <n v="0"/>
    <n v="0"/>
    <n v="0"/>
    <n v="0"/>
    <n v="0"/>
    <n v="689"/>
    <n v="516391"/>
    <n v="689"/>
    <n v="21"/>
    <x v="9"/>
    <s v="Water Services"/>
    <n v="905992"/>
    <s v="Approvisionnement des conduites d’eau principales de Manotick"/>
    <s v="905992 Approvisionnement des conduites d’eau principales de Manotick"/>
    <x v="1"/>
    <x v="10"/>
    <x v="1"/>
    <x v="1"/>
  </r>
  <r>
    <n v="905992"/>
    <x v="135"/>
    <x v="2"/>
    <x v="2"/>
    <x v="26"/>
    <x v="6"/>
    <x v="3"/>
    <x v="1"/>
    <x v="1"/>
    <x v="0"/>
    <s v="Individual"/>
    <x v="1"/>
    <x v="1"/>
    <x v="1"/>
    <x v="3"/>
    <x v="9"/>
    <s v="905992  Manotick Supply Watermain"/>
    <s v="518011  Water Funded Debt"/>
    <n v="0"/>
    <n v="0"/>
    <n v="0"/>
    <n v="591"/>
    <n v="0"/>
    <n v="0"/>
    <n v="0"/>
    <n v="0"/>
    <n v="0"/>
    <n v="0"/>
    <n v="591"/>
    <n v="518011"/>
    <n v="591"/>
    <n v="21"/>
    <x v="9"/>
    <s v="Water Funded Debt"/>
    <n v="905992"/>
    <s v="Approvisionnement des conduites d’eau principales de Manotick"/>
    <s v="905992 Approvisionnement des conduites d’eau principales de Manotick"/>
    <x v="1"/>
    <x v="10"/>
    <x v="1"/>
    <x v="2"/>
  </r>
  <r>
    <n v="905992"/>
    <x v="135"/>
    <x v="2"/>
    <x v="2"/>
    <x v="30"/>
    <x v="2"/>
    <x v="0"/>
    <x v="1"/>
    <x v="1"/>
    <x v="0"/>
    <s v="Individual"/>
    <x v="1"/>
    <x v="1"/>
    <x v="1"/>
    <x v="3"/>
    <x v="9"/>
    <s v="905992  Manotick Supply Watermain"/>
    <s v="518013  Transit Debt"/>
    <n v="0"/>
    <n v="359"/>
    <n v="0"/>
    <n v="0"/>
    <n v="0"/>
    <n v="0"/>
    <n v="0"/>
    <n v="0"/>
    <n v="0"/>
    <n v="0"/>
    <n v="359"/>
    <n v="518013"/>
    <n v="359"/>
    <n v="21"/>
    <x v="9"/>
    <s v="Transit Debt"/>
    <n v="905992"/>
    <s v="Approvisionnement des conduites d’eau principales de Manotick"/>
    <s v="905992 Approvisionnement des conduites d’eau principales de Manotick"/>
    <x v="1"/>
    <x v="10"/>
    <x v="1"/>
    <x v="2"/>
  </r>
  <r>
    <n v="905992"/>
    <x v="135"/>
    <x v="4"/>
    <x v="2"/>
    <x v="31"/>
    <x v="4"/>
    <x v="1"/>
    <x v="1"/>
    <x v="1"/>
    <x v="0"/>
    <s v="Individual"/>
    <x v="1"/>
    <x v="1"/>
    <x v="1"/>
    <x v="3"/>
    <x v="9"/>
    <s v="905992  Manotick Supply Watermain"/>
    <s v="518038  Water DC Debt TBA"/>
    <n v="0"/>
    <n v="1545"/>
    <n v="0"/>
    <n v="5930"/>
    <n v="0"/>
    <n v="0"/>
    <n v="0"/>
    <n v="0"/>
    <n v="0"/>
    <n v="0"/>
    <n v="7475"/>
    <n v="518038"/>
    <n v="7475"/>
    <n v="21"/>
    <x v="9"/>
    <s v="Water DC Debt"/>
    <n v="905992"/>
    <s v="Approvisionnement des conduites d’eau principales de Manotick"/>
    <s v="905992 Approvisionnement des conduites d’eau principales de Manotick"/>
    <x v="1"/>
    <x v="10"/>
    <x v="1"/>
    <x v="2"/>
  </r>
  <r>
    <n v="907099"/>
    <x v="136"/>
    <x v="0"/>
    <x v="0"/>
    <x v="20"/>
    <x v="5"/>
    <x v="3"/>
    <x v="1"/>
    <x v="1"/>
    <x v="0"/>
    <s v="Individual"/>
    <x v="1"/>
    <x v="1"/>
    <x v="1"/>
    <x v="3"/>
    <x v="9"/>
    <s v="907099  Carp Reservoir Cell"/>
    <s v="516110  Water Capital"/>
    <n v="0"/>
    <n v="0"/>
    <n v="0"/>
    <n v="267"/>
    <n v="0"/>
    <n v="0"/>
    <n v="0"/>
    <n v="0"/>
    <n v="0"/>
    <n v="0"/>
    <n v="267"/>
    <n v="516110"/>
    <n v="267"/>
    <n v="5"/>
    <x v="4"/>
    <s v="Water Capital"/>
    <n v="907099"/>
    <s v="Compartiment du réservoir de Carp"/>
    <s v="907099 Compartiment du réservoir de Carp"/>
    <x v="1"/>
    <x v="10"/>
    <x v="1"/>
    <x v="0"/>
  </r>
  <r>
    <n v="907099"/>
    <x v="136"/>
    <x v="2"/>
    <x v="2"/>
    <x v="26"/>
    <x v="6"/>
    <x v="3"/>
    <x v="1"/>
    <x v="1"/>
    <x v="0"/>
    <s v="Individual"/>
    <x v="1"/>
    <x v="1"/>
    <x v="1"/>
    <x v="3"/>
    <x v="9"/>
    <s v="907099  Carp Reservoir Cell"/>
    <s v="518011  Water Funded Debt"/>
    <n v="0"/>
    <n v="0"/>
    <n v="0"/>
    <n v="200"/>
    <n v="0"/>
    <n v="0"/>
    <n v="0"/>
    <n v="0"/>
    <n v="0"/>
    <n v="0"/>
    <n v="200"/>
    <n v="518011"/>
    <n v="200"/>
    <n v="5"/>
    <x v="4"/>
    <s v="Water Funded Debt"/>
    <n v="907099"/>
    <s v="Compartiment du réservoir de Carp"/>
    <s v="907099 Compartiment du réservoir de Carp"/>
    <x v="1"/>
    <x v="10"/>
    <x v="1"/>
    <x v="2"/>
  </r>
  <r>
    <n v="907101"/>
    <x v="137"/>
    <x v="0"/>
    <x v="0"/>
    <x v="20"/>
    <x v="5"/>
    <x v="3"/>
    <x v="1"/>
    <x v="1"/>
    <x v="0"/>
    <s v="Individual"/>
    <x v="1"/>
    <x v="1"/>
    <x v="1"/>
    <x v="3"/>
    <x v="9"/>
    <s v="907101  River Ridge 3C Elevated Tank"/>
    <s v="516110  Water Capital"/>
    <n v="0"/>
    <n v="0"/>
    <n v="0"/>
    <n v="250"/>
    <n v="0"/>
    <n v="0"/>
    <n v="0"/>
    <n v="0"/>
    <n v="0"/>
    <n v="0"/>
    <n v="250"/>
    <n v="516110"/>
    <n v="250"/>
    <s v="20,22"/>
    <x v="8"/>
    <s v="Water Capital"/>
    <n v="907101"/>
    <s v="Château d’eau (3C) du croissant River Ridge"/>
    <s v="907101 Château d’eau (3C) du croissant River Ridge"/>
    <x v="1"/>
    <x v="10"/>
    <x v="1"/>
    <x v="0"/>
  </r>
  <r>
    <n v="907101"/>
    <x v="137"/>
    <x v="1"/>
    <x v="1"/>
    <x v="27"/>
    <x v="1"/>
    <x v="1"/>
    <x v="1"/>
    <x v="1"/>
    <x v="0"/>
    <s v="Individual"/>
    <x v="1"/>
    <x v="1"/>
    <x v="1"/>
    <x v="3"/>
    <x v="9"/>
    <s v="907101  River Ridge 3C Elevated Tank"/>
    <s v="516252  Water Services (Outside Greenbelt)"/>
    <n v="0"/>
    <n v="0"/>
    <n v="0"/>
    <n v="2750"/>
    <n v="0"/>
    <n v="0"/>
    <n v="0"/>
    <n v="0"/>
    <n v="0"/>
    <n v="0"/>
    <n v="2750"/>
    <n v="516252"/>
    <n v="2750"/>
    <s v="20,22"/>
    <x v="8"/>
    <s v="Water Services"/>
    <n v="907101"/>
    <s v="Château d’eau (3C) du croissant River Ridge"/>
    <s v="907101 Château d’eau (3C) du croissant River Ridge"/>
    <x v="1"/>
    <x v="10"/>
    <x v="1"/>
    <x v="1"/>
  </r>
  <r>
    <n v="907101"/>
    <x v="137"/>
    <x v="1"/>
    <x v="1"/>
    <x v="28"/>
    <x v="1"/>
    <x v="1"/>
    <x v="1"/>
    <x v="1"/>
    <x v="0"/>
    <s v="Individual"/>
    <x v="1"/>
    <x v="1"/>
    <x v="1"/>
    <x v="3"/>
    <x v="9"/>
    <s v="907101  River Ridge 3C Elevated Tank"/>
    <s v="516391  Post Period Capacity Water"/>
    <n v="0"/>
    <n v="0"/>
    <n v="0"/>
    <n v="306"/>
    <n v="0"/>
    <n v="0"/>
    <n v="0"/>
    <n v="0"/>
    <n v="0"/>
    <n v="0"/>
    <n v="306"/>
    <n v="516391"/>
    <n v="306"/>
    <s v="20,22"/>
    <x v="8"/>
    <s v="Water Services"/>
    <n v="907101"/>
    <s v="Château d’eau (3C) du croissant River Ridge"/>
    <s v="907101 Château d’eau (3C) du croissant River Ridge"/>
    <x v="1"/>
    <x v="10"/>
    <x v="1"/>
    <x v="1"/>
  </r>
  <r>
    <n v="907101"/>
    <x v="137"/>
    <x v="2"/>
    <x v="2"/>
    <x v="26"/>
    <x v="6"/>
    <x v="3"/>
    <x v="1"/>
    <x v="1"/>
    <x v="0"/>
    <s v="Individual"/>
    <x v="1"/>
    <x v="1"/>
    <x v="1"/>
    <x v="3"/>
    <x v="9"/>
    <s v="907101  River Ridge 3C Elevated Tank"/>
    <s v="518011  Water Funded Debt"/>
    <n v="0"/>
    <n v="0"/>
    <n v="0"/>
    <n v="89"/>
    <n v="0"/>
    <n v="0"/>
    <n v="0"/>
    <n v="0"/>
    <n v="0"/>
    <n v="0"/>
    <n v="89"/>
    <n v="518011"/>
    <n v="89"/>
    <s v="20,22"/>
    <x v="8"/>
    <s v="Water Funded Debt"/>
    <n v="907101"/>
    <s v="Château d’eau (3C) du croissant River Ridge"/>
    <s v="907101 Château d’eau (3C) du croissant River Ridge"/>
    <x v="1"/>
    <x v="10"/>
    <x v="1"/>
    <x v="2"/>
  </r>
  <r>
    <n v="907453"/>
    <x v="138"/>
    <x v="0"/>
    <x v="0"/>
    <x v="20"/>
    <x v="5"/>
    <x v="3"/>
    <x v="1"/>
    <x v="1"/>
    <x v="0"/>
    <s v="Individual"/>
    <x v="1"/>
    <x v="1"/>
    <x v="1"/>
    <x v="3"/>
    <x v="9"/>
    <s v="907453  Britannia WPP Capacity Upgrade"/>
    <s v="516110  Water Capital"/>
    <n v="0"/>
    <n v="0"/>
    <n v="286"/>
    <n v="0"/>
    <n v="0"/>
    <n v="0"/>
    <n v="0"/>
    <n v="0"/>
    <n v="0"/>
    <n v="0"/>
    <n v="286"/>
    <n v="516110"/>
    <n v="286"/>
    <n v="7"/>
    <x v="7"/>
    <s v="Water Capital"/>
    <n v="907453"/>
    <s v="Augmentation de la capacité de l’usine de purification de l’eau de Britannia"/>
    <s v="907453 Augmentation de la capacité de l’usine de purification de l’eau de Britannia"/>
    <x v="1"/>
    <x v="10"/>
    <x v="1"/>
    <x v="0"/>
  </r>
  <r>
    <n v="907453"/>
    <x v="138"/>
    <x v="1"/>
    <x v="1"/>
    <x v="27"/>
    <x v="1"/>
    <x v="1"/>
    <x v="1"/>
    <x v="1"/>
    <x v="0"/>
    <s v="Individual"/>
    <x v="1"/>
    <x v="1"/>
    <x v="1"/>
    <x v="3"/>
    <x v="9"/>
    <s v="907453  Britannia WPP Capacity Upgrade"/>
    <s v="516252  Water Services (Outside Greenbelt)"/>
    <n v="0"/>
    <n v="0"/>
    <n v="54.1"/>
    <n v="0"/>
    <n v="0"/>
    <n v="0"/>
    <n v="0"/>
    <n v="0"/>
    <n v="0"/>
    <n v="0"/>
    <n v="54.1"/>
    <n v="516252"/>
    <n v="54.1"/>
    <n v="7"/>
    <x v="7"/>
    <s v="Water Services"/>
    <n v="907453"/>
    <s v="Augmentation de la capacité de l’usine de purification de l’eau de Britannia"/>
    <s v="907453 Augmentation de la capacité de l’usine de purification de l’eau de Britannia"/>
    <x v="1"/>
    <x v="10"/>
    <x v="1"/>
    <x v="1"/>
  </r>
  <r>
    <n v="907453"/>
    <x v="138"/>
    <x v="2"/>
    <x v="2"/>
    <x v="26"/>
    <x v="6"/>
    <x v="3"/>
    <x v="1"/>
    <x v="1"/>
    <x v="0"/>
    <s v="Individual"/>
    <x v="1"/>
    <x v="1"/>
    <x v="1"/>
    <x v="3"/>
    <x v="9"/>
    <s v="907453  Britannia WPP Capacity Upgrade"/>
    <s v="518011  Water Funded Debt"/>
    <n v="0"/>
    <n v="0"/>
    <n v="200.9"/>
    <n v="0"/>
    <n v="0"/>
    <n v="0"/>
    <n v="0"/>
    <n v="0"/>
    <n v="0"/>
    <n v="0"/>
    <n v="200.9"/>
    <n v="518011"/>
    <n v="200.9"/>
    <n v="7"/>
    <x v="7"/>
    <s v="Water Funded Debt"/>
    <n v="907453"/>
    <s v="Augmentation de la capacité de l’usine de purification de l’eau de Britannia"/>
    <s v="907453 Augmentation de la capacité de l’usine de purification de l’eau de Britannia"/>
    <x v="1"/>
    <x v="10"/>
    <x v="1"/>
    <x v="2"/>
  </r>
  <r>
    <n v="907456"/>
    <x v="139"/>
    <x v="0"/>
    <x v="0"/>
    <x v="20"/>
    <x v="5"/>
    <x v="3"/>
    <x v="1"/>
    <x v="1"/>
    <x v="0"/>
    <s v="Individual"/>
    <x v="1"/>
    <x v="1"/>
    <x v="1"/>
    <x v="3"/>
    <x v="9"/>
    <s v="907456  Manotick North Island Link"/>
    <s v="516110  Water Capital"/>
    <n v="0"/>
    <n v="301.8"/>
    <n v="0"/>
    <n v="0"/>
    <n v="0"/>
    <n v="0"/>
    <n v="0"/>
    <n v="0"/>
    <n v="0"/>
    <n v="0"/>
    <n v="301.8"/>
    <n v="516110"/>
    <n v="301.8"/>
    <n v="21"/>
    <x v="3"/>
    <s v="Water Capital"/>
    <n v="907456"/>
    <s v="Raccordement North Island à Manotick"/>
    <s v="907456 Raccordement North Island à Manotick"/>
    <x v="1"/>
    <x v="10"/>
    <x v="1"/>
    <x v="0"/>
  </r>
  <r>
    <n v="907456"/>
    <x v="139"/>
    <x v="1"/>
    <x v="1"/>
    <x v="27"/>
    <x v="1"/>
    <x v="1"/>
    <x v="1"/>
    <x v="1"/>
    <x v="0"/>
    <s v="Individual"/>
    <x v="1"/>
    <x v="1"/>
    <x v="1"/>
    <x v="3"/>
    <x v="9"/>
    <s v="907456  Manotick North Island Link"/>
    <s v="516252  Water Services (Outside Greenbelt)"/>
    <n v="0"/>
    <n v="4874.2"/>
    <n v="0"/>
    <n v="0"/>
    <n v="0"/>
    <n v="0"/>
    <n v="0"/>
    <n v="0"/>
    <n v="0"/>
    <n v="0"/>
    <n v="4874.2"/>
    <n v="516252"/>
    <n v="4874.2"/>
    <n v="21"/>
    <x v="3"/>
    <s v="Water Services"/>
    <n v="907456"/>
    <s v="Raccordement North Island à Manotick"/>
    <s v="907456 Raccordement North Island à Manotick"/>
    <x v="1"/>
    <x v="10"/>
    <x v="1"/>
    <x v="1"/>
  </r>
  <r>
    <n v="907456"/>
    <x v="139"/>
    <x v="1"/>
    <x v="1"/>
    <x v="28"/>
    <x v="1"/>
    <x v="1"/>
    <x v="1"/>
    <x v="1"/>
    <x v="0"/>
    <s v="Individual"/>
    <x v="1"/>
    <x v="1"/>
    <x v="1"/>
    <x v="3"/>
    <x v="9"/>
    <s v="907456  Manotick North Island Link"/>
    <s v="516391  Post Period Capacity Water"/>
    <n v="0"/>
    <n v="542"/>
    <n v="0"/>
    <n v="0"/>
    <n v="0"/>
    <n v="0"/>
    <n v="0"/>
    <n v="0"/>
    <n v="0"/>
    <n v="0"/>
    <n v="542"/>
    <n v="516391"/>
    <n v="542"/>
    <n v="21"/>
    <x v="3"/>
    <s v="Water Services"/>
    <n v="907456"/>
    <s v="Raccordement North Island à Manotick"/>
    <s v="907456 Raccordement North Island à Manotick"/>
    <x v="1"/>
    <x v="10"/>
    <x v="1"/>
    <x v="1"/>
  </r>
  <r>
    <n v="907456"/>
    <x v="139"/>
    <x v="2"/>
    <x v="2"/>
    <x v="26"/>
    <x v="6"/>
    <x v="3"/>
    <x v="1"/>
    <x v="1"/>
    <x v="0"/>
    <s v="Individual"/>
    <x v="1"/>
    <x v="1"/>
    <x v="1"/>
    <x v="3"/>
    <x v="9"/>
    <s v="907456  Manotick North Island Link"/>
    <s v="518011  Water Funded Debt"/>
    <n v="0"/>
    <n v="300"/>
    <n v="0"/>
    <n v="0"/>
    <n v="0"/>
    <n v="0"/>
    <n v="0"/>
    <n v="0"/>
    <n v="0"/>
    <n v="0"/>
    <n v="300"/>
    <n v="518011"/>
    <n v="300"/>
    <n v="21"/>
    <x v="3"/>
    <s v="Water Funded Debt"/>
    <n v="907456"/>
    <s v="Raccordement North Island à Manotick"/>
    <s v="907456 Raccordement North Island à Manotick"/>
    <x v="1"/>
    <x v="10"/>
    <x v="1"/>
    <x v="2"/>
  </r>
  <r>
    <n v="907467"/>
    <x v="140"/>
    <x v="0"/>
    <x v="0"/>
    <x v="20"/>
    <x v="5"/>
    <x v="3"/>
    <x v="1"/>
    <x v="1"/>
    <x v="0"/>
    <s v="Individual"/>
    <x v="1"/>
    <x v="1"/>
    <x v="1"/>
    <x v="3"/>
    <x v="9"/>
    <s v="907467  SUC Greenbank"/>
    <s v="516110  Water Capital"/>
    <n v="380"/>
    <n v="0"/>
    <n v="0"/>
    <n v="0"/>
    <n v="0"/>
    <n v="0"/>
    <n v="0"/>
    <n v="0"/>
    <n v="0"/>
    <n v="0"/>
    <n v="380"/>
    <n v="516110"/>
    <n v="380"/>
    <n v="3"/>
    <x v="2"/>
    <s v="Water Capital"/>
    <n v="907467"/>
    <s v="Collectivité urbaine du Sud – Greenbank"/>
    <s v="907467 Collectivité urbaine du Sud – Greenbank"/>
    <x v="1"/>
    <x v="10"/>
    <x v="1"/>
    <x v="0"/>
  </r>
  <r>
    <n v="907467"/>
    <x v="140"/>
    <x v="1"/>
    <x v="1"/>
    <x v="27"/>
    <x v="1"/>
    <x v="1"/>
    <x v="1"/>
    <x v="1"/>
    <x v="0"/>
    <s v="Individual"/>
    <x v="1"/>
    <x v="1"/>
    <x v="1"/>
    <x v="3"/>
    <x v="9"/>
    <s v="907467  SUC Greenbank"/>
    <s v="516252  Water Services (Outside Greenbelt)"/>
    <n v="3112"/>
    <n v="0"/>
    <n v="0"/>
    <n v="0"/>
    <n v="0"/>
    <n v="0"/>
    <n v="0"/>
    <n v="0"/>
    <n v="0"/>
    <n v="0"/>
    <n v="3112"/>
    <n v="516252"/>
    <n v="3112"/>
    <n v="3"/>
    <x v="2"/>
    <s v="Water Services"/>
    <n v="907467"/>
    <s v="Collectivité urbaine du Sud – Greenbank"/>
    <s v="907467 Collectivité urbaine du Sud – Greenbank"/>
    <x v="1"/>
    <x v="10"/>
    <x v="1"/>
    <x v="1"/>
  </r>
  <r>
    <n v="907467"/>
    <x v="140"/>
    <x v="1"/>
    <x v="1"/>
    <x v="28"/>
    <x v="1"/>
    <x v="1"/>
    <x v="1"/>
    <x v="1"/>
    <x v="0"/>
    <s v="Individual"/>
    <x v="1"/>
    <x v="1"/>
    <x v="1"/>
    <x v="3"/>
    <x v="9"/>
    <s v="907467  SUC Greenbank"/>
    <s v="516391  Post Period Capacity Water"/>
    <n v="308"/>
    <n v="0"/>
    <n v="0"/>
    <n v="0"/>
    <n v="0"/>
    <n v="0"/>
    <n v="0"/>
    <n v="0"/>
    <n v="0"/>
    <n v="0"/>
    <n v="308"/>
    <n v="516391"/>
    <n v="308"/>
    <n v="3"/>
    <x v="2"/>
    <s v="Water Services"/>
    <n v="907467"/>
    <s v="Collectivité urbaine du Sud – Greenbank"/>
    <s v="907467 Collectivité urbaine du Sud – Greenbank"/>
    <x v="1"/>
    <x v="10"/>
    <x v="1"/>
    <x v="1"/>
  </r>
  <r>
    <n v="909071"/>
    <x v="141"/>
    <x v="0"/>
    <x v="0"/>
    <x v="20"/>
    <x v="5"/>
    <x v="3"/>
    <x v="1"/>
    <x v="1"/>
    <x v="0"/>
    <s v="Individual"/>
    <x v="1"/>
    <x v="1"/>
    <x v="1"/>
    <x v="13"/>
    <x v="9"/>
    <s v="909071  2018 Off Site Reliability Links"/>
    <s v="516110  Water Capital"/>
    <n v="0"/>
    <n v="16"/>
    <n v="16"/>
    <n v="16"/>
    <n v="0"/>
    <n v="0"/>
    <n v="0"/>
    <n v="0"/>
    <n v="0"/>
    <n v="0"/>
    <n v="48"/>
    <n v="516110"/>
    <n v="48"/>
    <s v="CW"/>
    <x v="8"/>
    <s v="Water Capital"/>
    <n v="909071"/>
    <s v="Raccordements de sûreté hors chantiers 2018"/>
    <s v="909071 Raccordements de sûreté hors chantiers 2018"/>
    <x v="1"/>
    <x v="10"/>
    <x v="1"/>
    <x v="0"/>
  </r>
  <r>
    <n v="909071"/>
    <x v="141"/>
    <x v="1"/>
    <x v="1"/>
    <x v="27"/>
    <x v="1"/>
    <x v="1"/>
    <x v="1"/>
    <x v="1"/>
    <x v="0"/>
    <s v="Individual"/>
    <x v="1"/>
    <x v="1"/>
    <x v="1"/>
    <x v="13"/>
    <x v="9"/>
    <s v="909071  2018 Off Site Reliability Links"/>
    <s v="516252  Water Services (Outside Greenbelt)"/>
    <n v="136"/>
    <n v="126"/>
    <n v="129"/>
    <n v="131"/>
    <n v="0"/>
    <n v="0"/>
    <n v="0"/>
    <n v="0"/>
    <n v="0"/>
    <n v="0"/>
    <n v="522"/>
    <n v="516252"/>
    <n v="522"/>
    <s v="CW"/>
    <x v="8"/>
    <s v="Water Services"/>
    <n v="909071"/>
    <s v="Raccordements de sûreté hors chantiers 2018"/>
    <s v="909071 Raccordements de sûreté hors chantiers 2018"/>
    <x v="1"/>
    <x v="10"/>
    <x v="1"/>
    <x v="1"/>
  </r>
  <r>
    <n v="909071"/>
    <x v="141"/>
    <x v="1"/>
    <x v="1"/>
    <x v="28"/>
    <x v="1"/>
    <x v="1"/>
    <x v="1"/>
    <x v="1"/>
    <x v="0"/>
    <s v="Individual"/>
    <x v="1"/>
    <x v="1"/>
    <x v="1"/>
    <x v="13"/>
    <x v="9"/>
    <s v="909071  2018 Off Site Reliability Links"/>
    <s v="516391  Post Period Capacity Water"/>
    <n v="17"/>
    <n v="14"/>
    <n v="14"/>
    <n v="15"/>
    <n v="0"/>
    <n v="0"/>
    <n v="0"/>
    <n v="0"/>
    <n v="0"/>
    <n v="0"/>
    <n v="60"/>
    <n v="516391"/>
    <n v="60"/>
    <s v="CW"/>
    <x v="8"/>
    <s v="Water Services"/>
    <n v="909071"/>
    <s v="Raccordements de sûreté hors chantiers 2018"/>
    <s v="909071 Raccordements de sûreté hors chantiers 2018"/>
    <x v="1"/>
    <x v="10"/>
    <x v="1"/>
    <x v="1"/>
  </r>
  <r>
    <n v="909352"/>
    <x v="142"/>
    <x v="0"/>
    <x v="0"/>
    <x v="20"/>
    <x v="5"/>
    <x v="3"/>
    <x v="1"/>
    <x v="1"/>
    <x v="0"/>
    <s v="Individual"/>
    <x v="1"/>
    <x v="1"/>
    <x v="1"/>
    <x v="3"/>
    <x v="9"/>
    <s v="909352  2019 Groundwater Studies"/>
    <s v="516110  Water Capital"/>
    <n v="311.5"/>
    <n v="163.315"/>
    <n v="166.43"/>
    <n v="75.650000000000006"/>
    <n v="0"/>
    <n v="0"/>
    <n v="0"/>
    <n v="0"/>
    <n v="0"/>
    <n v="0"/>
    <n v="716.89499999999998"/>
    <n v="516110"/>
    <n v="716.89499999999998"/>
    <s v="CW"/>
    <x v="3"/>
    <s v="Water Capital"/>
    <n v="909352"/>
    <s v="Études sur l'eau souterraine 2019"/>
    <s v="909352 Études sur l'eau souterraine 2019"/>
    <x v="1"/>
    <x v="10"/>
    <x v="1"/>
    <x v="0"/>
  </r>
  <r>
    <n v="909352"/>
    <x v="142"/>
    <x v="0"/>
    <x v="0"/>
    <x v="21"/>
    <x v="5"/>
    <x v="3"/>
    <x v="1"/>
    <x v="1"/>
    <x v="0"/>
    <s v="Individual"/>
    <x v="1"/>
    <x v="1"/>
    <x v="1"/>
    <x v="3"/>
    <x v="9"/>
    <s v="909352  2019 Groundwater Studies"/>
    <s v="516112  Sewer Capital"/>
    <n v="311.5"/>
    <n v="163.315"/>
    <n v="166.43"/>
    <n v="75.650000000000006"/>
    <n v="0"/>
    <n v="0"/>
    <n v="0"/>
    <n v="0"/>
    <n v="0"/>
    <n v="0"/>
    <n v="716.89499999999998"/>
    <n v="516112"/>
    <n v="716.89499999999998"/>
    <s v="CW"/>
    <x v="3"/>
    <s v="Sewer Capital "/>
    <n v="909352"/>
    <s v="Études sur l'eau souterraine 2019"/>
    <s v="909352 Études sur l'eau souterraine 2019"/>
    <x v="1"/>
    <x v="10"/>
    <x v="1"/>
    <x v="0"/>
  </r>
  <r>
    <n v="909352"/>
    <x v="142"/>
    <x v="1"/>
    <x v="1"/>
    <x v="4"/>
    <x v="1"/>
    <x v="1"/>
    <x v="1"/>
    <x v="1"/>
    <x v="0"/>
    <s v="Individual"/>
    <x v="1"/>
    <x v="1"/>
    <x v="1"/>
    <x v="3"/>
    <x v="9"/>
    <s v="909352  2019 Groundwater Studies"/>
    <s v="516298  Future DC Funding"/>
    <n v="0"/>
    <n v="0"/>
    <n v="26.14"/>
    <n v="18.7"/>
    <n v="0"/>
    <n v="0"/>
    <n v="0"/>
    <n v="0"/>
    <n v="0"/>
    <n v="0"/>
    <n v="44.84"/>
    <n v="516298"/>
    <n v="44.84"/>
    <s v="CW"/>
    <x v="3"/>
    <s v="Check "/>
    <n v="909352"/>
    <s v="Études sur l'eau souterraine 2019"/>
    <s v="909352 Études sur l'eau souterraine 2019"/>
    <x v="1"/>
    <x v="10"/>
    <x v="1"/>
    <x v="1"/>
  </r>
  <r>
    <n v="909352"/>
    <x v="142"/>
    <x v="1"/>
    <x v="1"/>
    <x v="32"/>
    <x v="1"/>
    <x v="1"/>
    <x v="1"/>
    <x v="1"/>
    <x v="0"/>
    <s v="Individual"/>
    <x v="1"/>
    <x v="1"/>
    <x v="1"/>
    <x v="3"/>
    <x v="9"/>
    <s v="909352  2019 Groundwater Studies"/>
    <s v="516324  D/C - Water Services (Rural)"/>
    <n v="77"/>
    <n v="40.369999999999997"/>
    <n v="15"/>
    <n v="0"/>
    <n v="0"/>
    <n v="0"/>
    <n v="0"/>
    <n v="0"/>
    <n v="0"/>
    <n v="0"/>
    <n v="132.37"/>
    <n v="516324"/>
    <n v="132.37"/>
    <s v="CW"/>
    <x v="3"/>
    <s v="Water Services"/>
    <n v="909352"/>
    <s v="Études sur l'eau souterraine 2019"/>
    <s v="909352 Études sur l'eau souterraine 2019"/>
    <x v="1"/>
    <x v="10"/>
    <x v="1"/>
    <x v="1"/>
  </r>
  <r>
    <n v="909353"/>
    <x v="143"/>
    <x v="0"/>
    <x v="0"/>
    <x v="20"/>
    <x v="5"/>
    <x v="3"/>
    <x v="1"/>
    <x v="1"/>
    <x v="0"/>
    <s v="Individual"/>
    <x v="1"/>
    <x v="1"/>
    <x v="1"/>
    <x v="3"/>
    <x v="9"/>
    <s v="909353  2019 Rural Servicing Strategy"/>
    <s v="516110  Water Capital"/>
    <n v="87.5"/>
    <n v="89.25"/>
    <n v="76.3"/>
    <n v="78.05"/>
    <n v="0"/>
    <n v="0"/>
    <n v="0"/>
    <n v="0"/>
    <n v="0"/>
    <n v="0"/>
    <n v="331.1"/>
    <n v="516110"/>
    <n v="331.1"/>
    <s v="CW"/>
    <x v="3"/>
    <s v="Water Capital"/>
    <n v="909353"/>
    <s v="Stratégie de viabilisation rurale 2019"/>
    <s v="909353 Stratégie de viabilisation rurale 2019"/>
    <x v="1"/>
    <x v="10"/>
    <x v="1"/>
    <x v="0"/>
  </r>
  <r>
    <n v="909353"/>
    <x v="143"/>
    <x v="0"/>
    <x v="0"/>
    <x v="21"/>
    <x v="5"/>
    <x v="3"/>
    <x v="1"/>
    <x v="1"/>
    <x v="0"/>
    <s v="Individual"/>
    <x v="1"/>
    <x v="1"/>
    <x v="1"/>
    <x v="3"/>
    <x v="9"/>
    <s v="909353  2019 Rural Servicing Strategy"/>
    <s v="516112  Sewer Capital"/>
    <n v="87.5"/>
    <n v="89.25"/>
    <n v="76.3"/>
    <n v="78.05"/>
    <n v="0"/>
    <n v="0"/>
    <n v="0"/>
    <n v="0"/>
    <n v="0"/>
    <n v="0"/>
    <n v="331.1"/>
    <n v="516112"/>
    <n v="331.1"/>
    <s v="CW"/>
    <x v="3"/>
    <s v="Sewer Capital "/>
    <n v="909353"/>
    <s v="Stratégie de viabilisation rurale 2019"/>
    <s v="909353 Stratégie de viabilisation rurale 2019"/>
    <x v="1"/>
    <x v="10"/>
    <x v="1"/>
    <x v="0"/>
  </r>
  <r>
    <n v="909353"/>
    <x v="143"/>
    <x v="1"/>
    <x v="1"/>
    <x v="33"/>
    <x v="1"/>
    <x v="1"/>
    <x v="1"/>
    <x v="1"/>
    <x v="0"/>
    <s v="Individual"/>
    <x v="1"/>
    <x v="1"/>
    <x v="1"/>
    <x v="3"/>
    <x v="9"/>
    <s v="909353  2019 Rural Servicing Strategy"/>
    <s v="516282  D/C Studies2021Rural"/>
    <n v="75"/>
    <n v="76.5"/>
    <n v="65.400000000000006"/>
    <n v="66.900000000000006"/>
    <n v="0"/>
    <n v="0"/>
    <n v="0"/>
    <n v="0"/>
    <n v="0"/>
    <n v="0"/>
    <n v="283.8"/>
    <n v="516282"/>
    <n v="283.8"/>
    <s v="CW"/>
    <x v="3"/>
    <s v="Studies"/>
    <n v="909353"/>
    <s v="Stratégie de viabilisation rurale 2019"/>
    <s v="909353 Stratégie de viabilisation rurale 2019"/>
    <x v="1"/>
    <x v="10"/>
    <x v="1"/>
    <x v="1"/>
  </r>
  <r>
    <n v="909354"/>
    <x v="144"/>
    <x v="0"/>
    <x v="0"/>
    <x v="20"/>
    <x v="5"/>
    <x v="3"/>
    <x v="1"/>
    <x v="1"/>
    <x v="0"/>
    <s v="Individual"/>
    <x v="1"/>
    <x v="1"/>
    <x v="1"/>
    <x v="3"/>
    <x v="9"/>
    <s v="909354  2019 Water &amp; Wastewater EA Studies"/>
    <s v="516110  Water Capital"/>
    <n v="26"/>
    <n v="26.5"/>
    <n v="27"/>
    <n v="27.6"/>
    <n v="0"/>
    <n v="0"/>
    <n v="0"/>
    <n v="0"/>
    <n v="0"/>
    <n v="0"/>
    <n v="107.1"/>
    <n v="516110"/>
    <n v="107.1"/>
    <s v="CW"/>
    <x v="3"/>
    <s v="Water Capital"/>
    <n v="909354"/>
    <s v="Études d'ÉE - Eau et eaux usées 2019"/>
    <s v="909354 Études d'ÉE - Eau et eaux usées 2019"/>
    <x v="1"/>
    <x v="10"/>
    <x v="1"/>
    <x v="0"/>
  </r>
  <r>
    <n v="909354"/>
    <x v="144"/>
    <x v="0"/>
    <x v="0"/>
    <x v="21"/>
    <x v="5"/>
    <x v="3"/>
    <x v="1"/>
    <x v="1"/>
    <x v="0"/>
    <s v="Individual"/>
    <x v="1"/>
    <x v="1"/>
    <x v="1"/>
    <x v="3"/>
    <x v="9"/>
    <s v="909354  2019 Water &amp; Wastewater EA Studies"/>
    <s v="516112  Sewer Capital"/>
    <n v="26"/>
    <n v="26.5"/>
    <n v="27"/>
    <n v="27.6"/>
    <n v="0"/>
    <n v="0"/>
    <n v="0"/>
    <n v="0"/>
    <n v="0"/>
    <n v="0"/>
    <n v="107.1"/>
    <n v="516112"/>
    <n v="107.1"/>
    <s v="CW"/>
    <x v="3"/>
    <s v="Sewer Capital "/>
    <n v="909354"/>
    <s v="Études d'ÉE - Eau et eaux usées 2019"/>
    <s v="909354 Études d'ÉE - Eau et eaux usées 2019"/>
    <x v="1"/>
    <x v="10"/>
    <x v="1"/>
    <x v="0"/>
  </r>
  <r>
    <n v="909354"/>
    <x v="144"/>
    <x v="1"/>
    <x v="1"/>
    <x v="25"/>
    <x v="1"/>
    <x v="1"/>
    <x v="1"/>
    <x v="1"/>
    <x v="0"/>
    <s v="Individual"/>
    <x v="1"/>
    <x v="1"/>
    <x v="1"/>
    <x v="3"/>
    <x v="9"/>
    <s v="909354  2019 Water &amp; Wastewater EA Studies"/>
    <s v="516279  D/C Studies-2021-CW"/>
    <n v="208"/>
    <n v="212"/>
    <n v="216"/>
    <n v="220.8"/>
    <n v="0"/>
    <n v="0"/>
    <n v="0"/>
    <n v="0"/>
    <n v="0"/>
    <n v="0"/>
    <n v="856.8"/>
    <n v="516279"/>
    <n v="856.8"/>
    <s v="CW"/>
    <x v="3"/>
    <s v="Studies"/>
    <n v="909354"/>
    <s v="Études d'ÉE - Eau et eaux usées 2019"/>
    <s v="909354 Études d'ÉE - Eau et eaux usées 2019"/>
    <x v="1"/>
    <x v="10"/>
    <x v="1"/>
    <x v="1"/>
  </r>
  <r>
    <n v="907008"/>
    <x v="145"/>
    <x v="0"/>
    <x v="0"/>
    <x v="20"/>
    <x v="5"/>
    <x v="3"/>
    <x v="1"/>
    <x v="1"/>
    <x v="0"/>
    <s v="Individual"/>
    <x v="1"/>
    <x v="1"/>
    <x v="4"/>
    <x v="11"/>
    <x v="9"/>
    <s v="907008  Treatment Plant Process Expansion"/>
    <s v="516110  Water Capital"/>
    <n v="0"/>
    <n v="0"/>
    <n v="0"/>
    <n v="0"/>
    <n v="1243"/>
    <n v="11684"/>
    <n v="0"/>
    <n v="0"/>
    <n v="0"/>
    <n v="0"/>
    <n v="12927"/>
    <n v="516110"/>
    <n v="0"/>
    <s v="CW"/>
    <x v="2"/>
    <s v="Water Capital"/>
    <n v="907008"/>
    <s v="Croissance des processus d’usines de traitement"/>
    <s v="907008 Croissance des processus d’usines de traitement"/>
    <x v="1"/>
    <x v="10"/>
    <x v="1"/>
    <x v="0"/>
  </r>
  <r>
    <n v="907008"/>
    <x v="145"/>
    <x v="1"/>
    <x v="1"/>
    <x v="34"/>
    <x v="1"/>
    <x v="1"/>
    <x v="1"/>
    <x v="1"/>
    <x v="0"/>
    <s v="Individual"/>
    <x v="1"/>
    <x v="1"/>
    <x v="4"/>
    <x v="11"/>
    <x v="9"/>
    <s v="907008  Treatment Plant Process Expansion"/>
    <s v="516250  Water Services (City Wide)"/>
    <n v="0"/>
    <n v="0"/>
    <n v="0"/>
    <n v="0"/>
    <n v="607"/>
    <n v="5706"/>
    <n v="0"/>
    <n v="0"/>
    <n v="0"/>
    <n v="0"/>
    <n v="6313"/>
    <n v="516250"/>
    <n v="0"/>
    <s v="CW"/>
    <x v="2"/>
    <s v="Water Services"/>
    <n v="907008"/>
    <s v="Croissance des processus d’usines de traitement"/>
    <s v="907008 Croissance des processus d’usines de traitement"/>
    <x v="1"/>
    <x v="10"/>
    <x v="1"/>
    <x v="1"/>
  </r>
  <r>
    <n v="907008"/>
    <x v="145"/>
    <x v="1"/>
    <x v="1"/>
    <x v="28"/>
    <x v="1"/>
    <x v="1"/>
    <x v="1"/>
    <x v="1"/>
    <x v="0"/>
    <s v="Individual"/>
    <x v="1"/>
    <x v="1"/>
    <x v="4"/>
    <x v="11"/>
    <x v="9"/>
    <s v="907008  Treatment Plant Process Expansion"/>
    <s v="516391  Post Period Capacity Water"/>
    <n v="0"/>
    <n v="0"/>
    <n v="0"/>
    <n v="0"/>
    <n v="3150"/>
    <n v="29610"/>
    <n v="0"/>
    <n v="0"/>
    <n v="0"/>
    <n v="0"/>
    <n v="32760"/>
    <n v="516391"/>
    <n v="0"/>
    <s v="CW"/>
    <x v="2"/>
    <s v="Water Services"/>
    <n v="907008"/>
    <s v="Croissance des processus d’usines de traitement"/>
    <s v="907008 Croissance des processus d’usines de traitement"/>
    <x v="1"/>
    <x v="10"/>
    <x v="1"/>
    <x v="1"/>
  </r>
  <r>
    <n v="908434"/>
    <x v="146"/>
    <x v="0"/>
    <x v="0"/>
    <x v="20"/>
    <x v="5"/>
    <x v="3"/>
    <x v="1"/>
    <x v="1"/>
    <x v="0"/>
    <s v="Water Systems General-Regulatory"/>
    <x v="3"/>
    <x v="1"/>
    <x v="4"/>
    <x v="11"/>
    <x v="9"/>
    <s v="908434  Water Efficiency - 2017"/>
    <s v="516110  Water Capital"/>
    <n v="0"/>
    <n v="400"/>
    <n v="400"/>
    <n v="400"/>
    <n v="400"/>
    <n v="400"/>
    <n v="400"/>
    <n v="400"/>
    <n v="400"/>
    <n v="400"/>
    <n v="3600"/>
    <n v="516110"/>
    <n v="1200"/>
    <s v="CW"/>
    <x v="8"/>
    <s v="Water Capital"/>
    <n v="908434"/>
    <s v="Valorisation de l’eau"/>
    <s v="908434 Valorisation de l’eau"/>
    <x v="1"/>
    <x v="10"/>
    <x v="4"/>
    <x v="0"/>
  </r>
  <r>
    <n v="909516"/>
    <x v="147"/>
    <x v="0"/>
    <x v="0"/>
    <x v="21"/>
    <x v="5"/>
    <x v="3"/>
    <x v="1"/>
    <x v="2"/>
    <x v="0"/>
    <s v="Individual"/>
    <x v="0"/>
    <x v="1"/>
    <x v="1"/>
    <x v="3"/>
    <x v="10"/>
    <s v="909516  LiDAR Topography Update - CW"/>
    <s v="516112  Sewer Capital"/>
    <n v="300"/>
    <n v="0"/>
    <n v="0"/>
    <n v="0"/>
    <n v="0"/>
    <n v="0"/>
    <n v="0"/>
    <n v="0"/>
    <n v="0"/>
    <n v="0"/>
    <n v="300"/>
    <n v="516112"/>
    <n v="300"/>
    <s v="CW"/>
    <x v="3"/>
    <s v="Sewer Capital "/>
    <n v="909516"/>
    <s v="LiDAR - Mise à jour de la topographie - À l'échelle de la ville"/>
    <s v="909516 LiDAR - Mise à jour de la topographie - À l'échelle de la ville"/>
    <x v="1"/>
    <x v="9"/>
    <x v="0"/>
    <x v="0"/>
  </r>
  <r>
    <n v="908250"/>
    <x v="148"/>
    <x v="0"/>
    <x v="0"/>
    <x v="20"/>
    <x v="5"/>
    <x v="3"/>
    <x v="1"/>
    <x v="2"/>
    <x v="0"/>
    <s v="Individual"/>
    <x v="0"/>
    <x v="1"/>
    <x v="1"/>
    <x v="3"/>
    <x v="10"/>
    <s v="908250  Infrastructure Planning Information Mgmt"/>
    <s v="516110  Water Capital"/>
    <n v="0"/>
    <n v="51"/>
    <n v="104"/>
    <n v="106"/>
    <n v="0"/>
    <n v="0"/>
    <n v="0"/>
    <n v="0"/>
    <n v="0"/>
    <n v="0"/>
    <n v="261"/>
    <n v="516110"/>
    <n v="261"/>
    <s v="CW"/>
    <x v="8"/>
    <s v="Water Capital"/>
    <n v="908250"/>
    <s v="Gestion de l'information sur la planification des infrastructures"/>
    <s v="908250 Gestion de l'information sur la planification des infrastructures"/>
    <x v="1"/>
    <x v="9"/>
    <x v="0"/>
    <x v="0"/>
  </r>
  <r>
    <n v="908250"/>
    <x v="148"/>
    <x v="0"/>
    <x v="0"/>
    <x v="21"/>
    <x v="5"/>
    <x v="3"/>
    <x v="1"/>
    <x v="2"/>
    <x v="0"/>
    <s v="Individual"/>
    <x v="0"/>
    <x v="1"/>
    <x v="1"/>
    <x v="3"/>
    <x v="10"/>
    <s v="908250  Infrastructure Planning Information Mgmt"/>
    <s v="516112  Sewer Capital"/>
    <n v="0"/>
    <n v="51"/>
    <n v="104"/>
    <n v="106"/>
    <n v="0"/>
    <n v="0"/>
    <n v="0"/>
    <n v="0"/>
    <n v="0"/>
    <n v="0"/>
    <n v="261"/>
    <n v="516112"/>
    <n v="261"/>
    <s v="CW"/>
    <x v="8"/>
    <s v="Sewer Capital "/>
    <n v="908250"/>
    <s v="Gestion de l'information sur la planification des infrastructures"/>
    <s v="908250 Gestion de l'information sur la planification des infrastructures"/>
    <x v="1"/>
    <x v="9"/>
    <x v="0"/>
    <x v="0"/>
  </r>
  <r>
    <n v="908250"/>
    <x v="148"/>
    <x v="0"/>
    <x v="0"/>
    <x v="22"/>
    <x v="5"/>
    <x v="3"/>
    <x v="1"/>
    <x v="2"/>
    <x v="0"/>
    <s v="Individual"/>
    <x v="0"/>
    <x v="1"/>
    <x v="1"/>
    <x v="3"/>
    <x v="10"/>
    <s v="908250  Infrastructure Planning Information Mgmt"/>
    <s v="516180  Stormwater Reserve Capital"/>
    <n v="0"/>
    <n v="51"/>
    <n v="104"/>
    <n v="106"/>
    <n v="0"/>
    <n v="0"/>
    <n v="0"/>
    <n v="0"/>
    <n v="0"/>
    <n v="0"/>
    <n v="261"/>
    <n v="516180"/>
    <n v="261"/>
    <s v="CW"/>
    <x v="8"/>
    <s v="Stormwater"/>
    <n v="908250"/>
    <s v="Gestion de l'information sur la planification des infrastructures"/>
    <s v="908250 Gestion de l'information sur la planification des infrastructures"/>
    <x v="1"/>
    <x v="9"/>
    <x v="0"/>
    <x v="0"/>
  </r>
  <r>
    <n v="909393"/>
    <x v="149"/>
    <x v="0"/>
    <x v="0"/>
    <x v="21"/>
    <x v="5"/>
    <x v="3"/>
    <x v="1"/>
    <x v="2"/>
    <x v="0"/>
    <s v="Wet Weather Program "/>
    <x v="0"/>
    <x v="1"/>
    <x v="1"/>
    <x v="3"/>
    <x v="10"/>
    <s v="909393  2019 ORAP Wet Weather IMP"/>
    <s v="516112  Sewer Capital"/>
    <n v="1131"/>
    <n v="1740"/>
    <n v="1740"/>
    <n v="1740"/>
    <n v="1740"/>
    <n v="2610"/>
    <n v="2610"/>
    <n v="2610"/>
    <n v="2610"/>
    <n v="2610"/>
    <n v="21141"/>
    <n v="516112"/>
    <n v="6351"/>
    <s v="CW"/>
    <x v="3"/>
    <s v="Sewer Capital "/>
    <n v="909393"/>
    <s v="PARO 2019 - Plan de gestion des infrastructures en période de précipitation"/>
    <s v="909393 PARO 2019 - Plan de gestion des infrastructures en période de précipitation"/>
    <x v="1"/>
    <x v="9"/>
    <x v="0"/>
    <x v="0"/>
  </r>
  <r>
    <n v="909393"/>
    <x v="149"/>
    <x v="1"/>
    <x v="1"/>
    <x v="35"/>
    <x v="1"/>
    <x v="1"/>
    <x v="1"/>
    <x v="2"/>
    <x v="0"/>
    <s v="Wet Weather Program "/>
    <x v="0"/>
    <x v="1"/>
    <x v="1"/>
    <x v="3"/>
    <x v="10"/>
    <s v="909393  2019 ORAP Wet Weather IMP"/>
    <s v="516231  Sanitary Wastewater (City Wide)"/>
    <n v="169"/>
    <n v="260"/>
    <n v="260"/>
    <n v="260"/>
    <n v="260"/>
    <n v="91"/>
    <n v="0"/>
    <n v="0"/>
    <n v="0"/>
    <n v="0"/>
    <n v="1300"/>
    <n v="516231"/>
    <n v="949"/>
    <s v="CW"/>
    <x v="3"/>
    <s v="Sanitary Wastewater"/>
    <n v="909393"/>
    <s v="PARO 2019 - Plan de gestion des infrastructures en période de précipitation"/>
    <s v="909393 PARO 2019 - Plan de gestion des infrastructures en période de précipitation"/>
    <x v="1"/>
    <x v="9"/>
    <x v="0"/>
    <x v="1"/>
  </r>
  <r>
    <n v="909393"/>
    <x v="149"/>
    <x v="1"/>
    <x v="1"/>
    <x v="4"/>
    <x v="1"/>
    <x v="1"/>
    <x v="1"/>
    <x v="2"/>
    <x v="0"/>
    <s v="Wet Weather Program "/>
    <x v="0"/>
    <x v="1"/>
    <x v="1"/>
    <x v="3"/>
    <x v="10"/>
    <s v="909393  2019 ORAP Wet Weather IMP"/>
    <s v="516298  Future DC Funding"/>
    <n v="0"/>
    <n v="0"/>
    <n v="0"/>
    <n v="0"/>
    <n v="0"/>
    <n v="299"/>
    <n v="390"/>
    <n v="390"/>
    <n v="390"/>
    <n v="390"/>
    <n v="1859"/>
    <n v="516298"/>
    <n v="0"/>
    <s v="CW"/>
    <x v="3"/>
    <s v="Check "/>
    <n v="909393"/>
    <s v="PARO 2019 - Plan de gestion des infrastructures en période de précipitation"/>
    <s v="909393 PARO 2019 - Plan de gestion des infrastructures en période de précipitation"/>
    <x v="1"/>
    <x v="9"/>
    <x v="0"/>
    <x v="1"/>
  </r>
  <r>
    <n v="907675"/>
    <x v="150"/>
    <x v="0"/>
    <x v="0"/>
    <x v="21"/>
    <x v="5"/>
    <x v="3"/>
    <x v="1"/>
    <x v="2"/>
    <x v="0"/>
    <s v="Individual"/>
    <x v="0"/>
    <x v="1"/>
    <x v="4"/>
    <x v="11"/>
    <x v="10"/>
    <s v="907675  New Vehicles Waste Water - 2016"/>
    <s v="516112  Sewer Capital"/>
    <n v="0"/>
    <n v="100"/>
    <n v="100"/>
    <n v="100"/>
    <n v="100"/>
    <n v="100"/>
    <n v="100"/>
    <n v="100"/>
    <n v="100"/>
    <n v="100"/>
    <n v="900"/>
    <n v="516112"/>
    <n v="300"/>
    <n v="18"/>
    <x v="8"/>
    <s v="Sewer Capital "/>
    <n v="907675"/>
    <s v="Nouveaux véhicules pour les services de gestion des eaux usées 2016"/>
    <s v="907675 Nouveaux véhicules pour les services de gestion des eaux usées 2016"/>
    <x v="1"/>
    <x v="9"/>
    <x v="0"/>
    <x v="0"/>
  </r>
  <r>
    <n v="908445"/>
    <x v="151"/>
    <x v="0"/>
    <x v="0"/>
    <x v="21"/>
    <x v="5"/>
    <x v="3"/>
    <x v="1"/>
    <x v="2"/>
    <x v="0"/>
    <s v="Wastewater Services General-Renewal"/>
    <x v="0"/>
    <x v="1"/>
    <x v="4"/>
    <x v="11"/>
    <x v="10"/>
    <s v="908445  Wastewater Drainage Roofing 2019"/>
    <s v="516112  Sewer Capital"/>
    <n v="180"/>
    <n v="110"/>
    <n v="80"/>
    <n v="50"/>
    <n v="80"/>
    <n v="30"/>
    <n v="35"/>
    <n v="20"/>
    <n v="80"/>
    <n v="80"/>
    <n v="745"/>
    <n v="516112"/>
    <n v="420"/>
    <s v="CW"/>
    <x v="3"/>
    <s v="Sewer Capital "/>
    <n v="908445"/>
    <s v="Toiture des installations du drainage et des eaux usées – 2019"/>
    <s v="908445 Toiture des installations du drainage et des eaux usées – 2019"/>
    <x v="1"/>
    <x v="9"/>
    <x v="0"/>
    <x v="0"/>
  </r>
  <r>
    <n v="908092"/>
    <x v="152"/>
    <x v="0"/>
    <x v="0"/>
    <x v="21"/>
    <x v="5"/>
    <x v="3"/>
    <x v="1"/>
    <x v="2"/>
    <x v="0"/>
    <s v="Wastewater &amp; Stormwater Collection"/>
    <x v="0"/>
    <x v="1"/>
    <x v="4"/>
    <x v="11"/>
    <x v="10"/>
    <s v="908092  Flow Monitoring System Rehab. 2019"/>
    <s v="516112  Sewer Capital"/>
    <n v="400"/>
    <n v="200"/>
    <n v="200"/>
    <n v="200"/>
    <n v="200"/>
    <n v="200"/>
    <n v="200"/>
    <n v="200"/>
    <n v="200"/>
    <n v="200"/>
    <n v="2200"/>
    <n v="516112"/>
    <n v="1000"/>
    <s v="CW"/>
    <x v="3"/>
    <s v="Sewer Capital "/>
    <n v="908092"/>
    <s v="Réfection du réseau de surveillance du débit – 2019"/>
    <s v="908092 Réfection du réseau de surveillance du débit – 2019"/>
    <x v="1"/>
    <x v="9"/>
    <x v="0"/>
    <x v="0"/>
  </r>
  <r>
    <n v="908446"/>
    <x v="153"/>
    <x v="0"/>
    <x v="0"/>
    <x v="21"/>
    <x v="5"/>
    <x v="3"/>
    <x v="1"/>
    <x v="2"/>
    <x v="0"/>
    <s v="Individual"/>
    <x v="0"/>
    <x v="1"/>
    <x v="4"/>
    <x v="11"/>
    <x v="10"/>
    <s v="908446  Collection System Condition Assess."/>
    <s v="516112  Sewer Capital"/>
    <n v="0"/>
    <n v="1160"/>
    <n v="1160"/>
    <n v="1160"/>
    <n v="1165"/>
    <n v="1165"/>
    <n v="1165"/>
    <n v="1170"/>
    <n v="1170"/>
    <n v="1170"/>
    <n v="10485"/>
    <n v="516112"/>
    <n v="3480"/>
    <s v="CW"/>
    <x v="9"/>
    <s v="Sewer Capital "/>
    <n v="908446"/>
    <s v="Évaluation de l’état du réseau de collecte "/>
    <s v="908446 Évaluation de l’état du réseau de collecte "/>
    <x v="1"/>
    <x v="9"/>
    <x v="0"/>
    <x v="0"/>
  </r>
  <r>
    <n v="909030"/>
    <x v="154"/>
    <x v="0"/>
    <x v="0"/>
    <x v="21"/>
    <x v="5"/>
    <x v="3"/>
    <x v="1"/>
    <x v="2"/>
    <x v="0"/>
    <s v="Individual"/>
    <x v="0"/>
    <x v="1"/>
    <x v="4"/>
    <x v="11"/>
    <x v="10"/>
    <s v="909030  SCADA Rehab &amp; Upgrades-Remote Sewer 2018"/>
    <s v="516112  Sewer Capital"/>
    <n v="0"/>
    <n v="1838"/>
    <n v="1559"/>
    <n v="1559"/>
    <n v="1313"/>
    <n v="1313"/>
    <n v="1313"/>
    <n v="1313"/>
    <n v="1313"/>
    <n v="1313"/>
    <n v="12834"/>
    <n v="516112"/>
    <n v="4956"/>
    <s v="CW"/>
    <x v="9"/>
    <s v="Sewer Capital "/>
    <n v="909030"/>
    <s v="Réfection et mises à jour du système SCADA – installations d’égouts satellites – 2018"/>
    <s v="909030 Réfection et mises à jour du système SCADA – installations d’égouts satellites – 2018"/>
    <x v="1"/>
    <x v="9"/>
    <x v="0"/>
    <x v="0"/>
  </r>
  <r>
    <n v="909313"/>
    <x v="155"/>
    <x v="0"/>
    <x v="0"/>
    <x v="21"/>
    <x v="5"/>
    <x v="3"/>
    <x v="1"/>
    <x v="2"/>
    <x v="0"/>
    <s v="Wastewater &amp; Stormwater Collection"/>
    <x v="0"/>
    <x v="1"/>
    <x v="4"/>
    <x v="11"/>
    <x v="10"/>
    <s v="909313  Linear Sewage System Improve. Prog. 2019"/>
    <s v="516112  Sewer Capital"/>
    <n v="2000"/>
    <n v="2000"/>
    <n v="2000"/>
    <n v="2000"/>
    <n v="2000"/>
    <n v="2000"/>
    <n v="2000"/>
    <n v="2000"/>
    <n v="2000"/>
    <n v="2000"/>
    <n v="20000"/>
    <n v="516112"/>
    <n v="8000"/>
    <s v="CW"/>
    <x v="3"/>
    <s v="Sewer Capital "/>
    <n v="909313"/>
    <s v="Programme d’amélioration du réseau d’égouts linéaires 2019"/>
    <s v="909313 Programme d’amélioration du réseau d’égouts linéaires 2019"/>
    <x v="1"/>
    <x v="9"/>
    <x v="0"/>
    <x v="0"/>
  </r>
  <r>
    <n v="909330"/>
    <x v="156"/>
    <x v="0"/>
    <x v="0"/>
    <x v="21"/>
    <x v="5"/>
    <x v="3"/>
    <x v="1"/>
    <x v="2"/>
    <x v="0"/>
    <s v="Wastewater &amp; Stormwater Collection"/>
    <x v="0"/>
    <x v="1"/>
    <x v="4"/>
    <x v="11"/>
    <x v="10"/>
    <s v="909330  Sewer Lateral Repairs 2019"/>
    <s v="516112  Sewer Capital"/>
    <n v="500"/>
    <n v="0"/>
    <n v="0"/>
    <n v="0"/>
    <n v="2000"/>
    <n v="2000"/>
    <n v="2000"/>
    <n v="2000"/>
    <n v="2000"/>
    <n v="2000"/>
    <n v="12500"/>
    <n v="516112"/>
    <n v="500"/>
    <s v="CW"/>
    <x v="3"/>
    <s v="Sewer Capital "/>
    <n v="909330"/>
    <s v="Réparations aux conduites d’égout latérales – 2019"/>
    <s v="909330 Réparations aux conduites d’égout latérales – 2019"/>
    <x v="1"/>
    <x v="9"/>
    <x v="0"/>
    <x v="0"/>
  </r>
  <r>
    <n v="909330"/>
    <x v="156"/>
    <x v="2"/>
    <x v="2"/>
    <x v="23"/>
    <x v="6"/>
    <x v="3"/>
    <x v="1"/>
    <x v="2"/>
    <x v="0"/>
    <s v="Wastewater &amp; Stormwater Collection"/>
    <x v="0"/>
    <x v="1"/>
    <x v="4"/>
    <x v="11"/>
    <x v="10"/>
    <s v="909330  Sewer Lateral Repairs 2019"/>
    <s v="518007  Sewer Funded Debt"/>
    <n v="500"/>
    <n v="4500"/>
    <n v="4500"/>
    <n v="4500"/>
    <n v="2500"/>
    <n v="2500"/>
    <n v="2500"/>
    <n v="2500"/>
    <n v="2500"/>
    <n v="2500"/>
    <n v="29000"/>
    <n v="518007"/>
    <n v="14000"/>
    <s v="CW"/>
    <x v="3"/>
    <s v="Sewer Funded Debt"/>
    <n v="909330"/>
    <s v="Réparations aux conduites d’égout latérales – 2019"/>
    <s v="909330 Réparations aux conduites d’égout latérales – 2019"/>
    <x v="1"/>
    <x v="9"/>
    <x v="0"/>
    <x v="2"/>
  </r>
  <r>
    <n v="908029"/>
    <x v="157"/>
    <x v="0"/>
    <x v="0"/>
    <x v="21"/>
    <x v="5"/>
    <x v="3"/>
    <x v="1"/>
    <x v="2"/>
    <x v="0"/>
    <s v="Wastewater Collection Pumping Station Program"/>
    <x v="0"/>
    <x v="1"/>
    <x v="4"/>
    <x v="11"/>
    <x v="10"/>
    <s v="908029  South End Remote Facil. Corrosion/Odour"/>
    <s v="516112  Sewer Capital"/>
    <n v="0"/>
    <n v="2500"/>
    <n v="0"/>
    <n v="0"/>
    <n v="0"/>
    <n v="0"/>
    <n v="0"/>
    <n v="0"/>
    <n v="0"/>
    <n v="0"/>
    <n v="2500"/>
    <n v="516112"/>
    <n v="2500"/>
    <n v="18"/>
    <x v="8"/>
    <s v="Sewer Capital "/>
    <n v="908029"/>
    <s v="Installation périphérique à l'ouest d’Ottawa Corrosion/odeur"/>
    <s v="908029 Installation périphérique à l'ouest d’Ottawa Corrosion/odeur"/>
    <x v="1"/>
    <x v="9"/>
    <x v="0"/>
    <x v="0"/>
  </r>
  <r>
    <n v="909331"/>
    <x v="158"/>
    <x v="0"/>
    <x v="0"/>
    <x v="21"/>
    <x v="5"/>
    <x v="3"/>
    <x v="1"/>
    <x v="2"/>
    <x v="0"/>
    <s v="Wastewater Collection Pump Stn"/>
    <x v="0"/>
    <x v="1"/>
    <x v="4"/>
    <x v="11"/>
    <x v="10"/>
    <s v="909331  Sewage Pumping Station Rehab Prog 2019"/>
    <s v="516112  Sewer Capital"/>
    <n v="19100"/>
    <n v="5530"/>
    <n v="9135"/>
    <n v="9135"/>
    <n v="9135"/>
    <n v="19635"/>
    <n v="9135"/>
    <n v="9135"/>
    <n v="9135"/>
    <n v="9135"/>
    <n v="108210"/>
    <n v="516112"/>
    <n v="42900"/>
    <s v="CW"/>
    <x v="3"/>
    <s v="Sewer Capital "/>
    <n v="909331"/>
    <s v="Programme de réfection des stations de pompage d’égouts – 2019"/>
    <s v="909331 Programme de réfection des stations de pompage d’égouts – 2019"/>
    <x v="1"/>
    <x v="9"/>
    <x v="0"/>
    <x v="0"/>
  </r>
  <r>
    <n v="906648"/>
    <x v="159"/>
    <x v="2"/>
    <x v="2"/>
    <x v="23"/>
    <x v="6"/>
    <x v="3"/>
    <x v="1"/>
    <x v="2"/>
    <x v="0"/>
    <s v="Wastewater Treatment-Renewal"/>
    <x v="0"/>
    <x v="1"/>
    <x v="4"/>
    <x v="11"/>
    <x v="10"/>
    <s v="906648  ROPEC - Digester Gas Utilization"/>
    <s v="518007  Sewer Funded Debt"/>
    <n v="7412"/>
    <n v="0"/>
    <n v="0"/>
    <n v="0"/>
    <n v="0"/>
    <n v="0"/>
    <n v="0"/>
    <n v="0"/>
    <n v="0"/>
    <n v="0"/>
    <n v="7412"/>
    <n v="518007"/>
    <n v="7412"/>
    <s v="CW"/>
    <x v="13"/>
    <s v="Sewer Funded Debt"/>
    <n v="906648"/>
    <s v="CEROP – Utilisation des gaz du digesteur"/>
    <s v="906648 CEROP – Utilisation des gaz du digesteur"/>
    <x v="1"/>
    <x v="9"/>
    <x v="0"/>
    <x v="2"/>
  </r>
  <r>
    <n v="907060"/>
    <x v="160"/>
    <x v="2"/>
    <x v="2"/>
    <x v="23"/>
    <x v="6"/>
    <x v="3"/>
    <x v="1"/>
    <x v="2"/>
    <x v="0"/>
    <s v="Individual"/>
    <x v="0"/>
    <x v="1"/>
    <x v="4"/>
    <x v="11"/>
    <x v="10"/>
    <s v="907060  ROPEC Secondary Clarifier Upgrades"/>
    <s v="518007  Sewer Funded Debt"/>
    <n v="0"/>
    <n v="0"/>
    <n v="4054"/>
    <n v="3468"/>
    <n v="0"/>
    <n v="0"/>
    <n v="0"/>
    <n v="0"/>
    <n v="0"/>
    <n v="0"/>
    <n v="7522"/>
    <n v="518007"/>
    <n v="7522"/>
    <s v="CW"/>
    <x v="9"/>
    <s v="Sewer Funded Debt"/>
    <n v="907060"/>
    <s v="CEROP – Modernisation du décanteur secondaire"/>
    <s v="907060 CEROP – Modernisation du décanteur secondaire"/>
    <x v="1"/>
    <x v="9"/>
    <x v="0"/>
    <x v="2"/>
  </r>
  <r>
    <n v="907382"/>
    <x v="161"/>
    <x v="0"/>
    <x v="0"/>
    <x v="21"/>
    <x v="5"/>
    <x v="3"/>
    <x v="1"/>
    <x v="2"/>
    <x v="0"/>
    <s v="Individual"/>
    <x v="0"/>
    <x v="1"/>
    <x v="4"/>
    <x v="11"/>
    <x v="10"/>
    <s v="907382  ROPEC Aeration Blower Expansion"/>
    <s v="516112  Sewer Capital"/>
    <n v="0"/>
    <n v="0"/>
    <n v="58"/>
    <n v="67"/>
    <n v="0"/>
    <n v="0"/>
    <n v="0"/>
    <n v="0"/>
    <n v="0"/>
    <n v="0"/>
    <n v="125"/>
    <n v="516112"/>
    <n v="125"/>
    <s v="CW"/>
    <x v="13"/>
    <s v="Sewer Capital "/>
    <n v="907382"/>
    <s v="CEROP – Amélioration du ventilateur d’aération"/>
    <s v="907382 CEROP – Amélioration du ventilateur d’aération"/>
    <x v="1"/>
    <x v="9"/>
    <x v="0"/>
    <x v="0"/>
  </r>
  <r>
    <n v="907382"/>
    <x v="161"/>
    <x v="1"/>
    <x v="1"/>
    <x v="35"/>
    <x v="1"/>
    <x v="1"/>
    <x v="1"/>
    <x v="2"/>
    <x v="0"/>
    <s v="Individual"/>
    <x v="0"/>
    <x v="1"/>
    <x v="4"/>
    <x v="11"/>
    <x v="10"/>
    <s v="907382  ROPEC Aeration Blower Expansion"/>
    <s v="516231  Sanitary Wastewater (City Wide)"/>
    <n v="0"/>
    <n v="1233"/>
    <n v="2766"/>
    <n v="0"/>
    <n v="0"/>
    <n v="0"/>
    <n v="0"/>
    <n v="0"/>
    <n v="0"/>
    <n v="0"/>
    <n v="3999"/>
    <n v="516231"/>
    <n v="3999"/>
    <s v="CW"/>
    <x v="13"/>
    <s v="Sanitary Wastewater"/>
    <n v="907382"/>
    <s v="CEROP – Amélioration du ventilateur d’aération"/>
    <s v="907382 CEROP – Amélioration du ventilateur d’aération"/>
    <x v="1"/>
    <x v="9"/>
    <x v="0"/>
    <x v="1"/>
  </r>
  <r>
    <n v="907382"/>
    <x v="161"/>
    <x v="1"/>
    <x v="1"/>
    <x v="36"/>
    <x v="1"/>
    <x v="1"/>
    <x v="1"/>
    <x v="2"/>
    <x v="0"/>
    <s v="Individual"/>
    <x v="0"/>
    <x v="1"/>
    <x v="4"/>
    <x v="11"/>
    <x v="10"/>
    <s v="907382  ROPEC Aeration Blower Expansion"/>
    <s v="516392  Post Period Capacity Sewer"/>
    <n v="0"/>
    <n v="66"/>
    <n v="153"/>
    <n v="0"/>
    <n v="0"/>
    <n v="0"/>
    <n v="0"/>
    <n v="0"/>
    <n v="0"/>
    <n v="0"/>
    <n v="219"/>
    <n v="516392"/>
    <n v="219"/>
    <s v="CW"/>
    <x v="13"/>
    <s v="Sanitary Wastewater"/>
    <n v="907382"/>
    <s v="CEROP – Amélioration du ventilateur d’aération"/>
    <s v="907382 CEROP – Amélioration du ventilateur d’aération"/>
    <x v="1"/>
    <x v="9"/>
    <x v="0"/>
    <x v="1"/>
  </r>
  <r>
    <n v="907382"/>
    <x v="161"/>
    <x v="2"/>
    <x v="2"/>
    <x v="23"/>
    <x v="6"/>
    <x v="3"/>
    <x v="1"/>
    <x v="2"/>
    <x v="0"/>
    <s v="Individual"/>
    <x v="0"/>
    <x v="1"/>
    <x v="4"/>
    <x v="11"/>
    <x v="10"/>
    <s v="907382  ROPEC Aeration Blower Expansion"/>
    <s v="518007  Sewer Funded Debt"/>
    <n v="0"/>
    <n v="1"/>
    <n v="100"/>
    <n v="0"/>
    <n v="0"/>
    <n v="0"/>
    <n v="0"/>
    <n v="0"/>
    <n v="0"/>
    <n v="0"/>
    <n v="101"/>
    <n v="518007"/>
    <n v="101"/>
    <s v="CW"/>
    <x v="13"/>
    <s v="Sewer Funded Debt"/>
    <n v="907382"/>
    <s v="CEROP – Amélioration du ventilateur d’aération"/>
    <s v="907382 CEROP – Amélioration du ventilateur d’aération"/>
    <x v="1"/>
    <x v="9"/>
    <x v="0"/>
    <x v="2"/>
  </r>
  <r>
    <n v="907382"/>
    <x v="161"/>
    <x v="4"/>
    <x v="2"/>
    <x v="37"/>
    <x v="4"/>
    <x v="1"/>
    <x v="1"/>
    <x v="2"/>
    <x v="0"/>
    <s v="Individual"/>
    <x v="0"/>
    <x v="1"/>
    <x v="4"/>
    <x v="11"/>
    <x v="10"/>
    <s v="907382  ROPEC Aeration Blower Expansion"/>
    <s v="518039  Sanitary Sewer DC Debt TBA"/>
    <n v="0"/>
    <n v="0"/>
    <n v="2923"/>
    <n v="1233"/>
    <n v="0"/>
    <n v="0"/>
    <n v="0"/>
    <n v="0"/>
    <n v="0"/>
    <n v="0"/>
    <n v="4156"/>
    <n v="518039"/>
    <n v="4156"/>
    <s v="CW"/>
    <x v="13"/>
    <s v="Sanitary Sewer DC Debt"/>
    <n v="907382"/>
    <s v="CEROP – Amélioration du ventilateur d’aération"/>
    <s v="907382 CEROP – Amélioration du ventilateur d’aération"/>
    <x v="1"/>
    <x v="9"/>
    <x v="0"/>
    <x v="2"/>
  </r>
  <r>
    <n v="907383"/>
    <x v="162"/>
    <x v="0"/>
    <x v="0"/>
    <x v="21"/>
    <x v="5"/>
    <x v="3"/>
    <x v="1"/>
    <x v="2"/>
    <x v="0"/>
    <s v="Wastewater Treatment-Renewal"/>
    <x v="0"/>
    <x v="1"/>
    <x v="4"/>
    <x v="11"/>
    <x v="10"/>
    <s v="907383  ROPEC Digester Flare Expansion"/>
    <s v="516112  Sewer Capital"/>
    <n v="6"/>
    <n v="0"/>
    <n v="0"/>
    <n v="0"/>
    <n v="0"/>
    <n v="0"/>
    <n v="0"/>
    <n v="0"/>
    <n v="0"/>
    <n v="0"/>
    <n v="6"/>
    <n v="516112"/>
    <n v="6"/>
    <s v="CW"/>
    <x v="9"/>
    <s v="Sewer Capital "/>
    <n v="907383"/>
    <s v="CEROP – Amélioration de la torche du digesteur"/>
    <s v="907383 CEROP – Amélioration de la torche du digesteur"/>
    <x v="1"/>
    <x v="9"/>
    <x v="0"/>
    <x v="0"/>
  </r>
  <r>
    <n v="907383"/>
    <x v="162"/>
    <x v="1"/>
    <x v="1"/>
    <x v="35"/>
    <x v="1"/>
    <x v="1"/>
    <x v="1"/>
    <x v="2"/>
    <x v="0"/>
    <s v="Wastewater Treatment-Renewal"/>
    <x v="0"/>
    <x v="1"/>
    <x v="4"/>
    <x v="11"/>
    <x v="10"/>
    <s v="907383  ROPEC Digester Flare Expansion"/>
    <s v="516231  Sanitary Wastewater (City Wide)"/>
    <n v="56"/>
    <n v="0"/>
    <n v="0"/>
    <n v="0"/>
    <n v="0"/>
    <n v="0"/>
    <n v="0"/>
    <n v="0"/>
    <n v="0"/>
    <n v="0"/>
    <n v="56"/>
    <n v="516231"/>
    <n v="56"/>
    <s v="CW"/>
    <x v="9"/>
    <s v="Sanitary Wastewater"/>
    <n v="907383"/>
    <s v="CEROP – Amélioration de la torche du digesteur"/>
    <s v="907383 CEROP – Amélioration de la torche du digesteur"/>
    <x v="1"/>
    <x v="9"/>
    <x v="0"/>
    <x v="1"/>
  </r>
  <r>
    <n v="907383"/>
    <x v="162"/>
    <x v="2"/>
    <x v="2"/>
    <x v="23"/>
    <x v="6"/>
    <x v="3"/>
    <x v="1"/>
    <x v="2"/>
    <x v="0"/>
    <s v="Wastewater Treatment-Renewal"/>
    <x v="0"/>
    <x v="1"/>
    <x v="4"/>
    <x v="11"/>
    <x v="10"/>
    <s v="907383  ROPEC Digester Flare Expansion"/>
    <s v="518007  Sewer Funded Debt"/>
    <n v="50"/>
    <n v="0"/>
    <n v="0"/>
    <n v="0"/>
    <n v="0"/>
    <n v="0"/>
    <n v="0"/>
    <n v="0"/>
    <n v="0"/>
    <n v="0"/>
    <n v="50"/>
    <n v="518007"/>
    <n v="50"/>
    <s v="CW"/>
    <x v="9"/>
    <s v="Sewer Funded Debt"/>
    <n v="907383"/>
    <s v="CEROP – Amélioration de la torche du digesteur"/>
    <s v="907383 CEROP – Amélioration de la torche du digesteur"/>
    <x v="1"/>
    <x v="9"/>
    <x v="0"/>
    <x v="2"/>
  </r>
  <r>
    <n v="907384"/>
    <x v="163"/>
    <x v="1"/>
    <x v="1"/>
    <x v="35"/>
    <x v="1"/>
    <x v="1"/>
    <x v="1"/>
    <x v="2"/>
    <x v="0"/>
    <s v="Individual"/>
    <x v="0"/>
    <x v="1"/>
    <x v="4"/>
    <x v="11"/>
    <x v="10"/>
    <s v="907384  ROPEC Sludge Thickening Centrifuge Expan"/>
    <s v="516231  Sanitary Wastewater (City Wide)"/>
    <n v="0"/>
    <n v="0"/>
    <n v="0"/>
    <n v="1640"/>
    <n v="9792"/>
    <n v="2098"/>
    <n v="0"/>
    <n v="0"/>
    <n v="0"/>
    <n v="0"/>
    <n v="13530"/>
    <n v="516231"/>
    <n v="1640"/>
    <s v="CW"/>
    <x v="13"/>
    <s v="Sanitary Wastewater"/>
    <n v="907384"/>
    <s v="CEROP – Agrandissement de la centrifugeuse d’épaississement des boues"/>
    <s v="907384 CEROP – Agrandissement de la centrifugeuse d’épaississement des boues"/>
    <x v="1"/>
    <x v="9"/>
    <x v="0"/>
    <x v="1"/>
  </r>
  <r>
    <n v="907384"/>
    <x v="163"/>
    <x v="1"/>
    <x v="1"/>
    <x v="36"/>
    <x v="1"/>
    <x v="1"/>
    <x v="1"/>
    <x v="2"/>
    <x v="0"/>
    <s v="Individual"/>
    <x v="0"/>
    <x v="1"/>
    <x v="4"/>
    <x v="11"/>
    <x v="10"/>
    <s v="907384  ROPEC Sludge Thickening Centrifuge Expan"/>
    <s v="516392  Post Period Capacity Sewer"/>
    <n v="0"/>
    <n v="0"/>
    <n v="0"/>
    <n v="148"/>
    <n v="886"/>
    <n v="190"/>
    <n v="0"/>
    <n v="0"/>
    <n v="0"/>
    <n v="0"/>
    <n v="1224"/>
    <n v="516392"/>
    <n v="148"/>
    <s v="CW"/>
    <x v="13"/>
    <s v="Sanitary Wastewater"/>
    <n v="907384"/>
    <s v="CEROP – Agrandissement de la centrifugeuse d’épaississement des boues"/>
    <s v="907384 CEROP – Agrandissement de la centrifugeuse d’épaississement des boues"/>
    <x v="1"/>
    <x v="9"/>
    <x v="0"/>
    <x v="1"/>
  </r>
  <r>
    <n v="907386"/>
    <x v="164"/>
    <x v="0"/>
    <x v="0"/>
    <x v="21"/>
    <x v="5"/>
    <x v="3"/>
    <x v="1"/>
    <x v="2"/>
    <x v="0"/>
    <s v="Individual"/>
    <x v="0"/>
    <x v="1"/>
    <x v="4"/>
    <x v="11"/>
    <x v="10"/>
    <s v="907386  ROPEC Chlorine Contact Tank Expansion"/>
    <s v="516112  Sewer Capital"/>
    <n v="0"/>
    <n v="0"/>
    <n v="0"/>
    <n v="0"/>
    <n v="279"/>
    <n v="639"/>
    <n v="281"/>
    <n v="0"/>
    <n v="0"/>
    <n v="0"/>
    <n v="1199"/>
    <n v="516112"/>
    <n v="0"/>
    <n v="18"/>
    <x v="4"/>
    <s v="Sewer Capital "/>
    <n v="907386"/>
    <s v="CEROP – Agrandissement des bassins de chloration "/>
    <s v="907386 CEROP – Agrandissement des bassins de chloration "/>
    <x v="1"/>
    <x v="9"/>
    <x v="0"/>
    <x v="0"/>
  </r>
  <r>
    <n v="907386"/>
    <x v="164"/>
    <x v="2"/>
    <x v="2"/>
    <x v="23"/>
    <x v="6"/>
    <x v="3"/>
    <x v="1"/>
    <x v="2"/>
    <x v="0"/>
    <s v="Individual"/>
    <x v="0"/>
    <x v="1"/>
    <x v="4"/>
    <x v="11"/>
    <x v="10"/>
    <s v="907386  ROPEC Chlorine Contact Tank Expansion"/>
    <s v="518007  Sewer Funded Debt"/>
    <n v="0"/>
    <n v="0"/>
    <n v="0"/>
    <n v="0"/>
    <n v="2000"/>
    <n v="10000"/>
    <n v="2000"/>
    <n v="0"/>
    <n v="0"/>
    <n v="0"/>
    <n v="14000"/>
    <n v="518007"/>
    <n v="0"/>
    <n v="18"/>
    <x v="4"/>
    <s v="Sewer Funded Debt"/>
    <n v="907386"/>
    <s v="CEROP – Agrandissement des bassins de chloration "/>
    <s v="907386 CEROP – Agrandissement des bassins de chloration "/>
    <x v="1"/>
    <x v="9"/>
    <x v="0"/>
    <x v="2"/>
  </r>
  <r>
    <n v="907387"/>
    <x v="165"/>
    <x v="1"/>
    <x v="1"/>
    <x v="35"/>
    <x v="1"/>
    <x v="1"/>
    <x v="1"/>
    <x v="2"/>
    <x v="0"/>
    <s v="Individual"/>
    <x v="0"/>
    <x v="1"/>
    <x v="4"/>
    <x v="11"/>
    <x v="10"/>
    <s v="907387  ROPEC Raw Sewage Pumping Station Expan."/>
    <s v="516231  Sanitary Wastewater (City Wide)"/>
    <n v="0"/>
    <n v="0"/>
    <n v="732"/>
    <n v="3660"/>
    <n v="732"/>
    <n v="0"/>
    <n v="0"/>
    <n v="0"/>
    <n v="0"/>
    <n v="0"/>
    <n v="5124"/>
    <n v="516231"/>
    <n v="4392"/>
    <n v="18"/>
    <x v="5"/>
    <s v="Sanitary Wastewater"/>
    <n v="907387"/>
    <s v="CEROP – Agrandissement de la station de pompage des eaux d’égout"/>
    <s v="907387 CEROP – Agrandissement de la station de pompage des eaux d’égout"/>
    <x v="1"/>
    <x v="9"/>
    <x v="0"/>
    <x v="1"/>
  </r>
  <r>
    <n v="907387"/>
    <x v="165"/>
    <x v="1"/>
    <x v="1"/>
    <x v="36"/>
    <x v="1"/>
    <x v="1"/>
    <x v="1"/>
    <x v="2"/>
    <x v="0"/>
    <s v="Individual"/>
    <x v="0"/>
    <x v="1"/>
    <x v="4"/>
    <x v="11"/>
    <x v="10"/>
    <s v="907387  ROPEC Raw Sewage Pumping Station Expan."/>
    <s v="516392  Post Period Capacity Sewer"/>
    <n v="0"/>
    <n v="0"/>
    <n v="267"/>
    <n v="1340"/>
    <n v="268"/>
    <n v="0"/>
    <n v="0"/>
    <n v="0"/>
    <n v="0"/>
    <n v="0"/>
    <n v="1875"/>
    <n v="516392"/>
    <n v="1607"/>
    <n v="18"/>
    <x v="5"/>
    <s v="Sanitary Wastewater"/>
    <n v="907387"/>
    <s v="CEROP – Agrandissement de la station de pompage des eaux d’égout"/>
    <s v="907387 CEROP – Agrandissement de la station de pompage des eaux d’égout"/>
    <x v="1"/>
    <x v="9"/>
    <x v="0"/>
    <x v="1"/>
  </r>
  <r>
    <n v="907387"/>
    <x v="165"/>
    <x v="2"/>
    <x v="2"/>
    <x v="23"/>
    <x v="6"/>
    <x v="3"/>
    <x v="1"/>
    <x v="2"/>
    <x v="0"/>
    <s v="Individual"/>
    <x v="0"/>
    <x v="1"/>
    <x v="4"/>
    <x v="11"/>
    <x v="10"/>
    <s v="907387  ROPEC Raw Sewage Pumping Station Expan."/>
    <s v="518007  Sewer Funded Debt"/>
    <n v="0"/>
    <n v="0"/>
    <n v="1"/>
    <n v="0"/>
    <n v="0"/>
    <n v="0"/>
    <n v="0"/>
    <n v="0"/>
    <n v="0"/>
    <n v="0"/>
    <n v="1"/>
    <n v="518007"/>
    <n v="1"/>
    <n v="18"/>
    <x v="5"/>
    <s v="Sewer Funded Debt"/>
    <n v="907387"/>
    <s v="CEROP – Agrandissement de la station de pompage des eaux d’égout"/>
    <s v="907387 CEROP – Agrandissement de la station de pompage des eaux d’égout"/>
    <x v="1"/>
    <x v="9"/>
    <x v="0"/>
    <x v="2"/>
  </r>
  <r>
    <n v="907388"/>
    <x v="166"/>
    <x v="0"/>
    <x v="0"/>
    <x v="21"/>
    <x v="5"/>
    <x v="3"/>
    <x v="1"/>
    <x v="2"/>
    <x v="0"/>
    <s v="Individual"/>
    <x v="0"/>
    <x v="1"/>
    <x v="4"/>
    <x v="11"/>
    <x v="10"/>
    <s v="907388  ROPEC Disinfection Expansion"/>
    <s v="516112  Sewer Capital"/>
    <n v="0"/>
    <n v="0"/>
    <n v="0"/>
    <n v="0"/>
    <n v="0"/>
    <n v="162"/>
    <n v="689"/>
    <n v="162"/>
    <n v="0"/>
    <n v="0"/>
    <n v="1013"/>
    <n v="516112"/>
    <n v="0"/>
    <n v="18"/>
    <x v="5"/>
    <s v="Sewer Capital "/>
    <n v="907388"/>
    <s v="CEROP – Amélioration de la désinfection"/>
    <s v="907388 CEROP – Amélioration de la désinfection"/>
    <x v="1"/>
    <x v="9"/>
    <x v="0"/>
    <x v="0"/>
  </r>
  <r>
    <n v="907388"/>
    <x v="166"/>
    <x v="2"/>
    <x v="2"/>
    <x v="23"/>
    <x v="6"/>
    <x v="3"/>
    <x v="1"/>
    <x v="2"/>
    <x v="0"/>
    <s v="Individual"/>
    <x v="0"/>
    <x v="1"/>
    <x v="4"/>
    <x v="11"/>
    <x v="10"/>
    <s v="907388  ROPEC Disinfection Expansion"/>
    <s v="518007  Sewer Funded Debt"/>
    <n v="0"/>
    <n v="0"/>
    <n v="0"/>
    <n v="0"/>
    <n v="0"/>
    <n v="200"/>
    <n v="1000"/>
    <n v="200"/>
    <n v="0"/>
    <n v="0"/>
    <n v="1400"/>
    <n v="518007"/>
    <n v="0"/>
    <n v="18"/>
    <x v="5"/>
    <s v="Sewer Funded Debt"/>
    <n v="907388"/>
    <s v="CEROP – Amélioration de la désinfection"/>
    <s v="907388 CEROP – Amélioration de la désinfection"/>
    <x v="1"/>
    <x v="9"/>
    <x v="0"/>
    <x v="2"/>
  </r>
  <r>
    <n v="908097"/>
    <x v="167"/>
    <x v="0"/>
    <x v="0"/>
    <x v="21"/>
    <x v="5"/>
    <x v="3"/>
    <x v="1"/>
    <x v="2"/>
    <x v="0"/>
    <s v="Individual"/>
    <x v="0"/>
    <x v="1"/>
    <x v="4"/>
    <x v="11"/>
    <x v="10"/>
    <s v="908097  ROPEC - Concrete Rehab &amp; Repairs 2019"/>
    <s v="516112  Sewer Capital"/>
    <n v="0"/>
    <n v="0"/>
    <n v="0"/>
    <n v="0"/>
    <n v="200"/>
    <n v="200"/>
    <n v="200"/>
    <n v="200"/>
    <n v="200"/>
    <n v="200"/>
    <n v="1200"/>
    <n v="516112"/>
    <n v="0"/>
    <s v="CW"/>
    <x v="3"/>
    <s v="Sewer Capital "/>
    <n v="908097"/>
    <s v="CEROP – réfection et réparations du béton – 2019"/>
    <s v="908097 CEROP – réfection et réparations du béton – 2019"/>
    <x v="1"/>
    <x v="9"/>
    <x v="0"/>
    <x v="0"/>
  </r>
  <r>
    <n v="908097"/>
    <x v="167"/>
    <x v="2"/>
    <x v="2"/>
    <x v="23"/>
    <x v="6"/>
    <x v="3"/>
    <x v="1"/>
    <x v="2"/>
    <x v="0"/>
    <s v="Individual"/>
    <x v="0"/>
    <x v="1"/>
    <x v="4"/>
    <x v="11"/>
    <x v="10"/>
    <s v="908097  ROPEC - Concrete Rehab &amp; Repairs 2019"/>
    <s v="518007  Sewer Funded Debt"/>
    <n v="0"/>
    <n v="1000"/>
    <n v="1000"/>
    <n v="1000"/>
    <n v="800"/>
    <n v="800"/>
    <n v="800"/>
    <n v="800"/>
    <n v="800"/>
    <n v="800"/>
    <n v="7800"/>
    <n v="518007"/>
    <n v="3000"/>
    <s v="CW"/>
    <x v="3"/>
    <s v="Sewer Funded Debt"/>
    <n v="908097"/>
    <s v="CEROP – réfection et réparations du béton – 2019"/>
    <s v="908097 CEROP – réfection et réparations du béton – 2019"/>
    <x v="1"/>
    <x v="9"/>
    <x v="0"/>
    <x v="2"/>
  </r>
  <r>
    <n v="908102"/>
    <x v="168"/>
    <x v="0"/>
    <x v="0"/>
    <x v="21"/>
    <x v="5"/>
    <x v="3"/>
    <x v="1"/>
    <x v="2"/>
    <x v="0"/>
    <s v="Individual"/>
    <x v="0"/>
    <x v="1"/>
    <x v="4"/>
    <x v="11"/>
    <x v="10"/>
    <s v="908102  Wastewater Facilities Upgrade"/>
    <s v="516112  Sewer Capital"/>
    <n v="0"/>
    <n v="505"/>
    <n v="510"/>
    <n v="510"/>
    <n v="510"/>
    <n v="515"/>
    <n v="515"/>
    <n v="515"/>
    <n v="515"/>
    <n v="515"/>
    <n v="4610"/>
    <n v="516112"/>
    <n v="1525"/>
    <n v="18"/>
    <x v="3"/>
    <s v="Sewer Capital "/>
    <n v="908102"/>
    <s v="Modernisation des installations de traitement des eaux usées"/>
    <s v="908102 Modernisation des installations de traitement des eaux usées"/>
    <x v="1"/>
    <x v="9"/>
    <x v="0"/>
    <x v="0"/>
  </r>
  <r>
    <n v="908451"/>
    <x v="169"/>
    <x v="0"/>
    <x v="0"/>
    <x v="21"/>
    <x v="5"/>
    <x v="3"/>
    <x v="1"/>
    <x v="2"/>
    <x v="0"/>
    <s v="Individual"/>
    <x v="0"/>
    <x v="1"/>
    <x v="4"/>
    <x v="11"/>
    <x v="10"/>
    <s v="908451  Lab Equipment Purchase/Replacement 2018"/>
    <s v="516112  Sewer Capital"/>
    <n v="0"/>
    <n v="325"/>
    <n v="325"/>
    <n v="350"/>
    <n v="350"/>
    <n v="350"/>
    <n v="350"/>
    <n v="350"/>
    <n v="350"/>
    <n v="350"/>
    <n v="3100"/>
    <n v="516112"/>
    <n v="1000"/>
    <n v="11"/>
    <x v="9"/>
    <s v="Sewer Capital "/>
    <n v="908451"/>
    <s v="Achat et remplacement de l’équipement de laboratoire – 2018"/>
    <s v="908451 Achat et remplacement de l’équipement de laboratoire – 2018"/>
    <x v="1"/>
    <x v="9"/>
    <x v="0"/>
    <x v="0"/>
  </r>
  <r>
    <n v="908454"/>
    <x v="170"/>
    <x v="0"/>
    <x v="0"/>
    <x v="21"/>
    <x v="5"/>
    <x v="3"/>
    <x v="1"/>
    <x v="2"/>
    <x v="0"/>
    <s v="Individual"/>
    <x v="0"/>
    <x v="1"/>
    <x v="4"/>
    <x v="11"/>
    <x v="10"/>
    <s v="908454  ROPEC Ops &amp; Technical Bldg Space Upgrade"/>
    <s v="516112  Sewer Capital"/>
    <n v="0"/>
    <n v="0"/>
    <n v="0"/>
    <n v="0"/>
    <n v="0"/>
    <n v="4000"/>
    <n v="0"/>
    <n v="0"/>
    <n v="0"/>
    <n v="0"/>
    <n v="4000"/>
    <n v="516112"/>
    <n v="0"/>
    <n v="11"/>
    <x v="9"/>
    <s v="Sewer Capital "/>
    <n v="908454"/>
    <s v="Mise à niveau des espaces dans les édifices techniques et opérationnels du CEROP – 2017"/>
    <s v="908454 Mise à niveau des espaces dans les édifices techniques et opérationnels du CEROP – 2017"/>
    <x v="1"/>
    <x v="9"/>
    <x v="0"/>
    <x v="0"/>
  </r>
  <r>
    <n v="908455"/>
    <x v="171"/>
    <x v="0"/>
    <x v="0"/>
    <x v="21"/>
    <x v="5"/>
    <x v="3"/>
    <x v="1"/>
    <x v="2"/>
    <x v="0"/>
    <s v="Individual"/>
    <x v="0"/>
    <x v="1"/>
    <x v="4"/>
    <x v="11"/>
    <x v="10"/>
    <s v="908455  ROPEC Process Facil - Enviro Sys Upgrade"/>
    <s v="516112  Sewer Capital"/>
    <n v="0"/>
    <n v="0"/>
    <n v="0"/>
    <n v="0"/>
    <n v="4000"/>
    <n v="0"/>
    <n v="0"/>
    <n v="0"/>
    <n v="0"/>
    <n v="0"/>
    <n v="4000"/>
    <n v="516112"/>
    <n v="0"/>
    <n v="11"/>
    <x v="9"/>
    <s v="Sewer Capital "/>
    <n v="908455"/>
    <s v="Installation de traitement du CEROP – Mise à niveau des systèmes environnementaux – 2018"/>
    <s v="908455 Installation de traitement du CEROP – Mise à niveau des systèmes environnementaux – 2018"/>
    <x v="1"/>
    <x v="9"/>
    <x v="0"/>
    <x v="0"/>
  </r>
  <r>
    <n v="908455"/>
    <x v="171"/>
    <x v="2"/>
    <x v="2"/>
    <x v="23"/>
    <x v="6"/>
    <x v="3"/>
    <x v="1"/>
    <x v="2"/>
    <x v="0"/>
    <s v="Individual"/>
    <x v="0"/>
    <x v="1"/>
    <x v="4"/>
    <x v="11"/>
    <x v="10"/>
    <s v="908455  ROPEC Process Facil - Enviro Sys Upgrade"/>
    <s v="518007  Sewer Funded Debt"/>
    <n v="0"/>
    <n v="0"/>
    <n v="0"/>
    <n v="0"/>
    <n v="2000"/>
    <n v="0"/>
    <n v="0"/>
    <n v="0"/>
    <n v="0"/>
    <n v="0"/>
    <n v="2000"/>
    <n v="518007"/>
    <n v="0"/>
    <n v="11"/>
    <x v="9"/>
    <s v="Sewer Funded Debt"/>
    <n v="908455"/>
    <s v="Installation de traitement du CEROP – Mise à niveau des systèmes environnementaux – 2018"/>
    <s v="908455 Installation de traitement du CEROP – Mise à niveau des systèmes environnementaux – 2018"/>
    <x v="1"/>
    <x v="9"/>
    <x v="0"/>
    <x v="2"/>
  </r>
  <r>
    <n v="908659"/>
    <x v="172"/>
    <x v="0"/>
    <x v="0"/>
    <x v="21"/>
    <x v="5"/>
    <x v="3"/>
    <x v="1"/>
    <x v="2"/>
    <x v="0"/>
    <s v="Individual"/>
    <x v="0"/>
    <x v="1"/>
    <x v="4"/>
    <x v="11"/>
    <x v="10"/>
    <s v="908659  ROPEC Amonia Removal"/>
    <s v="516112  Sewer Capital"/>
    <n v="0"/>
    <n v="0"/>
    <n v="0"/>
    <n v="0"/>
    <n v="0"/>
    <n v="2000"/>
    <n v="11000"/>
    <n v="2000"/>
    <n v="0"/>
    <n v="0"/>
    <n v="15000"/>
    <n v="516112"/>
    <n v="0"/>
    <n v="18"/>
    <x v="1"/>
    <s v="Sewer Capital "/>
    <n v="908659"/>
    <s v="Enlèvement d’ammoniac au CEROP "/>
    <s v="908659 Enlèvement d’ammoniac au CEROP "/>
    <x v="1"/>
    <x v="9"/>
    <x v="0"/>
    <x v="0"/>
  </r>
  <r>
    <n v="908683"/>
    <x v="173"/>
    <x v="0"/>
    <x v="0"/>
    <x v="21"/>
    <x v="5"/>
    <x v="3"/>
    <x v="1"/>
    <x v="2"/>
    <x v="0"/>
    <s v="Individual"/>
    <x v="0"/>
    <x v="1"/>
    <x v="4"/>
    <x v="11"/>
    <x v="10"/>
    <s v="908683  Old Digester Decommissioning"/>
    <s v="516112  Sewer Capital"/>
    <n v="0"/>
    <n v="0"/>
    <n v="0"/>
    <n v="0"/>
    <n v="0"/>
    <n v="0"/>
    <n v="4200"/>
    <n v="0"/>
    <n v="0"/>
    <n v="0"/>
    <n v="4200"/>
    <n v="516112"/>
    <n v="0"/>
    <s v="18"/>
    <x v="3"/>
    <s v="Sewer Capital "/>
    <n v="908683"/>
    <s v="Déclassement du vieux digesteur au centre CEROP"/>
    <s v="908683 Déclassement du vieux digesteur au centre CEROP"/>
    <x v="1"/>
    <x v="9"/>
    <x v="0"/>
    <x v="0"/>
  </r>
  <r>
    <n v="909032"/>
    <x v="174"/>
    <x v="0"/>
    <x v="0"/>
    <x v="21"/>
    <x v="5"/>
    <x v="3"/>
    <x v="1"/>
    <x v="2"/>
    <x v="0"/>
    <s v="Individual"/>
    <x v="0"/>
    <x v="1"/>
    <x v="4"/>
    <x v="11"/>
    <x v="10"/>
    <s v="909032  ROPEC - SCADA Rehab. &amp; Upgrades 2018"/>
    <s v="516112  Sewer Capital"/>
    <n v="0"/>
    <n v="2100"/>
    <n v="2100"/>
    <n v="2100"/>
    <n v="1000"/>
    <n v="1000"/>
    <n v="1000"/>
    <n v="1000"/>
    <n v="1000"/>
    <n v="1000"/>
    <n v="12300"/>
    <n v="516112"/>
    <n v="6300"/>
    <s v="CW"/>
    <x v="9"/>
    <s v="Sewer Capital "/>
    <n v="909032"/>
    <s v="CEROP – réfection et mises à niveau du système SCADA 2018"/>
    <s v="909032 CEROP – réfection et mises à niveau du système SCADA 2018"/>
    <x v="1"/>
    <x v="9"/>
    <x v="0"/>
    <x v="0"/>
  </r>
  <r>
    <n v="909334"/>
    <x v="175"/>
    <x v="0"/>
    <x v="0"/>
    <x v="21"/>
    <x v="5"/>
    <x v="3"/>
    <x v="1"/>
    <x v="2"/>
    <x v="0"/>
    <s v="Wastewater Treatment-Renewal"/>
    <x v="0"/>
    <x v="1"/>
    <x v="4"/>
    <x v="11"/>
    <x v="10"/>
    <s v="909334  ROPEC - Sewage Treatment Rehab Prog 2019"/>
    <s v="516112  Sewer Capital"/>
    <n v="1500"/>
    <n v="0"/>
    <n v="0"/>
    <n v="0"/>
    <n v="6235"/>
    <n v="1235"/>
    <n v="1235"/>
    <n v="1235"/>
    <n v="1235"/>
    <n v="1235"/>
    <n v="13910"/>
    <n v="516112"/>
    <n v="1500"/>
    <n v="11"/>
    <x v="3"/>
    <s v="Sewer Capital "/>
    <n v="909334"/>
    <s v="CEROP – Programme de modernisation des installations du traitement des eaux usées 2019"/>
    <s v="909334 CEROP – Programme de modernisation des installations du traitement des eaux usées 2019"/>
    <x v="1"/>
    <x v="9"/>
    <x v="0"/>
    <x v="0"/>
  </r>
  <r>
    <n v="909334"/>
    <x v="175"/>
    <x v="2"/>
    <x v="2"/>
    <x v="23"/>
    <x v="6"/>
    <x v="3"/>
    <x v="1"/>
    <x v="2"/>
    <x v="0"/>
    <s v="Wastewater Treatment-Renewal"/>
    <x v="0"/>
    <x v="1"/>
    <x v="4"/>
    <x v="11"/>
    <x v="10"/>
    <s v="909334  ROPEC - Sewage Treatment Rehab Prog 2019"/>
    <s v="518007  Sewer Funded Debt"/>
    <n v="5000"/>
    <n v="11000"/>
    <n v="17235"/>
    <n v="21235"/>
    <n v="10000"/>
    <n v="10000"/>
    <n v="10000"/>
    <n v="10000"/>
    <n v="10000"/>
    <n v="10000"/>
    <n v="114470"/>
    <n v="518007"/>
    <n v="54470"/>
    <n v="11"/>
    <x v="3"/>
    <s v="Sewer Funded Debt"/>
    <n v="909334"/>
    <s v="CEROP – Programme de modernisation des installations du traitement des eaux usées 2019"/>
    <s v="909334 CEROP – Programme de modernisation des installations du traitement des eaux usées 2019"/>
    <x v="1"/>
    <x v="9"/>
    <x v="0"/>
    <x v="2"/>
  </r>
  <r>
    <n v="909336"/>
    <x v="176"/>
    <x v="0"/>
    <x v="0"/>
    <x v="21"/>
    <x v="5"/>
    <x v="3"/>
    <x v="1"/>
    <x v="2"/>
    <x v="0"/>
    <s v="Wastewater Treatment-Renewal"/>
    <x v="0"/>
    <x v="1"/>
    <x v="4"/>
    <x v="11"/>
    <x v="10"/>
    <s v="909336  Sewer Use Program Short Term Initiatives"/>
    <s v="516112  Sewer Capital"/>
    <n v="50"/>
    <n v="50"/>
    <n v="50"/>
    <n v="50"/>
    <n v="50"/>
    <n v="50"/>
    <n v="50"/>
    <n v="50"/>
    <n v="50"/>
    <n v="50"/>
    <n v="500"/>
    <n v="516112"/>
    <n v="200"/>
    <s v="CW"/>
    <x v="3"/>
    <s v="Sewer Capital "/>
    <n v="909336"/>
    <s v="Utilisation de égouts : Initiatives à court terme - 2019"/>
    <s v="909336 Utilisation de égouts : Initiatives à court terme - 2019"/>
    <x v="1"/>
    <x v="9"/>
    <x v="0"/>
    <x v="0"/>
  </r>
  <r>
    <n v="908181"/>
    <x v="177"/>
    <x v="0"/>
    <x v="0"/>
    <x v="21"/>
    <x v="5"/>
    <x v="3"/>
    <x v="1"/>
    <x v="2"/>
    <x v="0"/>
    <s v="Sanitary Sewer Rehabilitation "/>
    <x v="0"/>
    <x v="1"/>
    <x v="1"/>
    <x v="3"/>
    <x v="10"/>
    <s v="908181  2019 Wastewater Improvements"/>
    <s v="516112  Sewer Capital"/>
    <n v="900"/>
    <n v="4000"/>
    <n v="4000"/>
    <n v="3110"/>
    <n v="5805"/>
    <n v="8230"/>
    <n v="7310"/>
    <n v="7300"/>
    <n v="7310"/>
    <n v="7721"/>
    <n v="55686"/>
    <n v="516112"/>
    <n v="12010"/>
    <s v="CW"/>
    <x v="3"/>
    <s v="Sewer Capital "/>
    <n v="908181"/>
    <s v="Activités conjointes de remise en état par les offices de protection de la nature et la Ville - 2016"/>
    <s v="908181 Activités conjointes de remise en état par les offices de protection de la nature et la Ville - 2016"/>
    <x v="1"/>
    <x v="9"/>
    <x v="0"/>
    <x v="0"/>
  </r>
  <r>
    <n v="909156"/>
    <x v="178"/>
    <x v="0"/>
    <x v="0"/>
    <x v="21"/>
    <x v="5"/>
    <x v="3"/>
    <x v="1"/>
    <x v="2"/>
    <x v="0"/>
    <s v="Individual"/>
    <x v="0"/>
    <x v="1"/>
    <x v="1"/>
    <x v="3"/>
    <x v="11"/>
    <s v="909156  Wastewater LRFP V Recovery"/>
    <s v="516112  Sewer Capital"/>
    <n v="0"/>
    <n v="-4100"/>
    <n v="0"/>
    <n v="0"/>
    <n v="0"/>
    <n v="0"/>
    <n v="0"/>
    <n v="0"/>
    <n v="0"/>
    <n v="0"/>
    <n v="-4100"/>
    <n v="516112"/>
    <n v="-4100"/>
    <s v="CW"/>
    <x v="3"/>
    <s v="Sewer Capital "/>
    <n v="909156"/>
    <s v="Recouvrement des services d'eaux usées - PFLT V"/>
    <s v="909156 Recouvrement des services d'eaux usées - PFLT V"/>
    <x v="1"/>
    <x v="11"/>
    <x v="0"/>
    <x v="0"/>
  </r>
  <r>
    <n v="909156"/>
    <x v="178"/>
    <x v="2"/>
    <x v="2"/>
    <x v="23"/>
    <x v="6"/>
    <x v="3"/>
    <x v="1"/>
    <x v="2"/>
    <x v="0"/>
    <s v="Individual"/>
    <x v="0"/>
    <x v="1"/>
    <x v="1"/>
    <x v="3"/>
    <x v="11"/>
    <s v="909156  Wastewater LRFP V Recovery"/>
    <s v="518007  Sewer Funded Debt"/>
    <n v="0"/>
    <n v="-23800"/>
    <n v="0"/>
    <n v="-36600"/>
    <n v="0"/>
    <n v="0"/>
    <n v="0"/>
    <n v="0"/>
    <n v="0"/>
    <n v="0"/>
    <n v="-60400"/>
    <n v="518007"/>
    <n v="-60400"/>
    <s v="CW"/>
    <x v="3"/>
    <s v="Sewer Funded Debt"/>
    <n v="909156"/>
    <s v="Recouvrement des services d'eaux usées - PFLT V"/>
    <s v="909156 Recouvrement des services d'eaux usées - PFLT V"/>
    <x v="1"/>
    <x v="11"/>
    <x v="0"/>
    <x v="2"/>
  </r>
  <r>
    <n v="909542"/>
    <x v="179"/>
    <x v="1"/>
    <x v="1"/>
    <x v="38"/>
    <x v="1"/>
    <x v="1"/>
    <x v="1"/>
    <x v="2"/>
    <x v="0"/>
    <s v="Individual"/>
    <x v="1"/>
    <x v="1"/>
    <x v="1"/>
    <x v="10"/>
    <x v="10"/>
    <s v="909542  DCA-O/S Half Moon Bay N San Sewer"/>
    <s v="516285  SUC Nepean"/>
    <n v="404.488"/>
    <n v="0"/>
    <n v="0"/>
    <n v="0"/>
    <n v="0"/>
    <n v="0"/>
    <n v="0"/>
    <n v="0"/>
    <n v="0"/>
    <n v="0"/>
    <n v="404.488"/>
    <n v="516285"/>
    <n v="404.488"/>
    <n v="3"/>
    <x v="2"/>
    <s v="Stormwater Management Ponds"/>
    <n v="909542"/>
    <s v="ERA - Surdimensionnement de l'égout sanitaire de Half Moon Bay Nord"/>
    <s v="909542 ERA - Surdimensionnement de l'égout sanitaire de Half Moon Bay Nord"/>
    <x v="1"/>
    <x v="9"/>
    <x v="1"/>
    <x v="1"/>
  </r>
  <r>
    <n v="904986"/>
    <x v="180"/>
    <x v="1"/>
    <x v="1"/>
    <x v="39"/>
    <x v="1"/>
    <x v="1"/>
    <x v="1"/>
    <x v="2"/>
    <x v="0"/>
    <s v="Individual"/>
    <x v="1"/>
    <x v="1"/>
    <x v="1"/>
    <x v="3"/>
    <x v="10"/>
    <s v="904986  Tri-Township/March Ridge Replacement"/>
    <s v="516233  Sanitary Wastewater (Outside Gree"/>
    <n v="1303"/>
    <n v="0"/>
    <n v="0"/>
    <n v="0"/>
    <n v="0"/>
    <n v="0"/>
    <n v="0"/>
    <n v="0"/>
    <n v="0"/>
    <n v="0"/>
    <n v="1303"/>
    <n v="516233"/>
    <n v="1303"/>
    <n v="7"/>
    <x v="9"/>
    <s v="Sanitary Wastewater"/>
    <n v="904986"/>
    <s v="Remplacement du collecteur Trois cantons / March Ridge"/>
    <s v="904986 Remplacement du collecteur Trois cantons / March Ridge"/>
    <x v="1"/>
    <x v="9"/>
    <x v="1"/>
    <x v="1"/>
  </r>
  <r>
    <n v="904986"/>
    <x v="180"/>
    <x v="2"/>
    <x v="2"/>
    <x v="23"/>
    <x v="6"/>
    <x v="3"/>
    <x v="1"/>
    <x v="2"/>
    <x v="0"/>
    <s v="Individual"/>
    <x v="1"/>
    <x v="1"/>
    <x v="1"/>
    <x v="3"/>
    <x v="10"/>
    <s v="904986  Tri-Township/March Ridge Replacement"/>
    <s v="518007  Sewer Funded Debt"/>
    <n v="8024"/>
    <n v="0"/>
    <n v="0"/>
    <n v="0"/>
    <n v="0"/>
    <n v="0"/>
    <n v="0"/>
    <n v="0"/>
    <n v="0"/>
    <n v="0"/>
    <n v="8024"/>
    <n v="518007"/>
    <n v="8024"/>
    <n v="7"/>
    <x v="9"/>
    <s v="Sewer Funded Debt"/>
    <n v="904986"/>
    <s v="Remplacement du collecteur Trois cantons / March Ridge"/>
    <s v="904986 Remplacement du collecteur Trois cantons / March Ridge"/>
    <x v="1"/>
    <x v="9"/>
    <x v="1"/>
    <x v="2"/>
  </r>
  <r>
    <n v="904986"/>
    <x v="180"/>
    <x v="4"/>
    <x v="2"/>
    <x v="37"/>
    <x v="4"/>
    <x v="1"/>
    <x v="1"/>
    <x v="2"/>
    <x v="0"/>
    <s v="Individual"/>
    <x v="1"/>
    <x v="1"/>
    <x v="1"/>
    <x v="3"/>
    <x v="10"/>
    <s v="904986  Tri-Township/March Ridge Replacement"/>
    <s v="518039  Sanitary Sewer DC Debt TBA"/>
    <n v="4273"/>
    <n v="0"/>
    <n v="0"/>
    <n v="0"/>
    <n v="0"/>
    <n v="0"/>
    <n v="0"/>
    <n v="0"/>
    <n v="0"/>
    <n v="0"/>
    <n v="4273"/>
    <n v="518039"/>
    <n v="4273"/>
    <n v="7"/>
    <x v="9"/>
    <s v="Sanitary Sewer DC Debt"/>
    <n v="904986"/>
    <s v="Remplacement du collecteur Trois cantons / March Ridge"/>
    <s v="904986 Remplacement du collecteur Trois cantons / March Ridge"/>
    <x v="1"/>
    <x v="9"/>
    <x v="1"/>
    <x v="2"/>
  </r>
  <r>
    <n v="904988"/>
    <x v="181"/>
    <x v="0"/>
    <x v="0"/>
    <x v="21"/>
    <x v="5"/>
    <x v="3"/>
    <x v="1"/>
    <x v="2"/>
    <x v="0"/>
    <s v="Individual"/>
    <x v="1"/>
    <x v="1"/>
    <x v="1"/>
    <x v="3"/>
    <x v="10"/>
    <s v="904988  March PS Conversion"/>
    <s v="516112  Sewer Capital"/>
    <n v="5936"/>
    <n v="0"/>
    <n v="0"/>
    <n v="0"/>
    <n v="0"/>
    <n v="0"/>
    <n v="0"/>
    <n v="0"/>
    <n v="0"/>
    <n v="0"/>
    <n v="5936"/>
    <n v="516112"/>
    <n v="5936"/>
    <n v="4"/>
    <x v="3"/>
    <s v="Sewer Capital "/>
    <n v="904988"/>
    <s v="Conversion de la station de pompage du chemin March"/>
    <s v="904988 Conversion de la station de pompage du chemin March"/>
    <x v="1"/>
    <x v="9"/>
    <x v="1"/>
    <x v="0"/>
  </r>
  <r>
    <n v="904988"/>
    <x v="181"/>
    <x v="1"/>
    <x v="1"/>
    <x v="39"/>
    <x v="1"/>
    <x v="1"/>
    <x v="1"/>
    <x v="2"/>
    <x v="0"/>
    <s v="Individual"/>
    <x v="1"/>
    <x v="1"/>
    <x v="1"/>
    <x v="3"/>
    <x v="10"/>
    <s v="904988  March PS Conversion"/>
    <s v="516233  Sanitary Wastewater (Outside Gree"/>
    <n v="1392"/>
    <n v="0"/>
    <n v="0"/>
    <n v="0"/>
    <n v="0"/>
    <n v="0"/>
    <n v="0"/>
    <n v="0"/>
    <n v="0"/>
    <n v="0"/>
    <n v="1392"/>
    <n v="516233"/>
    <n v="1392"/>
    <n v="4"/>
    <x v="3"/>
    <s v="Sanitary Wastewater"/>
    <n v="904988"/>
    <s v="Conversion de la station de pompage du chemin March"/>
    <s v="904988 Conversion de la station de pompage du chemin March"/>
    <x v="1"/>
    <x v="9"/>
    <x v="1"/>
    <x v="1"/>
  </r>
  <r>
    <n v="904988"/>
    <x v="181"/>
    <x v="4"/>
    <x v="2"/>
    <x v="37"/>
    <x v="4"/>
    <x v="1"/>
    <x v="1"/>
    <x v="2"/>
    <x v="0"/>
    <s v="Individual"/>
    <x v="1"/>
    <x v="1"/>
    <x v="1"/>
    <x v="3"/>
    <x v="10"/>
    <s v="904988  March PS Conversion"/>
    <s v="518039  Sanitary Sewer DC Debt TBA"/>
    <n v="3872"/>
    <n v="0"/>
    <n v="0"/>
    <n v="0"/>
    <n v="0"/>
    <n v="0"/>
    <n v="0"/>
    <n v="0"/>
    <n v="0"/>
    <n v="0"/>
    <n v="3872"/>
    <n v="518039"/>
    <n v="3872"/>
    <n v="4"/>
    <x v="3"/>
    <s v="Sanitary Sewer DC Debt"/>
    <n v="904988"/>
    <s v="Conversion de la station de pompage du chemin March"/>
    <s v="904988 Conversion de la station de pompage du chemin March"/>
    <x v="1"/>
    <x v="9"/>
    <x v="1"/>
    <x v="2"/>
  </r>
  <r>
    <n v="907107"/>
    <x v="182"/>
    <x v="1"/>
    <x v="1"/>
    <x v="39"/>
    <x v="1"/>
    <x v="1"/>
    <x v="1"/>
    <x v="2"/>
    <x v="0"/>
    <s v="Individual"/>
    <x v="1"/>
    <x v="1"/>
    <x v="1"/>
    <x v="3"/>
    <x v="10"/>
    <s v="907107  Acres Road PS Upgrade"/>
    <s v="516233  Sanitary Wastewater (Outside Gree"/>
    <n v="700"/>
    <n v="3570"/>
    <n v="0"/>
    <n v="0"/>
    <n v="0"/>
    <n v="0"/>
    <n v="0"/>
    <n v="0"/>
    <n v="0"/>
    <n v="0"/>
    <n v="4270"/>
    <n v="516233"/>
    <n v="4270"/>
    <n v="7"/>
    <x v="3"/>
    <s v="Sanitary Wastewater"/>
    <n v="907107"/>
    <s v="Modernisation de la station de pompage du chemin Acres"/>
    <s v="907107 Modernisation de la station de pompage du chemin Acres"/>
    <x v="1"/>
    <x v="9"/>
    <x v="1"/>
    <x v="1"/>
  </r>
  <r>
    <n v="907462"/>
    <x v="183"/>
    <x v="1"/>
    <x v="1"/>
    <x v="39"/>
    <x v="1"/>
    <x v="1"/>
    <x v="1"/>
    <x v="2"/>
    <x v="0"/>
    <s v="Individual"/>
    <x v="1"/>
    <x v="1"/>
    <x v="1"/>
    <x v="3"/>
    <x v="10"/>
    <s v="907462  Pump Stations Capacity Increase"/>
    <s v="516233  Sanitary Wastewater (Outside Gree"/>
    <n v="300"/>
    <n v="337"/>
    <n v="468"/>
    <n v="395"/>
    <n v="0"/>
    <n v="0"/>
    <n v="0"/>
    <n v="0"/>
    <n v="0"/>
    <n v="0"/>
    <n v="1500"/>
    <n v="516233"/>
    <n v="1500"/>
    <s v="2,4,19,21"/>
    <x v="0"/>
    <s v="Sanitary Wastewater"/>
    <n v="907462"/>
    <s v="Augmentation de la capacité des stations de pompage"/>
    <s v="907462 Augmentation de la capacité des stations de pompage"/>
    <x v="1"/>
    <x v="9"/>
    <x v="1"/>
    <x v="1"/>
  </r>
  <r>
    <n v="907462"/>
    <x v="183"/>
    <x v="4"/>
    <x v="2"/>
    <x v="37"/>
    <x v="4"/>
    <x v="1"/>
    <x v="1"/>
    <x v="2"/>
    <x v="0"/>
    <s v="Individual"/>
    <x v="1"/>
    <x v="1"/>
    <x v="1"/>
    <x v="3"/>
    <x v="10"/>
    <s v="907462  Pump Stations Capacity Increase"/>
    <s v="518039  Sanitary Sewer DC Debt TBA"/>
    <n v="0"/>
    <n v="0"/>
    <n v="0"/>
    <n v="82"/>
    <n v="0"/>
    <n v="0"/>
    <n v="0"/>
    <n v="0"/>
    <n v="0"/>
    <n v="0"/>
    <n v="82"/>
    <n v="518039"/>
    <n v="82"/>
    <s v="2,4,19,21"/>
    <x v="0"/>
    <s v="Sanitary Sewer DC Debt"/>
    <n v="907462"/>
    <s v="Augmentation de la capacité des stations de pompage"/>
    <s v="907462 Augmentation de la capacité des stations de pompage"/>
    <x v="1"/>
    <x v="9"/>
    <x v="1"/>
    <x v="2"/>
  </r>
  <r>
    <n v="908247"/>
    <x v="184"/>
    <x v="0"/>
    <x v="0"/>
    <x v="21"/>
    <x v="5"/>
    <x v="3"/>
    <x v="1"/>
    <x v="2"/>
    <x v="0"/>
    <s v="Individual"/>
    <x v="1"/>
    <x v="1"/>
    <x v="1"/>
    <x v="3"/>
    <x v="10"/>
    <s v="908247  Richmond PS &amp; Forcemain Expans"/>
    <s v="516112  Sewer Capital"/>
    <n v="250"/>
    <n v="2167.5"/>
    <n v="0"/>
    <n v="0"/>
    <n v="0"/>
    <n v="0"/>
    <n v="0"/>
    <n v="0"/>
    <n v="0"/>
    <n v="0"/>
    <n v="2417.5"/>
    <n v="516112"/>
    <n v="2417.5"/>
    <n v="21"/>
    <x v="7"/>
    <s v="Sewer Capital "/>
    <n v="908247"/>
    <s v="Agrandissement de la station de pompage et de la conduite de refoulement de Richmond"/>
    <s v="908247 Agrandissement de la station de pompage et de la conduite de refoulement de Richmond"/>
    <x v="1"/>
    <x v="9"/>
    <x v="1"/>
    <x v="0"/>
  </r>
  <r>
    <n v="908247"/>
    <x v="184"/>
    <x v="1"/>
    <x v="1"/>
    <x v="40"/>
    <x v="1"/>
    <x v="1"/>
    <x v="1"/>
    <x v="2"/>
    <x v="0"/>
    <s v="Individual"/>
    <x v="1"/>
    <x v="1"/>
    <x v="1"/>
    <x v="3"/>
    <x v="10"/>
    <s v="908247  Richmond PS &amp; Forcemain Expans"/>
    <s v="516332  D/C - Richmond Sanitary Sewer Area Speci"/>
    <n v="750"/>
    <n v="6502.5"/>
    <n v="0"/>
    <n v="0"/>
    <n v="0"/>
    <n v="0"/>
    <n v="0"/>
    <n v="0"/>
    <n v="0"/>
    <n v="0"/>
    <n v="7252.5"/>
    <n v="516332"/>
    <n v="7252.5"/>
    <n v="21"/>
    <x v="7"/>
    <s v="Sanitary Wastewater Services"/>
    <n v="908247"/>
    <s v="Agrandissement de la station de pompage et de la conduite de refoulement de Richmond"/>
    <s v="908247 Agrandissement de la station de pompage et de la conduite de refoulement de Richmond"/>
    <x v="1"/>
    <x v="9"/>
    <x v="1"/>
    <x v="1"/>
  </r>
  <r>
    <n v="908555"/>
    <x v="185"/>
    <x v="0"/>
    <x v="0"/>
    <x v="21"/>
    <x v="5"/>
    <x v="3"/>
    <x v="1"/>
    <x v="2"/>
    <x v="0"/>
    <s v="Individual"/>
    <x v="1"/>
    <x v="1"/>
    <x v="1"/>
    <x v="3"/>
    <x v="10"/>
    <s v="908555  Richmond PS &amp; Forcemain ExpPh3"/>
    <s v="516112  Sewer Capital"/>
    <n v="0"/>
    <n v="0"/>
    <n v="0"/>
    <n v="641.85"/>
    <n v="0"/>
    <n v="0"/>
    <n v="0"/>
    <n v="0"/>
    <n v="0"/>
    <n v="0"/>
    <n v="641.85"/>
    <n v="516112"/>
    <n v="641.85"/>
    <n v="21"/>
    <x v="5"/>
    <s v="Sewer Capital "/>
    <n v="908555"/>
    <s v="Agrandissement de la station de pompage et de la conduite de refoulement de Richmond"/>
    <s v="908555 Agrandissement de la station de pompage et de la conduite de refoulement de Richmond"/>
    <x v="1"/>
    <x v="9"/>
    <x v="1"/>
    <x v="0"/>
  </r>
  <r>
    <n v="908555"/>
    <x v="185"/>
    <x v="1"/>
    <x v="1"/>
    <x v="40"/>
    <x v="1"/>
    <x v="1"/>
    <x v="1"/>
    <x v="2"/>
    <x v="0"/>
    <s v="Individual"/>
    <x v="1"/>
    <x v="1"/>
    <x v="1"/>
    <x v="3"/>
    <x v="10"/>
    <s v="908555  Richmond PS &amp; Forcemain ExpPh3"/>
    <s v="516332  D/C - Richmond Sanitary Sewer Area Speci"/>
    <n v="0"/>
    <n v="0"/>
    <n v="0"/>
    <n v="525.15"/>
    <n v="0"/>
    <n v="0"/>
    <n v="0"/>
    <n v="0"/>
    <n v="0"/>
    <n v="0"/>
    <n v="525.15"/>
    <n v="516332"/>
    <n v="525.15"/>
    <n v="21"/>
    <x v="5"/>
    <s v="Sanitary Wastewater Services"/>
    <n v="908555"/>
    <s v="Agrandissement de la station de pompage et de la conduite de refoulement de Richmond"/>
    <s v="908555 Agrandissement de la station de pompage et de la conduite de refoulement de Richmond"/>
    <x v="1"/>
    <x v="9"/>
    <x v="1"/>
    <x v="1"/>
  </r>
  <r>
    <n v="908624"/>
    <x v="186"/>
    <x v="0"/>
    <x v="0"/>
    <x v="21"/>
    <x v="5"/>
    <x v="3"/>
    <x v="1"/>
    <x v="2"/>
    <x v="0"/>
    <s v="Individual"/>
    <x v="1"/>
    <x v="1"/>
    <x v="1"/>
    <x v="3"/>
    <x v="10"/>
    <s v="908624  2017 Infrastructure Master Plan (Sewer)"/>
    <s v="516112  Sewer Capital"/>
    <n v="0"/>
    <n v="235.85"/>
    <n v="240.3"/>
    <n v="0"/>
    <n v="0"/>
    <n v="0"/>
    <n v="0"/>
    <n v="0"/>
    <n v="0"/>
    <n v="0"/>
    <n v="476.15"/>
    <n v="516112"/>
    <n v="476.15"/>
    <s v="CW"/>
    <x v="8"/>
    <s v="Sewer Capital "/>
    <n v="908624"/>
    <s v="Plan directeur de l'infrastructure 2017 (égout)"/>
    <s v="908624 Plan directeur de l'infrastructure 2017 (égout)"/>
    <x v="1"/>
    <x v="9"/>
    <x v="1"/>
    <x v="0"/>
  </r>
  <r>
    <n v="908624"/>
    <x v="186"/>
    <x v="1"/>
    <x v="1"/>
    <x v="25"/>
    <x v="1"/>
    <x v="1"/>
    <x v="1"/>
    <x v="2"/>
    <x v="0"/>
    <s v="Individual"/>
    <x v="1"/>
    <x v="1"/>
    <x v="1"/>
    <x v="3"/>
    <x v="10"/>
    <s v="908624  2017 Infrastructure Master Plan (Sewer)"/>
    <s v="516279  D/C Studies-2021-CW"/>
    <n v="0"/>
    <n v="29.15"/>
    <n v="29.7"/>
    <n v="0"/>
    <n v="0"/>
    <n v="0"/>
    <n v="0"/>
    <n v="0"/>
    <n v="0"/>
    <n v="0"/>
    <n v="58.849999999999994"/>
    <n v="516279"/>
    <n v="58.849999999999994"/>
    <s v="CW"/>
    <x v="8"/>
    <s v="Studies"/>
    <n v="908624"/>
    <s v="Plan directeur de l'infrastructure 2017 (égout)"/>
    <s v="908624 Plan directeur de l'infrastructure 2017 (égout)"/>
    <x v="1"/>
    <x v="9"/>
    <x v="1"/>
    <x v="1"/>
  </r>
  <r>
    <n v="909072"/>
    <x v="187"/>
    <x v="1"/>
    <x v="1"/>
    <x v="39"/>
    <x v="1"/>
    <x v="1"/>
    <x v="1"/>
    <x v="2"/>
    <x v="0"/>
    <s v="Individual"/>
    <x v="1"/>
    <x v="1"/>
    <x v="1"/>
    <x v="13"/>
    <x v="10"/>
    <s v="909072  Leitrim Sanitary Pump Station Expansion"/>
    <s v="516233  Sanitary Wastewater (Outside Gree"/>
    <n v="0"/>
    <n v="184"/>
    <n v="0"/>
    <n v="0"/>
    <n v="0"/>
    <n v="0"/>
    <n v="0"/>
    <n v="0"/>
    <n v="0"/>
    <n v="0"/>
    <n v="184"/>
    <n v="516233"/>
    <n v="184"/>
    <n v="22"/>
    <x v="2"/>
    <s v="Sanitary Wastewater"/>
    <n v="909072"/>
    <s v="Agrandissement de la station de pompage sanitaire du chemin Leitrim"/>
    <s v="909072 Agrandissement de la station de pompage sanitaire du chemin Leitrim"/>
    <x v="1"/>
    <x v="9"/>
    <x v="1"/>
    <x v="1"/>
  </r>
  <r>
    <n v="909357"/>
    <x v="188"/>
    <x v="1"/>
    <x v="1"/>
    <x v="39"/>
    <x v="1"/>
    <x v="1"/>
    <x v="1"/>
    <x v="2"/>
    <x v="0"/>
    <s v="Individual"/>
    <x v="1"/>
    <x v="1"/>
    <x v="1"/>
    <x v="3"/>
    <x v="10"/>
    <s v="909357  South Nepean Collector Ph3"/>
    <s v="516233  Sanitary Wastewater (Outside Gree"/>
    <n v="7502"/>
    <n v="0"/>
    <n v="0"/>
    <n v="0"/>
    <n v="0"/>
    <n v="0"/>
    <n v="0"/>
    <n v="0"/>
    <n v="0"/>
    <n v="0"/>
    <n v="7502"/>
    <n v="516233"/>
    <n v="7502"/>
    <n v="3"/>
    <x v="7"/>
    <s v="Sanitary Wastewater"/>
    <n v="909357"/>
    <s v="Égout collecteur de Nepean-Sud - Étape 3"/>
    <s v="909357 Égout collecteur de Nepean-Sud - Étape 3"/>
    <x v="1"/>
    <x v="9"/>
    <x v="1"/>
    <x v="1"/>
  </r>
  <r>
    <n v="909357"/>
    <x v="188"/>
    <x v="4"/>
    <x v="2"/>
    <x v="37"/>
    <x v="4"/>
    <x v="1"/>
    <x v="1"/>
    <x v="2"/>
    <x v="0"/>
    <s v="Individual"/>
    <x v="1"/>
    <x v="1"/>
    <x v="1"/>
    <x v="3"/>
    <x v="10"/>
    <s v="909357  South Nepean Collector Ph3"/>
    <s v="518039  Sanitary Sewer DC Debt TBA"/>
    <n v="698"/>
    <n v="0"/>
    <n v="0"/>
    <n v="0"/>
    <n v="0"/>
    <n v="0"/>
    <n v="0"/>
    <n v="0"/>
    <n v="0"/>
    <n v="0"/>
    <n v="698"/>
    <n v="518039"/>
    <n v="698"/>
    <n v="3"/>
    <x v="7"/>
    <s v="Sanitary Sewer DC Debt"/>
    <n v="909357"/>
    <s v="Égout collecteur de Nepean-Sud - Étape 3"/>
    <s v="909357 Égout collecteur de Nepean-Sud - Étape 3"/>
    <x v="1"/>
    <x v="9"/>
    <x v="1"/>
    <x v="2"/>
  </r>
  <r>
    <n v="907390"/>
    <x v="189"/>
    <x v="0"/>
    <x v="0"/>
    <x v="21"/>
    <x v="5"/>
    <x v="3"/>
    <x v="1"/>
    <x v="2"/>
    <x v="0"/>
    <s v="Wastewater Treatment-Growth"/>
    <x v="1"/>
    <x v="1"/>
    <x v="4"/>
    <x v="11"/>
    <x v="10"/>
    <s v="907390  ROPEC Primary Clarifier Expansion"/>
    <s v="516112  Sewer Capital"/>
    <n v="0"/>
    <n v="0"/>
    <n v="0"/>
    <n v="0"/>
    <n v="0"/>
    <n v="16"/>
    <n v="0"/>
    <n v="0"/>
    <n v="0"/>
    <n v="0"/>
    <n v="16"/>
    <n v="516112"/>
    <n v="0"/>
    <n v="18"/>
    <x v="1"/>
    <s v="Sewer Capital "/>
    <n v="907390"/>
    <s v="CEROP – Agrandissement du décanteur primaire"/>
    <s v="907390 CEROP – Agrandissement du décanteur primaire"/>
    <x v="1"/>
    <x v="9"/>
    <x v="1"/>
    <x v="0"/>
  </r>
  <r>
    <n v="907390"/>
    <x v="189"/>
    <x v="1"/>
    <x v="1"/>
    <x v="35"/>
    <x v="1"/>
    <x v="1"/>
    <x v="1"/>
    <x v="2"/>
    <x v="0"/>
    <s v="Wastewater Treatment-Growth"/>
    <x v="1"/>
    <x v="1"/>
    <x v="4"/>
    <x v="11"/>
    <x v="10"/>
    <s v="907390  ROPEC Primary Clarifier Expansion"/>
    <s v="516231  Sanitary Wastewater (City Wide)"/>
    <n v="0"/>
    <n v="0"/>
    <n v="0"/>
    <n v="7459"/>
    <n v="34840"/>
    <n v="6926"/>
    <n v="0"/>
    <n v="0"/>
    <n v="0"/>
    <n v="0"/>
    <n v="49225"/>
    <n v="516231"/>
    <n v="7459"/>
    <n v="18"/>
    <x v="1"/>
    <s v="Sanitary Wastewater"/>
    <n v="907390"/>
    <s v="CEROP – Agrandissement du décanteur primaire"/>
    <s v="907390 CEROP – Agrandissement du décanteur primaire"/>
    <x v="1"/>
    <x v="9"/>
    <x v="1"/>
    <x v="1"/>
  </r>
  <r>
    <n v="907390"/>
    <x v="189"/>
    <x v="1"/>
    <x v="1"/>
    <x v="36"/>
    <x v="1"/>
    <x v="1"/>
    <x v="1"/>
    <x v="2"/>
    <x v="0"/>
    <s v="Wastewater Treatment-Growth"/>
    <x v="1"/>
    <x v="1"/>
    <x v="4"/>
    <x v="11"/>
    <x v="10"/>
    <s v="907390  ROPEC Primary Clarifier Expansion"/>
    <s v="516392  Post Period Capacity Sewer"/>
    <n v="0"/>
    <n v="0"/>
    <n v="0"/>
    <n v="1203"/>
    <n v="5625"/>
    <n v="1118"/>
    <n v="0"/>
    <n v="0"/>
    <n v="0"/>
    <n v="0"/>
    <n v="7946"/>
    <n v="516392"/>
    <n v="1203"/>
    <n v="18"/>
    <x v="1"/>
    <s v="Sanitary Wastewater"/>
    <n v="907390"/>
    <s v="CEROP – Agrandissement du décanteur primaire"/>
    <s v="907390 CEROP – Agrandissement du décanteur primaire"/>
    <x v="1"/>
    <x v="9"/>
    <x v="1"/>
    <x v="1"/>
  </r>
  <r>
    <n v="907390"/>
    <x v="189"/>
    <x v="2"/>
    <x v="2"/>
    <x v="23"/>
    <x v="6"/>
    <x v="3"/>
    <x v="1"/>
    <x v="2"/>
    <x v="0"/>
    <s v="Wastewater Treatment-Growth"/>
    <x v="1"/>
    <x v="1"/>
    <x v="4"/>
    <x v="11"/>
    <x v="10"/>
    <s v="907390  ROPEC Primary Clarifier Expansion"/>
    <s v="518007  Sewer Funded Debt"/>
    <n v="0"/>
    <n v="0"/>
    <n v="0"/>
    <n v="1"/>
    <n v="0"/>
    <n v="75"/>
    <n v="0"/>
    <n v="0"/>
    <n v="0"/>
    <n v="0"/>
    <n v="76"/>
    <n v="518007"/>
    <n v="1"/>
    <n v="18"/>
    <x v="1"/>
    <s v="Sewer Funded Debt"/>
    <n v="907390"/>
    <s v="CEROP – Agrandissement du décanteur primaire"/>
    <s v="907390 CEROP – Agrandissement du décanteur primaire"/>
    <x v="1"/>
    <x v="9"/>
    <x v="1"/>
    <x v="2"/>
  </r>
  <r>
    <n v="907390"/>
    <x v="189"/>
    <x v="4"/>
    <x v="2"/>
    <x v="37"/>
    <x v="4"/>
    <x v="1"/>
    <x v="1"/>
    <x v="2"/>
    <x v="0"/>
    <s v="Wastewater Treatment-Growth"/>
    <x v="1"/>
    <x v="1"/>
    <x v="4"/>
    <x v="11"/>
    <x v="10"/>
    <s v="907390  ROPEC Primary Clarifier Expansion"/>
    <s v="518039  Sanitary Sewer DC Debt TBA"/>
    <n v="0"/>
    <n v="0"/>
    <n v="0"/>
    <n v="0"/>
    <n v="0"/>
    <n v="539"/>
    <n v="0"/>
    <n v="0"/>
    <n v="0"/>
    <n v="0"/>
    <n v="539"/>
    <n v="518039"/>
    <n v="0"/>
    <n v="18"/>
    <x v="1"/>
    <s v="Sanitary Sewer DC Debt"/>
    <n v="907390"/>
    <s v="CEROP – Agrandissement du décanteur primaire"/>
    <s v="907390 CEROP – Agrandissement du décanteur primaire"/>
    <x v="1"/>
    <x v="9"/>
    <x v="1"/>
    <x v="2"/>
  </r>
  <r>
    <n v="909029"/>
    <x v="190"/>
    <x v="0"/>
    <x v="0"/>
    <x v="21"/>
    <x v="5"/>
    <x v="3"/>
    <x v="1"/>
    <x v="2"/>
    <x v="0"/>
    <s v="Wastewater Services General-Regulatory"/>
    <x v="2"/>
    <x v="1"/>
    <x v="4"/>
    <x v="11"/>
    <x v="10"/>
    <s v="909029  Protective Plumbing Program 2018"/>
    <s v="516112  Sewer Capital"/>
    <n v="0"/>
    <n v="1000"/>
    <n v="1000"/>
    <n v="1000"/>
    <n v="1000"/>
    <n v="1000"/>
    <n v="1000"/>
    <n v="1000"/>
    <n v="1000"/>
    <n v="1000"/>
    <n v="9000"/>
    <n v="516112"/>
    <n v="3000"/>
    <s v="CW"/>
    <x v="9"/>
    <s v="Sewer Capital "/>
    <n v="909029"/>
    <s v="Programme d’installation de dispositifs protecteurs sanitaires – 2018"/>
    <s v="909029 Programme d’installation de dispositifs protecteurs sanitaires – 2018"/>
    <x v="1"/>
    <x v="9"/>
    <x v="2"/>
    <x v="0"/>
  </r>
  <r>
    <n v="909312"/>
    <x v="191"/>
    <x v="0"/>
    <x v="0"/>
    <x v="21"/>
    <x v="5"/>
    <x v="3"/>
    <x v="1"/>
    <x v="2"/>
    <x v="0"/>
    <s v="Wastewater Services General-Renewal"/>
    <x v="0"/>
    <x v="1"/>
    <x v="4"/>
    <x v="11"/>
    <x v="10"/>
    <s v="909312  Water Env Protec Short Term Initiat 2019"/>
    <s v="516112  Sewer Capital"/>
    <n v="150"/>
    <n v="150"/>
    <n v="150"/>
    <n v="150"/>
    <n v="150"/>
    <n v="150"/>
    <n v="150"/>
    <n v="150"/>
    <n v="150"/>
    <n v="150"/>
    <n v="1500"/>
    <n v="516112"/>
    <n v="600"/>
    <n v="11"/>
    <x v="3"/>
    <s v="Sewer Capital "/>
    <n v="909312"/>
    <s v="Protection de l’environnement l’eau : Initiatives à court terme - 2019"/>
    <s v="909312 Protection de l’environnement l’eau : Initiatives à court terme - 2019"/>
    <x v="1"/>
    <x v="9"/>
    <x v="0"/>
    <x v="0"/>
  </r>
  <r>
    <n v="903324"/>
    <x v="192"/>
    <x v="0"/>
    <x v="0"/>
    <x v="22"/>
    <x v="5"/>
    <x v="3"/>
    <x v="1"/>
    <x v="3"/>
    <x v="0"/>
    <s v="Individual"/>
    <x v="0"/>
    <x v="1"/>
    <x v="1"/>
    <x v="3"/>
    <x v="12"/>
    <s v="903324  Kennedy Burnett SW Pond"/>
    <s v="516180  Stormwater Reserve Capital"/>
    <n v="7875"/>
    <n v="0"/>
    <n v="0"/>
    <n v="0"/>
    <n v="0"/>
    <n v="0"/>
    <n v="0"/>
    <n v="0"/>
    <n v="0"/>
    <n v="0"/>
    <n v="7875"/>
    <n v="516180"/>
    <n v="7875"/>
    <n v="3"/>
    <x v="9"/>
    <s v="Stormwater"/>
    <n v="903324"/>
    <s v="Bassin de rétention des eaux pluviales Kennedy-Burnett "/>
    <s v="903324 Bassin de rétention des eaux pluviales Kennedy-Burnett "/>
    <x v="1"/>
    <x v="12"/>
    <x v="0"/>
    <x v="0"/>
  </r>
  <r>
    <n v="903324"/>
    <x v="192"/>
    <x v="1"/>
    <x v="1"/>
    <x v="38"/>
    <x v="1"/>
    <x v="1"/>
    <x v="1"/>
    <x v="3"/>
    <x v="0"/>
    <s v="Individual"/>
    <x v="0"/>
    <x v="1"/>
    <x v="1"/>
    <x v="3"/>
    <x v="12"/>
    <s v="903324  Kennedy Burnett SW Pond"/>
    <s v="516285 SUC Nepean"/>
    <n v="4625"/>
    <n v="0"/>
    <n v="0"/>
    <n v="0"/>
    <n v="0"/>
    <n v="0"/>
    <n v="0"/>
    <n v="0"/>
    <n v="0"/>
    <n v="0"/>
    <n v="4625"/>
    <n v="516285"/>
    <n v="4625"/>
    <n v="3"/>
    <x v="9"/>
    <s v="Stormwater Management Ponds"/>
    <n v="903324"/>
    <s v="Bassin de rétention des eaux pluviales Kennedy-Burnett "/>
    <s v="903324 Bassin de rétention des eaux pluviales Kennedy-Burnett "/>
    <x v="1"/>
    <x v="12"/>
    <x v="0"/>
    <x v="1"/>
  </r>
  <r>
    <n v="908252"/>
    <x v="193"/>
    <x v="0"/>
    <x v="0"/>
    <x v="22"/>
    <x v="5"/>
    <x v="3"/>
    <x v="1"/>
    <x v="3"/>
    <x v="0"/>
    <s v="Individual"/>
    <x v="0"/>
    <x v="1"/>
    <x v="1"/>
    <x v="3"/>
    <x v="12"/>
    <s v="908252  Stormwater Mgmt Retrofit Master Plan"/>
    <s v="516180  Stormwater Reserve Capital"/>
    <n v="100"/>
    <n v="510"/>
    <n v="0"/>
    <n v="0"/>
    <n v="0"/>
    <n v="0"/>
    <n v="0"/>
    <n v="0"/>
    <n v="0"/>
    <n v="0"/>
    <n v="610"/>
    <n v="516180"/>
    <n v="610"/>
    <s v="CW"/>
    <x v="8"/>
    <s v="Stormwater"/>
    <n v="908252"/>
    <s v="Plan directeur de modernisation du système de gestion des eaux pluviales"/>
    <s v="908252 Plan directeur de modernisation du système de gestion des eaux pluviales"/>
    <x v="1"/>
    <x v="12"/>
    <x v="0"/>
    <x v="0"/>
  </r>
  <r>
    <n v="909355"/>
    <x v="194"/>
    <x v="0"/>
    <x v="0"/>
    <x v="22"/>
    <x v="5"/>
    <x v="3"/>
    <x v="1"/>
    <x v="3"/>
    <x v="0"/>
    <s v="Individual"/>
    <x v="0"/>
    <x v="1"/>
    <x v="1"/>
    <x v="3"/>
    <x v="12"/>
    <s v="909355  2019 Flood Plain Mapping"/>
    <s v="516180  Stormwater Reserve Capital"/>
    <n v="175"/>
    <n v="255"/>
    <n v="208"/>
    <n v="133"/>
    <n v="0"/>
    <n v="0"/>
    <n v="0"/>
    <n v="0"/>
    <n v="0"/>
    <n v="0"/>
    <n v="771"/>
    <n v="516180"/>
    <n v="771"/>
    <s v="CW"/>
    <x v="3"/>
    <s v="Stormwater"/>
    <n v="909355"/>
    <s v="Cartographie des plaines inondables 2019"/>
    <s v="909355 Cartographie des plaines inondables 2019"/>
    <x v="1"/>
    <x v="12"/>
    <x v="0"/>
    <x v="0"/>
  </r>
  <r>
    <n v="909356"/>
    <x v="195"/>
    <x v="0"/>
    <x v="0"/>
    <x v="22"/>
    <x v="5"/>
    <x v="3"/>
    <x v="1"/>
    <x v="3"/>
    <x v="0"/>
    <s v="Individual"/>
    <x v="0"/>
    <x v="1"/>
    <x v="1"/>
    <x v="3"/>
    <x v="12"/>
    <s v="909356  2020 Stormwater Management Retrofit"/>
    <s v="516180  Stormwater Reserve Capital"/>
    <n v="0"/>
    <n v="0"/>
    <n v="1500"/>
    <n v="2500"/>
    <n v="0"/>
    <n v="0"/>
    <n v="0"/>
    <n v="0"/>
    <n v="0"/>
    <n v="0"/>
    <n v="4000"/>
    <n v="516180"/>
    <n v="4000"/>
    <s v="CW"/>
    <x v="3"/>
    <s v="Stormwater"/>
    <n v="909356"/>
    <s v="Modernisation de la gestion des eaux pluviales 2020"/>
    <s v="909356 Modernisation de la gestion des eaux pluviales 2020"/>
    <x v="1"/>
    <x v="12"/>
    <x v="0"/>
    <x v="0"/>
  </r>
  <r>
    <n v="909356"/>
    <x v="195"/>
    <x v="2"/>
    <x v="2"/>
    <x v="24"/>
    <x v="6"/>
    <x v="3"/>
    <x v="1"/>
    <x v="3"/>
    <x v="0"/>
    <s v="Individual"/>
    <x v="0"/>
    <x v="1"/>
    <x v="1"/>
    <x v="3"/>
    <x v="12"/>
    <s v="909356  2020 Stormwater Management Retrofit"/>
    <s v="518056  Stormwater Reserve Capital Debt"/>
    <n v="0"/>
    <n v="2040"/>
    <n v="580"/>
    <n v="683"/>
    <n v="0"/>
    <n v="0"/>
    <n v="0"/>
    <n v="0"/>
    <n v="0"/>
    <n v="0"/>
    <n v="3303"/>
    <n v="518056"/>
    <n v="3303"/>
    <s v="CW"/>
    <x v="3"/>
    <e v="#N/A"/>
    <n v="909356"/>
    <s v="Modernisation de la gestion des eaux pluviales 2020"/>
    <s v="909356 Modernisation de la gestion des eaux pluviales 2020"/>
    <x v="1"/>
    <x v="12"/>
    <x v="0"/>
    <x v="2"/>
  </r>
  <r>
    <n v="909017"/>
    <x v="196"/>
    <x v="0"/>
    <x v="0"/>
    <x v="22"/>
    <x v="5"/>
    <x v="3"/>
    <x v="1"/>
    <x v="3"/>
    <x v="0"/>
    <s v="Structures-Stormwater"/>
    <x v="0"/>
    <x v="1"/>
    <x v="1"/>
    <x v="3"/>
    <x v="12"/>
    <s v="909017  LRT2 C1 Hwy 174 Culverts"/>
    <s v="516180  Stormwater Reserve Capital"/>
    <n v="510"/>
    <n v="0"/>
    <n v="1010"/>
    <n v="0"/>
    <n v="0"/>
    <n v="0"/>
    <n v="0"/>
    <n v="0"/>
    <n v="0"/>
    <n v="0"/>
    <n v="1520"/>
    <n v="516180"/>
    <n v="1520"/>
    <s v="CW"/>
    <x v="3"/>
    <s v="Stormwater"/>
    <n v="909017"/>
    <s v="TLR2 Ponceaux de l’autoroute 174 zone C1"/>
    <s v="909017 TLR2 Ponceaux de l’autoroute 174 zone C1"/>
    <x v="1"/>
    <x v="12"/>
    <x v="0"/>
    <x v="0"/>
  </r>
  <r>
    <n v="909017"/>
    <x v="196"/>
    <x v="2"/>
    <x v="2"/>
    <x v="24"/>
    <x v="6"/>
    <x v="3"/>
    <x v="1"/>
    <x v="3"/>
    <x v="0"/>
    <s v="Structures-Stormwater"/>
    <x v="0"/>
    <x v="1"/>
    <x v="1"/>
    <x v="3"/>
    <x v="12"/>
    <s v="909017  LRT2 C1 Hwy 174 Culverts"/>
    <s v="518056  Stormwater Reserve Capital Debt"/>
    <n v="1500"/>
    <n v="4019"/>
    <n v="1000"/>
    <n v="0"/>
    <n v="0"/>
    <n v="0"/>
    <n v="0"/>
    <n v="0"/>
    <n v="0"/>
    <n v="0"/>
    <n v="6519"/>
    <n v="518056"/>
    <n v="6519"/>
    <s v="CW"/>
    <x v="3"/>
    <e v="#N/A"/>
    <n v="909017"/>
    <s v="TLR2 Ponceaux de l’autoroute 174 zone C1"/>
    <s v="909017 TLR2 Ponceaux de l’autoroute 174 zone C1"/>
    <x v="1"/>
    <x v="12"/>
    <x v="0"/>
    <x v="2"/>
  </r>
  <r>
    <n v="909383"/>
    <x v="197"/>
    <x v="0"/>
    <x v="0"/>
    <x v="21"/>
    <x v="5"/>
    <x v="3"/>
    <x v="1"/>
    <x v="3"/>
    <x v="0"/>
    <s v="Structures-Stormwater"/>
    <x v="0"/>
    <x v="1"/>
    <x v="1"/>
    <x v="3"/>
    <x v="12"/>
    <s v="909383  2019 Culverts Scoping Pre/Post Eng."/>
    <s v="516112  Sewer Capital"/>
    <n v="0"/>
    <n v="0"/>
    <n v="0"/>
    <n v="0"/>
    <n v="1000"/>
    <n v="1000"/>
    <n v="1000"/>
    <n v="1000"/>
    <n v="1000"/>
    <n v="1000"/>
    <n v="6000"/>
    <n v="516112"/>
    <n v="0"/>
    <s v="CW"/>
    <x v="3"/>
    <s v="Sewer Capital "/>
    <n v="909383"/>
    <s v="Délimitations préalable et subséquente des travaux d'ingénierie des ponceaux 2019"/>
    <s v="909383 Délimitations préalable et subséquente des travaux d'ingénierie des ponceaux 2019"/>
    <x v="1"/>
    <x v="12"/>
    <x v="0"/>
    <x v="0"/>
  </r>
  <r>
    <n v="909383"/>
    <x v="197"/>
    <x v="0"/>
    <x v="0"/>
    <x v="22"/>
    <x v="5"/>
    <x v="3"/>
    <x v="1"/>
    <x v="3"/>
    <x v="0"/>
    <s v="Structures-Stormwater"/>
    <x v="0"/>
    <x v="1"/>
    <x v="1"/>
    <x v="3"/>
    <x v="12"/>
    <s v="909383  2019 Culverts Scoping Pre/Post Eng."/>
    <s v="516180  Stormwater Reserve Capital"/>
    <n v="510"/>
    <n v="600"/>
    <n v="600"/>
    <n v="600"/>
    <n v="0"/>
    <n v="0"/>
    <n v="0"/>
    <n v="0"/>
    <n v="0"/>
    <n v="0"/>
    <n v="2310"/>
    <n v="516180"/>
    <n v="2310"/>
    <s v="CW"/>
    <x v="3"/>
    <s v="Stormwater"/>
    <n v="909383"/>
    <s v="Délimitations préalable et subséquente des travaux d'ingénierie des ponceaux 2019"/>
    <s v="909383 Délimitations préalable et subséquente des travaux d'ingénierie des ponceaux 2019"/>
    <x v="1"/>
    <x v="12"/>
    <x v="0"/>
    <x v="0"/>
  </r>
  <r>
    <n v="909384"/>
    <x v="198"/>
    <x v="0"/>
    <x v="0"/>
    <x v="21"/>
    <x v="5"/>
    <x v="3"/>
    <x v="1"/>
    <x v="3"/>
    <x v="0"/>
    <s v="Structures-Stormwater"/>
    <x v="0"/>
    <x v="1"/>
    <x v="1"/>
    <x v="3"/>
    <x v="12"/>
    <s v="909384  2019 Drainage Culverts - Site-Specific"/>
    <s v="516112  Sewer Capital"/>
    <n v="0"/>
    <n v="0"/>
    <n v="0"/>
    <n v="0"/>
    <n v="500"/>
    <n v="500"/>
    <n v="500"/>
    <n v="500"/>
    <n v="500"/>
    <n v="500"/>
    <n v="3000"/>
    <n v="516112"/>
    <n v="0"/>
    <s v="CW"/>
    <x v="3"/>
    <s v="Sewer Capital "/>
    <n v="909384"/>
    <s v="Ponceaux de drainage 2019 - Propres à un emplacement"/>
    <s v="909384 Ponceaux de drainage 2019 - Propres à un emplacement"/>
    <x v="1"/>
    <x v="12"/>
    <x v="0"/>
    <x v="0"/>
  </r>
  <r>
    <n v="909384"/>
    <x v="198"/>
    <x v="0"/>
    <x v="0"/>
    <x v="22"/>
    <x v="5"/>
    <x v="3"/>
    <x v="1"/>
    <x v="3"/>
    <x v="0"/>
    <s v="Structures-Stormwater"/>
    <x v="0"/>
    <x v="1"/>
    <x v="1"/>
    <x v="3"/>
    <x v="12"/>
    <s v="909384  2019 Drainage Culverts - Site-Specific"/>
    <s v="516180  Stormwater Reserve Capital"/>
    <n v="300"/>
    <n v="600"/>
    <n v="1300"/>
    <n v="1100"/>
    <n v="0"/>
    <n v="0"/>
    <n v="0"/>
    <n v="0"/>
    <n v="0"/>
    <n v="0"/>
    <n v="3300"/>
    <n v="516180"/>
    <n v="3300"/>
    <s v="CW"/>
    <x v="3"/>
    <s v="Stormwater"/>
    <n v="909384"/>
    <s v="Ponceaux de drainage 2019 - Propres à un emplacement"/>
    <s v="909384 Ponceaux de drainage 2019 - Propres à un emplacement"/>
    <x v="1"/>
    <x v="12"/>
    <x v="0"/>
    <x v="0"/>
  </r>
  <r>
    <n v="909384"/>
    <x v="198"/>
    <x v="2"/>
    <x v="2"/>
    <x v="23"/>
    <x v="6"/>
    <x v="3"/>
    <x v="1"/>
    <x v="3"/>
    <x v="0"/>
    <s v="Structures-Stormwater"/>
    <x v="0"/>
    <x v="1"/>
    <x v="1"/>
    <x v="3"/>
    <x v="12"/>
    <s v="909384  2019 Drainage Culverts - Site-Specific"/>
    <s v="518007  Sewer Funded Debt"/>
    <n v="0"/>
    <n v="0"/>
    <n v="0"/>
    <n v="0"/>
    <n v="500"/>
    <n v="500"/>
    <n v="500"/>
    <n v="500"/>
    <n v="500"/>
    <n v="500"/>
    <n v="3000"/>
    <n v="518007"/>
    <n v="0"/>
    <s v="CW"/>
    <x v="3"/>
    <s v="Sewer Funded Debt"/>
    <n v="909384"/>
    <s v="Ponceaux de drainage 2019 - Propres à un emplacement"/>
    <s v="909384 Ponceaux de drainage 2019 - Propres à un emplacement"/>
    <x v="1"/>
    <x v="12"/>
    <x v="0"/>
    <x v="2"/>
  </r>
  <r>
    <n v="909384"/>
    <x v="198"/>
    <x v="2"/>
    <x v="2"/>
    <x v="24"/>
    <x v="6"/>
    <x v="3"/>
    <x v="1"/>
    <x v="3"/>
    <x v="0"/>
    <s v="Structures-Stormwater"/>
    <x v="0"/>
    <x v="1"/>
    <x v="1"/>
    <x v="3"/>
    <x v="12"/>
    <s v="909384  2019 Drainage Culverts - Site-Specific"/>
    <s v="518056  Stormwater Reserve Capital Debt"/>
    <n v="400"/>
    <n v="1900"/>
    <n v="1000"/>
    <n v="1200"/>
    <n v="0"/>
    <n v="0"/>
    <n v="0"/>
    <n v="0"/>
    <n v="0"/>
    <n v="0"/>
    <n v="4500"/>
    <n v="518056"/>
    <n v="4500"/>
    <s v="CW"/>
    <x v="3"/>
    <e v="#N/A"/>
    <n v="909384"/>
    <s v="Ponceaux de drainage 2019 - Propres à un emplacement"/>
    <s v="909384 Ponceaux de drainage 2019 - Propres à un emplacement"/>
    <x v="1"/>
    <x v="12"/>
    <x v="0"/>
    <x v="2"/>
  </r>
  <r>
    <n v="909385"/>
    <x v="199"/>
    <x v="0"/>
    <x v="0"/>
    <x v="21"/>
    <x v="5"/>
    <x v="3"/>
    <x v="1"/>
    <x v="3"/>
    <x v="0"/>
    <s v="Structures-Stormwater"/>
    <x v="0"/>
    <x v="1"/>
    <x v="1"/>
    <x v="3"/>
    <x v="12"/>
    <s v="909385  2019 Drainage Culverts - CW"/>
    <s v="516112  Sewer Capital"/>
    <n v="0"/>
    <n v="0"/>
    <n v="0"/>
    <n v="0"/>
    <n v="10000"/>
    <n v="6000"/>
    <n v="7000"/>
    <n v="7000"/>
    <n v="7000"/>
    <n v="7000"/>
    <n v="44000"/>
    <n v="516112"/>
    <n v="0"/>
    <s v="CW"/>
    <x v="3"/>
    <s v="Sewer Capital "/>
    <n v="909385"/>
    <s v="Ponceaux de drainage 2019 - À l'échelle de la Ville"/>
    <s v="909385 Ponceaux de drainage 2019 - À l'échelle de la Ville"/>
    <x v="1"/>
    <x v="12"/>
    <x v="0"/>
    <x v="0"/>
  </r>
  <r>
    <n v="909385"/>
    <x v="199"/>
    <x v="0"/>
    <x v="0"/>
    <x v="22"/>
    <x v="5"/>
    <x v="3"/>
    <x v="1"/>
    <x v="3"/>
    <x v="0"/>
    <s v="Structures-Stormwater"/>
    <x v="0"/>
    <x v="1"/>
    <x v="1"/>
    <x v="3"/>
    <x v="12"/>
    <s v="909385  2019 Drainage Culverts - CW"/>
    <s v="516180  Stormwater Reserve Capital"/>
    <n v="775"/>
    <n v="2800"/>
    <n v="5500"/>
    <n v="6050"/>
    <n v="0"/>
    <n v="0"/>
    <n v="0"/>
    <n v="0"/>
    <n v="0"/>
    <n v="0"/>
    <n v="15125"/>
    <n v="516180"/>
    <n v="15125"/>
    <s v="CW"/>
    <x v="3"/>
    <s v="Stormwater"/>
    <n v="909385"/>
    <s v="Ponceaux de drainage 2019 - À l'échelle de la Ville"/>
    <s v="909385 Ponceaux de drainage 2019 - À l'échelle de la Ville"/>
    <x v="1"/>
    <x v="12"/>
    <x v="0"/>
    <x v="0"/>
  </r>
  <r>
    <n v="909385"/>
    <x v="199"/>
    <x v="2"/>
    <x v="2"/>
    <x v="23"/>
    <x v="6"/>
    <x v="3"/>
    <x v="1"/>
    <x v="3"/>
    <x v="0"/>
    <s v="Structures-Stormwater"/>
    <x v="0"/>
    <x v="1"/>
    <x v="1"/>
    <x v="3"/>
    <x v="12"/>
    <s v="909385  2019 Drainage Culverts - CW"/>
    <s v="518007  Sewer Funded Debt"/>
    <n v="0"/>
    <n v="0"/>
    <n v="0"/>
    <n v="0"/>
    <n v="5000"/>
    <n v="6000"/>
    <n v="7000"/>
    <n v="7000"/>
    <n v="7000"/>
    <n v="7000"/>
    <n v="39000"/>
    <n v="518007"/>
    <n v="0"/>
    <s v="CW"/>
    <x v="3"/>
    <s v="Sewer Funded Debt"/>
    <n v="909385"/>
    <s v="Ponceaux de drainage 2019 - À l'échelle de la Ville"/>
    <s v="909385 Ponceaux de drainage 2019 - À l'échelle de la Ville"/>
    <x v="1"/>
    <x v="12"/>
    <x v="0"/>
    <x v="2"/>
  </r>
  <r>
    <n v="909385"/>
    <x v="199"/>
    <x v="2"/>
    <x v="2"/>
    <x v="24"/>
    <x v="6"/>
    <x v="3"/>
    <x v="1"/>
    <x v="3"/>
    <x v="0"/>
    <s v="Structures-Stormwater"/>
    <x v="0"/>
    <x v="1"/>
    <x v="1"/>
    <x v="3"/>
    <x v="12"/>
    <s v="909385  2019 Drainage Culverts - CW"/>
    <s v="518056  Stormwater Reserve Capital Debt"/>
    <n v="12000"/>
    <n v="10000"/>
    <n v="6000"/>
    <n v="6000"/>
    <n v="0"/>
    <n v="0"/>
    <n v="0"/>
    <n v="0"/>
    <n v="0"/>
    <n v="0"/>
    <n v="34000"/>
    <n v="518056"/>
    <n v="34000"/>
    <s v="CW"/>
    <x v="3"/>
    <e v="#N/A"/>
    <n v="909385"/>
    <s v="Ponceaux de drainage 2019 - À l'échelle de la Ville"/>
    <s v="909385 Ponceaux de drainage 2019 - À l'échelle de la Ville"/>
    <x v="1"/>
    <x v="12"/>
    <x v="0"/>
    <x v="2"/>
  </r>
  <r>
    <n v="909386"/>
    <x v="200"/>
    <x v="0"/>
    <x v="0"/>
    <x v="22"/>
    <x v="5"/>
    <x v="3"/>
    <x v="1"/>
    <x v="3"/>
    <x v="0"/>
    <s v="Structures-Stormwater"/>
    <x v="0"/>
    <x v="1"/>
    <x v="1"/>
    <x v="3"/>
    <x v="12"/>
    <s v="909386  2019 Drainage Culverts - Other"/>
    <s v="516180  Stormwater Reserve Capital"/>
    <n v="325"/>
    <n v="0"/>
    <n v="0"/>
    <n v="0"/>
    <n v="0"/>
    <n v="0"/>
    <n v="0"/>
    <n v="0"/>
    <n v="0"/>
    <n v="0"/>
    <n v="325"/>
    <n v="516180"/>
    <n v="325"/>
    <s v="CW"/>
    <x v="3"/>
    <s v="Stormwater"/>
    <n v="909386"/>
    <s v="Ponceaux de drainage 2019 - Autres"/>
    <s v="909386 Ponceaux de drainage 2019 - Autres"/>
    <x v="1"/>
    <x v="12"/>
    <x v="0"/>
    <x v="0"/>
  </r>
  <r>
    <n v="909386"/>
    <x v="200"/>
    <x v="2"/>
    <x v="2"/>
    <x v="24"/>
    <x v="6"/>
    <x v="3"/>
    <x v="1"/>
    <x v="3"/>
    <x v="0"/>
    <s v="Structures-Stormwater"/>
    <x v="0"/>
    <x v="1"/>
    <x v="1"/>
    <x v="3"/>
    <x v="12"/>
    <s v="909386  2019 Drainage Culverts - Other"/>
    <s v="518056  Stormwater Reserve Capital Debt"/>
    <n v="300"/>
    <n v="0"/>
    <n v="0"/>
    <n v="0"/>
    <n v="0"/>
    <n v="0"/>
    <n v="0"/>
    <n v="0"/>
    <n v="0"/>
    <n v="0"/>
    <n v="300"/>
    <n v="518056"/>
    <n v="300"/>
    <s v="CW"/>
    <x v="3"/>
    <e v="#N/A"/>
    <n v="909386"/>
    <s v="Ponceaux de drainage 2019 - Autres"/>
    <s v="909386 Ponceaux de drainage 2019 - Autres"/>
    <x v="1"/>
    <x v="12"/>
    <x v="0"/>
    <x v="2"/>
  </r>
  <r>
    <n v="908618"/>
    <x v="201"/>
    <x v="0"/>
    <x v="0"/>
    <x v="22"/>
    <x v="5"/>
    <x v="3"/>
    <x v="1"/>
    <x v="3"/>
    <x v="0"/>
    <s v="Individual"/>
    <x v="0"/>
    <x v="1"/>
    <x v="1"/>
    <x v="3"/>
    <x v="12"/>
    <s v="908618  CWWF Convent Glen North Storm Sewer"/>
    <s v="516180  Stormwater Reserve Capital"/>
    <n v="0"/>
    <n v="0"/>
    <n v="0"/>
    <n v="20600"/>
    <n v="0"/>
    <n v="0"/>
    <n v="0"/>
    <n v="0"/>
    <n v="0"/>
    <n v="0"/>
    <n v="20600"/>
    <n v="516180"/>
    <n v="20600"/>
    <n v="1"/>
    <x v="5"/>
    <s v="Stormwater"/>
    <n v="908618"/>
    <s v="Égout pluvial collecteur de Bilberry Ouest"/>
    <s v="908618 Égout pluvial collecteur de Bilberry Ouest"/>
    <x v="1"/>
    <x v="12"/>
    <x v="0"/>
    <x v="0"/>
  </r>
  <r>
    <n v="909150"/>
    <x v="202"/>
    <x v="0"/>
    <x v="0"/>
    <x v="22"/>
    <x v="5"/>
    <x v="3"/>
    <x v="1"/>
    <x v="3"/>
    <x v="0"/>
    <s v="Stormwater Collection Rehabilitation"/>
    <x v="0"/>
    <x v="1"/>
    <x v="1"/>
    <x v="3"/>
    <x v="12"/>
    <s v="909150  2019 Stormwater Improvements"/>
    <s v="516180  Stormwater Reserve Capital"/>
    <n v="500"/>
    <n v="1000"/>
    <n v="1000"/>
    <n v="1140"/>
    <n v="4305"/>
    <n v="9215"/>
    <n v="7310"/>
    <n v="8300"/>
    <n v="9310"/>
    <n v="9650"/>
    <n v="51730"/>
    <n v="516180"/>
    <n v="3640"/>
    <s v="CW"/>
    <x v="3"/>
    <s v="Stormwater"/>
    <n v="909150"/>
    <s v="Modernisation de l’infrastructure de gestion des eaux pluviales – 2018"/>
    <s v="909150 Modernisation de l’infrastructure de gestion des eaux pluviales – 2018"/>
    <x v="1"/>
    <x v="12"/>
    <x v="0"/>
    <x v="0"/>
  </r>
  <r>
    <n v="902137"/>
    <x v="203"/>
    <x v="0"/>
    <x v="0"/>
    <x v="21"/>
    <x v="5"/>
    <x v="3"/>
    <x v="1"/>
    <x v="3"/>
    <x v="0"/>
    <s v="Stormwater Management Facilities"/>
    <x v="0"/>
    <x v="1"/>
    <x v="4"/>
    <x v="14"/>
    <x v="12"/>
    <s v="902137  Stormwater Mgmt: Rehab&amp;Enviro Compliance"/>
    <s v="516112  Sewer Capital"/>
    <n v="1620"/>
    <n v="1450"/>
    <n v="706"/>
    <n v="712"/>
    <n v="743"/>
    <n v="775"/>
    <n v="808"/>
    <n v="870"/>
    <n v="870"/>
    <n v="870"/>
    <n v="9424"/>
    <n v="516112"/>
    <n v="4488"/>
    <s v="CW"/>
    <x v="8"/>
    <s v="Sewer Capital "/>
    <n v="902137"/>
    <s v="Gestion des eaux pluviales : divers travaux de réfection et de conformité environnementale – 2019"/>
    <s v="902137 Gestion des eaux pluviales : divers travaux de réfection et de conformité environnementale – 2019"/>
    <x v="1"/>
    <x v="12"/>
    <x v="0"/>
    <x v="0"/>
  </r>
  <r>
    <n v="909540"/>
    <x v="204"/>
    <x v="1"/>
    <x v="1"/>
    <x v="41"/>
    <x v="1"/>
    <x v="1"/>
    <x v="1"/>
    <x v="3"/>
    <x v="0"/>
    <s v="Individual"/>
    <x v="1"/>
    <x v="1"/>
    <x v="1"/>
    <x v="10"/>
    <x v="12"/>
    <s v="909540  DCA- Riverside South Pond 5 Storm Sewers"/>
    <s v="516283  SUC Glou Ponds"/>
    <n v="6500.826"/>
    <n v="0"/>
    <n v="0"/>
    <n v="0"/>
    <n v="0"/>
    <n v="0"/>
    <n v="0"/>
    <n v="0"/>
    <n v="0"/>
    <n v="0"/>
    <n v="6500.826"/>
    <n v="516283"/>
    <n v="6500.826"/>
    <n v="22"/>
    <x v="2"/>
    <s v="Stormwater Management Ponds"/>
    <n v="909540"/>
    <s v="ERA - Égouts pluviaux du bassin de rétention 5 Riverside-Sud"/>
    <s v="909540 ERA - Égouts pluviaux du bassin de rétention 5 Riverside-Sud"/>
    <x v="1"/>
    <x v="12"/>
    <x v="1"/>
    <x v="1"/>
  </r>
  <r>
    <n v="907485"/>
    <x v="205"/>
    <x v="0"/>
    <x v="0"/>
    <x v="22"/>
    <x v="5"/>
    <x v="3"/>
    <x v="1"/>
    <x v="3"/>
    <x v="0"/>
    <s v="Individual"/>
    <x v="1"/>
    <x v="1"/>
    <x v="1"/>
    <x v="3"/>
    <x v="12"/>
    <s v="907485  2019 Stormwater Master Planning"/>
    <s v="516180  Stormwater Reserve Capital"/>
    <n v="197.5"/>
    <n v="201.45"/>
    <n v="0"/>
    <n v="0"/>
    <n v="0"/>
    <n v="0"/>
    <n v="0"/>
    <n v="0"/>
    <n v="0"/>
    <n v="0"/>
    <n v="398.95"/>
    <n v="516180"/>
    <n v="398.95"/>
    <s v="CW"/>
    <x v="4"/>
    <s v="Stormwater"/>
    <n v="907485"/>
    <s v="Plan directeur de modernisation de la gestion des eaux pluviales 2019"/>
    <s v="907485 Plan directeur de modernisation de la gestion des eaux pluviales 2019"/>
    <x v="1"/>
    <x v="12"/>
    <x v="1"/>
    <x v="0"/>
  </r>
  <r>
    <n v="907485"/>
    <x v="205"/>
    <x v="1"/>
    <x v="1"/>
    <x v="25"/>
    <x v="1"/>
    <x v="1"/>
    <x v="1"/>
    <x v="3"/>
    <x v="0"/>
    <s v="Individual"/>
    <x v="1"/>
    <x v="1"/>
    <x v="1"/>
    <x v="3"/>
    <x v="12"/>
    <s v="907485  2019 Stormwater Master Planning"/>
    <s v="516279  D/C Studies-2021-CW"/>
    <n v="52.5"/>
    <n v="53.55"/>
    <n v="0"/>
    <n v="0"/>
    <n v="0"/>
    <n v="0"/>
    <n v="0"/>
    <n v="0"/>
    <n v="0"/>
    <n v="0"/>
    <n v="106.05"/>
    <n v="516279"/>
    <n v="106.05"/>
    <s v="CW"/>
    <x v="4"/>
    <s v="Studies"/>
    <n v="907485"/>
    <s v="Plan directeur de modernisation de la gestion des eaux pluviales 2019"/>
    <s v="907485 Plan directeur de modernisation de la gestion des eaux pluviales 2019"/>
    <x v="1"/>
    <x v="12"/>
    <x v="1"/>
    <x v="1"/>
  </r>
  <r>
    <n v="909351"/>
    <x v="206"/>
    <x v="3"/>
    <x v="3"/>
    <x v="11"/>
    <x v="3"/>
    <x v="2"/>
    <x v="1"/>
    <x v="3"/>
    <x v="0"/>
    <s v="Municipal Drains"/>
    <x v="3"/>
    <x v="1"/>
    <x v="4"/>
    <x v="14"/>
    <x v="12"/>
    <s v="909351  Municipal Drain Improvements - 2019"/>
    <s v="517005  General Revenue"/>
    <n v="432"/>
    <n v="450"/>
    <n v="450"/>
    <n v="450"/>
    <n v="450"/>
    <n v="450"/>
    <n v="450"/>
    <n v="450"/>
    <n v="450"/>
    <n v="450"/>
    <n v="4482"/>
    <n v="517005"/>
    <n v="1782"/>
    <n v="21"/>
    <x v="3"/>
    <s v="General"/>
    <n v="909351"/>
    <s v="Améliorations de drain municipal - 2019"/>
    <s v="909351 Améliorations de drain municipal - 2019"/>
    <x v="1"/>
    <x v="12"/>
    <x v="4"/>
    <x v="3"/>
  </r>
  <r>
    <n v="909351"/>
    <x v="206"/>
    <x v="0"/>
    <x v="0"/>
    <x v="21"/>
    <x v="5"/>
    <x v="3"/>
    <x v="1"/>
    <x v="3"/>
    <x v="0"/>
    <s v="Municipal Drains"/>
    <x v="3"/>
    <x v="1"/>
    <x v="4"/>
    <x v="14"/>
    <x v="12"/>
    <s v="909351  Municipal Drain Improvements - 2019"/>
    <s v="516112  Sewer Capital"/>
    <n v="48"/>
    <n v="50"/>
    <n v="50"/>
    <n v="50"/>
    <n v="0"/>
    <n v="0"/>
    <n v="0"/>
    <n v="0"/>
    <n v="0"/>
    <n v="0"/>
    <n v="198"/>
    <n v="516112"/>
    <n v="198"/>
    <n v="21"/>
    <x v="3"/>
    <s v="Sewer Capital "/>
    <n v="909351"/>
    <s v="Améliorations de drain municipal - 2019"/>
    <s v="909351 Améliorations de drain municipal - 2019"/>
    <x v="1"/>
    <x v="12"/>
    <x v="4"/>
    <x v="0"/>
  </r>
  <r>
    <n v="909026"/>
    <x v="207"/>
    <x v="0"/>
    <x v="0"/>
    <x v="21"/>
    <x v="5"/>
    <x v="3"/>
    <x v="1"/>
    <x v="3"/>
    <x v="0"/>
    <s v="Ottawa River Fund-Strategic"/>
    <x v="2"/>
    <x v="1"/>
    <x v="4"/>
    <x v="14"/>
    <x v="12"/>
    <s v="909026  ORAP-Water Environment Strategy (WES)PH2"/>
    <s v="516112  Sewer Capital"/>
    <n v="0"/>
    <n v="1000"/>
    <n v="1000"/>
    <n v="1000"/>
    <n v="1000"/>
    <n v="1000"/>
    <n v="1000"/>
    <n v="1000"/>
    <n v="1000"/>
    <n v="1000"/>
    <n v="9000"/>
    <n v="516112"/>
    <n v="3000"/>
    <s v="CW"/>
    <x v="9"/>
    <s v="Sewer Capital "/>
    <n v="909026"/>
    <s v="PARO – Stratégie sur le milieu aquatique (SMA) Phase 2 – 2018"/>
    <s v="909026 PARO – Stratégie sur le milieu aquatique (SMA) Phase 2 – 2018"/>
    <x v="1"/>
    <x v="12"/>
    <x v="2"/>
    <x v="0"/>
  </r>
  <r>
    <n v="907611"/>
    <x v="208"/>
    <x v="0"/>
    <x v="0"/>
    <x v="42"/>
    <x v="0"/>
    <x v="0"/>
    <x v="0"/>
    <x v="0"/>
    <x v="0"/>
    <s v="Individual"/>
    <x v="0"/>
    <x v="2"/>
    <x v="4"/>
    <x v="15"/>
    <x v="13"/>
    <s v="907611  Trail Road Stormwater Ponds and Ditches"/>
    <s v="516120  Solid Waste Compensation"/>
    <n v="0"/>
    <n v="50"/>
    <n v="0"/>
    <n v="0"/>
    <n v="0"/>
    <n v="0"/>
    <n v="0"/>
    <n v="0"/>
    <n v="0"/>
    <n v="0"/>
    <n v="50"/>
    <n v="516120"/>
    <n v="50"/>
    <n v="21"/>
    <x v="8"/>
    <s v="Solid Waste Compensation"/>
    <n v="907611"/>
    <s v="Bassins et fossés d’eaux pluviales du chemin Trail"/>
    <s v="907611 Bassins et fossés d’eaux pluviales du chemin Trail"/>
    <x v="2"/>
    <x v="13"/>
    <x v="0"/>
    <x v="0"/>
  </r>
  <r>
    <n v="907611"/>
    <x v="208"/>
    <x v="0"/>
    <x v="0"/>
    <x v="43"/>
    <x v="0"/>
    <x v="0"/>
    <x v="0"/>
    <x v="0"/>
    <x v="0"/>
    <s v="Individual"/>
    <x v="0"/>
    <x v="2"/>
    <x v="4"/>
    <x v="15"/>
    <x v="13"/>
    <s v="907611  Trail Road Stormwater Ponds and Ditches"/>
    <s v="516127  Solid Waste Rate"/>
    <n v="0"/>
    <n v="200"/>
    <n v="0"/>
    <n v="0"/>
    <n v="0"/>
    <n v="0"/>
    <n v="0"/>
    <n v="0"/>
    <n v="0"/>
    <n v="0"/>
    <n v="200"/>
    <n v="516127"/>
    <n v="200"/>
    <n v="21"/>
    <x v="8"/>
    <s v="Solid Waste Rate"/>
    <n v="907611"/>
    <s v="Bassins et fossés d’eaux pluviales du chemin Trail"/>
    <s v="907611 Bassins et fossés d’eaux pluviales du chemin Trail"/>
    <x v="2"/>
    <x v="13"/>
    <x v="0"/>
    <x v="0"/>
  </r>
  <r>
    <n v="907614"/>
    <x v="209"/>
    <x v="0"/>
    <x v="0"/>
    <x v="42"/>
    <x v="0"/>
    <x v="0"/>
    <x v="0"/>
    <x v="0"/>
    <x v="0"/>
    <s v="Individual"/>
    <x v="0"/>
    <x v="2"/>
    <x v="4"/>
    <x v="15"/>
    <x v="13"/>
    <s v="907614  Barnsdale Base Preparation"/>
    <s v="516120  Solid Waste Compensation"/>
    <n v="0"/>
    <n v="600"/>
    <n v="600"/>
    <n v="600"/>
    <n v="0"/>
    <n v="0"/>
    <n v="0"/>
    <n v="0"/>
    <n v="0"/>
    <n v="0"/>
    <n v="1800"/>
    <n v="516120"/>
    <n v="1800"/>
    <n v="21"/>
    <x v="8"/>
    <s v="Solid Waste Compensation"/>
    <n v="907614"/>
    <s v="Préparation de la base du chemin Barnsdale "/>
    <s v="907614 Préparation de la base du chemin Barnsdale "/>
    <x v="2"/>
    <x v="13"/>
    <x v="0"/>
    <x v="0"/>
  </r>
  <r>
    <n v="908686"/>
    <x v="210"/>
    <x v="0"/>
    <x v="0"/>
    <x v="43"/>
    <x v="0"/>
    <x v="0"/>
    <x v="0"/>
    <x v="0"/>
    <x v="0"/>
    <s v="Solid Waste Fleet"/>
    <x v="1"/>
    <x v="2"/>
    <x v="4"/>
    <x v="15"/>
    <x v="13"/>
    <s v="908686  Solid Waste Fleet Growth - Landfill 2019"/>
    <s v="516127  Solid Waste Rate"/>
    <n v="450"/>
    <n v="0"/>
    <n v="0"/>
    <n v="0"/>
    <n v="0"/>
    <n v="0"/>
    <n v="0"/>
    <n v="0"/>
    <n v="0"/>
    <n v="0"/>
    <n v="450"/>
    <n v="516127"/>
    <n v="450"/>
    <n v="21"/>
    <x v="2"/>
    <s v="Solid Waste Rate"/>
    <n v="908686"/>
    <s v="Croissance du parc de vehicules, Dechets solides - Decharge 2019"/>
    <s v="908686 Croissance du parc de vehicules, Dechets solides - Decharge 2019"/>
    <x v="2"/>
    <x v="13"/>
    <x v="1"/>
    <x v="0"/>
  </r>
  <r>
    <n v="906167"/>
    <x v="211"/>
    <x v="0"/>
    <x v="0"/>
    <x v="43"/>
    <x v="0"/>
    <x v="0"/>
    <x v="0"/>
    <x v="0"/>
    <x v="0"/>
    <s v="Individual"/>
    <x v="2"/>
    <x v="2"/>
    <x v="4"/>
    <x v="15"/>
    <x v="13"/>
    <s v="906167  Leachate Treatment Facility"/>
    <s v="516127  Solid Waste Rate"/>
    <n v="0"/>
    <n v="12450"/>
    <n v="0"/>
    <n v="0"/>
    <n v="0"/>
    <n v="0"/>
    <n v="0"/>
    <n v="0"/>
    <n v="0"/>
    <n v="0"/>
    <n v="12450"/>
    <n v="516127"/>
    <n v="12450"/>
    <s v="CW"/>
    <x v="13"/>
    <s v="Solid Waste Rate"/>
    <n v="906167"/>
    <s v="Installation de traitement du lixiviat"/>
    <s v="906167 Installation de traitement du lixiviat"/>
    <x v="2"/>
    <x v="13"/>
    <x v="2"/>
    <x v="0"/>
  </r>
  <r>
    <n v="907043"/>
    <x v="212"/>
    <x v="3"/>
    <x v="3"/>
    <x v="11"/>
    <x v="3"/>
    <x v="2"/>
    <x v="0"/>
    <x v="0"/>
    <x v="0"/>
    <s v="Solid Waste Landfill Management"/>
    <x v="3"/>
    <x v="2"/>
    <x v="4"/>
    <x v="15"/>
    <x v="13"/>
    <s v="907043  Springhill Landfill"/>
    <s v="517005  General Revenue"/>
    <n v="2000"/>
    <n v="0"/>
    <n v="0"/>
    <n v="0"/>
    <n v="0"/>
    <n v="0"/>
    <n v="0"/>
    <n v="0"/>
    <n v="0"/>
    <n v="0"/>
    <n v="2000"/>
    <n v="517005"/>
    <n v="2000"/>
    <s v="CW"/>
    <x v="3"/>
    <s v="General"/>
    <n v="907043"/>
    <s v="Décharge Springhill"/>
    <s v="907043 Décharge Springhill"/>
    <x v="2"/>
    <x v="13"/>
    <x v="4"/>
    <x v="3"/>
  </r>
  <r>
    <n v="907816"/>
    <x v="213"/>
    <x v="0"/>
    <x v="0"/>
    <x v="43"/>
    <x v="0"/>
    <x v="0"/>
    <x v="0"/>
    <x v="0"/>
    <x v="0"/>
    <s v="Solid Waste Landfill Management"/>
    <x v="3"/>
    <x v="2"/>
    <x v="4"/>
    <x v="15"/>
    <x v="13"/>
    <s v="907816  Groundwater Management"/>
    <s v="516127  Solid Waste Rate"/>
    <n v="300"/>
    <n v="0"/>
    <n v="0"/>
    <n v="0"/>
    <n v="0"/>
    <n v="0"/>
    <n v="0"/>
    <n v="0"/>
    <n v="0"/>
    <n v="0"/>
    <n v="300"/>
    <n v="516127"/>
    <n v="300"/>
    <s v="CW"/>
    <x v="9"/>
    <s v="Solid Waste Rate"/>
    <n v="907816"/>
    <s v="Gestion des eaux souterraines  "/>
    <s v="907816 Gestion des eaux souterraines  "/>
    <x v="2"/>
    <x v="13"/>
    <x v="4"/>
    <x v="0"/>
  </r>
  <r>
    <n v="909399"/>
    <x v="214"/>
    <x v="0"/>
    <x v="0"/>
    <x v="42"/>
    <x v="0"/>
    <x v="0"/>
    <x v="0"/>
    <x v="0"/>
    <x v="0"/>
    <s v="individual"/>
    <x v="3"/>
    <x v="2"/>
    <x v="4"/>
    <x v="15"/>
    <x v="13"/>
    <s v="909399  Trail Road Landfill Cap Repair"/>
    <s v="516120  Solid Waste Compensation"/>
    <n v="0"/>
    <n v="1000"/>
    <n v="0"/>
    <n v="0"/>
    <n v="0"/>
    <n v="0"/>
    <n v="0"/>
    <n v="0"/>
    <n v="0"/>
    <n v="0"/>
    <n v="1000"/>
    <n v="516120"/>
    <n v="1000"/>
    <n v="21"/>
    <x v="7"/>
    <s v="Solid Waste Compensation"/>
    <n v="909399"/>
    <s v="Réparation du recouvrement au site d’enfouissement du chemin Trail"/>
    <s v="909399 Réparation du recouvrement au site d’enfouissement du chemin Trail"/>
    <x v="2"/>
    <x v="13"/>
    <x v="4"/>
    <x v="0"/>
  </r>
  <r>
    <n v="909430"/>
    <x v="215"/>
    <x v="0"/>
    <x v="0"/>
    <x v="43"/>
    <x v="0"/>
    <x v="0"/>
    <x v="0"/>
    <x v="0"/>
    <x v="0"/>
    <s v="Solid Waste Facilities "/>
    <x v="3"/>
    <x v="2"/>
    <x v="4"/>
    <x v="15"/>
    <x v="13"/>
    <s v="909430  Nepean Landfill Cap Repair"/>
    <s v="516127  Solid Waste Rate"/>
    <n v="550"/>
    <n v="0"/>
    <n v="0"/>
    <n v="0"/>
    <n v="0"/>
    <n v="0"/>
    <n v="0"/>
    <n v="0"/>
    <n v="0"/>
    <n v="0"/>
    <n v="550"/>
    <n v="516127"/>
    <n v="550"/>
    <n v="21"/>
    <x v="7"/>
    <s v="Solid Waste Rate"/>
    <n v="909430"/>
    <s v="Réparation du recouvrement au site d’enfouissement Nepean"/>
    <s v="909430 Réparation du recouvrement au site d’enfouissement Nepean"/>
    <x v="2"/>
    <x v="13"/>
    <x v="4"/>
    <x v="0"/>
  </r>
  <r>
    <n v="907238"/>
    <x v="216"/>
    <x v="0"/>
    <x v="0"/>
    <x v="43"/>
    <x v="0"/>
    <x v="0"/>
    <x v="0"/>
    <x v="0"/>
    <x v="0"/>
    <s v="Solid Waste Landfill Management"/>
    <x v="3"/>
    <x v="2"/>
    <x v="4"/>
    <x v="15"/>
    <x v="13"/>
    <s v="907238  Landfill Disposal Stage 2 Capping"/>
    <s v="516127  Solid Waste Rate"/>
    <n v="7579"/>
    <n v="0"/>
    <n v="0"/>
    <n v="0"/>
    <n v="0"/>
    <n v="0"/>
    <n v="0"/>
    <n v="0"/>
    <n v="0"/>
    <n v="0"/>
    <n v="7579"/>
    <n v="516127"/>
    <n v="7579"/>
    <s v="CW"/>
    <x v="8"/>
    <s v="Solid Waste Rate"/>
    <n v="907238"/>
    <s v="Couche de couverture pour la décharge – Étape 2"/>
    <s v="907238 Couche de couverture pour la décharge – Étape 2"/>
    <x v="2"/>
    <x v="13"/>
    <x v="4"/>
    <x v="0"/>
  </r>
  <r>
    <n v="907353"/>
    <x v="217"/>
    <x v="0"/>
    <x v="0"/>
    <x v="43"/>
    <x v="0"/>
    <x v="0"/>
    <x v="0"/>
    <x v="0"/>
    <x v="0"/>
    <s v="Solid Waste Landfill Management"/>
    <x v="3"/>
    <x v="2"/>
    <x v="4"/>
    <x v="15"/>
    <x v="13"/>
    <s v="907353  Trail Rd Gas Collection System Expansion"/>
    <s v="516127  Solid Waste Rate"/>
    <n v="1500"/>
    <n v="500"/>
    <n v="500"/>
    <n v="500"/>
    <n v="1500"/>
    <n v="500"/>
    <n v="500"/>
    <n v="500"/>
    <n v="500"/>
    <n v="500"/>
    <n v="7000"/>
    <n v="516127"/>
    <n v="3000"/>
    <n v="21"/>
    <x v="9"/>
    <s v="Solid Waste Rate"/>
    <n v="907353"/>
    <s v="Expansion du système de captage des gaz du chemin Trail"/>
    <s v="907353 Expansion du système de captage des gaz du chemin Trail"/>
    <x v="2"/>
    <x v="13"/>
    <x v="4"/>
    <x v="0"/>
  </r>
  <r>
    <n v="907799"/>
    <x v="218"/>
    <x v="0"/>
    <x v="0"/>
    <x v="43"/>
    <x v="0"/>
    <x v="0"/>
    <x v="0"/>
    <x v="0"/>
    <x v="0"/>
    <s v="Solid Waste Landfill Management"/>
    <x v="3"/>
    <x v="2"/>
    <x v="4"/>
    <x v="15"/>
    <x v="13"/>
    <s v="907799  Landfill Disposal Stage 5 Development"/>
    <s v="516127  Solid Waste Rate"/>
    <n v="1011"/>
    <n v="3034"/>
    <n v="16188"/>
    <n v="0"/>
    <n v="0"/>
    <n v="0"/>
    <n v="0"/>
    <n v="0"/>
    <n v="0"/>
    <n v="0"/>
    <n v="20233"/>
    <n v="516127"/>
    <n v="20233"/>
    <n v="21"/>
    <x v="1"/>
    <s v="Solid Waste Rate"/>
    <n v="907799"/>
    <s v="Aménagement du secteur 5 du site d'enfouissement"/>
    <s v="907799 Aménagement du secteur 5 du site d'enfouissement"/>
    <x v="2"/>
    <x v="13"/>
    <x v="4"/>
    <x v="0"/>
  </r>
  <r>
    <n v="907815"/>
    <x v="219"/>
    <x v="0"/>
    <x v="0"/>
    <x v="43"/>
    <x v="0"/>
    <x v="0"/>
    <x v="0"/>
    <x v="0"/>
    <x v="0"/>
    <s v="Solid Waste Landfill Management"/>
    <x v="3"/>
    <x v="2"/>
    <x v="4"/>
    <x v="15"/>
    <x v="13"/>
    <s v="907815  Trail Road Landfill - Exp &amp; Development"/>
    <s v="516127  Solid Waste Rate"/>
    <n v="750"/>
    <n v="250"/>
    <n v="250"/>
    <n v="250"/>
    <n v="350"/>
    <n v="350"/>
    <n v="350"/>
    <n v="350"/>
    <n v="350"/>
    <n v="350"/>
    <n v="3600"/>
    <n v="516127"/>
    <n v="1500"/>
    <n v="21"/>
    <x v="1"/>
    <s v="Solid Waste Rate"/>
    <n v="907815"/>
    <s v="Décharge du chemin Trail - expérience et développement"/>
    <s v="907815 Décharge du chemin Trail - expérience et développement"/>
    <x v="2"/>
    <x v="13"/>
    <x v="4"/>
    <x v="0"/>
  </r>
  <r>
    <n v="909431"/>
    <x v="220"/>
    <x v="0"/>
    <x v="0"/>
    <x v="42"/>
    <x v="0"/>
    <x v="0"/>
    <x v="0"/>
    <x v="0"/>
    <x v="0"/>
    <s v="solid Waste Studies-Strategic"/>
    <x v="2"/>
    <x v="2"/>
    <x v="4"/>
    <x v="15"/>
    <x v="13"/>
    <s v="909431  Long Term Planning"/>
    <s v="516120  Solid Waste Compensation"/>
    <n v="900"/>
    <n v="0"/>
    <n v="0"/>
    <n v="0"/>
    <n v="0"/>
    <n v="0"/>
    <n v="0"/>
    <n v="0"/>
    <n v="0"/>
    <n v="0"/>
    <n v="900"/>
    <n v="516120"/>
    <n v="900"/>
    <n v="21"/>
    <x v="7"/>
    <s v="Solid Waste Compensation"/>
    <n v="909431"/>
    <s v="Planification à long terme"/>
    <s v="909431 Planification à long terme"/>
    <x v="2"/>
    <x v="13"/>
    <x v="2"/>
    <x v="0"/>
  </r>
  <r>
    <n v="908880"/>
    <x v="221"/>
    <x v="0"/>
    <x v="0"/>
    <x v="0"/>
    <x v="0"/>
    <x v="0"/>
    <x v="0"/>
    <x v="0"/>
    <x v="0"/>
    <s v="Individual"/>
    <x v="0"/>
    <x v="2"/>
    <x v="1"/>
    <x v="16"/>
    <x v="14"/>
    <s v="908880  Energy Evolution"/>
    <s v="516104  City Wide Capital"/>
    <n v="150"/>
    <n v="0"/>
    <n v="0"/>
    <n v="0"/>
    <n v="0"/>
    <n v="0"/>
    <n v="0"/>
    <n v="0"/>
    <n v="0"/>
    <n v="0"/>
    <n v="150"/>
    <n v="516104"/>
    <n v="150"/>
    <s v="CW"/>
    <x v="9"/>
    <s v="City Wide Capital"/>
    <n v="908880"/>
    <s v="Évolution énergétique"/>
    <s v="908880 Évolution énergétique"/>
    <x v="2"/>
    <x v="14"/>
    <x v="0"/>
    <x v="0"/>
  </r>
  <r>
    <n v="909452"/>
    <x v="222"/>
    <x v="0"/>
    <x v="0"/>
    <x v="0"/>
    <x v="0"/>
    <x v="0"/>
    <x v="0"/>
    <x v="0"/>
    <x v="0"/>
    <s v="Individual"/>
    <x v="2"/>
    <x v="2"/>
    <x v="3"/>
    <x v="7"/>
    <x v="14"/>
    <s v="909452  Energy Mgmt &amp; Investment Strategy 2019"/>
    <s v="516104  City Wide Capital"/>
    <n v="3000"/>
    <n v="3000"/>
    <n v="3000"/>
    <n v="3000"/>
    <n v="0"/>
    <n v="0"/>
    <n v="0"/>
    <n v="0"/>
    <n v="0"/>
    <n v="0"/>
    <n v="12000"/>
    <n v="516104"/>
    <n v="12000"/>
    <s v="CW"/>
    <x v="2"/>
    <s v="City Wide Capital"/>
    <n v="909452"/>
    <s v="Énergie : gestion et investissement 2019"/>
    <s v="909452 Énergie : gestion et investissement 2019"/>
    <x v="2"/>
    <x v="14"/>
    <x v="3"/>
    <x v="0"/>
  </r>
  <r>
    <n v="909154"/>
    <x v="223"/>
    <x v="0"/>
    <x v="0"/>
    <x v="0"/>
    <x v="0"/>
    <x v="0"/>
    <x v="0"/>
    <x v="0"/>
    <x v="0"/>
    <s v="Individual"/>
    <x v="2"/>
    <x v="3"/>
    <x v="5"/>
    <x v="17"/>
    <x v="15"/>
    <s v="909154  Accommodation Fit-Ups and Renovations"/>
    <s v="516104  City Wide Capital"/>
    <n v="500"/>
    <n v="500"/>
    <n v="500"/>
    <n v="500"/>
    <n v="0"/>
    <n v="0"/>
    <n v="0"/>
    <n v="0"/>
    <n v="0"/>
    <n v="0"/>
    <n v="2000"/>
    <n v="516104"/>
    <n v="2000"/>
    <s v="CW"/>
    <x v="8"/>
    <s v="City Wide Capital"/>
    <n v="909154"/>
    <s v="Aménagements et Rénovations pour l'accessibilité"/>
    <s v="909154 Aménagements et Rénovations pour l'accessibilité"/>
    <x v="3"/>
    <x v="15"/>
    <x v="2"/>
    <x v="0"/>
  </r>
  <r>
    <n v="909473"/>
    <x v="224"/>
    <x v="0"/>
    <x v="0"/>
    <x v="0"/>
    <x v="0"/>
    <x v="0"/>
    <x v="0"/>
    <x v="0"/>
    <x v="0"/>
    <s v="Individual"/>
    <x v="0"/>
    <x v="3"/>
    <x v="5"/>
    <x v="18"/>
    <x v="16"/>
    <s v="909473  Technology Infrastructure - 2019"/>
    <s v="516104  City Wide Capital"/>
    <n v="4700"/>
    <n v="4914"/>
    <n v="4734"/>
    <n v="4139"/>
    <n v="4214"/>
    <n v="4289"/>
    <n v="4367"/>
    <n v="4445"/>
    <n v="4525"/>
    <n v="4606"/>
    <n v="44933"/>
    <n v="516104"/>
    <n v="18487"/>
    <s v="CW"/>
    <x v="2"/>
    <s v="City Wide Capital"/>
    <n v="909473"/>
    <s v="Infrastructure Technologique des TI 2019"/>
    <s v="909473 Infrastructure Technologique des TI 2019"/>
    <x v="3"/>
    <x v="16"/>
    <x v="0"/>
    <x v="0"/>
  </r>
  <r>
    <n v="909474"/>
    <x v="225"/>
    <x v="0"/>
    <x v="0"/>
    <x v="0"/>
    <x v="0"/>
    <x v="0"/>
    <x v="0"/>
    <x v="0"/>
    <x v="0"/>
    <s v="Individual"/>
    <x v="0"/>
    <x v="3"/>
    <x v="5"/>
    <x v="18"/>
    <x v="16"/>
    <s v="909474  IT Systems Renewal"/>
    <s v="516104  City Wide Capital"/>
    <n v="3855"/>
    <n v="7200"/>
    <n v="6200"/>
    <n v="3600"/>
    <n v="0"/>
    <n v="0"/>
    <n v="0"/>
    <n v="0"/>
    <n v="0"/>
    <n v="0"/>
    <n v="20855"/>
    <n v="516104"/>
    <n v="20855"/>
    <s v="CW"/>
    <x v="2"/>
    <s v="City Wide Capital"/>
    <n v="909474"/>
    <s v="Renouvellement des systèmes informatiques"/>
    <s v="909474 Renouvellement des systèmes informatiques"/>
    <x v="3"/>
    <x v="16"/>
    <x v="0"/>
    <x v="0"/>
  </r>
  <r>
    <n v="909364"/>
    <x v="226"/>
    <x v="0"/>
    <x v="0"/>
    <x v="0"/>
    <x v="0"/>
    <x v="0"/>
    <x v="0"/>
    <x v="0"/>
    <x v="0"/>
    <s v="Buildings-General Government"/>
    <x v="0"/>
    <x v="3"/>
    <x v="1"/>
    <x v="3"/>
    <x v="17"/>
    <s v="909364  2019 Buildings-General Government"/>
    <s v="516104  City Wide Capital"/>
    <n v="6125"/>
    <n v="1000"/>
    <n v="1000"/>
    <n v="1000"/>
    <n v="1000"/>
    <n v="1000"/>
    <n v="1000"/>
    <n v="1000"/>
    <n v="1000"/>
    <n v="1000"/>
    <n v="15125"/>
    <n v="516104"/>
    <n v="9125"/>
    <s v="CW"/>
    <x v="3"/>
    <s v="City Wide Capital"/>
    <n v="909364"/>
    <s v="Bâtiments 2019 - Administration générale"/>
    <s v="909364 Bâtiments 2019 - Administration générale"/>
    <x v="3"/>
    <x v="17"/>
    <x v="0"/>
    <x v="0"/>
  </r>
  <r>
    <n v="909241"/>
    <x v="227"/>
    <x v="0"/>
    <x v="0"/>
    <x v="0"/>
    <x v="0"/>
    <x v="0"/>
    <x v="0"/>
    <x v="0"/>
    <x v="0"/>
    <s v="Accessibility - General Government"/>
    <x v="2"/>
    <x v="3"/>
    <x v="1"/>
    <x v="3"/>
    <x v="17"/>
    <s v="909241  2019 Accessibility - General Government"/>
    <s v="516104  City Wide Capital"/>
    <n v="725"/>
    <n v="725"/>
    <n v="725"/>
    <n v="725"/>
    <n v="0"/>
    <n v="0"/>
    <n v="0"/>
    <n v="0"/>
    <n v="0"/>
    <n v="0"/>
    <n v="2900"/>
    <n v="516104"/>
    <n v="2900"/>
    <s v="CW"/>
    <x v="3"/>
    <s v="City Wide Capital"/>
    <n v="909241"/>
    <s v="Accessibilité 2019 - Administration générale"/>
    <s v="909241 Accessibilité 2019 - Administration générale"/>
    <x v="3"/>
    <x v="17"/>
    <x v="3"/>
    <x v="0"/>
  </r>
  <r>
    <n v="907880"/>
    <x v="228"/>
    <x v="1"/>
    <x v="1"/>
    <x v="25"/>
    <x v="1"/>
    <x v="1"/>
    <x v="0"/>
    <x v="0"/>
    <x v="0"/>
    <s v="Individual"/>
    <x v="1"/>
    <x v="4"/>
    <x v="1"/>
    <x v="16"/>
    <x v="18"/>
    <s v="907880  DC By-Law - 2019 Study Update"/>
    <s v="516279  D/C Studies-2021-CW"/>
    <n v="200"/>
    <n v="150"/>
    <n v="150"/>
    <n v="150"/>
    <n v="0"/>
    <n v="0"/>
    <n v="0"/>
    <n v="0"/>
    <n v="0"/>
    <n v="0"/>
    <n v="650"/>
    <n v="516279"/>
    <n v="650"/>
    <s v="CW"/>
    <x v="2"/>
    <s v="Studies"/>
    <n v="907880"/>
    <s v="Règlement municipal sur les redevances d’aménagement - Mise à jour sur l'étude 2019 "/>
    <s v="907880 Règlement municipal sur les redevances d’aménagement - Mise à jour sur l'étude 2019 "/>
    <x v="4"/>
    <x v="18"/>
    <x v="1"/>
    <x v="1"/>
  </r>
  <r>
    <n v="907880"/>
    <x v="228"/>
    <x v="1"/>
    <x v="1"/>
    <x v="4"/>
    <x v="1"/>
    <x v="1"/>
    <x v="0"/>
    <x v="0"/>
    <x v="0"/>
    <s v="Individual"/>
    <x v="1"/>
    <x v="4"/>
    <x v="1"/>
    <x v="16"/>
    <x v="18"/>
    <s v="907880  DC By-Law - 2019 Study Update"/>
    <s v="516298  Future DC Funding"/>
    <n v="0"/>
    <n v="0"/>
    <n v="0"/>
    <n v="0"/>
    <n v="300"/>
    <n v="200"/>
    <n v="150"/>
    <n v="150"/>
    <n v="150"/>
    <n v="200"/>
    <n v="1150"/>
    <n v="516298"/>
    <n v="0"/>
    <s v="CW"/>
    <x v="2"/>
    <s v="Check "/>
    <n v="907880"/>
    <s v="Règlement municipal sur les redevances d’aménagement - Mise à jour sur l'étude 2019 "/>
    <s v="907880 Règlement municipal sur les redevances d’aménagement - Mise à jour sur l'étude 2019 "/>
    <x v="4"/>
    <x v="18"/>
    <x v="1"/>
    <x v="1"/>
  </r>
  <r>
    <n v="909486"/>
    <x v="229"/>
    <x v="0"/>
    <x v="0"/>
    <x v="0"/>
    <x v="0"/>
    <x v="0"/>
    <x v="0"/>
    <x v="0"/>
    <x v="0"/>
    <s v="Individual"/>
    <x v="2"/>
    <x v="4"/>
    <x v="1"/>
    <x v="16"/>
    <x v="18"/>
    <s v="909486  New Official Plan"/>
    <s v="516104  City Wide Capital"/>
    <n v="500"/>
    <n v="500"/>
    <n v="500"/>
    <n v="500"/>
    <n v="0"/>
    <n v="0"/>
    <n v="0"/>
    <n v="0"/>
    <n v="0"/>
    <n v="0"/>
    <n v="2000"/>
    <n v="516104"/>
    <n v="2000"/>
    <s v="CW"/>
    <x v="1"/>
    <s v="City Wide Capital"/>
    <n v="909486"/>
    <s v="Nouveau Plan officiel"/>
    <s v="909486 Nouveau Plan officiel"/>
    <x v="4"/>
    <x v="18"/>
    <x v="3"/>
    <x v="0"/>
  </r>
  <r>
    <n v="906765"/>
    <x v="230"/>
    <x v="0"/>
    <x v="0"/>
    <x v="44"/>
    <x v="7"/>
    <x v="0"/>
    <x v="0"/>
    <x v="0"/>
    <x v="0"/>
    <s v="Individual"/>
    <x v="2"/>
    <x v="4"/>
    <x v="1"/>
    <x v="13"/>
    <x v="18"/>
    <s v="906765  BCS Land Mngmt Solution (LMS)"/>
    <s v="517993  D/R - Building Code Capital"/>
    <n v="6320"/>
    <n v="0"/>
    <n v="0"/>
    <n v="0"/>
    <n v="0"/>
    <n v="0"/>
    <n v="0"/>
    <n v="0"/>
    <n v="0"/>
    <n v="0"/>
    <n v="6320"/>
    <n v="517993"/>
    <n v="6320"/>
    <s v="CW"/>
    <x v="8"/>
    <s v="General"/>
    <n v="906765"/>
    <s v="solution de gestion foncière (SGF) des Services du Code du bâtiment"/>
    <s v="906765 solution de gestion foncière (SGF) des Services du Code du bâtiment"/>
    <x v="4"/>
    <x v="18"/>
    <x v="2"/>
    <x v="0"/>
  </r>
  <r>
    <n v="906565"/>
    <x v="231"/>
    <x v="3"/>
    <x v="3"/>
    <x v="6"/>
    <x v="3"/>
    <x v="2"/>
    <x v="0"/>
    <x v="0"/>
    <x v="0"/>
    <s v="Individual"/>
    <x v="2"/>
    <x v="4"/>
    <x v="2"/>
    <x v="19"/>
    <x v="19"/>
    <s v="906565  IAH Rental Housing"/>
    <s v="512005  Provincial Revenue"/>
    <n v="4601"/>
    <n v="0"/>
    <n v="0"/>
    <n v="0"/>
    <n v="0"/>
    <n v="0"/>
    <n v="0"/>
    <n v="0"/>
    <n v="0"/>
    <n v="0"/>
    <n v="4601"/>
    <n v="512005"/>
    <n v="4601"/>
    <s v="CW"/>
    <x v="3"/>
    <s v="Provincial"/>
    <n v="906565"/>
    <s v="Logement locatif dans le cadre d’Investissement dans le logement abordable (IDLA)"/>
    <s v="906565 Logement locatif dans le cadre d’Investissement dans le logement abordable (IDLA)"/>
    <x v="4"/>
    <x v="19"/>
    <x v="2"/>
    <x v="3"/>
  </r>
  <r>
    <n v="906565"/>
    <x v="231"/>
    <x v="0"/>
    <x v="0"/>
    <x v="45"/>
    <x v="0"/>
    <x v="0"/>
    <x v="0"/>
    <x v="0"/>
    <x v="0"/>
    <s v="Individual"/>
    <x v="2"/>
    <x v="4"/>
    <x v="2"/>
    <x v="19"/>
    <x v="19"/>
    <s v="906565  IAH Rental Housing"/>
    <s v="516176  R/F Affordable Housing"/>
    <n v="225"/>
    <n v="0"/>
    <n v="0"/>
    <n v="0"/>
    <n v="0"/>
    <n v="0"/>
    <n v="0"/>
    <n v="0"/>
    <n v="0"/>
    <n v="0"/>
    <n v="225"/>
    <n v="516176"/>
    <n v="225"/>
    <s v="CW"/>
    <x v="3"/>
    <s v="Affordable Housing"/>
    <n v="906565"/>
    <s v="Logement locatif dans le cadre d’Investissement dans le logement abordable (IDLA)"/>
    <s v="906565 Logement locatif dans le cadre d’Investissement dans le logement abordable (IDLA)"/>
    <x v="4"/>
    <x v="19"/>
    <x v="2"/>
    <x v="0"/>
  </r>
  <r>
    <n v="907002"/>
    <x v="232"/>
    <x v="0"/>
    <x v="0"/>
    <x v="46"/>
    <x v="0"/>
    <x v="0"/>
    <x v="2"/>
    <x v="4"/>
    <x v="0"/>
    <s v="Individual"/>
    <x v="1"/>
    <x v="5"/>
    <x v="6"/>
    <x v="20"/>
    <x v="20"/>
    <s v="907002  Bus Growth"/>
    <s v="516115  Transit Capital"/>
    <n v="0"/>
    <n v="0"/>
    <n v="0"/>
    <n v="0"/>
    <n v="0"/>
    <n v="0"/>
    <n v="72"/>
    <n v="54"/>
    <n v="75"/>
    <n v="0"/>
    <n v="201"/>
    <n v="516115"/>
    <n v="0"/>
    <s v="CW"/>
    <x v="2"/>
    <s v="Transit Capital"/>
    <n v="907002"/>
    <s v=" Croissance de la flotte d'autobu"/>
    <s v="907002  Croissance de la flotte d'autobu"/>
    <x v="5"/>
    <x v="20"/>
    <x v="1"/>
    <x v="0"/>
  </r>
  <r>
    <n v="907002"/>
    <x v="232"/>
    <x v="0"/>
    <x v="4"/>
    <x v="47"/>
    <x v="8"/>
    <x v="4"/>
    <x v="2"/>
    <x v="4"/>
    <x v="0"/>
    <s v="Individual"/>
    <x v="1"/>
    <x v="5"/>
    <x v="6"/>
    <x v="20"/>
    <x v="20"/>
    <s v="907002  Bus Growth"/>
    <s v="516174  Federal Gas Tax"/>
    <n v="2942"/>
    <n v="0"/>
    <n v="0"/>
    <n v="0"/>
    <n v="0"/>
    <n v="0"/>
    <n v="13500"/>
    <n v="10000"/>
    <n v="6300"/>
    <n v="0"/>
    <n v="32742"/>
    <n v="516174"/>
    <n v="2942"/>
    <s v="CW"/>
    <x v="2"/>
    <s v="Federal Gas Tax"/>
    <n v="907002"/>
    <s v=" Croissance de la flotte d'autobu"/>
    <s v="907002  Croissance de la flotte d'autobu"/>
    <x v="5"/>
    <x v="20"/>
    <x v="1"/>
    <x v="4"/>
  </r>
  <r>
    <n v="907002"/>
    <x v="232"/>
    <x v="0"/>
    <x v="4"/>
    <x v="48"/>
    <x v="8"/>
    <x v="4"/>
    <x v="2"/>
    <x v="4"/>
    <x v="0"/>
    <s v="Individual"/>
    <x v="1"/>
    <x v="5"/>
    <x v="6"/>
    <x v="20"/>
    <x v="20"/>
    <s v="907002  Bus Growth"/>
    <s v="516175  Provincial Gas Tax"/>
    <n v="100"/>
    <n v="0"/>
    <n v="0"/>
    <n v="0"/>
    <n v="0"/>
    <n v="0"/>
    <n v="7500"/>
    <n v="1500"/>
    <n v="5500"/>
    <n v="0"/>
    <n v="14600"/>
    <n v="516175"/>
    <n v="100"/>
    <s v="CW"/>
    <x v="2"/>
    <s v="Provincial Gas Tax"/>
    <n v="907002"/>
    <s v=" Croissance de la flotte d'autobu"/>
    <s v="907002  Croissance de la flotte d'autobu"/>
    <x v="5"/>
    <x v="20"/>
    <x v="1"/>
    <x v="4"/>
  </r>
  <r>
    <n v="907002"/>
    <x v="232"/>
    <x v="1"/>
    <x v="1"/>
    <x v="49"/>
    <x v="1"/>
    <x v="1"/>
    <x v="2"/>
    <x v="4"/>
    <x v="0"/>
    <s v="Individual"/>
    <x v="1"/>
    <x v="5"/>
    <x v="6"/>
    <x v="20"/>
    <x v="20"/>
    <s v="907002  Bus Growth"/>
    <s v="516273  Transit Vehicles &amp; Bldgs(Urban Area)"/>
    <n v="4758"/>
    <n v="0"/>
    <n v="0"/>
    <n v="0"/>
    <n v="0"/>
    <n v="0"/>
    <n v="0"/>
    <n v="0"/>
    <n v="0"/>
    <n v="0"/>
    <n v="4758"/>
    <n v="516273"/>
    <n v="4758"/>
    <s v="CW"/>
    <x v="2"/>
    <s v="Public Transit"/>
    <n v="907002"/>
    <s v=" Croissance de la flotte d'autobu"/>
    <s v="907002  Croissance de la flotte d'autobu"/>
    <x v="5"/>
    <x v="20"/>
    <x v="1"/>
    <x v="1"/>
  </r>
  <r>
    <n v="907002"/>
    <x v="232"/>
    <x v="2"/>
    <x v="2"/>
    <x v="30"/>
    <x v="2"/>
    <x v="0"/>
    <x v="2"/>
    <x v="4"/>
    <x v="0"/>
    <s v="Individual"/>
    <x v="1"/>
    <x v="5"/>
    <x v="6"/>
    <x v="20"/>
    <x v="20"/>
    <s v="907002  Bus Growth"/>
    <s v="518013  Transit Debt"/>
    <n v="0"/>
    <n v="0"/>
    <n v="0"/>
    <n v="0"/>
    <n v="0"/>
    <n v="0"/>
    <n v="6800"/>
    <n v="9200"/>
    <n v="100"/>
    <n v="0"/>
    <n v="16100"/>
    <n v="518013"/>
    <n v="0"/>
    <s v="CW"/>
    <x v="2"/>
    <s v="Transit Debt"/>
    <n v="907002"/>
    <s v=" Croissance de la flotte d'autobu"/>
    <s v="907002  Croissance de la flotte d'autobu"/>
    <x v="5"/>
    <x v="20"/>
    <x v="1"/>
    <x v="2"/>
  </r>
  <r>
    <n v="909100"/>
    <x v="233"/>
    <x v="0"/>
    <x v="0"/>
    <x v="46"/>
    <x v="0"/>
    <x v="0"/>
    <x v="2"/>
    <x v="4"/>
    <x v="0"/>
    <s v="Individual"/>
    <x v="0"/>
    <x v="5"/>
    <x v="6"/>
    <x v="20"/>
    <x v="20"/>
    <s v="909100  Bus Replacement Para"/>
    <s v="516115  Transit Capital"/>
    <n v="0"/>
    <n v="0"/>
    <n v="0"/>
    <n v="62"/>
    <n v="0"/>
    <n v="0"/>
    <n v="0"/>
    <n v="0"/>
    <n v="0"/>
    <n v="0"/>
    <n v="62"/>
    <n v="516115"/>
    <n v="62"/>
    <s v="CW"/>
    <x v="2"/>
    <s v="Transit Capital"/>
    <n v="909100"/>
    <s v="Remplacement d'autobus (Para)"/>
    <s v="909100 Remplacement d'autobus (Para)"/>
    <x v="5"/>
    <x v="20"/>
    <x v="0"/>
    <x v="0"/>
  </r>
  <r>
    <n v="909100"/>
    <x v="233"/>
    <x v="0"/>
    <x v="4"/>
    <x v="47"/>
    <x v="8"/>
    <x v="4"/>
    <x v="2"/>
    <x v="4"/>
    <x v="0"/>
    <s v="Individual"/>
    <x v="0"/>
    <x v="5"/>
    <x v="6"/>
    <x v="20"/>
    <x v="20"/>
    <s v="909100  Bus Replacement Para"/>
    <s v="516174  Federal Gas Tax"/>
    <n v="0"/>
    <n v="0"/>
    <n v="0"/>
    <n v="8731"/>
    <n v="0"/>
    <n v="0"/>
    <n v="0"/>
    <n v="0"/>
    <n v="0"/>
    <n v="0"/>
    <n v="8731"/>
    <n v="516174"/>
    <n v="8731"/>
    <s v="CW"/>
    <x v="2"/>
    <s v="Federal Gas Tax"/>
    <n v="909100"/>
    <s v="Remplacement d'autobus (Para)"/>
    <s v="909100 Remplacement d'autobus (Para)"/>
    <x v="5"/>
    <x v="20"/>
    <x v="0"/>
    <x v="4"/>
  </r>
  <r>
    <n v="909100"/>
    <x v="233"/>
    <x v="0"/>
    <x v="4"/>
    <x v="48"/>
    <x v="8"/>
    <x v="4"/>
    <x v="2"/>
    <x v="4"/>
    <x v="0"/>
    <s v="Individual"/>
    <x v="0"/>
    <x v="5"/>
    <x v="6"/>
    <x v="20"/>
    <x v="20"/>
    <s v="909100  Bus Replacement Para"/>
    <s v="516175  Provincial Gas Tax"/>
    <n v="0"/>
    <n v="0"/>
    <n v="0"/>
    <n v="5000"/>
    <n v="0"/>
    <n v="0"/>
    <n v="0"/>
    <n v="0"/>
    <n v="0"/>
    <n v="0"/>
    <n v="5000"/>
    <n v="516175"/>
    <n v="5000"/>
    <s v="CW"/>
    <x v="2"/>
    <s v="Provincial Gas Tax"/>
    <n v="909100"/>
    <s v="Remplacement d'autobus (Para)"/>
    <s v="909100 Remplacement d'autobus (Para)"/>
    <x v="5"/>
    <x v="20"/>
    <x v="0"/>
    <x v="4"/>
  </r>
  <r>
    <n v="909518"/>
    <x v="234"/>
    <x v="0"/>
    <x v="0"/>
    <x v="46"/>
    <x v="0"/>
    <x v="0"/>
    <x v="2"/>
    <x v="4"/>
    <x v="0"/>
    <s v="Individual"/>
    <x v="0"/>
    <x v="5"/>
    <x v="6"/>
    <x v="20"/>
    <x v="20"/>
    <s v="909518   Bus Refurbishment"/>
    <s v="516115  Transit Capital"/>
    <n v="22350"/>
    <n v="39449"/>
    <n v="32344"/>
    <n v="32361"/>
    <n v="0"/>
    <n v="0"/>
    <n v="0"/>
    <n v="0"/>
    <n v="0"/>
    <n v="0"/>
    <n v="126504"/>
    <n v="516115"/>
    <n v="126504"/>
    <s v="CW"/>
    <x v="2"/>
    <s v="Transit Capital"/>
    <n v="909518"/>
    <s v="Remise à neuf d'autobus"/>
    <s v="909518 Remise à neuf d'autobus"/>
    <x v="5"/>
    <x v="20"/>
    <x v="0"/>
    <x v="0"/>
  </r>
  <r>
    <n v="909519"/>
    <x v="235"/>
    <x v="0"/>
    <x v="0"/>
    <x v="46"/>
    <x v="0"/>
    <x v="0"/>
    <x v="2"/>
    <x v="4"/>
    <x v="0"/>
    <s v="Individual"/>
    <x v="0"/>
    <x v="5"/>
    <x v="6"/>
    <x v="20"/>
    <x v="20"/>
    <s v="909519  Bus Replacement"/>
    <s v="516115  Transit Capital"/>
    <n v="100"/>
    <n v="100"/>
    <n v="1024"/>
    <n v="0"/>
    <n v="0"/>
    <n v="0"/>
    <n v="0"/>
    <n v="0"/>
    <n v="0"/>
    <n v="0"/>
    <n v="1224"/>
    <n v="516115"/>
    <n v="1224"/>
    <s v="CW"/>
    <x v="2"/>
    <s v="Transit Capital"/>
    <n v="909519"/>
    <s v="Remplacement d'autobus"/>
    <s v="909519 Remplacement d'autobus"/>
    <x v="5"/>
    <x v="20"/>
    <x v="0"/>
    <x v="0"/>
  </r>
  <r>
    <n v="909519"/>
    <x v="235"/>
    <x v="0"/>
    <x v="4"/>
    <x v="47"/>
    <x v="8"/>
    <x v="4"/>
    <x v="2"/>
    <x v="4"/>
    <x v="0"/>
    <s v="Individual"/>
    <x v="0"/>
    <x v="5"/>
    <x v="6"/>
    <x v="20"/>
    <x v="20"/>
    <s v="909519  Bus Replacement"/>
    <s v="516174  Federal Gas Tax"/>
    <n v="26000"/>
    <n v="22900"/>
    <n v="24000"/>
    <n v="0"/>
    <n v="0"/>
    <n v="0"/>
    <n v="0"/>
    <n v="0"/>
    <n v="0"/>
    <n v="0"/>
    <n v="72900"/>
    <n v="516174"/>
    <n v="72900"/>
    <s v="CW"/>
    <x v="2"/>
    <s v="Federal Gas Tax"/>
    <n v="909519"/>
    <s v="Remplacement d'autobus"/>
    <s v="909519 Remplacement d'autobus"/>
    <x v="5"/>
    <x v="20"/>
    <x v="0"/>
    <x v="4"/>
  </r>
  <r>
    <n v="909519"/>
    <x v="235"/>
    <x v="0"/>
    <x v="4"/>
    <x v="48"/>
    <x v="8"/>
    <x v="4"/>
    <x v="2"/>
    <x v="4"/>
    <x v="0"/>
    <s v="Individual"/>
    <x v="0"/>
    <x v="5"/>
    <x v="6"/>
    <x v="20"/>
    <x v="20"/>
    <s v="909519  Bus Replacement"/>
    <s v="516175  Provincial Gas Tax"/>
    <n v="4900"/>
    <n v="4500"/>
    <n v="15000"/>
    <n v="0"/>
    <n v="0"/>
    <n v="0"/>
    <n v="0"/>
    <n v="0"/>
    <n v="0"/>
    <n v="0"/>
    <n v="24400"/>
    <n v="516175"/>
    <n v="24400"/>
    <s v="CW"/>
    <x v="2"/>
    <s v="Provincial Gas Tax"/>
    <n v="909519"/>
    <s v="Remplacement d'autobus"/>
    <s v="909519 Remplacement d'autobus"/>
    <x v="5"/>
    <x v="20"/>
    <x v="0"/>
    <x v="4"/>
  </r>
  <r>
    <n v="909519"/>
    <x v="235"/>
    <x v="2"/>
    <x v="2"/>
    <x v="30"/>
    <x v="2"/>
    <x v="0"/>
    <x v="2"/>
    <x v="4"/>
    <x v="0"/>
    <s v="Individual"/>
    <x v="0"/>
    <x v="5"/>
    <x v="6"/>
    <x v="20"/>
    <x v="20"/>
    <s v="909519  Bus Replacement"/>
    <s v="518013  Transit Debt"/>
    <n v="24235"/>
    <n v="14269"/>
    <n v="10000"/>
    <n v="0"/>
    <n v="0"/>
    <n v="0"/>
    <n v="0"/>
    <n v="0"/>
    <n v="0"/>
    <n v="0"/>
    <n v="48504"/>
    <n v="518013"/>
    <n v="48504"/>
    <s v="CW"/>
    <x v="2"/>
    <s v="Transit Debt"/>
    <n v="909519"/>
    <s v="Remplacement d'autobus"/>
    <s v="909519 Remplacement d'autobus"/>
    <x v="5"/>
    <x v="20"/>
    <x v="0"/>
    <x v="2"/>
  </r>
  <r>
    <n v="907300"/>
    <x v="236"/>
    <x v="0"/>
    <x v="0"/>
    <x v="46"/>
    <x v="0"/>
    <x v="0"/>
    <x v="2"/>
    <x v="4"/>
    <x v="0"/>
    <s v="Transit Rail Structures"/>
    <x v="0"/>
    <x v="5"/>
    <x v="1"/>
    <x v="3"/>
    <x v="20"/>
    <s v="907300  2019 Trillium Line Structures"/>
    <s v="516115  Transit Capital"/>
    <n v="0"/>
    <n v="0"/>
    <n v="0"/>
    <n v="600"/>
    <n v="200"/>
    <n v="200"/>
    <n v="200"/>
    <n v="200"/>
    <n v="200"/>
    <n v="200"/>
    <n v="1800"/>
    <n v="516115"/>
    <n v="600"/>
    <s v="CW"/>
    <x v="3"/>
    <s v="Transit Capital"/>
    <n v="907300"/>
    <s v="Structures de la ligne Trillium - 2018"/>
    <s v="907300 Structures de la ligne Trillium - 2018"/>
    <x v="5"/>
    <x v="20"/>
    <x v="0"/>
    <x v="0"/>
  </r>
  <r>
    <n v="907300"/>
    <x v="236"/>
    <x v="2"/>
    <x v="2"/>
    <x v="30"/>
    <x v="2"/>
    <x v="0"/>
    <x v="2"/>
    <x v="4"/>
    <x v="0"/>
    <s v="Transit Rail Structures"/>
    <x v="0"/>
    <x v="5"/>
    <x v="1"/>
    <x v="3"/>
    <x v="20"/>
    <s v="907300  2019 Trillium Line Structures"/>
    <s v="518013  Transit Debt"/>
    <n v="1200"/>
    <n v="7600"/>
    <n v="350"/>
    <n v="300"/>
    <n v="150"/>
    <n v="150"/>
    <n v="150"/>
    <n v="150"/>
    <n v="150"/>
    <n v="150"/>
    <n v="10350"/>
    <n v="518013"/>
    <n v="9450"/>
    <s v="CW"/>
    <x v="3"/>
    <s v="Transit Debt"/>
    <n v="907300"/>
    <s v="Structures de la ligne Trillium - 2018"/>
    <s v="907300 Structures de la ligne Trillium - 2018"/>
    <x v="5"/>
    <x v="20"/>
    <x v="0"/>
    <x v="2"/>
  </r>
  <r>
    <n v="908990"/>
    <x v="237"/>
    <x v="0"/>
    <x v="4"/>
    <x v="47"/>
    <x v="8"/>
    <x v="4"/>
    <x v="2"/>
    <x v="4"/>
    <x v="0"/>
    <s v="Transit Rail Structures"/>
    <x v="0"/>
    <x v="5"/>
    <x v="1"/>
    <x v="3"/>
    <x v="20"/>
    <s v="908990  Prince of Wales Bridge (Pier Work)"/>
    <s v="516174  Federal Gas Tax"/>
    <n v="1170"/>
    <n v="0"/>
    <n v="0"/>
    <n v="0"/>
    <n v="0"/>
    <n v="0"/>
    <n v="0"/>
    <n v="0"/>
    <n v="0"/>
    <n v="0"/>
    <n v="1170"/>
    <n v="516174"/>
    <n v="1170"/>
    <s v="14, 15"/>
    <x v="3"/>
    <s v="Federal Gas Tax"/>
    <n v="908990"/>
    <s v="Pont de la promenade Prince of Wales (Travaux sur les piles de pont)"/>
    <s v="908990 Pont de la promenade Prince of Wales (Travaux sur les piles de pont)"/>
    <x v="5"/>
    <x v="20"/>
    <x v="0"/>
    <x v="4"/>
  </r>
  <r>
    <n v="908990"/>
    <x v="237"/>
    <x v="2"/>
    <x v="2"/>
    <x v="30"/>
    <x v="2"/>
    <x v="0"/>
    <x v="2"/>
    <x v="4"/>
    <x v="0"/>
    <s v="Transit Rail Structures"/>
    <x v="0"/>
    <x v="5"/>
    <x v="1"/>
    <x v="3"/>
    <x v="20"/>
    <s v="908990  Prince of Wales Bridge (Pier Work)"/>
    <s v="518013  Transit Debt"/>
    <n v="202"/>
    <n v="0"/>
    <n v="0"/>
    <n v="0"/>
    <n v="0"/>
    <n v="0"/>
    <n v="0"/>
    <n v="0"/>
    <n v="0"/>
    <n v="0"/>
    <n v="202"/>
    <n v="518013"/>
    <n v="202"/>
    <s v="14, 15"/>
    <x v="3"/>
    <s v="Transit Debt"/>
    <n v="908990"/>
    <s v="Pont de la promenade Prince of Wales (Travaux sur les piles de pont)"/>
    <s v="908990 Pont de la promenade Prince of Wales (Travaux sur les piles de pont)"/>
    <x v="5"/>
    <x v="20"/>
    <x v="0"/>
    <x v="2"/>
  </r>
  <r>
    <n v="909391"/>
    <x v="238"/>
    <x v="0"/>
    <x v="0"/>
    <x v="46"/>
    <x v="0"/>
    <x v="0"/>
    <x v="2"/>
    <x v="4"/>
    <x v="0"/>
    <s v="Transit Rail Structures"/>
    <x v="0"/>
    <x v="5"/>
    <x v="1"/>
    <x v="3"/>
    <x v="20"/>
    <s v="909391  2019 Trillium L STR Scoping Pre/Post Eng"/>
    <s v="516115  Transit Capital"/>
    <n v="150"/>
    <n v="150"/>
    <n v="150"/>
    <n v="150"/>
    <n v="150"/>
    <n v="150"/>
    <n v="150"/>
    <n v="150"/>
    <n v="150"/>
    <n v="150"/>
    <n v="1500"/>
    <n v="516115"/>
    <n v="600"/>
    <s v="CW"/>
    <x v="3"/>
    <s v="Transit Capital"/>
    <n v="909391"/>
    <s v="Délimitations préalable et subséquente des travaux d'ingénierie des structures de la Ligne Trillium 2019"/>
    <s v="909391 Délimitations préalable et subséquente des travaux d'ingénierie des structures de la Ligne Trillium 2019"/>
    <x v="5"/>
    <x v="20"/>
    <x v="0"/>
    <x v="0"/>
  </r>
  <r>
    <n v="908506"/>
    <x v="239"/>
    <x v="0"/>
    <x v="0"/>
    <x v="46"/>
    <x v="0"/>
    <x v="0"/>
    <x v="2"/>
    <x v="4"/>
    <x v="0"/>
    <s v="Transit Roads &amp; Structures (Non Rail)"/>
    <x v="0"/>
    <x v="5"/>
    <x v="1"/>
    <x v="3"/>
    <x v="20"/>
    <s v="908506  2019 Transit Roads"/>
    <s v="516115  Transit Capital"/>
    <n v="10"/>
    <n v="0"/>
    <n v="0"/>
    <n v="0"/>
    <n v="400"/>
    <n v="400"/>
    <n v="400"/>
    <n v="560"/>
    <n v="400"/>
    <n v="400"/>
    <n v="2570"/>
    <n v="516115"/>
    <n v="10"/>
    <s v="CW"/>
    <x v="3"/>
    <s v="Transit Capital"/>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0"/>
  </r>
  <r>
    <n v="908506"/>
    <x v="239"/>
    <x v="0"/>
    <x v="4"/>
    <x v="47"/>
    <x v="8"/>
    <x v="4"/>
    <x v="2"/>
    <x v="4"/>
    <x v="0"/>
    <s v="Transit Roads &amp; Structures (Non Rail)"/>
    <x v="0"/>
    <x v="5"/>
    <x v="1"/>
    <x v="3"/>
    <x v="20"/>
    <s v="908506  2019 Transit Roads"/>
    <s v="516174  Federal Gas Tax"/>
    <n v="110"/>
    <n v="1000"/>
    <n v="2000"/>
    <n v="1200"/>
    <n v="1000"/>
    <n v="1000"/>
    <n v="1000"/>
    <n v="2000"/>
    <n v="1000"/>
    <n v="1000"/>
    <n v="11310"/>
    <n v="516174"/>
    <n v="4310"/>
    <s v="CW"/>
    <x v="3"/>
    <s v="Federal Gas Tax"/>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4"/>
  </r>
  <r>
    <n v="908506"/>
    <x v="239"/>
    <x v="2"/>
    <x v="2"/>
    <x v="30"/>
    <x v="2"/>
    <x v="0"/>
    <x v="2"/>
    <x v="4"/>
    <x v="0"/>
    <s v="Transit Roads &amp; Structures (Non Rail)"/>
    <x v="0"/>
    <x v="5"/>
    <x v="1"/>
    <x v="3"/>
    <x v="20"/>
    <s v="908506  2019 Transit Roads"/>
    <s v="518013  Transit Debt"/>
    <n v="40"/>
    <n v="1000"/>
    <n v="1410"/>
    <n v="660"/>
    <n v="710"/>
    <n v="710"/>
    <n v="710"/>
    <n v="800"/>
    <n v="710"/>
    <n v="710"/>
    <n v="7460"/>
    <n v="518013"/>
    <n v="3110"/>
    <s v="CW"/>
    <x v="3"/>
    <s v="Transit Debt"/>
    <n v="908506"/>
    <s v="Établissement de la portée des travaux d'ingénierie (avant et après) sur les chemins du réseau de transport en commun - 2017"/>
    <s v="908506 Établissement de la portée des travaux d'ingénierie (avant et après) sur les chemins du réseau de transport en commun - 2017"/>
    <x v="5"/>
    <x v="20"/>
    <x v="0"/>
    <x v="2"/>
  </r>
  <r>
    <n v="908989"/>
    <x v="240"/>
    <x v="0"/>
    <x v="0"/>
    <x v="46"/>
    <x v="0"/>
    <x v="0"/>
    <x v="2"/>
    <x v="4"/>
    <x v="0"/>
    <s v="Transit Roads &amp; Structures (Non Rail)"/>
    <x v="0"/>
    <x v="5"/>
    <x v="1"/>
    <x v="3"/>
    <x v="20"/>
    <s v="908989  2019 Transit Structures"/>
    <s v="516115  Transit Capital"/>
    <n v="0"/>
    <n v="0"/>
    <n v="0"/>
    <n v="750"/>
    <n v="1000"/>
    <n v="1000"/>
    <n v="1000"/>
    <n v="1000"/>
    <n v="1000"/>
    <n v="1000"/>
    <n v="6750"/>
    <n v="516115"/>
    <n v="750"/>
    <s v="CW"/>
    <x v="3"/>
    <s v="Transit Capital"/>
    <n v="908989"/>
    <s v="Structures du Transitway – Propres aux chantiers 2018"/>
    <s v="908989 Structures du Transitway – Propres aux chantiers 2018"/>
    <x v="5"/>
    <x v="20"/>
    <x v="0"/>
    <x v="0"/>
  </r>
  <r>
    <n v="908989"/>
    <x v="240"/>
    <x v="2"/>
    <x v="2"/>
    <x v="30"/>
    <x v="2"/>
    <x v="0"/>
    <x v="2"/>
    <x v="4"/>
    <x v="0"/>
    <s v="Transit Roads &amp; Structures (Non Rail)"/>
    <x v="0"/>
    <x v="5"/>
    <x v="1"/>
    <x v="3"/>
    <x v="20"/>
    <s v="908989  2019 Transit Structures"/>
    <s v="518013  Transit Debt"/>
    <n v="680"/>
    <n v="2160"/>
    <n v="2250"/>
    <n v="250"/>
    <n v="300"/>
    <n v="300"/>
    <n v="300"/>
    <n v="300"/>
    <n v="300"/>
    <n v="300"/>
    <n v="7140"/>
    <n v="518013"/>
    <n v="5340"/>
    <s v="CW"/>
    <x v="3"/>
    <s v="Transit Debt"/>
    <n v="908989"/>
    <s v="Structures du Transitway – Propres aux chantiers 2018"/>
    <s v="908989 Structures du Transitway – Propres aux chantiers 2018"/>
    <x v="5"/>
    <x v="20"/>
    <x v="0"/>
    <x v="2"/>
  </r>
  <r>
    <n v="909389"/>
    <x v="241"/>
    <x v="0"/>
    <x v="0"/>
    <x v="46"/>
    <x v="0"/>
    <x v="0"/>
    <x v="2"/>
    <x v="4"/>
    <x v="0"/>
    <s v="Transit Roads &amp; Structures (Non Rail)"/>
    <x v="0"/>
    <x v="5"/>
    <x v="1"/>
    <x v="3"/>
    <x v="20"/>
    <s v="909389  2019 Transit STR Scoping Pre/Post Eng."/>
    <s v="516115  Transit Capital"/>
    <n v="200"/>
    <n v="200"/>
    <n v="200"/>
    <n v="200"/>
    <n v="200"/>
    <n v="200"/>
    <n v="200"/>
    <n v="200"/>
    <n v="200"/>
    <n v="200"/>
    <n v="2000"/>
    <n v="516115"/>
    <n v="800"/>
    <s v="CW"/>
    <x v="3"/>
    <s v="Transit Capital"/>
    <n v="909389"/>
    <s v="Délimitations préalable et subséquente des travaux d'ingénierie des structures de transport en commun 2019"/>
    <s v="909389 Délimitations préalable et subséquente des travaux d'ingénierie des structures de transport en commun 2019"/>
    <x v="5"/>
    <x v="20"/>
    <x v="0"/>
    <x v="0"/>
  </r>
  <r>
    <n v="909390"/>
    <x v="242"/>
    <x v="0"/>
    <x v="0"/>
    <x v="46"/>
    <x v="0"/>
    <x v="0"/>
    <x v="2"/>
    <x v="4"/>
    <x v="0"/>
    <s v="Transit Roads &amp; Structures (Non Rail)"/>
    <x v="0"/>
    <x v="5"/>
    <x v="1"/>
    <x v="3"/>
    <x v="20"/>
    <s v="909390  Transit Structures - Drainage"/>
    <s v="516115  Transit Capital"/>
    <n v="0"/>
    <n v="0"/>
    <n v="250"/>
    <n v="250"/>
    <n v="250"/>
    <n v="250"/>
    <n v="250"/>
    <n v="250"/>
    <n v="250"/>
    <n v="250"/>
    <n v="2000"/>
    <n v="516115"/>
    <n v="500"/>
    <s v="CW"/>
    <x v="3"/>
    <s v="Transit Capital"/>
    <n v="909390"/>
    <s v="Structures de transport en commun - Drainage"/>
    <s v="909390 Structures de transport en commun - Drainage"/>
    <x v="5"/>
    <x v="20"/>
    <x v="0"/>
    <x v="0"/>
  </r>
  <r>
    <n v="906169"/>
    <x v="243"/>
    <x v="0"/>
    <x v="0"/>
    <x v="46"/>
    <x v="0"/>
    <x v="0"/>
    <x v="2"/>
    <x v="4"/>
    <x v="0"/>
    <s v="Individual"/>
    <x v="1"/>
    <x v="5"/>
    <x v="6"/>
    <x v="20"/>
    <x v="20"/>
    <s v="906169  OLRT Transition"/>
    <s v="516115  Transit Capital"/>
    <n v="9392.42"/>
    <n v="0"/>
    <n v="0"/>
    <n v="0"/>
    <n v="0"/>
    <n v="0"/>
    <n v="0"/>
    <n v="0"/>
    <n v="0"/>
    <n v="0"/>
    <n v="9392.42"/>
    <n v="516115"/>
    <n v="9392.42"/>
    <s v="CW"/>
    <x v="13"/>
    <s v="Transit Capital"/>
    <n v="906169"/>
    <s v="Transition du train léger d’Ottawa"/>
    <s v="906169 Transition du train léger d’Ottawa"/>
    <x v="5"/>
    <x v="20"/>
    <x v="1"/>
    <x v="0"/>
  </r>
  <r>
    <n v="906169"/>
    <x v="243"/>
    <x v="0"/>
    <x v="4"/>
    <x v="47"/>
    <x v="8"/>
    <x v="4"/>
    <x v="2"/>
    <x v="4"/>
    <x v="0"/>
    <s v="Individual"/>
    <x v="1"/>
    <x v="5"/>
    <x v="6"/>
    <x v="20"/>
    <x v="20"/>
    <s v="906169  OLRT Transition"/>
    <s v="516174  Federal Gas Tax"/>
    <n v="1658"/>
    <n v="0"/>
    <n v="0"/>
    <n v="0"/>
    <n v="0"/>
    <n v="0"/>
    <n v="0"/>
    <n v="0"/>
    <n v="0"/>
    <n v="0"/>
    <n v="1658"/>
    <n v="516174"/>
    <n v="1658"/>
    <s v="CW"/>
    <x v="13"/>
    <s v="Federal Gas Tax"/>
    <n v="906169"/>
    <s v="Transition du train léger d’Ottawa"/>
    <s v="906169 Transition du train léger d’Ottawa"/>
    <x v="5"/>
    <x v="20"/>
    <x v="1"/>
    <x v="4"/>
  </r>
  <r>
    <n v="908703"/>
    <x v="244"/>
    <x v="0"/>
    <x v="0"/>
    <x v="46"/>
    <x v="0"/>
    <x v="0"/>
    <x v="2"/>
    <x v="4"/>
    <x v="0"/>
    <s v="Individual"/>
    <x v="1"/>
    <x v="5"/>
    <x v="6"/>
    <x v="20"/>
    <x v="20"/>
    <s v="908703  Operations Support Vehicles - Growth"/>
    <s v="516115  Transit Capital"/>
    <n v="210"/>
    <n v="0"/>
    <n v="0"/>
    <n v="0"/>
    <n v="0"/>
    <n v="1113"/>
    <n v="0"/>
    <n v="0"/>
    <n v="0"/>
    <n v="0"/>
    <n v="1323"/>
    <n v="516115"/>
    <n v="210"/>
    <s v="CW"/>
    <x v="7"/>
    <s v="Transit Capital"/>
    <n v="908703"/>
    <s v="Véhicules de soutien aux opérations – Croissance"/>
    <s v="908703 Véhicules de soutien aux opérations – Croissance"/>
    <x v="5"/>
    <x v="20"/>
    <x v="1"/>
    <x v="0"/>
  </r>
  <r>
    <n v="909087"/>
    <x v="245"/>
    <x v="0"/>
    <x v="0"/>
    <x v="46"/>
    <x v="0"/>
    <x v="0"/>
    <x v="2"/>
    <x v="4"/>
    <x v="0"/>
    <s v="Individual"/>
    <x v="0"/>
    <x v="5"/>
    <x v="6"/>
    <x v="20"/>
    <x v="20"/>
    <s v="909087  Rail Operational Readiness"/>
    <s v="516115  Transit Capital"/>
    <n v="2300"/>
    <n v="3468"/>
    <n v="6760"/>
    <n v="5517"/>
    <n v="5626"/>
    <n v="994"/>
    <n v="0"/>
    <n v="0"/>
    <n v="0"/>
    <n v="0"/>
    <n v="24665"/>
    <n v="516115"/>
    <n v="18045"/>
    <s v="CW"/>
    <x v="7"/>
    <s v="Transit Capital"/>
    <n v="909087"/>
    <s v="État de préparation opérationnelle du rail"/>
    <s v="909087 État de préparation opérationnelle du rail"/>
    <x v="5"/>
    <x v="20"/>
    <x v="0"/>
    <x v="0"/>
  </r>
  <r>
    <n v="909088"/>
    <x v="246"/>
    <x v="0"/>
    <x v="0"/>
    <x v="46"/>
    <x v="0"/>
    <x v="0"/>
    <x v="2"/>
    <x v="4"/>
    <x v="0"/>
    <s v="Individual"/>
    <x v="1"/>
    <x v="5"/>
    <x v="6"/>
    <x v="20"/>
    <x v="20"/>
    <s v="909088  LRT  - Train Growth (O-Train Line 1)"/>
    <s v="516115  Transit Capital"/>
    <n v="0"/>
    <n v="0"/>
    <n v="0"/>
    <n v="0"/>
    <n v="0"/>
    <n v="0"/>
    <n v="0"/>
    <n v="60"/>
    <n v="0"/>
    <n v="0"/>
    <n v="60"/>
    <n v="516115"/>
    <n v="0"/>
    <s v="CW"/>
    <x v="0"/>
    <s v="Transit Capital"/>
    <n v="909088"/>
    <s v="Croissance du train (Ligne 1 de l'O-Train)"/>
    <s v="909088 Croissance du train (Ligne 1 de l'O-Train)"/>
    <x v="5"/>
    <x v="20"/>
    <x v="1"/>
    <x v="0"/>
  </r>
  <r>
    <n v="909088"/>
    <x v="246"/>
    <x v="0"/>
    <x v="4"/>
    <x v="47"/>
    <x v="8"/>
    <x v="4"/>
    <x v="2"/>
    <x v="4"/>
    <x v="0"/>
    <s v="Individual"/>
    <x v="1"/>
    <x v="5"/>
    <x v="6"/>
    <x v="20"/>
    <x v="20"/>
    <s v="909088  LRT  - Train Growth (O-Train Line 1)"/>
    <s v="516174  Federal Gas Tax"/>
    <n v="0"/>
    <n v="0"/>
    <n v="0"/>
    <n v="0"/>
    <n v="0"/>
    <n v="0"/>
    <n v="0"/>
    <n v="5000"/>
    <n v="0"/>
    <n v="0"/>
    <n v="5000"/>
    <n v="516174"/>
    <n v="0"/>
    <s v="CW"/>
    <x v="0"/>
    <s v="Federal Gas Tax"/>
    <n v="909088"/>
    <s v="Croissance du train (Ligne 1 de l'O-Train)"/>
    <s v="909088 Croissance du train (Ligne 1 de l'O-Train)"/>
    <x v="5"/>
    <x v="20"/>
    <x v="1"/>
    <x v="4"/>
  </r>
  <r>
    <n v="909088"/>
    <x v="246"/>
    <x v="0"/>
    <x v="4"/>
    <x v="48"/>
    <x v="8"/>
    <x v="4"/>
    <x v="2"/>
    <x v="4"/>
    <x v="0"/>
    <s v="Individual"/>
    <x v="1"/>
    <x v="5"/>
    <x v="6"/>
    <x v="20"/>
    <x v="20"/>
    <s v="909088  LRT  - Train Growth (O-Train Line 1)"/>
    <s v="516175  Provincial Gas Tax"/>
    <n v="0"/>
    <n v="0"/>
    <n v="0"/>
    <n v="0"/>
    <n v="0"/>
    <n v="0"/>
    <n v="0"/>
    <n v="5000"/>
    <n v="0"/>
    <n v="0"/>
    <n v="5000"/>
    <n v="516175"/>
    <n v="0"/>
    <s v="CW"/>
    <x v="0"/>
    <s v="Provincial Gas Tax"/>
    <n v="909088"/>
    <s v="Croissance du train (Ligne 1 de l'O-Train)"/>
    <s v="909088 Croissance du train (Ligne 1 de l'O-Train)"/>
    <x v="5"/>
    <x v="20"/>
    <x v="1"/>
    <x v="4"/>
  </r>
  <r>
    <n v="909088"/>
    <x v="246"/>
    <x v="2"/>
    <x v="2"/>
    <x v="30"/>
    <x v="2"/>
    <x v="0"/>
    <x v="2"/>
    <x v="4"/>
    <x v="0"/>
    <s v="Individual"/>
    <x v="1"/>
    <x v="5"/>
    <x v="6"/>
    <x v="20"/>
    <x v="20"/>
    <s v="909088  LRT  - Train Growth (O-Train Line 1)"/>
    <s v="518013  Transit Debt"/>
    <n v="0"/>
    <n v="0"/>
    <n v="0"/>
    <n v="0"/>
    <n v="0"/>
    <n v="0"/>
    <n v="0"/>
    <n v="127820"/>
    <n v="0"/>
    <n v="0"/>
    <n v="127820"/>
    <n v="518013"/>
    <n v="0"/>
    <s v="CW"/>
    <x v="0"/>
    <s v="Transit Debt"/>
    <n v="909088"/>
    <s v="Croissance du train (Ligne 1 de l'O-Train)"/>
    <s v="909088 Croissance du train (Ligne 1 de l'O-Train)"/>
    <x v="5"/>
    <x v="20"/>
    <x v="1"/>
    <x v="2"/>
  </r>
  <r>
    <n v="909089"/>
    <x v="247"/>
    <x v="0"/>
    <x v="4"/>
    <x v="47"/>
    <x v="8"/>
    <x v="4"/>
    <x v="2"/>
    <x v="4"/>
    <x v="0"/>
    <s v="Individual"/>
    <x v="0"/>
    <x v="5"/>
    <x v="6"/>
    <x v="20"/>
    <x v="20"/>
    <s v="909089  LRT Detour hours funding for Stage 2 LRT"/>
    <s v="516174  Federal Gas Tax"/>
    <n v="0"/>
    <n v="30600"/>
    <n v="0"/>
    <n v="0"/>
    <n v="0"/>
    <n v="0"/>
    <n v="0"/>
    <n v="0"/>
    <n v="0"/>
    <n v="0"/>
    <n v="30600"/>
    <n v="516174"/>
    <n v="30600"/>
    <s v="CW"/>
    <x v="7"/>
    <s v="Federal Gas Tax"/>
    <n v="909089"/>
    <s v="Financement des heures liées au détour pour l’Étape 2 du train léger"/>
    <s v="909089 Financement des heures liées au détour pour l’Étape 2 du train léger"/>
    <x v="5"/>
    <x v="20"/>
    <x v="0"/>
    <x v="4"/>
  </r>
  <r>
    <n v="909090"/>
    <x v="248"/>
    <x v="0"/>
    <x v="0"/>
    <x v="46"/>
    <x v="0"/>
    <x v="0"/>
    <x v="2"/>
    <x v="4"/>
    <x v="0"/>
    <s v="Individual"/>
    <x v="0"/>
    <x v="5"/>
    <x v="6"/>
    <x v="20"/>
    <x v="20"/>
    <s v="909090  LRT Fare Gates for Stage 2 LRT"/>
    <s v="516115  Transit Capital"/>
    <n v="0"/>
    <n v="0"/>
    <n v="100"/>
    <n v="0"/>
    <n v="0"/>
    <n v="0"/>
    <n v="0"/>
    <n v="0"/>
    <n v="0"/>
    <n v="0"/>
    <n v="100"/>
    <n v="516115"/>
    <n v="100"/>
    <s v="CW"/>
    <x v="7"/>
    <s v="Transit Capital"/>
    <n v="909090"/>
    <s v="Portillons d’accès pour l’Étape 2 du train léger"/>
    <s v="909090 Portillons d’accès pour l’Étape 2 du train léger"/>
    <x v="5"/>
    <x v="20"/>
    <x v="0"/>
    <x v="0"/>
  </r>
  <r>
    <n v="909090"/>
    <x v="248"/>
    <x v="2"/>
    <x v="2"/>
    <x v="30"/>
    <x v="2"/>
    <x v="0"/>
    <x v="2"/>
    <x v="4"/>
    <x v="0"/>
    <s v="Individual"/>
    <x v="0"/>
    <x v="5"/>
    <x v="6"/>
    <x v="20"/>
    <x v="20"/>
    <s v="909090  LRT Fare Gates for Stage 2 LRT"/>
    <s v="518013  Transit Debt"/>
    <n v="0"/>
    <n v="0"/>
    <n v="34220"/>
    <n v="0"/>
    <n v="0"/>
    <n v="0"/>
    <n v="0"/>
    <n v="0"/>
    <n v="0"/>
    <n v="0"/>
    <n v="34220"/>
    <n v="518013"/>
    <n v="34220"/>
    <s v="CW"/>
    <x v="7"/>
    <s v="Transit Debt"/>
    <n v="909090"/>
    <s v="Portillons d’accès pour l’Étape 2 du train léger"/>
    <s v="909090 Portillons d’accès pour l’Étape 2 du train léger"/>
    <x v="5"/>
    <x v="20"/>
    <x v="0"/>
    <x v="2"/>
  </r>
  <r>
    <n v="909370"/>
    <x v="249"/>
    <x v="0"/>
    <x v="0"/>
    <x v="46"/>
    <x v="0"/>
    <x v="0"/>
    <x v="2"/>
    <x v="4"/>
    <x v="0"/>
    <s v="Buildings-Transit"/>
    <x v="0"/>
    <x v="5"/>
    <x v="1"/>
    <x v="3"/>
    <x v="20"/>
    <s v="909370  2019 Buildings-Transit Services"/>
    <s v="516115  Transit Capital"/>
    <n v="3600"/>
    <n v="0"/>
    <n v="3600"/>
    <n v="3600"/>
    <n v="3600"/>
    <n v="3600"/>
    <n v="3600"/>
    <n v="3600"/>
    <n v="5200"/>
    <n v="5200"/>
    <n v="35600"/>
    <n v="516115"/>
    <n v="10800"/>
    <s v="CW"/>
    <x v="3"/>
    <s v="Transit Capital"/>
    <n v="909370"/>
    <s v="Bâtiments 2019 - Transport en commun"/>
    <s v="909370 Bâtiments 2019 - Transport en commun"/>
    <x v="5"/>
    <x v="20"/>
    <x v="0"/>
    <x v="0"/>
  </r>
  <r>
    <n v="909370"/>
    <x v="249"/>
    <x v="0"/>
    <x v="4"/>
    <x v="47"/>
    <x v="8"/>
    <x v="4"/>
    <x v="2"/>
    <x v="4"/>
    <x v="0"/>
    <s v="Buildings-Transit"/>
    <x v="0"/>
    <x v="5"/>
    <x v="1"/>
    <x v="3"/>
    <x v="20"/>
    <s v="909370  2019 Buildings-Transit Services"/>
    <s v="516174  Federal Gas Tax"/>
    <n v="0"/>
    <n v="3600"/>
    <n v="0"/>
    <n v="0"/>
    <n v="0"/>
    <n v="0"/>
    <n v="0"/>
    <n v="0"/>
    <n v="0"/>
    <n v="0"/>
    <n v="3600"/>
    <n v="516174"/>
    <n v="3600"/>
    <s v="CW"/>
    <x v="3"/>
    <s v="Federal Gas Tax"/>
    <n v="909370"/>
    <s v="Bâtiments 2019 - Transport en commun"/>
    <s v="909370 Bâtiments 2019 - Transport en commun"/>
    <x v="5"/>
    <x v="20"/>
    <x v="0"/>
    <x v="4"/>
  </r>
  <r>
    <n v="909493"/>
    <x v="250"/>
    <x v="0"/>
    <x v="0"/>
    <x v="46"/>
    <x v="0"/>
    <x v="0"/>
    <x v="2"/>
    <x v="4"/>
    <x v="0"/>
    <s v="Transit Roads &amp; Structures (Non Rail)"/>
    <x v="0"/>
    <x v="5"/>
    <x v="1"/>
    <x v="3"/>
    <x v="20"/>
    <s v="909493  2019 Transit Park &amp; Ride Renewal"/>
    <s v="516115  Transit Capital"/>
    <n v="700"/>
    <n v="0"/>
    <n v="750"/>
    <n v="750"/>
    <n v="750"/>
    <n v="750"/>
    <n v="750"/>
    <n v="750"/>
    <n v="750"/>
    <n v="750"/>
    <n v="6700"/>
    <n v="516115"/>
    <n v="2200"/>
    <s v="CW"/>
    <x v="3"/>
    <s v="Transit Capital"/>
    <n v="909493"/>
    <s v="Remise en état des parcs-o-bus 2019"/>
    <s v="909493 Remise en état des parcs-o-bus 2019"/>
    <x v="5"/>
    <x v="20"/>
    <x v="0"/>
    <x v="0"/>
  </r>
  <r>
    <n v="909513"/>
    <x v="251"/>
    <x v="0"/>
    <x v="0"/>
    <x v="46"/>
    <x v="0"/>
    <x v="0"/>
    <x v="2"/>
    <x v="4"/>
    <x v="0"/>
    <s v="Individual"/>
    <x v="0"/>
    <x v="5"/>
    <x v="6"/>
    <x v="20"/>
    <x v="20"/>
    <s v="909513  Contractual LC Payment (O-train Line1)"/>
    <s v="516115  Transit Capital"/>
    <n v="0"/>
    <n v="300"/>
    <n v="0"/>
    <n v="600"/>
    <n v="0"/>
    <n v="0"/>
    <n v="0"/>
    <n v="0"/>
    <n v="0"/>
    <n v="0"/>
    <n v="900"/>
    <n v="516115"/>
    <n v="900"/>
    <s v="CW"/>
    <x v="0"/>
    <s v="Transit Capital"/>
    <n v="909513"/>
    <s v="Cycle de vie des trains et des rails (Ligne 1 de l'O-Train)"/>
    <s v="909513 Cycle de vie des trains et des rails (Ligne 1 de l'O-Train)"/>
    <x v="5"/>
    <x v="20"/>
    <x v="0"/>
    <x v="0"/>
  </r>
  <r>
    <n v="909513"/>
    <x v="251"/>
    <x v="2"/>
    <x v="2"/>
    <x v="30"/>
    <x v="2"/>
    <x v="0"/>
    <x v="2"/>
    <x v="4"/>
    <x v="0"/>
    <s v="Individual"/>
    <x v="0"/>
    <x v="5"/>
    <x v="6"/>
    <x v="20"/>
    <x v="20"/>
    <s v="909513  Contractual LC Payment (O-train Line1)"/>
    <s v="518013  Transit Debt"/>
    <n v="320"/>
    <n v="122"/>
    <n v="375"/>
    <n v="303"/>
    <n v="0"/>
    <n v="0"/>
    <n v="0"/>
    <n v="0"/>
    <n v="0"/>
    <n v="0"/>
    <n v="1120"/>
    <n v="518013"/>
    <n v="1120"/>
    <s v="CW"/>
    <x v="0"/>
    <s v="Transit Debt"/>
    <n v="909513"/>
    <s v="Cycle de vie des trains et des rails (Ligne 1 de l'O-Train)"/>
    <s v="909513 Cycle de vie des trains et des rails (Ligne 1 de l'O-Train)"/>
    <x v="5"/>
    <x v="20"/>
    <x v="0"/>
    <x v="2"/>
  </r>
  <r>
    <n v="909520"/>
    <x v="252"/>
    <x v="0"/>
    <x v="0"/>
    <x v="46"/>
    <x v="0"/>
    <x v="0"/>
    <x v="2"/>
    <x v="4"/>
    <x v="0"/>
    <s v="Individual"/>
    <x v="0"/>
    <x v="5"/>
    <x v="6"/>
    <x v="20"/>
    <x v="20"/>
    <s v="909520  Bus Stops and Shelters"/>
    <s v="516115  Transit Capital"/>
    <n v="0"/>
    <n v="0"/>
    <n v="0"/>
    <n v="600"/>
    <n v="0"/>
    <n v="0"/>
    <n v="0"/>
    <n v="0"/>
    <n v="0"/>
    <n v="0"/>
    <n v="600"/>
    <n v="516115"/>
    <n v="600"/>
    <s v="CW"/>
    <x v="7"/>
    <s v="Transit Capital"/>
    <n v="909520"/>
    <s v="Arrêts d'autobus et abribus"/>
    <s v="909520 Arrêts d'autobus et abribus"/>
    <x v="5"/>
    <x v="20"/>
    <x v="0"/>
    <x v="0"/>
  </r>
  <r>
    <n v="909520"/>
    <x v="252"/>
    <x v="2"/>
    <x v="2"/>
    <x v="30"/>
    <x v="2"/>
    <x v="0"/>
    <x v="2"/>
    <x v="4"/>
    <x v="0"/>
    <s v="Individual"/>
    <x v="0"/>
    <x v="5"/>
    <x v="6"/>
    <x v="20"/>
    <x v="20"/>
    <s v="909520  Bus Stops and Shelters"/>
    <s v="518013  Transit Debt"/>
    <n v="900"/>
    <n v="918"/>
    <n v="936"/>
    <n v="355"/>
    <n v="0"/>
    <n v="0"/>
    <n v="0"/>
    <n v="0"/>
    <n v="0"/>
    <n v="0"/>
    <n v="3109"/>
    <n v="518013"/>
    <n v="3109"/>
    <s v="CW"/>
    <x v="7"/>
    <s v="Transit Debt"/>
    <n v="909520"/>
    <s v="Arrêts d'autobus et abribus"/>
    <s v="909520 Arrêts d'autobus et abribus"/>
    <x v="5"/>
    <x v="20"/>
    <x v="0"/>
    <x v="2"/>
  </r>
  <r>
    <n v="909524"/>
    <x v="253"/>
    <x v="0"/>
    <x v="0"/>
    <x v="46"/>
    <x v="0"/>
    <x v="0"/>
    <x v="2"/>
    <x v="4"/>
    <x v="0"/>
    <s v="Individual"/>
    <x v="0"/>
    <x v="5"/>
    <x v="6"/>
    <x v="20"/>
    <x v="20"/>
    <s v="909524  IT - Comm and Control Sys Onboard Vehicl"/>
    <s v="516115  Transit Capital"/>
    <n v="2000"/>
    <n v="8670"/>
    <n v="0"/>
    <n v="0"/>
    <n v="0"/>
    <n v="0"/>
    <n v="0"/>
    <n v="0"/>
    <n v="0"/>
    <n v="0"/>
    <n v="10670"/>
    <n v="516115"/>
    <n v="10670"/>
    <s v="CW"/>
    <x v="7"/>
    <s v="Transit Capital"/>
    <n v="909524"/>
    <s v="Systèmes de communications et de contrôle à l'intérieur des véhicules"/>
    <s v="909524 Systèmes de communications et de contrôle à l'intérieur des véhicules"/>
    <x v="5"/>
    <x v="20"/>
    <x v="0"/>
    <x v="0"/>
  </r>
  <r>
    <n v="909527"/>
    <x v="254"/>
    <x v="0"/>
    <x v="0"/>
    <x v="46"/>
    <x v="0"/>
    <x v="0"/>
    <x v="2"/>
    <x v="4"/>
    <x v="0"/>
    <s v="Individual"/>
    <x v="0"/>
    <x v="5"/>
    <x v="6"/>
    <x v="20"/>
    <x v="20"/>
    <s v="909527  Station Customer Improvements"/>
    <s v="516115  Transit Capital"/>
    <n v="1600"/>
    <n v="2907"/>
    <n v="6235"/>
    <n v="1698"/>
    <n v="0"/>
    <n v="0"/>
    <n v="0"/>
    <n v="0"/>
    <n v="0"/>
    <n v="0"/>
    <n v="12440"/>
    <n v="516115"/>
    <n v="12440"/>
    <s v="CW"/>
    <x v="7"/>
    <s v="Transit Capital"/>
    <n v="909527"/>
    <s v=" Améliorations apportées aux stations en réponse aux commentaires des usagers"/>
    <s v="909527  Améliorations apportées aux stations en réponse aux commentaires des usagers"/>
    <x v="5"/>
    <x v="20"/>
    <x v="0"/>
    <x v="0"/>
  </r>
  <r>
    <n v="909528"/>
    <x v="255"/>
    <x v="0"/>
    <x v="0"/>
    <x v="46"/>
    <x v="0"/>
    <x v="0"/>
    <x v="2"/>
    <x v="4"/>
    <x v="0"/>
    <s v="Individual"/>
    <x v="0"/>
    <x v="5"/>
    <x v="6"/>
    <x v="20"/>
    <x v="20"/>
    <s v="909528  Renewal of Operational Assets"/>
    <s v="516115  Transit Capital"/>
    <n v="4000"/>
    <n v="3060"/>
    <n v="3120"/>
    <n v="3183"/>
    <n v="0"/>
    <n v="0"/>
    <n v="0"/>
    <n v="0"/>
    <n v="0"/>
    <n v="0"/>
    <n v="13363"/>
    <n v="516115"/>
    <n v="13363"/>
    <s v="CW"/>
    <x v="7"/>
    <s v="Transit Capital"/>
    <n v="909528"/>
    <s v="Renouvellement des actifs opérationnels"/>
    <s v="909528 Renouvellement des actifs opérationnels"/>
    <x v="5"/>
    <x v="20"/>
    <x v="0"/>
    <x v="0"/>
  </r>
  <r>
    <n v="909530"/>
    <x v="256"/>
    <x v="0"/>
    <x v="0"/>
    <x v="46"/>
    <x v="0"/>
    <x v="0"/>
    <x v="2"/>
    <x v="4"/>
    <x v="0"/>
    <s v="Individual"/>
    <x v="0"/>
    <x v="5"/>
    <x v="6"/>
    <x v="20"/>
    <x v="20"/>
    <s v="909530  Transit Accessibilty Improvements"/>
    <s v="516115  Transit Capital"/>
    <n v="600"/>
    <n v="510"/>
    <n v="520"/>
    <n v="530"/>
    <n v="0"/>
    <n v="0"/>
    <n v="0"/>
    <n v="0"/>
    <n v="0"/>
    <n v="0"/>
    <n v="2160"/>
    <n v="516115"/>
    <n v="2160"/>
    <s v="CW"/>
    <x v="7"/>
    <s v="Transit Capital"/>
    <n v="909530"/>
    <s v="Améliorations de l'accessibilité au transport en commun "/>
    <s v="909530 Améliorations de l'accessibilité au transport en commun "/>
    <x v="5"/>
    <x v="20"/>
    <x v="0"/>
    <x v="0"/>
  </r>
  <r>
    <n v="909532"/>
    <x v="257"/>
    <x v="1"/>
    <x v="1"/>
    <x v="50"/>
    <x v="1"/>
    <x v="1"/>
    <x v="2"/>
    <x v="4"/>
    <x v="0"/>
    <s v="Individual"/>
    <x v="1"/>
    <x v="5"/>
    <x v="6"/>
    <x v="20"/>
    <x v="20"/>
    <s v="909532  Transit Priority Road and Signal Project"/>
    <s v="516224  D/C  - Roads &amp; Structures (City Wide)"/>
    <n v="2856"/>
    <n v="2497"/>
    <n v="2546"/>
    <n v="2598"/>
    <n v="0"/>
    <n v="0"/>
    <n v="0"/>
    <n v="0"/>
    <n v="0"/>
    <n v="0"/>
    <n v="10497"/>
    <n v="516224"/>
    <n v="10497"/>
    <s v="CW"/>
    <x v="7"/>
    <s v="Roads &amp; Structures"/>
    <n v="909532"/>
    <s v="Projets de routes et de signalisation de priorité pour le transport en commun"/>
    <s v="909532 Projets de routes et de signalisation de priorité pour le transport en commun"/>
    <x v="5"/>
    <x v="20"/>
    <x v="1"/>
    <x v="1"/>
  </r>
  <r>
    <n v="909532"/>
    <x v="257"/>
    <x v="2"/>
    <x v="2"/>
    <x v="2"/>
    <x v="2"/>
    <x v="0"/>
    <x v="2"/>
    <x v="4"/>
    <x v="0"/>
    <s v="Individual"/>
    <x v="1"/>
    <x v="5"/>
    <x v="6"/>
    <x v="20"/>
    <x v="20"/>
    <s v="909532  Transit Priority Road and Signal Project"/>
    <s v="518004  Tax Supported Debt"/>
    <n v="1344"/>
    <n v="1175"/>
    <n v="1198"/>
    <n v="1222"/>
    <n v="0"/>
    <n v="0"/>
    <n v="0"/>
    <n v="0"/>
    <n v="0"/>
    <n v="0"/>
    <n v="4939"/>
    <n v="518004"/>
    <n v="4939"/>
    <s v="CW"/>
    <x v="7"/>
    <s v="Tax Supported Debt"/>
    <n v="909532"/>
    <s v="Projets de routes et de signalisation de priorité pour le transport en commun"/>
    <s v="909532 Projets de routes et de signalisation de priorité pour le transport en commun"/>
    <x v="5"/>
    <x v="20"/>
    <x v="1"/>
    <x v="2"/>
  </r>
  <r>
    <n v="909533"/>
    <x v="258"/>
    <x v="0"/>
    <x v="0"/>
    <x v="46"/>
    <x v="0"/>
    <x v="0"/>
    <x v="2"/>
    <x v="4"/>
    <x v="0"/>
    <s v="Individual"/>
    <x v="0"/>
    <x v="5"/>
    <x v="6"/>
    <x v="20"/>
    <x v="20"/>
    <s v="909533  Transit Network Yearly Rehab"/>
    <s v="516115  Transit Capital"/>
    <n v="1800"/>
    <n v="1836"/>
    <n v="1872"/>
    <n v="1910"/>
    <n v="0"/>
    <n v="0"/>
    <n v="0"/>
    <n v="0"/>
    <n v="0"/>
    <n v="0"/>
    <n v="7418"/>
    <n v="516115"/>
    <n v="7418"/>
    <s v="CW"/>
    <x v="7"/>
    <s v="Transit Capital"/>
    <n v="909533"/>
    <s v="Remise en état annuelle du réseau de transport en commun"/>
    <s v="909533 Remise en état annuelle du réseau de transport en commun"/>
    <x v="5"/>
    <x v="20"/>
    <x v="0"/>
    <x v="0"/>
  </r>
  <r>
    <n v="909534"/>
    <x v="259"/>
    <x v="0"/>
    <x v="0"/>
    <x v="46"/>
    <x v="0"/>
    <x v="0"/>
    <x v="2"/>
    <x v="4"/>
    <x v="0"/>
    <s v="Individual"/>
    <x v="0"/>
    <x v="5"/>
    <x v="6"/>
    <x v="20"/>
    <x v="20"/>
    <s v="909534  Tran &amp; Rail LC &amp; Modifications"/>
    <s v="516115  Transit Capital"/>
    <n v="1750"/>
    <n v="765"/>
    <n v="1300"/>
    <n v="1326"/>
    <n v="0"/>
    <n v="0"/>
    <n v="0"/>
    <n v="0"/>
    <n v="0"/>
    <n v="0"/>
    <n v="5141"/>
    <n v="516115"/>
    <n v="5141"/>
    <s v="CW"/>
    <x v="7"/>
    <s v="Transit Capital"/>
    <n v="909534"/>
    <s v="Cycle de vie des trains et des rails et modifications "/>
    <s v="909534 Cycle de vie des trains et des rails et modifications "/>
    <x v="5"/>
    <x v="20"/>
    <x v="0"/>
    <x v="0"/>
  </r>
  <r>
    <n v="909535"/>
    <x v="260"/>
    <x v="0"/>
    <x v="0"/>
    <x v="46"/>
    <x v="0"/>
    <x v="0"/>
    <x v="2"/>
    <x v="4"/>
    <x v="0"/>
    <s v="Individual"/>
    <x v="0"/>
    <x v="5"/>
    <x v="6"/>
    <x v="20"/>
    <x v="20"/>
    <s v="909535  Unplanned Infrastructure Response"/>
    <s v="516115  Transit Capital"/>
    <n v="1000"/>
    <n v="1020"/>
    <n v="1040"/>
    <n v="1061"/>
    <n v="0"/>
    <n v="0"/>
    <n v="0"/>
    <n v="0"/>
    <n v="0"/>
    <n v="0"/>
    <n v="4121"/>
    <n v="516115"/>
    <n v="4121"/>
    <s v="CW"/>
    <x v="7"/>
    <s v="Transit Capital"/>
    <n v="909535"/>
    <s v="Interventions imprévues en matière d'infrastructure"/>
    <s v="909535 Interventions imprévues en matière d'infrastructure"/>
    <x v="5"/>
    <x v="20"/>
    <x v="0"/>
    <x v="0"/>
  </r>
  <r>
    <n v="909536"/>
    <x v="261"/>
    <x v="0"/>
    <x v="0"/>
    <x v="46"/>
    <x v="0"/>
    <x v="0"/>
    <x v="2"/>
    <x v="4"/>
    <x v="0"/>
    <s v="Individual"/>
    <x v="0"/>
    <x v="5"/>
    <x v="6"/>
    <x v="20"/>
    <x v="20"/>
    <s v="909536  Operations Support Vehical Replacement"/>
    <s v="516115  Transit Capital"/>
    <n v="1700"/>
    <n v="1836"/>
    <n v="1872"/>
    <n v="1910"/>
    <n v="0"/>
    <n v="0"/>
    <n v="0"/>
    <n v="0"/>
    <n v="0"/>
    <n v="0"/>
    <n v="7318"/>
    <n v="516115"/>
    <n v="7318"/>
    <s v="CW"/>
    <x v="7"/>
    <s v="Transit Capital"/>
    <n v="909536"/>
    <s v="Véhicules de soutien aux opérations - Remplacement"/>
    <s v="909536 Véhicules de soutien aux opérations - Remplacement"/>
    <x v="5"/>
    <x v="20"/>
    <x v="0"/>
    <x v="0"/>
  </r>
  <r>
    <n v="906527"/>
    <x v="262"/>
    <x v="0"/>
    <x v="0"/>
    <x v="46"/>
    <x v="0"/>
    <x v="0"/>
    <x v="2"/>
    <x v="4"/>
    <x v="0"/>
    <s v="Individual"/>
    <x v="2"/>
    <x v="5"/>
    <x v="6"/>
    <x v="20"/>
    <x v="20"/>
    <s v="906527  IT Maintenance Platform"/>
    <s v="516115  Transit Capital"/>
    <n v="0"/>
    <n v="0"/>
    <n v="0"/>
    <n v="0"/>
    <n v="0"/>
    <n v="0"/>
    <n v="1133"/>
    <n v="0"/>
    <n v="0"/>
    <n v="0"/>
    <n v="1133"/>
    <n v="516115"/>
    <n v="0"/>
    <s v="CW"/>
    <x v="13"/>
    <s v="Transit Capital"/>
    <n v="906527"/>
    <s v="Plate-forme d'entretien de la TI"/>
    <s v="906527 Plate-forme d'entretien de la TI"/>
    <x v="5"/>
    <x v="20"/>
    <x v="2"/>
    <x v="0"/>
  </r>
  <r>
    <n v="909092"/>
    <x v="263"/>
    <x v="0"/>
    <x v="0"/>
    <x v="46"/>
    <x v="0"/>
    <x v="0"/>
    <x v="2"/>
    <x v="4"/>
    <x v="0"/>
    <s v="Individual"/>
    <x v="2"/>
    <x v="5"/>
    <x v="6"/>
    <x v="20"/>
    <x v="20"/>
    <s v="909092  IT Technology Systems - Customer Service"/>
    <s v="516115  Transit Capital"/>
    <n v="0"/>
    <n v="0"/>
    <n v="0"/>
    <n v="0"/>
    <n v="273"/>
    <n v="835"/>
    <n v="0"/>
    <n v="576"/>
    <n v="294"/>
    <n v="0"/>
    <n v="1978"/>
    <n v="516115"/>
    <n v="0"/>
    <s v="CW"/>
    <x v="3"/>
    <s v="Transit Capital"/>
    <n v="909092"/>
    <s v="Systèmes technologiques – Services à la clientèle"/>
    <s v="909092 Systèmes technologiques – Services à la clientèle"/>
    <x v="5"/>
    <x v="20"/>
    <x v="2"/>
    <x v="0"/>
  </r>
  <r>
    <n v="909093"/>
    <x v="264"/>
    <x v="0"/>
    <x v="0"/>
    <x v="46"/>
    <x v="0"/>
    <x v="0"/>
    <x v="2"/>
    <x v="4"/>
    <x v="0"/>
    <s v="Individual"/>
    <x v="2"/>
    <x v="5"/>
    <x v="6"/>
    <x v="20"/>
    <x v="20"/>
    <s v="909093  IT Technology Systems - Operational Supp"/>
    <s v="516115  Transit Capital"/>
    <n v="0"/>
    <n v="0"/>
    <n v="0"/>
    <n v="0"/>
    <n v="2186"/>
    <n v="3951"/>
    <n v="3399"/>
    <n v="4612"/>
    <n v="4696"/>
    <n v="0"/>
    <n v="18844"/>
    <n v="516115"/>
    <n v="0"/>
    <s v="CW"/>
    <x v="3"/>
    <s v="Transit Capital"/>
    <n v="909093"/>
    <s v="Systèmes technologiques – Soutien opérationnel"/>
    <s v="909093 Systèmes technologiques – Soutien opérationnel"/>
    <x v="5"/>
    <x v="20"/>
    <x v="2"/>
    <x v="0"/>
  </r>
  <r>
    <n v="909094"/>
    <x v="265"/>
    <x v="0"/>
    <x v="0"/>
    <x v="46"/>
    <x v="0"/>
    <x v="0"/>
    <x v="2"/>
    <x v="4"/>
    <x v="0"/>
    <s v="Individual"/>
    <x v="2"/>
    <x v="5"/>
    <x v="6"/>
    <x v="20"/>
    <x v="20"/>
    <s v="909094  IT Technology Systems - Para Transpo"/>
    <s v="516115  Transit Capital"/>
    <n v="0"/>
    <n v="0"/>
    <n v="0"/>
    <n v="0"/>
    <n v="0"/>
    <n v="0"/>
    <n v="0"/>
    <n v="0"/>
    <n v="1174"/>
    <n v="0"/>
    <n v="1174"/>
    <n v="516115"/>
    <n v="0"/>
    <s v="CW"/>
    <x v="3"/>
    <s v="Transit Capital"/>
    <n v="909094"/>
    <s v="Systèmes technologiques – Para Transpo"/>
    <s v="909094 Systèmes technologiques – Para Transpo"/>
    <x v="5"/>
    <x v="20"/>
    <x v="2"/>
    <x v="0"/>
  </r>
  <r>
    <n v="909095"/>
    <x v="266"/>
    <x v="0"/>
    <x v="0"/>
    <x v="46"/>
    <x v="0"/>
    <x v="0"/>
    <x v="2"/>
    <x v="4"/>
    <x v="0"/>
    <s v="Individual"/>
    <x v="2"/>
    <x v="5"/>
    <x v="6"/>
    <x v="20"/>
    <x v="20"/>
    <s v="909095  IT Technology Systems - Schedule&amp;Control"/>
    <s v="516115  Transit Capital"/>
    <n v="0"/>
    <n v="0"/>
    <n v="0"/>
    <n v="0"/>
    <n v="0"/>
    <n v="501"/>
    <n v="0"/>
    <n v="2306"/>
    <n v="1702"/>
    <n v="0"/>
    <n v="4509"/>
    <n v="516115"/>
    <n v="0"/>
    <s v="CW"/>
    <x v="3"/>
    <s v="Transit Capital"/>
    <n v="909095"/>
    <s v="Systèmes technologiques – Horaires et contrôle"/>
    <s v="909095 Systèmes technologiques – Horaires et contrôle"/>
    <x v="5"/>
    <x v="20"/>
    <x v="2"/>
    <x v="0"/>
  </r>
  <r>
    <n v="909511"/>
    <x v="267"/>
    <x v="0"/>
    <x v="0"/>
    <x v="46"/>
    <x v="0"/>
    <x v="0"/>
    <x v="2"/>
    <x v="4"/>
    <x v="0"/>
    <s v="Individual"/>
    <x v="2"/>
    <x v="5"/>
    <x v="6"/>
    <x v="20"/>
    <x v="20"/>
    <s v="909511  IT - Technology Systems - Security"/>
    <s v="516115  Transit Capital"/>
    <n v="2950"/>
    <n v="0"/>
    <n v="0"/>
    <n v="1273"/>
    <n v="0"/>
    <n v="0"/>
    <n v="0"/>
    <n v="0"/>
    <n v="0"/>
    <n v="0"/>
    <n v="4223"/>
    <n v="516115"/>
    <n v="4223"/>
    <s v="CW"/>
    <x v="7"/>
    <s v="Transit Capital"/>
    <n v="909511"/>
    <s v="Systèmes technologiques - Sécurité"/>
    <s v="909511 Systèmes technologiques - Sécurité"/>
    <x v="5"/>
    <x v="20"/>
    <x v="3"/>
    <x v="0"/>
  </r>
  <r>
    <n v="909523"/>
    <x v="268"/>
    <x v="0"/>
    <x v="0"/>
    <x v="46"/>
    <x v="0"/>
    <x v="0"/>
    <x v="2"/>
    <x v="4"/>
    <x v="0"/>
    <s v="Individual"/>
    <x v="2"/>
    <x v="5"/>
    <x v="6"/>
    <x v="20"/>
    <x v="20"/>
    <s v="909523  IT - Fleet Maintenance Technology System"/>
    <s v="516115  Transit Capital"/>
    <n v="1900"/>
    <n v="0"/>
    <n v="416"/>
    <n v="0"/>
    <n v="0"/>
    <n v="0"/>
    <n v="0"/>
    <n v="0"/>
    <n v="0"/>
    <n v="0"/>
    <n v="2316"/>
    <n v="516115"/>
    <n v="2316"/>
    <s v="CW"/>
    <x v="7"/>
    <s v="Transit Capital"/>
    <n v="909523"/>
    <s v="Systèmes technologuiques pour l'entretien du parc de véhicules"/>
    <s v="909523 Systèmes technologuiques pour l'entretien du parc de véhicules"/>
    <x v="5"/>
    <x v="20"/>
    <x v="3"/>
    <x v="0"/>
  </r>
  <r>
    <n v="909521"/>
    <x v="269"/>
    <x v="0"/>
    <x v="0"/>
    <x v="46"/>
    <x v="0"/>
    <x v="0"/>
    <x v="2"/>
    <x v="4"/>
    <x v="0"/>
    <s v="Individual"/>
    <x v="2"/>
    <x v="5"/>
    <x v="6"/>
    <x v="20"/>
    <x v="20"/>
    <s v="909521  IT- Operations Management Systems"/>
    <s v="516115  Transit Capital"/>
    <n v="500"/>
    <n v="204"/>
    <n v="5200"/>
    <n v="7692"/>
    <n v="0"/>
    <n v="0"/>
    <n v="0"/>
    <n v="0"/>
    <n v="0"/>
    <n v="0"/>
    <n v="13596"/>
    <n v="516115"/>
    <n v="13596"/>
    <s v="CW"/>
    <x v="7"/>
    <s v="Transit Capital"/>
    <n v="909521"/>
    <s v="Systèmes de gestion des opérations"/>
    <s v="909521 Systèmes de gestion des opérations"/>
    <x v="5"/>
    <x v="20"/>
    <x v="3"/>
    <x v="0"/>
  </r>
  <r>
    <n v="909522"/>
    <x v="270"/>
    <x v="0"/>
    <x v="0"/>
    <x v="46"/>
    <x v="0"/>
    <x v="0"/>
    <x v="2"/>
    <x v="4"/>
    <x v="0"/>
    <s v="Individual"/>
    <x v="2"/>
    <x v="5"/>
    <x v="6"/>
    <x v="20"/>
    <x v="20"/>
    <s v="909522  IT - Customer Services Technology System"/>
    <s v="516115  Transit Capital"/>
    <n v="1000"/>
    <n v="1326"/>
    <n v="260"/>
    <n v="265"/>
    <n v="0"/>
    <n v="0"/>
    <n v="0"/>
    <n v="0"/>
    <n v="0"/>
    <n v="0"/>
    <n v="2851"/>
    <n v="516115"/>
    <n v="2851"/>
    <s v="CW"/>
    <x v="3"/>
    <s v="Transit Capital"/>
    <n v="909522"/>
    <s v="Systèmes technologiques du service à la clientèle"/>
    <s v="909522 Systèmes technologiques du service à la clientèle"/>
    <x v="5"/>
    <x v="20"/>
    <x v="3"/>
    <x v="0"/>
  </r>
  <r>
    <n v="909525"/>
    <x v="271"/>
    <x v="0"/>
    <x v="0"/>
    <x v="46"/>
    <x v="0"/>
    <x v="0"/>
    <x v="2"/>
    <x v="4"/>
    <x v="0"/>
    <s v="Individual"/>
    <x v="2"/>
    <x v="5"/>
    <x v="6"/>
    <x v="20"/>
    <x v="20"/>
    <s v="909525  IT - Scheduling and Control Systems"/>
    <s v="516115  Transit Capital"/>
    <n v="1400"/>
    <n v="306"/>
    <n v="260"/>
    <n v="1592"/>
    <n v="0"/>
    <n v="0"/>
    <n v="0"/>
    <n v="0"/>
    <n v="0"/>
    <n v="0"/>
    <n v="3558"/>
    <n v="516115"/>
    <n v="3558"/>
    <s v="CW"/>
    <x v="7"/>
    <s v="Transit Capital"/>
    <n v="909525"/>
    <s v="Systèmes de planification des horaires et de contrôle"/>
    <s v="909525 Systèmes de planification des horaires et de contrôle"/>
    <x v="5"/>
    <x v="20"/>
    <x v="3"/>
    <x v="0"/>
  </r>
  <r>
    <n v="909526"/>
    <x v="272"/>
    <x v="0"/>
    <x v="0"/>
    <x v="46"/>
    <x v="0"/>
    <x v="0"/>
    <x v="2"/>
    <x v="4"/>
    <x v="0"/>
    <s v="Individual"/>
    <x v="2"/>
    <x v="5"/>
    <x v="6"/>
    <x v="20"/>
    <x v="20"/>
    <s v="909526  IT -  Technology Systems â€“ Para Transpo"/>
    <s v="516115  Transit Capital"/>
    <n v="0"/>
    <n v="0"/>
    <n v="1040"/>
    <n v="0"/>
    <n v="0"/>
    <n v="0"/>
    <n v="0"/>
    <n v="0"/>
    <n v="0"/>
    <n v="0"/>
    <n v="1040"/>
    <n v="516115"/>
    <n v="1040"/>
    <s v="CW"/>
    <x v="7"/>
    <s v="Transit Capital"/>
    <n v="909526"/>
    <s v="Systèmes technologiques – Para Transpo"/>
    <s v="909526 Systèmes technologiques – Para Transpo"/>
    <x v="5"/>
    <x v="20"/>
    <x v="3"/>
    <x v="0"/>
  </r>
  <r>
    <n v="909529"/>
    <x v="273"/>
    <x v="0"/>
    <x v="0"/>
    <x v="46"/>
    <x v="0"/>
    <x v="0"/>
    <x v="2"/>
    <x v="4"/>
    <x v="0"/>
    <s v="Individual"/>
    <x v="2"/>
    <x v="5"/>
    <x v="6"/>
    <x v="20"/>
    <x v="20"/>
    <s v="909529  IT - Fare Technology Systems"/>
    <s v="516115  Transit Capital"/>
    <n v="400"/>
    <n v="0"/>
    <n v="0"/>
    <n v="530"/>
    <n v="8440"/>
    <n v="0"/>
    <n v="0"/>
    <n v="0"/>
    <n v="0"/>
    <n v="0"/>
    <n v="9370"/>
    <n v="516115"/>
    <n v="930"/>
    <s v="CW"/>
    <x v="7"/>
    <s v="Transit Capital"/>
    <n v="909529"/>
    <s v="Systèmes tarifaires technologiques"/>
    <s v="909529 Systèmes tarifaires technologiques"/>
    <x v="5"/>
    <x v="20"/>
    <x v="3"/>
    <x v="0"/>
  </r>
  <r>
    <n v="909531"/>
    <x v="274"/>
    <x v="0"/>
    <x v="0"/>
    <x v="46"/>
    <x v="0"/>
    <x v="0"/>
    <x v="2"/>
    <x v="4"/>
    <x v="0"/>
    <s v="Individual"/>
    <x v="2"/>
    <x v="5"/>
    <x v="6"/>
    <x v="20"/>
    <x v="20"/>
    <s v="909531  IT - Technology Systems - Infr. LC"/>
    <s v="516115  Transit Capital"/>
    <n v="2000"/>
    <n v="0"/>
    <n v="0"/>
    <n v="2122"/>
    <n v="0"/>
    <n v="0"/>
    <n v="0"/>
    <n v="0"/>
    <n v="0"/>
    <n v="0"/>
    <n v="4122"/>
    <n v="516115"/>
    <n v="4122"/>
    <s v="CW"/>
    <x v="7"/>
    <s v="Transit Capital"/>
    <n v="909531"/>
    <s v="Systèmes technologiques - Cycle de vie de l'infrastructure"/>
    <s v="909531 Systèmes technologiques - Cycle de vie de l'infrastructure"/>
    <x v="5"/>
    <x v="20"/>
    <x v="3"/>
    <x v="0"/>
  </r>
  <r>
    <n v="909435"/>
    <x v="275"/>
    <x v="0"/>
    <x v="0"/>
    <x v="0"/>
    <x v="0"/>
    <x v="0"/>
    <x v="0"/>
    <x v="0"/>
    <x v="0"/>
    <s v="Individual"/>
    <x v="1"/>
    <x v="6"/>
    <x v="4"/>
    <x v="21"/>
    <x v="21"/>
    <s v="909435  Roads Services Vehicle &amp; Equipment (2019"/>
    <s v="516104  City Wide Capital"/>
    <n v="136"/>
    <n v="139"/>
    <n v="142"/>
    <n v="145"/>
    <n v="0"/>
    <n v="0"/>
    <n v="0"/>
    <n v="0"/>
    <n v="0"/>
    <n v="0"/>
    <n v="562"/>
    <n v="516104"/>
    <n v="562"/>
    <s v="CW"/>
    <x v="2"/>
    <s v="City Wide Capital"/>
    <n v="909435"/>
    <s v="Véhicules routiers et équipement"/>
    <s v="909435 Véhicules routiers et équipement"/>
    <x v="6"/>
    <x v="21"/>
    <x v="1"/>
    <x v="0"/>
  </r>
  <r>
    <n v="909435"/>
    <x v="275"/>
    <x v="1"/>
    <x v="1"/>
    <x v="51"/>
    <x v="1"/>
    <x v="1"/>
    <x v="0"/>
    <x v="0"/>
    <x v="0"/>
    <s v="Individual"/>
    <x v="1"/>
    <x v="6"/>
    <x v="4"/>
    <x v="21"/>
    <x v="21"/>
    <s v="909435  Roads Services Vehicle &amp; Equipment (2019"/>
    <s v="516246  D/C -Vehicles &amp; Works Yards (City Wide)"/>
    <n v="774"/>
    <n v="791"/>
    <n v="808"/>
    <n v="825"/>
    <n v="0"/>
    <n v="0"/>
    <n v="0"/>
    <n v="0"/>
    <n v="0"/>
    <n v="0"/>
    <n v="3198"/>
    <n v="516246"/>
    <n v="3198"/>
    <s v="CW"/>
    <x v="2"/>
    <s v="Roads &amp; Structures"/>
    <n v="909435"/>
    <s v="Véhicules routiers et équipement"/>
    <s v="909435 Véhicules routiers et équipement"/>
    <x v="6"/>
    <x v="21"/>
    <x v="1"/>
    <x v="1"/>
  </r>
  <r>
    <n v="909395"/>
    <x v="276"/>
    <x v="0"/>
    <x v="0"/>
    <x v="0"/>
    <x v="0"/>
    <x v="0"/>
    <x v="0"/>
    <x v="0"/>
    <x v="0"/>
    <s v="Individual"/>
    <x v="2"/>
    <x v="6"/>
    <x v="6"/>
    <x v="22"/>
    <x v="21"/>
    <s v="909395  2019 Acces. Ped Signal/Ped Coundown Sig."/>
    <s v="516104  City Wide Capital"/>
    <n v="480"/>
    <n v="480"/>
    <n v="480"/>
    <n v="480"/>
    <n v="0"/>
    <n v="0"/>
    <n v="0"/>
    <n v="0"/>
    <n v="0"/>
    <n v="0"/>
    <n v="1920"/>
    <n v="516104"/>
    <n v="1920"/>
    <s v="CW"/>
    <x v="3"/>
    <s v="City Wide Capital"/>
    <n v="909395"/>
    <s v="Programme de signaux accessibles pour piétons et de feux piétonniers à décompte de 2019"/>
    <s v="909395 Programme de signaux accessibles pour piétons et de feux piétonniers à décompte de 2019"/>
    <x v="6"/>
    <x v="21"/>
    <x v="3"/>
    <x v="0"/>
  </r>
  <r>
    <n v="909395"/>
    <x v="276"/>
    <x v="1"/>
    <x v="1"/>
    <x v="50"/>
    <x v="1"/>
    <x v="1"/>
    <x v="0"/>
    <x v="0"/>
    <x v="0"/>
    <s v="Individual"/>
    <x v="2"/>
    <x v="6"/>
    <x v="6"/>
    <x v="22"/>
    <x v="21"/>
    <s v="909395  2019 Acces. Ped Signal/Ped Coundown Sig."/>
    <s v="516224  D/C  - Roads &amp; Structures (City Wide)"/>
    <n v="120"/>
    <n v="120"/>
    <n v="120"/>
    <n v="120"/>
    <n v="0"/>
    <n v="0"/>
    <n v="0"/>
    <n v="0"/>
    <n v="0"/>
    <n v="0"/>
    <n v="480"/>
    <n v="516224"/>
    <n v="480"/>
    <s v="CW"/>
    <x v="3"/>
    <s v="Roads &amp; Structures"/>
    <n v="909395"/>
    <s v="Programme de signaux accessibles pour piétons et de feux piétonniers à décompte de 2019"/>
    <s v="909395 Programme de signaux accessibles pour piétons et de feux piétonniers à décompte de 2019"/>
    <x v="6"/>
    <x v="21"/>
    <x v="3"/>
    <x v="1"/>
  </r>
  <r>
    <n v="909396"/>
    <x v="277"/>
    <x v="0"/>
    <x v="0"/>
    <x v="0"/>
    <x v="0"/>
    <x v="0"/>
    <x v="0"/>
    <x v="0"/>
    <x v="0"/>
    <s v="Individual"/>
    <x v="2"/>
    <x v="6"/>
    <x v="6"/>
    <x v="22"/>
    <x v="21"/>
    <s v="909396  2019 Safer Roads Ottawa"/>
    <s v="516104  City Wide Capital"/>
    <n v="420"/>
    <n v="420"/>
    <n v="420"/>
    <n v="420"/>
    <n v="0"/>
    <n v="0"/>
    <n v="0"/>
    <n v="0"/>
    <n v="0"/>
    <n v="0"/>
    <n v="1680"/>
    <n v="516104"/>
    <n v="1680"/>
    <s v="CW"/>
    <x v="3"/>
    <s v="City Wide Capital"/>
    <n v="909396"/>
    <s v="Sécurité des routes Ottawa 2019"/>
    <s v="909396 Sécurité des routes Ottawa 2019"/>
    <x v="6"/>
    <x v="21"/>
    <x v="3"/>
    <x v="0"/>
  </r>
  <r>
    <n v="909397"/>
    <x v="278"/>
    <x v="0"/>
    <x v="0"/>
    <x v="0"/>
    <x v="0"/>
    <x v="0"/>
    <x v="0"/>
    <x v="0"/>
    <x v="0"/>
    <s v="Individual"/>
    <x v="2"/>
    <x v="6"/>
    <x v="6"/>
    <x v="22"/>
    <x v="21"/>
    <s v="909397  2019 Pedestrian Safety Evaluation Prog."/>
    <s v="516104  City Wide Capital"/>
    <n v="380"/>
    <n v="380"/>
    <n v="380"/>
    <n v="380"/>
    <n v="0"/>
    <n v="0"/>
    <n v="0"/>
    <n v="0"/>
    <n v="0"/>
    <n v="0"/>
    <n v="1520"/>
    <n v="516104"/>
    <n v="1520"/>
    <s v="CW"/>
    <x v="3"/>
    <s v="City Wide Capital"/>
    <n v="909397"/>
    <s v="2018 accessibilité – Arénas"/>
    <s v="909397 2018 accessibilité – Arénas"/>
    <x v="6"/>
    <x v="21"/>
    <x v="3"/>
    <x v="0"/>
  </r>
  <r>
    <n v="909398"/>
    <x v="279"/>
    <x v="0"/>
    <x v="0"/>
    <x v="0"/>
    <x v="0"/>
    <x v="0"/>
    <x v="0"/>
    <x v="0"/>
    <x v="0"/>
    <s v="Individual"/>
    <x v="2"/>
    <x v="6"/>
    <x v="6"/>
    <x v="22"/>
    <x v="21"/>
    <s v="909398  2019 Cycling Safety Program"/>
    <s v="516104  City Wide Capital"/>
    <n v="105"/>
    <n v="105"/>
    <n v="105"/>
    <n v="105"/>
    <n v="0"/>
    <n v="0"/>
    <n v="0"/>
    <n v="0"/>
    <n v="0"/>
    <n v="0"/>
    <n v="420"/>
    <n v="516104"/>
    <n v="420"/>
    <s v="CW"/>
    <x v="3"/>
    <s v="City Wide Capital"/>
    <n v="909398"/>
    <s v="Programme de la sécurité à bicyclette 2019"/>
    <s v="909398 Programme de la sécurité à bicyclette 2019"/>
    <x v="6"/>
    <x v="21"/>
    <x v="3"/>
    <x v="0"/>
  </r>
  <r>
    <n v="909547"/>
    <x v="280"/>
    <x v="0"/>
    <x v="0"/>
    <x v="0"/>
    <x v="0"/>
    <x v="0"/>
    <x v="0"/>
    <x v="0"/>
    <x v="0"/>
    <s v="Individual"/>
    <x v="2"/>
    <x v="6"/>
    <x v="6"/>
    <x v="22"/>
    <x v="21"/>
    <s v="909547  2019 Traffic &amp; Pedestrian Safety Enhance"/>
    <s v="516104  City Wide Capital"/>
    <n v="1630"/>
    <n v="1630"/>
    <n v="1630"/>
    <n v="1630"/>
    <n v="0"/>
    <n v="0"/>
    <n v="0"/>
    <n v="0"/>
    <n v="0"/>
    <n v="0"/>
    <n v="6520"/>
    <n v="516104"/>
    <n v="6520"/>
    <s v="CW"/>
    <x v="3"/>
    <s v="City Wide Capital"/>
    <n v="909547"/>
    <s v="Programme 2019 d'amélioration de la circulation routière et piétonnière -initiatives des quartiers"/>
    <s v="909547 Programme 2019 d'amélioration de la circulation routière et piétonnière -initiatives des quartiers"/>
    <x v="6"/>
    <x v="21"/>
    <x v="3"/>
    <x v="0"/>
  </r>
  <r>
    <n v="909548"/>
    <x v="281"/>
    <x v="0"/>
    <x v="0"/>
    <x v="0"/>
    <x v="0"/>
    <x v="0"/>
    <x v="0"/>
    <x v="0"/>
    <x v="0"/>
    <s v="Individual"/>
    <x v="2"/>
    <x v="6"/>
    <x v="6"/>
    <x v="22"/>
    <x v="21"/>
    <s v="909548  2019 Pedestrian Crossover Program"/>
    <s v="516104  City Wide Capital"/>
    <n v="500"/>
    <n v="500"/>
    <n v="500"/>
    <n v="500"/>
    <n v="0"/>
    <n v="0"/>
    <n v="0"/>
    <n v="0"/>
    <n v="0"/>
    <n v="0"/>
    <n v="2000"/>
    <n v="516104"/>
    <n v="2000"/>
    <s v="CW"/>
    <x v="3"/>
    <s v="City Wide Capital"/>
    <n v="909548"/>
    <s v="Projet 2019 de passages pour piétons "/>
    <s v="909548 Projet 2019 de passages pour piétons "/>
    <x v="6"/>
    <x v="21"/>
    <x v="3"/>
    <x v="0"/>
  </r>
  <r>
    <n v="909010"/>
    <x v="282"/>
    <x v="0"/>
    <x v="0"/>
    <x v="0"/>
    <x v="0"/>
    <x v="0"/>
    <x v="0"/>
    <x v="0"/>
    <x v="0"/>
    <s v="Individual"/>
    <x v="0"/>
    <x v="6"/>
    <x v="4"/>
    <x v="21"/>
    <x v="21"/>
    <s v="909010  2018 Ice &amp; Snow Control Technologies"/>
    <s v="516104  City Wide Capital"/>
    <n v="0"/>
    <n v="0"/>
    <n v="0"/>
    <n v="0"/>
    <n v="165"/>
    <n v="170"/>
    <n v="175"/>
    <n v="180"/>
    <n v="185"/>
    <n v="0"/>
    <n v="875"/>
    <n v="516104"/>
    <n v="0"/>
    <s v="CW"/>
    <x v="3"/>
    <s v="City Wide Capital"/>
    <n v="909010"/>
    <s v="Technologies de déneigement et de déglaçage - 2018"/>
    <s v="909010 Technologies de déneigement et de déglaçage - 2018"/>
    <x v="6"/>
    <x v="21"/>
    <x v="0"/>
    <x v="0"/>
  </r>
  <r>
    <n v="909123"/>
    <x v="283"/>
    <x v="0"/>
    <x v="0"/>
    <x v="52"/>
    <x v="0"/>
    <x v="0"/>
    <x v="0"/>
    <x v="0"/>
    <x v="0"/>
    <s v="Individual"/>
    <x v="0"/>
    <x v="6"/>
    <x v="4"/>
    <x v="23"/>
    <x v="21"/>
    <s v="909123  Parking Studies - DC"/>
    <s v="516136  Cash-in-Lieu - Parking"/>
    <n v="248"/>
    <n v="40"/>
    <n v="40"/>
    <n v="40"/>
    <n v="40"/>
    <n v="40"/>
    <n v="40"/>
    <n v="40"/>
    <n v="40"/>
    <n v="40"/>
    <n v="608"/>
    <n v="516136"/>
    <n v="368"/>
    <s v="CW"/>
    <x v="3"/>
    <s v="Cash-in-Lieu - Parking"/>
    <n v="909123"/>
    <s v="Études sur le stationnement (DC) "/>
    <s v="909123 Études sur le stationnement (DC) "/>
    <x v="6"/>
    <x v="21"/>
    <x v="0"/>
    <x v="0"/>
  </r>
  <r>
    <n v="909123"/>
    <x v="283"/>
    <x v="1"/>
    <x v="1"/>
    <x v="50"/>
    <x v="1"/>
    <x v="1"/>
    <x v="0"/>
    <x v="0"/>
    <x v="0"/>
    <s v="Individual"/>
    <x v="0"/>
    <x v="6"/>
    <x v="4"/>
    <x v="23"/>
    <x v="21"/>
    <s v="909123  Parking Studies - DC"/>
    <s v="516224  D/C  - Roads &amp; Structures (City Wide)"/>
    <n v="62"/>
    <n v="10"/>
    <n v="10"/>
    <n v="10"/>
    <n v="10"/>
    <n v="10"/>
    <n v="10"/>
    <n v="8"/>
    <n v="0"/>
    <n v="0"/>
    <n v="130"/>
    <n v="516224"/>
    <n v="92"/>
    <s v="CW"/>
    <x v="3"/>
    <s v="Roads &amp; Structures"/>
    <n v="909123"/>
    <s v="Études sur le stationnement (DC) "/>
    <s v="909123 Études sur le stationnement (DC) "/>
    <x v="6"/>
    <x v="21"/>
    <x v="0"/>
    <x v="1"/>
  </r>
  <r>
    <n v="909123"/>
    <x v="283"/>
    <x v="1"/>
    <x v="1"/>
    <x v="4"/>
    <x v="1"/>
    <x v="1"/>
    <x v="0"/>
    <x v="0"/>
    <x v="0"/>
    <s v="Individual"/>
    <x v="0"/>
    <x v="6"/>
    <x v="4"/>
    <x v="23"/>
    <x v="21"/>
    <s v="909123  Parking Studies - DC"/>
    <s v="516298  Future DC Funding"/>
    <n v="0"/>
    <n v="0"/>
    <n v="0"/>
    <n v="0"/>
    <n v="0"/>
    <n v="0"/>
    <n v="0"/>
    <n v="2"/>
    <n v="10"/>
    <n v="10"/>
    <n v="22"/>
    <n v="516298"/>
    <n v="0"/>
    <s v="CW"/>
    <x v="3"/>
    <s v="Check "/>
    <n v="909123"/>
    <s v="Études sur le stationnement (DC) "/>
    <s v="909123 Études sur le stationnement (DC) "/>
    <x v="6"/>
    <x v="21"/>
    <x v="0"/>
    <x v="1"/>
  </r>
  <r>
    <n v="909422"/>
    <x v="284"/>
    <x v="0"/>
    <x v="0"/>
    <x v="0"/>
    <x v="0"/>
    <x v="0"/>
    <x v="0"/>
    <x v="0"/>
    <x v="0"/>
    <s v="Public Works Facilities"/>
    <x v="0"/>
    <x v="6"/>
    <x v="4"/>
    <x v="14"/>
    <x v="22"/>
    <s v="909422  2019 Life Cycle Renew - PWES Works Yard"/>
    <s v="516104  City Wide Capital"/>
    <n v="290"/>
    <n v="310"/>
    <n v="318"/>
    <n v="325"/>
    <n v="336"/>
    <n v="345"/>
    <n v="354"/>
    <n v="364"/>
    <n v="374"/>
    <n v="381"/>
    <n v="3397"/>
    <n v="516104"/>
    <n v="1243"/>
    <s v="CW"/>
    <x v="3"/>
    <s v="City Wide Capital"/>
    <n v="909422"/>
    <s v="Renouvellement du cycle de vie 2019 – Installation des Travaux Publics et des Services environnementaux"/>
    <s v="909422 Renouvellement du cycle de vie 2019 – Installation des Travaux Publics et des Services environnementaux"/>
    <x v="6"/>
    <x v="22"/>
    <x v="0"/>
    <x v="0"/>
  </r>
  <r>
    <n v="909424"/>
    <x v="285"/>
    <x v="0"/>
    <x v="0"/>
    <x v="0"/>
    <x v="0"/>
    <x v="0"/>
    <x v="0"/>
    <x v="0"/>
    <x v="0"/>
    <s v="Individual"/>
    <x v="0"/>
    <x v="6"/>
    <x v="4"/>
    <x v="21"/>
    <x v="21"/>
    <s v="909424  Roads Equipment Replacement 2019"/>
    <s v="516104  City Wide Capital"/>
    <n v="341"/>
    <n v="190"/>
    <n v="195"/>
    <n v="200"/>
    <n v="165"/>
    <n v="170"/>
    <n v="175"/>
    <n v="180"/>
    <n v="185"/>
    <n v="190"/>
    <n v="1991"/>
    <n v="516104"/>
    <n v="926"/>
    <s v="CW"/>
    <x v="3"/>
    <s v="City Wide Capital"/>
    <n v="909424"/>
    <s v="Remplacement de l'équipement des Services des routes"/>
    <s v="909424 Remplacement de l'équipement des Services des routes"/>
    <x v="6"/>
    <x v="21"/>
    <x v="0"/>
    <x v="0"/>
  </r>
  <r>
    <n v="909425"/>
    <x v="286"/>
    <x v="0"/>
    <x v="0"/>
    <x v="0"/>
    <x v="0"/>
    <x v="0"/>
    <x v="0"/>
    <x v="0"/>
    <x v="0"/>
    <s v="Individual"/>
    <x v="0"/>
    <x v="6"/>
    <x v="4"/>
    <x v="21"/>
    <x v="21"/>
    <s v="909425  Ice-Snow Control and RWIS Tech 2019"/>
    <s v="516104  City Wide Capital"/>
    <n v="150"/>
    <n v="296"/>
    <n v="300"/>
    <n v="305"/>
    <n v="0"/>
    <n v="0"/>
    <n v="0"/>
    <n v="0"/>
    <n v="0"/>
    <n v="0"/>
    <n v="1051"/>
    <n v="516104"/>
    <n v="1051"/>
    <s v="CW"/>
    <x v="3"/>
    <s v="City Wide Capital"/>
    <n v="909425"/>
    <s v="Contrôle de la neige glace 2019 et technologies RWIS"/>
    <s v="909425 Contrôle de la neige glace 2019 et technologies RWIS"/>
    <x v="6"/>
    <x v="21"/>
    <x v="0"/>
    <x v="0"/>
  </r>
  <r>
    <n v="906139"/>
    <x v="287"/>
    <x v="0"/>
    <x v="0"/>
    <x v="53"/>
    <x v="0"/>
    <x v="0"/>
    <x v="0"/>
    <x v="0"/>
    <x v="0"/>
    <s v="Parking Lifecycle Renewal"/>
    <x v="0"/>
    <x v="6"/>
    <x v="4"/>
    <x v="23"/>
    <x v="21"/>
    <s v="906139  LCR - On/Off Street Payment Systems 2018"/>
    <s v="516146  R/F Parking Facilities"/>
    <n v="0"/>
    <n v="0"/>
    <n v="1400"/>
    <n v="1400"/>
    <n v="1400"/>
    <n v="1400"/>
    <n v="1400"/>
    <n v="0"/>
    <n v="0"/>
    <n v="0"/>
    <n v="7000"/>
    <n v="516146"/>
    <n v="2800"/>
    <s v="CW"/>
    <x v="10"/>
    <s v="Parking"/>
    <n v="906139"/>
    <s v="Renouvellement du cycle de vie (2018) - Système dépenses de stationnement sur et hors rue "/>
    <s v="906139 Renouvellement du cycle de vie (2018) - Système dépenses de stationnement sur et hors rue "/>
    <x v="6"/>
    <x v="21"/>
    <x v="0"/>
    <x v="0"/>
  </r>
  <r>
    <n v="909121"/>
    <x v="288"/>
    <x v="0"/>
    <x v="0"/>
    <x v="53"/>
    <x v="0"/>
    <x v="0"/>
    <x v="0"/>
    <x v="0"/>
    <x v="0"/>
    <s v="Parking Lifecycle Renewal"/>
    <x v="0"/>
    <x v="6"/>
    <x v="4"/>
    <x v="23"/>
    <x v="21"/>
    <s v="909121  LCR - Parking Facilities (2018)"/>
    <s v="516146  R/F Parking Facilities"/>
    <n v="0"/>
    <n v="0"/>
    <n v="0"/>
    <n v="0"/>
    <n v="1030"/>
    <n v="900"/>
    <n v="1000"/>
    <n v="1000"/>
    <n v="1000"/>
    <n v="0"/>
    <n v="4930"/>
    <n v="516146"/>
    <n v="0"/>
    <s v="CW"/>
    <x v="8"/>
    <s v="Parking"/>
    <n v="909121"/>
    <s v="Renouvellement du cycle de vie (2018) - Installations de stationnement"/>
    <s v="909121 Renouvellement du cycle de vie (2018) - Installations de stationnement"/>
    <x v="6"/>
    <x v="21"/>
    <x v="0"/>
    <x v="0"/>
  </r>
  <r>
    <n v="909122"/>
    <x v="289"/>
    <x v="0"/>
    <x v="0"/>
    <x v="53"/>
    <x v="0"/>
    <x v="0"/>
    <x v="0"/>
    <x v="0"/>
    <x v="0"/>
    <s v="Parking Lifecycle Renewal"/>
    <x v="0"/>
    <x v="6"/>
    <x v="4"/>
    <x v="23"/>
    <x v="21"/>
    <s v="909122  On-Street Facility Modification (2018)"/>
    <s v="516146  R/F Parking Facilities"/>
    <n v="0"/>
    <n v="0"/>
    <n v="0"/>
    <n v="0"/>
    <n v="165"/>
    <n v="170"/>
    <n v="175"/>
    <n v="180"/>
    <n v="185"/>
    <n v="0"/>
    <n v="875"/>
    <n v="516146"/>
    <n v="0"/>
    <s v="CW"/>
    <x v="8"/>
    <s v="Parking"/>
    <n v="909122"/>
    <s v="Amélioration aux installations de stationnement 2018"/>
    <s v="909122 Amélioration aux installations de stationnement 2018"/>
    <x v="6"/>
    <x v="21"/>
    <x v="0"/>
    <x v="0"/>
  </r>
  <r>
    <n v="909426"/>
    <x v="290"/>
    <x v="0"/>
    <x v="0"/>
    <x v="53"/>
    <x v="0"/>
    <x v="0"/>
    <x v="0"/>
    <x v="0"/>
    <x v="0"/>
    <s v="Parking Lifecycle Renewal"/>
    <x v="0"/>
    <x v="6"/>
    <x v="4"/>
    <x v="23"/>
    <x v="21"/>
    <s v="909426  LCR - Parking Facilities (2019)"/>
    <s v="516146  R/F Parking Facilities"/>
    <n v="800"/>
    <n v="1250"/>
    <n v="750"/>
    <n v="750"/>
    <n v="0"/>
    <n v="0"/>
    <n v="0"/>
    <n v="0"/>
    <n v="0"/>
    <n v="0"/>
    <n v="3550"/>
    <n v="516146"/>
    <n v="3550"/>
    <s v="CW"/>
    <x v="2"/>
    <s v="Parking"/>
    <n v="909426"/>
    <s v="Renouvellement du cycle de vie (2019) - Installations de stationnement"/>
    <s v="909426 Renouvellement du cycle de vie (2019) - Installations de stationnement"/>
    <x v="6"/>
    <x v="21"/>
    <x v="0"/>
    <x v="0"/>
  </r>
  <r>
    <n v="909427"/>
    <x v="291"/>
    <x v="0"/>
    <x v="0"/>
    <x v="53"/>
    <x v="0"/>
    <x v="0"/>
    <x v="0"/>
    <x v="0"/>
    <x v="0"/>
    <s v="Parking Lifecycle Renewal"/>
    <x v="0"/>
    <x v="6"/>
    <x v="4"/>
    <x v="23"/>
    <x v="21"/>
    <s v="909427  On-Street Facility Modification (2019)"/>
    <s v="516146  R/F Parking Facilities"/>
    <n v="270"/>
    <n v="150"/>
    <n v="155"/>
    <n v="160"/>
    <n v="0"/>
    <n v="0"/>
    <n v="0"/>
    <n v="0"/>
    <n v="0"/>
    <n v="0"/>
    <n v="735"/>
    <n v="516146"/>
    <n v="735"/>
    <s v="CW"/>
    <x v="2"/>
    <s v="Parking"/>
    <n v="909427"/>
    <s v="Amélioration aux installations de stationnement (2019)"/>
    <s v="909427 Amélioration aux installations de stationnement (2019)"/>
    <x v="6"/>
    <x v="21"/>
    <x v="0"/>
    <x v="0"/>
  </r>
  <r>
    <n v="909437"/>
    <x v="292"/>
    <x v="0"/>
    <x v="0"/>
    <x v="53"/>
    <x v="0"/>
    <x v="0"/>
    <x v="0"/>
    <x v="0"/>
    <x v="0"/>
    <s v="Parking Lifecycle Renewal"/>
    <x v="0"/>
    <x v="6"/>
    <x v="4"/>
    <x v="23"/>
    <x v="21"/>
    <s v="909437  LCR-Parking Facility Improvements (2019)"/>
    <s v="516146  R/F Parking Facilities"/>
    <n v="825"/>
    <n v="750"/>
    <n v="750"/>
    <n v="750"/>
    <n v="0"/>
    <n v="0"/>
    <n v="0"/>
    <n v="0"/>
    <n v="0"/>
    <n v="0"/>
    <n v="3075"/>
    <n v="516146"/>
    <n v="3075"/>
    <s v="CW"/>
    <x v="2"/>
    <s v="Parking"/>
    <n v="909437"/>
    <s v="Renouvellement du cycle de vie - Amélioration des installations de stationnement (2019)"/>
    <s v="909437 Renouvellement du cycle de vie - Amélioration des installations de stationnement (2019)"/>
    <x v="6"/>
    <x v="21"/>
    <x v="0"/>
    <x v="0"/>
  </r>
  <r>
    <n v="909319"/>
    <x v="293"/>
    <x v="0"/>
    <x v="0"/>
    <x v="0"/>
    <x v="0"/>
    <x v="0"/>
    <x v="0"/>
    <x v="0"/>
    <x v="0"/>
    <s v="Individual"/>
    <x v="0"/>
    <x v="6"/>
    <x v="6"/>
    <x v="22"/>
    <x v="21"/>
    <s v="909319  2019 Street Lighting Marjor Replacements"/>
    <s v="516104  City Wide Capital"/>
    <n v="2351"/>
    <n v="2276"/>
    <n v="2309"/>
    <n v="2346"/>
    <n v="2384"/>
    <n v="2422"/>
    <n v="2462"/>
    <n v="2502"/>
    <n v="2543"/>
    <n v="2585"/>
    <n v="24180"/>
    <n v="516104"/>
    <n v="9282"/>
    <s v="CW"/>
    <x v="3"/>
    <s v="City Wide Capital"/>
    <n v="909319"/>
    <s v="Remplacement d'éléments essentiels de l'éclairage de rues 2019"/>
    <s v="909319 Remplacement d'éléments essentiels de l'éclairage de rues 2019"/>
    <x v="6"/>
    <x v="21"/>
    <x v="0"/>
    <x v="0"/>
  </r>
  <r>
    <n v="909319"/>
    <x v="293"/>
    <x v="1"/>
    <x v="1"/>
    <x v="4"/>
    <x v="1"/>
    <x v="1"/>
    <x v="0"/>
    <x v="0"/>
    <x v="0"/>
    <s v="Individual"/>
    <x v="0"/>
    <x v="6"/>
    <x v="6"/>
    <x v="22"/>
    <x v="21"/>
    <s v="909319  2019 Street Lighting Marjor Replacements"/>
    <s v="516298  Future DC Funding"/>
    <n v="588"/>
    <n v="569"/>
    <n v="577"/>
    <n v="586"/>
    <n v="596"/>
    <n v="606"/>
    <n v="615"/>
    <n v="626"/>
    <n v="636"/>
    <n v="646"/>
    <n v="6045"/>
    <n v="516298"/>
    <n v="2320"/>
    <s v="CW"/>
    <x v="3"/>
    <s v="Check "/>
    <n v="909319"/>
    <s v="Remplacement d'éléments essentiels de l'éclairage de rues 2019"/>
    <s v="909319 Remplacement d'éléments essentiels de l'éclairage de rues 2019"/>
    <x v="6"/>
    <x v="21"/>
    <x v="0"/>
    <x v="1"/>
  </r>
  <r>
    <n v="909320"/>
    <x v="294"/>
    <x v="0"/>
    <x v="0"/>
    <x v="0"/>
    <x v="0"/>
    <x v="0"/>
    <x v="0"/>
    <x v="0"/>
    <x v="0"/>
    <s v="Traffic Control Devices Rehabilitation-Renewal"/>
    <x v="0"/>
    <x v="6"/>
    <x v="6"/>
    <x v="22"/>
    <x v="21"/>
    <s v="909320  2019 LCR Traffic Control Signals"/>
    <s v="516104  City Wide Capital"/>
    <n v="1665"/>
    <n v="1650"/>
    <n v="1680"/>
    <n v="1714"/>
    <n v="1748"/>
    <n v="1783"/>
    <n v="1818"/>
    <n v="1855"/>
    <n v="1892"/>
    <n v="1930"/>
    <n v="17735"/>
    <n v="516104"/>
    <n v="6709"/>
    <s v="CW"/>
    <x v="3"/>
    <s v="City Wide Capital"/>
    <n v="909320"/>
    <s v="Renouvellement du cycle de vie 2019 - Feux de signalisation"/>
    <s v="909320 Renouvellement du cycle de vie 2019 - Feux de signalisation"/>
    <x v="6"/>
    <x v="21"/>
    <x v="0"/>
    <x v="0"/>
  </r>
  <r>
    <n v="909321"/>
    <x v="295"/>
    <x v="0"/>
    <x v="0"/>
    <x v="0"/>
    <x v="0"/>
    <x v="0"/>
    <x v="0"/>
    <x v="0"/>
    <x v="0"/>
    <s v="Traffic Control Devices Rehabilitation-Renewal"/>
    <x v="0"/>
    <x v="6"/>
    <x v="6"/>
    <x v="22"/>
    <x v="21"/>
    <s v="909321  2019 LCR Traffic Monitoring System"/>
    <s v="516104  City Wide Capital"/>
    <n v="336"/>
    <n v="325"/>
    <n v="330"/>
    <n v="335"/>
    <n v="341"/>
    <n v="346"/>
    <n v="352"/>
    <n v="358"/>
    <n v="363"/>
    <n v="370"/>
    <n v="3456"/>
    <n v="516104"/>
    <n v="1326"/>
    <s v="CW"/>
    <x v="3"/>
    <s v="City Wide Capital"/>
    <n v="909321"/>
    <s v="Renouvellement du cycle de vie 2019 - Système de contrôle"/>
    <s v="909321 Renouvellement du cycle de vie 2019 - Système de contrôle"/>
    <x v="6"/>
    <x v="21"/>
    <x v="0"/>
    <x v="0"/>
  </r>
  <r>
    <n v="909321"/>
    <x v="295"/>
    <x v="1"/>
    <x v="1"/>
    <x v="50"/>
    <x v="1"/>
    <x v="1"/>
    <x v="0"/>
    <x v="0"/>
    <x v="0"/>
    <s v="Traffic Control Devices Rehabilitation-Renewal"/>
    <x v="0"/>
    <x v="6"/>
    <x v="6"/>
    <x v="22"/>
    <x v="21"/>
    <s v="909321  2019 LCR Traffic Monitoring System"/>
    <s v="516224  D/C  - Roads &amp; Structures (City Wide)"/>
    <n v="84"/>
    <n v="81"/>
    <n v="83"/>
    <n v="84"/>
    <n v="85"/>
    <n v="33"/>
    <n v="0"/>
    <n v="0"/>
    <n v="0"/>
    <n v="0"/>
    <n v="450"/>
    <n v="516224"/>
    <n v="332"/>
    <s v="CW"/>
    <x v="3"/>
    <s v="Roads &amp; Structures"/>
    <n v="909321"/>
    <s v="Renouvellement du cycle de vie 2019 - Système de contrôle"/>
    <s v="909321 Renouvellement du cycle de vie 2019 - Système de contrôle"/>
    <x v="6"/>
    <x v="21"/>
    <x v="0"/>
    <x v="1"/>
  </r>
  <r>
    <n v="909321"/>
    <x v="295"/>
    <x v="1"/>
    <x v="1"/>
    <x v="4"/>
    <x v="1"/>
    <x v="1"/>
    <x v="0"/>
    <x v="0"/>
    <x v="0"/>
    <s v="Traffic Control Devices Rehabilitation-Renewal"/>
    <x v="0"/>
    <x v="6"/>
    <x v="6"/>
    <x v="22"/>
    <x v="21"/>
    <s v="909321  2019 LCR Traffic Monitoring System"/>
    <s v="516298  Future DC Funding"/>
    <n v="0"/>
    <n v="0"/>
    <n v="0"/>
    <n v="0"/>
    <n v="0"/>
    <n v="54"/>
    <n v="88"/>
    <n v="89"/>
    <n v="91"/>
    <n v="92"/>
    <n v="414"/>
    <n v="516298"/>
    <n v="0"/>
    <s v="CW"/>
    <x v="3"/>
    <s v="Check "/>
    <n v="909321"/>
    <s v="Renouvellement du cycle de vie 2019 - Système de contrôle"/>
    <s v="909321 Renouvellement du cycle de vie 2019 - Système de contrôle"/>
    <x v="6"/>
    <x v="21"/>
    <x v="0"/>
    <x v="1"/>
  </r>
  <r>
    <n v="909025"/>
    <x v="296"/>
    <x v="0"/>
    <x v="0"/>
    <x v="0"/>
    <x v="0"/>
    <x v="0"/>
    <x v="0"/>
    <x v="0"/>
    <x v="0"/>
    <s v="Public Works Facilities"/>
    <x v="1"/>
    <x v="6"/>
    <x v="4"/>
    <x v="14"/>
    <x v="22"/>
    <s v="909025  2019 Winter Materials Storage Facility"/>
    <s v="516104  City Wide Capital"/>
    <n v="8"/>
    <n v="8"/>
    <n v="8"/>
    <n v="9"/>
    <n v="9"/>
    <n v="9"/>
    <n v="9"/>
    <n v="9"/>
    <n v="9"/>
    <n v="10"/>
    <n v="88"/>
    <n v="516104"/>
    <n v="33"/>
    <s v="CW"/>
    <x v="3"/>
    <s v="City Wide Capital"/>
    <n v="909025"/>
    <s v="Installation d’entreposage pour les matériaux d’hiver 2019"/>
    <s v="909025 Installation d’entreposage pour les matériaux d’hiver 2019"/>
    <x v="6"/>
    <x v="22"/>
    <x v="1"/>
    <x v="0"/>
  </r>
  <r>
    <n v="909025"/>
    <x v="296"/>
    <x v="1"/>
    <x v="1"/>
    <x v="50"/>
    <x v="1"/>
    <x v="1"/>
    <x v="0"/>
    <x v="0"/>
    <x v="0"/>
    <s v="Public Works Facilities"/>
    <x v="1"/>
    <x v="6"/>
    <x v="4"/>
    <x v="14"/>
    <x v="22"/>
    <s v="909025  2019 Winter Materials Storage Facility"/>
    <s v="516224  D/C  - Roads &amp; Structures (City Wide)"/>
    <n v="46"/>
    <n v="47"/>
    <n v="48"/>
    <n v="48"/>
    <n v="50"/>
    <n v="51"/>
    <n v="52"/>
    <n v="53"/>
    <n v="54"/>
    <n v="55"/>
    <n v="504"/>
    <n v="516224"/>
    <n v="189"/>
    <s v="CW"/>
    <x v="3"/>
    <s v="Roads &amp; Structures"/>
    <n v="909025"/>
    <s v="Installation d’entreposage pour les matériaux d’hiver 2019"/>
    <s v="909025 Installation d’entreposage pour les matériaux d’hiver 2019"/>
    <x v="6"/>
    <x v="22"/>
    <x v="1"/>
    <x v="1"/>
  </r>
  <r>
    <n v="909318"/>
    <x v="297"/>
    <x v="0"/>
    <x v="0"/>
    <x v="0"/>
    <x v="0"/>
    <x v="0"/>
    <x v="0"/>
    <x v="0"/>
    <x v="0"/>
    <s v="Individual"/>
    <x v="1"/>
    <x v="6"/>
    <x v="6"/>
    <x v="22"/>
    <x v="21"/>
    <s v="909318  2019 Traffic Incident Management"/>
    <s v="516104  City Wide Capital"/>
    <n v="81"/>
    <n v="80"/>
    <n v="81"/>
    <n v="81"/>
    <n v="81"/>
    <n v="82"/>
    <n v="82"/>
    <n v="82"/>
    <n v="83"/>
    <n v="83"/>
    <n v="816"/>
    <n v="516104"/>
    <n v="323"/>
    <s v="CW"/>
    <x v="3"/>
    <s v="City Wide Capital"/>
    <n v="909318"/>
    <s v="Gestion des incidents de la circulation - 2019"/>
    <s v="909318 Gestion des incidents de la circulation - 2019"/>
    <x v="6"/>
    <x v="21"/>
    <x v="1"/>
    <x v="0"/>
  </r>
  <r>
    <n v="909318"/>
    <x v="297"/>
    <x v="1"/>
    <x v="1"/>
    <x v="50"/>
    <x v="1"/>
    <x v="1"/>
    <x v="0"/>
    <x v="0"/>
    <x v="0"/>
    <s v="Individual"/>
    <x v="1"/>
    <x v="6"/>
    <x v="6"/>
    <x v="22"/>
    <x v="21"/>
    <s v="909318  2019 Traffic Incident Management"/>
    <s v="516224  D/C  - Roads &amp; Structures (City Wide)"/>
    <n v="324"/>
    <n v="322"/>
    <n v="322"/>
    <n v="323"/>
    <n v="325"/>
    <n v="326"/>
    <n v="327"/>
    <n v="329"/>
    <n v="330"/>
    <n v="332"/>
    <n v="3260"/>
    <n v="516224"/>
    <n v="1291"/>
    <s v="CW"/>
    <x v="3"/>
    <s v="Roads &amp; Structures"/>
    <n v="909318"/>
    <s v="Gestion des incidents de la circulation - 2019"/>
    <s v="909318 Gestion des incidents de la circulation - 2019"/>
    <x v="6"/>
    <x v="21"/>
    <x v="1"/>
    <x v="1"/>
  </r>
  <r>
    <n v="906121"/>
    <x v="298"/>
    <x v="0"/>
    <x v="0"/>
    <x v="0"/>
    <x v="0"/>
    <x v="0"/>
    <x v="0"/>
    <x v="0"/>
    <x v="0"/>
    <s v="Individual"/>
    <x v="1"/>
    <x v="6"/>
    <x v="4"/>
    <x v="21"/>
    <x v="23"/>
    <s v="906121  Roads Services Vehicle &amp; Equipment"/>
    <s v="516104  City Wide Capital"/>
    <n v="0"/>
    <n v="0"/>
    <n v="0"/>
    <n v="0"/>
    <n v="232"/>
    <n v="237"/>
    <n v="242"/>
    <n v="246"/>
    <n v="251"/>
    <n v="0"/>
    <n v="1208"/>
    <n v="516104"/>
    <n v="0"/>
    <s v="CW"/>
    <x v="7"/>
    <s v="City Wide Capital"/>
    <n v="906121"/>
    <s v="Véhicule et équipement des Services des routes"/>
    <s v="906121 Véhicule et équipement des Services des routes"/>
    <x v="6"/>
    <x v="23"/>
    <x v="1"/>
    <x v="0"/>
  </r>
  <r>
    <n v="906121"/>
    <x v="298"/>
    <x v="1"/>
    <x v="1"/>
    <x v="50"/>
    <x v="1"/>
    <x v="1"/>
    <x v="0"/>
    <x v="0"/>
    <x v="0"/>
    <s v="Individual"/>
    <x v="1"/>
    <x v="6"/>
    <x v="4"/>
    <x v="21"/>
    <x v="23"/>
    <s v="906121  Roads Services Vehicle &amp; Equipment"/>
    <s v="516224  D/C  - Roads &amp; Structures (City Wide)"/>
    <n v="0"/>
    <n v="0"/>
    <n v="0"/>
    <n v="0"/>
    <n v="1318"/>
    <n v="1343"/>
    <n v="1368"/>
    <n v="1394"/>
    <n v="1419"/>
    <n v="0"/>
    <n v="6842"/>
    <n v="516224"/>
    <n v="0"/>
    <s v="CW"/>
    <x v="7"/>
    <s v="Roads &amp; Structures"/>
    <n v="906121"/>
    <s v="Véhicule et équipement des Services des routes"/>
    <s v="906121 Véhicule et équipement des Services des routes"/>
    <x v="6"/>
    <x v="23"/>
    <x v="1"/>
    <x v="1"/>
  </r>
  <r>
    <n v="909322"/>
    <x v="299"/>
    <x v="0"/>
    <x v="0"/>
    <x v="0"/>
    <x v="0"/>
    <x v="0"/>
    <x v="0"/>
    <x v="0"/>
    <x v="0"/>
    <s v="Individual"/>
    <x v="1"/>
    <x v="6"/>
    <x v="6"/>
    <x v="22"/>
    <x v="21"/>
    <s v="909322  2019 Advanced Traffic Management Program"/>
    <s v="516104  City Wide Capital"/>
    <n v="81"/>
    <n v="80"/>
    <n v="81"/>
    <n v="81"/>
    <n v="325"/>
    <n v="326"/>
    <n v="327"/>
    <n v="329"/>
    <n v="330"/>
    <n v="332"/>
    <n v="2292"/>
    <n v="516104"/>
    <n v="323"/>
    <s v="CW"/>
    <x v="3"/>
    <s v="City Wide Capital"/>
    <n v="909322"/>
    <s v="Programme avancé de gestion de la circulation 2019"/>
    <s v="909322 Programme avancé de gestion de la circulation 2019"/>
    <x v="6"/>
    <x v="21"/>
    <x v="1"/>
    <x v="0"/>
  </r>
  <r>
    <n v="909322"/>
    <x v="299"/>
    <x v="1"/>
    <x v="1"/>
    <x v="50"/>
    <x v="1"/>
    <x v="1"/>
    <x v="0"/>
    <x v="0"/>
    <x v="0"/>
    <s v="Individual"/>
    <x v="1"/>
    <x v="6"/>
    <x v="6"/>
    <x v="22"/>
    <x v="21"/>
    <s v="909322  2019 Advanced Traffic Management Program"/>
    <s v="516224  D/C  - Roads &amp; Structures (City Wide)"/>
    <n v="324"/>
    <n v="322"/>
    <n v="322"/>
    <n v="323"/>
    <n v="81"/>
    <n v="82"/>
    <n v="82"/>
    <n v="82"/>
    <n v="83"/>
    <n v="83"/>
    <n v="1784"/>
    <n v="516224"/>
    <n v="1291"/>
    <s v="CW"/>
    <x v="3"/>
    <s v="Roads &amp; Structures"/>
    <n v="909322"/>
    <s v="Programme avancé de gestion de la circulation 2019"/>
    <s v="909322 Programme avancé de gestion de la circulation 2019"/>
    <x v="6"/>
    <x v="21"/>
    <x v="1"/>
    <x v="1"/>
  </r>
  <r>
    <n v="909055"/>
    <x v="300"/>
    <x v="1"/>
    <x v="1"/>
    <x v="4"/>
    <x v="1"/>
    <x v="1"/>
    <x v="0"/>
    <x v="0"/>
    <x v="0"/>
    <s v="Individual"/>
    <x v="1"/>
    <x v="6"/>
    <x v="6"/>
    <x v="24"/>
    <x v="21"/>
    <s v="909055  2018 Intersection Control Measures"/>
    <s v="516298  Future DC Funding"/>
    <n v="0"/>
    <n v="0"/>
    <n v="0"/>
    <n v="0"/>
    <n v="8750"/>
    <n v="8750"/>
    <n v="15900"/>
    <n v="15900"/>
    <n v="15900"/>
    <n v="0"/>
    <n v="65200"/>
    <n v="516298"/>
    <n v="0"/>
    <s v="CW"/>
    <x v="3"/>
    <s v="Check "/>
    <n v="909055"/>
    <s v="Mesures de contrôle aux intersections − 2018"/>
    <s v="909055 Mesures de contrôle aux intersections − 2018"/>
    <x v="6"/>
    <x v="21"/>
    <x v="1"/>
    <x v="1"/>
  </r>
  <r>
    <n v="909316"/>
    <x v="301"/>
    <x v="0"/>
    <x v="0"/>
    <x v="0"/>
    <x v="0"/>
    <x v="0"/>
    <x v="0"/>
    <x v="0"/>
    <x v="0"/>
    <s v="Individual"/>
    <x v="1"/>
    <x v="6"/>
    <x v="6"/>
    <x v="22"/>
    <x v="21"/>
    <s v="909316  2019 New Traffic Control Devices"/>
    <s v="516104  City Wide Capital"/>
    <n v="486"/>
    <n v="482"/>
    <n v="484"/>
    <n v="486"/>
    <n v="488"/>
    <n v="490"/>
    <n v="492"/>
    <n v="494"/>
    <n v="496"/>
    <n v="499"/>
    <n v="4897"/>
    <n v="516104"/>
    <n v="1938"/>
    <s v="CW"/>
    <x v="3"/>
    <s v="City Wide Capital"/>
    <n v="909316"/>
    <s v="Nouveaux dispositifs de contrôle de la circulation - 2019"/>
    <s v="909316 Nouveaux dispositifs de contrôle de la circulation - 2019"/>
    <x v="6"/>
    <x v="21"/>
    <x v="1"/>
    <x v="0"/>
  </r>
  <r>
    <n v="909316"/>
    <x v="301"/>
    <x v="1"/>
    <x v="1"/>
    <x v="50"/>
    <x v="1"/>
    <x v="1"/>
    <x v="0"/>
    <x v="0"/>
    <x v="0"/>
    <s v="Individual"/>
    <x v="1"/>
    <x v="6"/>
    <x v="6"/>
    <x v="22"/>
    <x v="21"/>
    <s v="909316  2019 New Traffic Control Devices"/>
    <s v="516224  D/C  - Roads &amp; Structures (City Wide)"/>
    <n v="1944"/>
    <n v="1928"/>
    <n v="1935"/>
    <n v="1943"/>
    <n v="1951"/>
    <n v="1959"/>
    <n v="1968"/>
    <n v="1977"/>
    <n v="1986"/>
    <n v="1994"/>
    <n v="19585"/>
    <n v="516224"/>
    <n v="7750"/>
    <s v="CW"/>
    <x v="3"/>
    <s v="Roads &amp; Structures"/>
    <n v="909316"/>
    <s v="Nouveaux dispositifs de contrôle de la circulation - 2019"/>
    <s v="909316 Nouveaux dispositifs de contrôle de la circulation - 2019"/>
    <x v="6"/>
    <x v="21"/>
    <x v="1"/>
    <x v="1"/>
  </r>
  <r>
    <n v="909458"/>
    <x v="302"/>
    <x v="0"/>
    <x v="0"/>
    <x v="0"/>
    <x v="0"/>
    <x v="0"/>
    <x v="0"/>
    <x v="0"/>
    <x v="0"/>
    <s v="Individual"/>
    <x v="1"/>
    <x v="6"/>
    <x v="6"/>
    <x v="24"/>
    <x v="21"/>
    <s v="909458  2019 Intersection Control Measures"/>
    <s v="516104  City Wide Capital"/>
    <n v="413"/>
    <n v="200"/>
    <n v="529"/>
    <n v="456"/>
    <n v="0"/>
    <n v="0"/>
    <n v="0"/>
    <n v="0"/>
    <n v="0"/>
    <n v="0"/>
    <n v="1598"/>
    <n v="516104"/>
    <n v="1598"/>
    <s v="CW"/>
    <x v="2"/>
    <s v="City Wide Capital"/>
    <n v="909458"/>
    <s v="Mesures de contrôle aux intersections − 2019"/>
    <s v="909458 Mesures de contrôle aux intersections − 2019"/>
    <x v="6"/>
    <x v="21"/>
    <x v="1"/>
    <x v="0"/>
  </r>
  <r>
    <n v="909458"/>
    <x v="302"/>
    <x v="1"/>
    <x v="1"/>
    <x v="50"/>
    <x v="1"/>
    <x v="1"/>
    <x v="0"/>
    <x v="0"/>
    <x v="0"/>
    <s v="Individual"/>
    <x v="1"/>
    <x v="6"/>
    <x v="6"/>
    <x v="24"/>
    <x v="21"/>
    <s v="909458  2019 Intersection Control Measures"/>
    <s v="516224  D/C  - Roads &amp; Structures (City Wide)"/>
    <n v="5208"/>
    <n v="0"/>
    <n v="0"/>
    <n v="0"/>
    <n v="0"/>
    <n v="0"/>
    <n v="0"/>
    <n v="0"/>
    <n v="0"/>
    <n v="0"/>
    <n v="5208"/>
    <n v="516224"/>
    <n v="5208"/>
    <s v="CW"/>
    <x v="2"/>
    <s v="Roads &amp; Structures"/>
    <n v="909458"/>
    <s v="Mesures de contrôle aux intersections − 2019"/>
    <s v="909458 Mesures de contrôle aux intersections − 2019"/>
    <x v="6"/>
    <x v="21"/>
    <x v="1"/>
    <x v="1"/>
  </r>
  <r>
    <n v="909458"/>
    <x v="302"/>
    <x v="4"/>
    <x v="2"/>
    <x v="54"/>
    <x v="4"/>
    <x v="1"/>
    <x v="0"/>
    <x v="0"/>
    <x v="0"/>
    <s v="Individual"/>
    <x v="1"/>
    <x v="6"/>
    <x v="6"/>
    <x v="24"/>
    <x v="21"/>
    <s v="909458  2019 Intersection Control Measures"/>
    <s v="518037  Roads Rel Serv DC Debt TBA"/>
    <n v="2636"/>
    <n v="3800"/>
    <n v="10042"/>
    <n v="8654"/>
    <n v="0"/>
    <n v="0"/>
    <n v="0"/>
    <n v="0"/>
    <n v="0"/>
    <n v="0"/>
    <n v="25132"/>
    <n v="518037"/>
    <n v="25132"/>
    <s v="CW"/>
    <x v="2"/>
    <s v="Roads &amp; Structures DC Debt"/>
    <n v="909458"/>
    <s v="Mesures de contrôle aux intersections − 2019"/>
    <s v="909458 Mesures de contrôle aux intersections − 2019"/>
    <x v="6"/>
    <x v="21"/>
    <x v="1"/>
    <x v="2"/>
  </r>
  <r>
    <n v="909317"/>
    <x v="303"/>
    <x v="0"/>
    <x v="0"/>
    <x v="0"/>
    <x v="0"/>
    <x v="0"/>
    <x v="0"/>
    <x v="0"/>
    <x v="0"/>
    <s v="Individual"/>
    <x v="1"/>
    <x v="6"/>
    <x v="6"/>
    <x v="22"/>
    <x v="21"/>
    <s v="909317  2019 Safety Improvement Program"/>
    <s v="516104  City Wide Capital"/>
    <n v="516"/>
    <n v="505"/>
    <n v="509"/>
    <n v="515"/>
    <n v="520"/>
    <n v="526"/>
    <n v="531"/>
    <n v="536"/>
    <n v="543"/>
    <n v="548"/>
    <n v="5249"/>
    <n v="516104"/>
    <n v="2045"/>
    <s v="CW"/>
    <x v="3"/>
    <s v="City Wide Capital"/>
    <n v="909317"/>
    <s v="Programme d’amélioration de la sécurité - 2019"/>
    <s v="909317 Programme d’amélioration de la sécurité - 2019"/>
    <x v="6"/>
    <x v="21"/>
    <x v="1"/>
    <x v="0"/>
  </r>
  <r>
    <n v="909317"/>
    <x v="303"/>
    <x v="1"/>
    <x v="1"/>
    <x v="50"/>
    <x v="1"/>
    <x v="1"/>
    <x v="0"/>
    <x v="0"/>
    <x v="0"/>
    <s v="Individual"/>
    <x v="1"/>
    <x v="6"/>
    <x v="6"/>
    <x v="22"/>
    <x v="21"/>
    <s v="909317  2019 Safety Improvement Program"/>
    <s v="516224  D/C  - Roads &amp; Structures (City Wide)"/>
    <n v="515"/>
    <n v="505"/>
    <n v="510"/>
    <n v="515"/>
    <n v="520"/>
    <n v="525"/>
    <n v="531"/>
    <n v="537"/>
    <n v="542"/>
    <n v="548"/>
    <n v="5248"/>
    <n v="516224"/>
    <n v="2045"/>
    <s v="CW"/>
    <x v="3"/>
    <s v="Roads &amp; Structures"/>
    <n v="909317"/>
    <s v="Programme d’amélioration de la sécurité - 2019"/>
    <s v="909317 Programme d’amélioration de la sécurité - 2019"/>
    <x v="6"/>
    <x v="21"/>
    <x v="1"/>
    <x v="1"/>
  </r>
  <r>
    <n v="908553"/>
    <x v="304"/>
    <x v="0"/>
    <x v="0"/>
    <x v="0"/>
    <x v="0"/>
    <x v="0"/>
    <x v="0"/>
    <x v="0"/>
    <x v="0"/>
    <s v="Individual"/>
    <x v="0"/>
    <x v="6"/>
    <x v="6"/>
    <x v="24"/>
    <x v="21"/>
    <s v="908553  Albert/Slater/Mackenzie (Empress-Waller)"/>
    <s v="516104  City Wide Capital"/>
    <n v="0"/>
    <n v="545"/>
    <n v="691"/>
    <n v="600"/>
    <n v="0"/>
    <n v="0"/>
    <n v="0"/>
    <n v="0"/>
    <n v="0"/>
    <n v="0"/>
    <n v="1836"/>
    <n v="516104"/>
    <n v="1836"/>
    <n v="14"/>
    <x v="2"/>
    <s v="City Wide Capital"/>
    <n v="908553"/>
    <s v="Albert/Slater/Mackenzie King (de l'av. Empress à l'av. Waller)"/>
    <s v="908553 Albert/Slater/Mackenzie King (de l'av. Empress à l'av. Waller)"/>
    <x v="6"/>
    <x v="21"/>
    <x v="0"/>
    <x v="0"/>
  </r>
  <r>
    <n v="908553"/>
    <x v="304"/>
    <x v="2"/>
    <x v="2"/>
    <x v="2"/>
    <x v="2"/>
    <x v="0"/>
    <x v="0"/>
    <x v="0"/>
    <x v="0"/>
    <s v="Individual"/>
    <x v="0"/>
    <x v="6"/>
    <x v="6"/>
    <x v="24"/>
    <x v="21"/>
    <s v="908553  Albert/Slater/Mackenzie (Empress-Waller)"/>
    <s v="518004  Tax Supported Debt"/>
    <n v="0"/>
    <n v="2000"/>
    <n v="1415"/>
    <n v="691"/>
    <n v="0"/>
    <n v="0"/>
    <n v="0"/>
    <n v="0"/>
    <n v="0"/>
    <n v="0"/>
    <n v="4106"/>
    <n v="518004"/>
    <n v="4106"/>
    <n v="14"/>
    <x v="2"/>
    <s v="Tax Supported Debt"/>
    <n v="908553"/>
    <s v="Albert/Slater/Mackenzie King (de l'av. Empress à l'av. Waller)"/>
    <s v="908553 Albert/Slater/Mackenzie King (de l'av. Empress à l'av. Waller)"/>
    <x v="6"/>
    <x v="21"/>
    <x v="0"/>
    <x v="2"/>
  </r>
  <r>
    <n v="908919"/>
    <x v="305"/>
    <x v="0"/>
    <x v="0"/>
    <x v="0"/>
    <x v="0"/>
    <x v="0"/>
    <x v="0"/>
    <x v="0"/>
    <x v="0"/>
    <s v="Individual"/>
    <x v="0"/>
    <x v="6"/>
    <x v="1"/>
    <x v="25"/>
    <x v="21"/>
    <s v="908919  2019 Public Realm Minor Interventions"/>
    <s v="516104  City Wide Capital"/>
    <n v="430"/>
    <n v="525"/>
    <n v="525"/>
    <n v="525"/>
    <n v="0"/>
    <n v="0"/>
    <n v="0"/>
    <n v="0"/>
    <n v="0"/>
    <n v="0"/>
    <n v="2005"/>
    <n v="516104"/>
    <n v="2005"/>
    <s v="CW"/>
    <x v="3"/>
    <s v="City Wide Capital"/>
    <n v="908919"/>
    <s v="Domaine public 2019 - Interventions mineures"/>
    <s v="908919 Domaine public 2019 - Interventions mineures"/>
    <x v="6"/>
    <x v="21"/>
    <x v="0"/>
    <x v="0"/>
  </r>
  <r>
    <n v="908919"/>
    <x v="305"/>
    <x v="0"/>
    <x v="0"/>
    <x v="20"/>
    <x v="5"/>
    <x v="3"/>
    <x v="0"/>
    <x v="0"/>
    <x v="0"/>
    <s v="Individual"/>
    <x v="0"/>
    <x v="6"/>
    <x v="1"/>
    <x v="25"/>
    <x v="21"/>
    <s v="908919  2019 Public Realm Minor Interventions"/>
    <s v="516110  Water Capital"/>
    <n v="86"/>
    <n v="105"/>
    <n v="105"/>
    <n v="105"/>
    <n v="0"/>
    <n v="0"/>
    <n v="0"/>
    <n v="0"/>
    <n v="0"/>
    <n v="0"/>
    <n v="401"/>
    <n v="516110"/>
    <n v="401"/>
    <s v="CW"/>
    <x v="3"/>
    <s v="Water Capital"/>
    <n v="908919"/>
    <s v="Domaine public 2019 - Interventions mineures"/>
    <s v="908919 Domaine public 2019 - Interventions mineures"/>
    <x v="6"/>
    <x v="21"/>
    <x v="0"/>
    <x v="0"/>
  </r>
  <r>
    <n v="908919"/>
    <x v="305"/>
    <x v="0"/>
    <x v="0"/>
    <x v="21"/>
    <x v="5"/>
    <x v="3"/>
    <x v="0"/>
    <x v="0"/>
    <x v="0"/>
    <s v="Individual"/>
    <x v="0"/>
    <x v="6"/>
    <x v="1"/>
    <x v="25"/>
    <x v="21"/>
    <s v="908919  2019 Public Realm Minor Interventions"/>
    <s v="516112  Sewer Capital"/>
    <n v="99"/>
    <n v="120"/>
    <n v="120"/>
    <n v="120"/>
    <n v="0"/>
    <n v="0"/>
    <n v="0"/>
    <n v="0"/>
    <n v="0"/>
    <n v="0"/>
    <n v="459"/>
    <n v="516112"/>
    <n v="459"/>
    <s v="CW"/>
    <x v="3"/>
    <s v="Sewer Capital "/>
    <n v="908919"/>
    <s v="Domaine public 2019 - Interventions mineures"/>
    <s v="908919 Domaine public 2019 - Interventions mineures"/>
    <x v="6"/>
    <x v="21"/>
    <x v="0"/>
    <x v="0"/>
  </r>
  <r>
    <n v="909061"/>
    <x v="306"/>
    <x v="0"/>
    <x v="0"/>
    <x v="0"/>
    <x v="0"/>
    <x v="0"/>
    <x v="0"/>
    <x v="0"/>
    <x v="0"/>
    <s v="Individual"/>
    <x v="0"/>
    <x v="6"/>
    <x v="6"/>
    <x v="24"/>
    <x v="21"/>
    <s v="909061  2018 Area Traffic Management"/>
    <s v="516104  City Wide Capital"/>
    <n v="0"/>
    <n v="0"/>
    <n v="0"/>
    <n v="0"/>
    <n v="721"/>
    <n v="753"/>
    <n v="785"/>
    <n v="818"/>
    <n v="853"/>
    <n v="0"/>
    <n v="3930"/>
    <n v="516104"/>
    <n v="0"/>
    <s v="CW"/>
    <x v="3"/>
    <s v="City Wide Capital"/>
    <n v="909061"/>
    <s v="Gestion de la circulation locale − 2018"/>
    <s v="909061 Gestion de la circulation locale − 2018"/>
    <x v="6"/>
    <x v="21"/>
    <x v="0"/>
    <x v="0"/>
  </r>
  <r>
    <n v="909061"/>
    <x v="306"/>
    <x v="1"/>
    <x v="1"/>
    <x v="50"/>
    <x v="1"/>
    <x v="1"/>
    <x v="0"/>
    <x v="0"/>
    <x v="0"/>
    <s v="Individual"/>
    <x v="0"/>
    <x v="6"/>
    <x v="6"/>
    <x v="24"/>
    <x v="21"/>
    <s v="909061  2018 Area Traffic Management"/>
    <s v="516224  D/C  - Roads &amp; Structures (City Wide)"/>
    <n v="0"/>
    <n v="0"/>
    <n v="0"/>
    <n v="0"/>
    <n v="142"/>
    <n v="149"/>
    <n v="29"/>
    <n v="0"/>
    <n v="0"/>
    <n v="0"/>
    <n v="320"/>
    <n v="516224"/>
    <n v="0"/>
    <s v="CW"/>
    <x v="3"/>
    <s v="Roads &amp; Structures"/>
    <n v="909061"/>
    <s v="Gestion de la circulation locale − 2018"/>
    <s v="909061 Gestion de la circulation locale − 2018"/>
    <x v="6"/>
    <x v="21"/>
    <x v="0"/>
    <x v="1"/>
  </r>
  <r>
    <n v="909061"/>
    <x v="306"/>
    <x v="1"/>
    <x v="1"/>
    <x v="4"/>
    <x v="1"/>
    <x v="1"/>
    <x v="0"/>
    <x v="0"/>
    <x v="0"/>
    <s v="Individual"/>
    <x v="0"/>
    <x v="6"/>
    <x v="6"/>
    <x v="24"/>
    <x v="21"/>
    <s v="909061  2018 Area Traffic Management"/>
    <s v="516298  Future DC Funding"/>
    <n v="0"/>
    <n v="0"/>
    <n v="0"/>
    <n v="0"/>
    <n v="0"/>
    <n v="0"/>
    <n v="126"/>
    <n v="162"/>
    <n v="168"/>
    <n v="0"/>
    <n v="456"/>
    <n v="516298"/>
    <n v="0"/>
    <s v="CW"/>
    <x v="3"/>
    <s v="Check "/>
    <n v="909061"/>
    <s v="Gestion de la circulation locale − 2018"/>
    <s v="909061 Gestion de la circulation locale − 2018"/>
    <x v="6"/>
    <x v="21"/>
    <x v="0"/>
    <x v="1"/>
  </r>
  <r>
    <n v="909368"/>
    <x v="307"/>
    <x v="0"/>
    <x v="0"/>
    <x v="0"/>
    <x v="0"/>
    <x v="0"/>
    <x v="0"/>
    <x v="0"/>
    <x v="0"/>
    <s v="Buildings-Road Services"/>
    <x v="0"/>
    <x v="6"/>
    <x v="1"/>
    <x v="3"/>
    <x v="21"/>
    <s v="909368  2019 Buildings-Road Services"/>
    <s v="516104  City Wide Capital"/>
    <n v="3645"/>
    <n v="800"/>
    <n v="800"/>
    <n v="800"/>
    <n v="800"/>
    <n v="800"/>
    <n v="800"/>
    <n v="800"/>
    <n v="800"/>
    <n v="800"/>
    <n v="10845"/>
    <n v="516104"/>
    <n v="6045"/>
    <s v="CW"/>
    <x v="3"/>
    <s v="City Wide Capital"/>
    <n v="909368"/>
    <s v="Bâtiments 2019 - Services des routes"/>
    <s v="909368 Bâtiments 2019 - Services des routes"/>
    <x v="6"/>
    <x v="21"/>
    <x v="0"/>
    <x v="0"/>
  </r>
  <r>
    <n v="909470"/>
    <x v="308"/>
    <x v="0"/>
    <x v="0"/>
    <x v="0"/>
    <x v="0"/>
    <x v="0"/>
    <x v="0"/>
    <x v="0"/>
    <x v="0"/>
    <s v="Individual"/>
    <x v="0"/>
    <x v="6"/>
    <x v="6"/>
    <x v="24"/>
    <x v="21"/>
    <s v="909470  2019 Area Traffic Management"/>
    <s v="516104  City Wide Capital"/>
    <n v="626"/>
    <n v="635"/>
    <n v="664"/>
    <n v="694"/>
    <n v="0"/>
    <n v="0"/>
    <n v="0"/>
    <n v="0"/>
    <n v="0"/>
    <n v="0"/>
    <n v="2619"/>
    <n v="516104"/>
    <n v="2619"/>
    <s v="CW"/>
    <x v="3"/>
    <s v="City Wide Capital"/>
    <n v="909470"/>
    <s v="Gestion de la circulation locale − 2019"/>
    <s v="909470 Gestion de la circulation locale − 2019"/>
    <x v="6"/>
    <x v="21"/>
    <x v="0"/>
    <x v="0"/>
  </r>
  <r>
    <n v="909470"/>
    <x v="308"/>
    <x v="1"/>
    <x v="1"/>
    <x v="50"/>
    <x v="1"/>
    <x v="1"/>
    <x v="0"/>
    <x v="0"/>
    <x v="0"/>
    <s v="Individual"/>
    <x v="0"/>
    <x v="6"/>
    <x v="6"/>
    <x v="24"/>
    <x v="21"/>
    <s v="909470  2019 Area Traffic Management"/>
    <s v="516224  D/C  - Roads &amp; Structures (City Wide)"/>
    <n v="119"/>
    <n v="121"/>
    <n v="127"/>
    <n v="133"/>
    <n v="0"/>
    <n v="0"/>
    <n v="0"/>
    <n v="0"/>
    <n v="0"/>
    <n v="0"/>
    <n v="500"/>
    <n v="516224"/>
    <n v="500"/>
    <s v="CW"/>
    <x v="3"/>
    <s v="Roads &amp; Structures"/>
    <n v="909470"/>
    <s v="Gestion de la circulation locale − 2019"/>
    <s v="909470 Gestion de la circulation locale − 2019"/>
    <x v="6"/>
    <x v="21"/>
    <x v="0"/>
    <x v="1"/>
  </r>
  <r>
    <n v="909380"/>
    <x v="309"/>
    <x v="0"/>
    <x v="0"/>
    <x v="0"/>
    <x v="0"/>
    <x v="0"/>
    <x v="0"/>
    <x v="0"/>
    <x v="0"/>
    <s v="Preservation Treatment"/>
    <x v="0"/>
    <x v="6"/>
    <x v="1"/>
    <x v="3"/>
    <x v="21"/>
    <s v="909380  2019 Preservation - CW"/>
    <s v="516104  City Wide Capital"/>
    <n v="2245"/>
    <n v="2800"/>
    <n v="3800"/>
    <n v="3800"/>
    <n v="3000"/>
    <n v="3000"/>
    <n v="3000"/>
    <n v="3000"/>
    <n v="4000"/>
    <n v="4000"/>
    <n v="32645"/>
    <n v="516104"/>
    <n v="12645"/>
    <s v="CW"/>
    <x v="3"/>
    <s v="City Wide Capital"/>
    <n v="909380"/>
    <s v="Préservation 2019 - À l'échelle de la ville"/>
    <s v="909380 Préservation 2019 - À l'échelle de la ville"/>
    <x v="6"/>
    <x v="21"/>
    <x v="0"/>
    <x v="0"/>
  </r>
  <r>
    <n v="909380"/>
    <x v="309"/>
    <x v="2"/>
    <x v="2"/>
    <x v="2"/>
    <x v="2"/>
    <x v="0"/>
    <x v="0"/>
    <x v="0"/>
    <x v="0"/>
    <s v="Preservation Treatment"/>
    <x v="0"/>
    <x v="6"/>
    <x v="1"/>
    <x v="3"/>
    <x v="21"/>
    <s v="909380  2019 Preservation - CW"/>
    <s v="518004  Tax Supported Debt"/>
    <n v="2000"/>
    <n v="2000"/>
    <n v="2000"/>
    <n v="2000"/>
    <n v="3000"/>
    <n v="3000"/>
    <n v="3000"/>
    <n v="3000"/>
    <n v="3000"/>
    <n v="4000"/>
    <n v="27000"/>
    <n v="518004"/>
    <n v="8000"/>
    <s v="CW"/>
    <x v="3"/>
    <s v="Tax Supported Debt"/>
    <n v="909380"/>
    <s v="Préservation 2019 - À l'échelle de la ville"/>
    <s v="909380 Préservation 2019 - À l'échelle de la ville"/>
    <x v="6"/>
    <x v="21"/>
    <x v="0"/>
    <x v="2"/>
  </r>
  <r>
    <n v="909482"/>
    <x v="310"/>
    <x v="0"/>
    <x v="0"/>
    <x v="0"/>
    <x v="0"/>
    <x v="0"/>
    <x v="0"/>
    <x v="0"/>
    <x v="0"/>
    <s v="Preservation Treatment"/>
    <x v="0"/>
    <x v="6"/>
    <x v="1"/>
    <x v="3"/>
    <x v="21"/>
    <s v="909482  2019 Preservation - Other"/>
    <s v="516104  City Wide Capital"/>
    <n v="100"/>
    <n v="100"/>
    <n v="100"/>
    <n v="100"/>
    <n v="0"/>
    <n v="0"/>
    <n v="0"/>
    <n v="0"/>
    <n v="0"/>
    <n v="0"/>
    <n v="400"/>
    <n v="516104"/>
    <n v="400"/>
    <s v="CW"/>
    <x v="3"/>
    <s v="City Wide Capital"/>
    <n v="909482"/>
    <s v="Préservation 2019 - Autres"/>
    <s v="909482 Préservation 2019 - Autres"/>
    <x v="6"/>
    <x v="21"/>
    <x v="0"/>
    <x v="0"/>
  </r>
  <r>
    <n v="909482"/>
    <x v="310"/>
    <x v="2"/>
    <x v="2"/>
    <x v="2"/>
    <x v="2"/>
    <x v="0"/>
    <x v="0"/>
    <x v="0"/>
    <x v="0"/>
    <s v="Preservation Treatment"/>
    <x v="0"/>
    <x v="6"/>
    <x v="1"/>
    <x v="3"/>
    <x v="21"/>
    <s v="909482  2019 Preservation - Other"/>
    <s v="518004  Tax Supported Debt"/>
    <n v="100"/>
    <n v="100"/>
    <n v="100"/>
    <n v="100"/>
    <n v="0"/>
    <n v="0"/>
    <n v="0"/>
    <n v="0"/>
    <n v="0"/>
    <n v="0"/>
    <n v="400"/>
    <n v="518004"/>
    <n v="400"/>
    <s v="CW"/>
    <x v="3"/>
    <s v="Tax Supported Debt"/>
    <n v="909482"/>
    <s v="Préservation 2019 - Autres"/>
    <s v="909482 Préservation 2019 - Autres"/>
    <x v="6"/>
    <x v="21"/>
    <x v="0"/>
    <x v="2"/>
  </r>
  <r>
    <n v="909483"/>
    <x v="311"/>
    <x v="0"/>
    <x v="0"/>
    <x v="0"/>
    <x v="0"/>
    <x v="0"/>
    <x v="0"/>
    <x v="0"/>
    <x v="0"/>
    <s v="Preservation Treatment"/>
    <x v="0"/>
    <x v="6"/>
    <x v="1"/>
    <x v="3"/>
    <x v="21"/>
    <s v="909483  2019 Roadway Network Engineering"/>
    <s v="516104  City Wide Capital"/>
    <n v="300"/>
    <n v="400"/>
    <n v="200"/>
    <n v="400"/>
    <n v="400"/>
    <n v="400"/>
    <n v="400"/>
    <n v="400"/>
    <n v="400"/>
    <n v="400"/>
    <n v="3700"/>
    <n v="516104"/>
    <n v="1300"/>
    <s v="CW"/>
    <x v="3"/>
    <s v="City Wide Capital"/>
    <n v="909483"/>
    <s v="Ingénierie du réseau routier 2019"/>
    <s v="909483 Ingénierie du réseau routier 2019"/>
    <x v="6"/>
    <x v="21"/>
    <x v="0"/>
    <x v="0"/>
  </r>
  <r>
    <n v="909483"/>
    <x v="311"/>
    <x v="2"/>
    <x v="2"/>
    <x v="2"/>
    <x v="2"/>
    <x v="0"/>
    <x v="0"/>
    <x v="0"/>
    <x v="0"/>
    <s v="Preservation Treatment"/>
    <x v="0"/>
    <x v="6"/>
    <x v="1"/>
    <x v="3"/>
    <x v="21"/>
    <s v="909483  2019 Roadway Network Engineering"/>
    <s v="518004  Tax Supported Debt"/>
    <n v="500"/>
    <n v="500"/>
    <n v="800"/>
    <n v="600"/>
    <n v="600"/>
    <n v="600"/>
    <n v="600"/>
    <n v="600"/>
    <n v="700"/>
    <n v="700"/>
    <n v="6200"/>
    <n v="518004"/>
    <n v="2400"/>
    <s v="CW"/>
    <x v="3"/>
    <s v="Tax Supported Debt"/>
    <n v="909483"/>
    <s v="Ingénierie du réseau routier 2019"/>
    <s v="909483 Ingénierie du réseau routier 2019"/>
    <x v="6"/>
    <x v="21"/>
    <x v="0"/>
    <x v="2"/>
  </r>
  <r>
    <n v="905530"/>
    <x v="312"/>
    <x v="0"/>
    <x v="0"/>
    <x v="0"/>
    <x v="0"/>
    <x v="0"/>
    <x v="0"/>
    <x v="0"/>
    <x v="0"/>
    <s v="Individual"/>
    <x v="0"/>
    <x v="6"/>
    <x v="1"/>
    <x v="3"/>
    <x v="21"/>
    <s v="905530  Bridges &amp; Bculverts - Bulk Prjs"/>
    <s v="516104  City Wide Capital"/>
    <n v="0"/>
    <n v="1000"/>
    <n v="1000"/>
    <n v="4000"/>
    <n v="10000"/>
    <n v="11000"/>
    <n v="12000"/>
    <n v="6810"/>
    <n v="16000"/>
    <n v="15000"/>
    <n v="76810"/>
    <n v="516104"/>
    <n v="6000"/>
    <s v="CW"/>
    <x v="3"/>
    <s v="City Wide Capital"/>
    <n v="905530"/>
    <s v="Ponts et ponceaux indépendants"/>
    <s v="905530 Ponts et ponceaux indépendants"/>
    <x v="6"/>
    <x v="21"/>
    <x v="0"/>
    <x v="0"/>
  </r>
  <r>
    <n v="905530"/>
    <x v="312"/>
    <x v="2"/>
    <x v="2"/>
    <x v="2"/>
    <x v="2"/>
    <x v="0"/>
    <x v="0"/>
    <x v="0"/>
    <x v="0"/>
    <s v="Individual"/>
    <x v="0"/>
    <x v="6"/>
    <x v="1"/>
    <x v="3"/>
    <x v="21"/>
    <s v="905530  Bridges &amp; Bculverts - Bulk Prjs"/>
    <s v="518004  Tax Supported Debt"/>
    <n v="0"/>
    <n v="4570"/>
    <n v="10300"/>
    <n v="1730"/>
    <n v="8950"/>
    <n v="8950"/>
    <n v="8950"/>
    <n v="15000"/>
    <n v="6810"/>
    <n v="8810"/>
    <n v="74070"/>
    <n v="518004"/>
    <n v="16600"/>
    <s v="CW"/>
    <x v="3"/>
    <s v="Tax Supported Debt"/>
    <n v="905530"/>
    <s v="Ponts et ponceaux indépendants"/>
    <s v="905530 Ponts et ponceaux indépendants"/>
    <x v="6"/>
    <x v="21"/>
    <x v="0"/>
    <x v="2"/>
  </r>
  <r>
    <n v="907324"/>
    <x v="313"/>
    <x v="0"/>
    <x v="0"/>
    <x v="0"/>
    <x v="0"/>
    <x v="0"/>
    <x v="0"/>
    <x v="0"/>
    <x v="0"/>
    <s v="Individual"/>
    <x v="0"/>
    <x v="6"/>
    <x v="1"/>
    <x v="3"/>
    <x v="21"/>
    <s v="907324  St Patrick St Bridge [013320]"/>
    <s v="516104  City Wide Capital"/>
    <n v="0"/>
    <n v="430"/>
    <n v="1000"/>
    <n v="0"/>
    <n v="0"/>
    <n v="0"/>
    <n v="0"/>
    <n v="0"/>
    <n v="0"/>
    <n v="0"/>
    <n v="1430"/>
    <n v="516104"/>
    <n v="1430"/>
    <s v="12,13"/>
    <x v="7"/>
    <s v="City Wide Capital"/>
    <n v="907324"/>
    <s v="Pont de la rue Saint-Patrick (013320)"/>
    <s v="907324 Pont de la rue Saint-Patrick (013320)"/>
    <x v="6"/>
    <x v="21"/>
    <x v="0"/>
    <x v="0"/>
  </r>
  <r>
    <n v="907324"/>
    <x v="313"/>
    <x v="2"/>
    <x v="2"/>
    <x v="2"/>
    <x v="2"/>
    <x v="0"/>
    <x v="0"/>
    <x v="0"/>
    <x v="0"/>
    <s v="Individual"/>
    <x v="0"/>
    <x v="6"/>
    <x v="1"/>
    <x v="3"/>
    <x v="21"/>
    <s v="907324  St Patrick St Bridge [013320]"/>
    <s v="518004  Tax Supported Debt"/>
    <n v="0"/>
    <n v="500"/>
    <n v="5850"/>
    <n v="0"/>
    <n v="0"/>
    <n v="0"/>
    <n v="0"/>
    <n v="0"/>
    <n v="0"/>
    <n v="0"/>
    <n v="6350"/>
    <n v="518004"/>
    <n v="6350"/>
    <s v="12,13"/>
    <x v="7"/>
    <s v="Tax Supported Debt"/>
    <n v="907324"/>
    <s v="Pont de la rue Saint-Patrick (013320)"/>
    <s v="907324 Pont de la rue Saint-Patrick (013320)"/>
    <x v="6"/>
    <x v="21"/>
    <x v="0"/>
    <x v="2"/>
  </r>
  <r>
    <n v="908154"/>
    <x v="314"/>
    <x v="0"/>
    <x v="0"/>
    <x v="0"/>
    <x v="0"/>
    <x v="0"/>
    <x v="0"/>
    <x v="0"/>
    <x v="0"/>
    <s v="Structures - Transportation"/>
    <x v="0"/>
    <x v="6"/>
    <x v="1"/>
    <x v="3"/>
    <x v="21"/>
    <s v="908154  2019 Structures - Site-Specific"/>
    <s v="516104  City Wide Capital"/>
    <n v="478"/>
    <n v="800"/>
    <n v="900"/>
    <n v="800"/>
    <n v="800"/>
    <n v="850"/>
    <n v="200"/>
    <n v="800"/>
    <n v="400"/>
    <n v="800"/>
    <n v="6828"/>
    <n v="516104"/>
    <n v="2978"/>
    <s v="CW"/>
    <x v="3"/>
    <s v="City Wide Capital"/>
    <n v="908154"/>
    <s v="Réfection structurelle mineure - 2017"/>
    <s v="908154 Réfection structurelle mineure - 2017"/>
    <x v="6"/>
    <x v="21"/>
    <x v="0"/>
    <x v="0"/>
  </r>
  <r>
    <n v="908154"/>
    <x v="314"/>
    <x v="2"/>
    <x v="2"/>
    <x v="2"/>
    <x v="2"/>
    <x v="0"/>
    <x v="0"/>
    <x v="0"/>
    <x v="0"/>
    <s v="Structures - Transportation"/>
    <x v="0"/>
    <x v="6"/>
    <x v="1"/>
    <x v="3"/>
    <x v="21"/>
    <s v="908154  2019 Structures - Site-Specific"/>
    <s v="518004  Tax Supported Debt"/>
    <n v="550"/>
    <n v="200"/>
    <n v="100"/>
    <n v="200"/>
    <n v="200"/>
    <n v="150"/>
    <n v="800"/>
    <n v="200"/>
    <n v="600"/>
    <n v="200"/>
    <n v="3200"/>
    <n v="518004"/>
    <n v="1050"/>
    <s v="CW"/>
    <x v="3"/>
    <s v="Tax Supported Debt"/>
    <n v="908154"/>
    <s v="Réfection structurelle mineure - 2017"/>
    <s v="908154 Réfection structurelle mineure - 2017"/>
    <x v="6"/>
    <x v="21"/>
    <x v="0"/>
    <x v="2"/>
  </r>
  <r>
    <n v="908156"/>
    <x v="315"/>
    <x v="0"/>
    <x v="0"/>
    <x v="0"/>
    <x v="0"/>
    <x v="0"/>
    <x v="0"/>
    <x v="0"/>
    <x v="0"/>
    <s v="Structures - Transportation"/>
    <x v="0"/>
    <x v="6"/>
    <x v="1"/>
    <x v="3"/>
    <x v="21"/>
    <s v="908156  2019  Miisc Structural Renewal - CW"/>
    <s v="516104  City Wide Capital"/>
    <n v="490"/>
    <n v="950"/>
    <n v="400"/>
    <n v="500"/>
    <n v="300"/>
    <n v="300"/>
    <n v="300"/>
    <n v="300"/>
    <n v="300"/>
    <n v="400"/>
    <n v="4240"/>
    <n v="516104"/>
    <n v="2340"/>
    <s v="CW"/>
    <x v="3"/>
    <s v="City Wide Capital"/>
    <n v="908156"/>
    <s v="Écrans antibruits - 2017"/>
    <s v="908156 Écrans antibruits - 2017"/>
    <x v="6"/>
    <x v="21"/>
    <x v="0"/>
    <x v="0"/>
  </r>
  <r>
    <n v="908156"/>
    <x v="315"/>
    <x v="2"/>
    <x v="2"/>
    <x v="2"/>
    <x v="2"/>
    <x v="0"/>
    <x v="0"/>
    <x v="0"/>
    <x v="0"/>
    <s v="Structures - Transportation"/>
    <x v="0"/>
    <x v="6"/>
    <x v="1"/>
    <x v="3"/>
    <x v="21"/>
    <s v="908156  2019  Miisc Structural Renewal - CW"/>
    <s v="518004  Tax Supported Debt"/>
    <n v="500"/>
    <n v="200"/>
    <n v="200"/>
    <n v="250"/>
    <n v="140"/>
    <n v="140"/>
    <n v="140"/>
    <n v="180"/>
    <n v="180"/>
    <n v="80"/>
    <n v="2010"/>
    <n v="518004"/>
    <n v="1150"/>
    <s v="CW"/>
    <x v="3"/>
    <s v="Tax Supported Debt"/>
    <n v="908156"/>
    <s v="Écrans antibruits - 2017"/>
    <s v="908156 Écrans antibruits - 2017"/>
    <x v="6"/>
    <x v="21"/>
    <x v="0"/>
    <x v="2"/>
  </r>
  <r>
    <n v="908583"/>
    <x v="316"/>
    <x v="0"/>
    <x v="0"/>
    <x v="0"/>
    <x v="0"/>
    <x v="0"/>
    <x v="0"/>
    <x v="0"/>
    <x v="0"/>
    <s v="Structures - Transportation"/>
    <x v="0"/>
    <x v="6"/>
    <x v="1"/>
    <x v="3"/>
    <x v="21"/>
    <s v="908583  Bank St Sawmill Crk [057470]"/>
    <s v="516104  City Wide Capital"/>
    <n v="0"/>
    <n v="400"/>
    <n v="0"/>
    <n v="0"/>
    <n v="0"/>
    <n v="0"/>
    <n v="0"/>
    <n v="0"/>
    <n v="0"/>
    <n v="0"/>
    <n v="400"/>
    <n v="516104"/>
    <n v="400"/>
    <s v="17, 18"/>
    <x v="14"/>
    <s v="City Wide Capital"/>
    <n v="908583"/>
    <s v="Ponceau du ruisseau Sawmill sous la rue Bank [057470]"/>
    <s v="908583 Ponceau du ruisseau Sawmill sous la rue Bank [057470]"/>
    <x v="6"/>
    <x v="21"/>
    <x v="0"/>
    <x v="0"/>
  </r>
  <r>
    <n v="908583"/>
    <x v="316"/>
    <x v="2"/>
    <x v="2"/>
    <x v="2"/>
    <x v="2"/>
    <x v="0"/>
    <x v="0"/>
    <x v="0"/>
    <x v="0"/>
    <s v="Structures - Transportation"/>
    <x v="0"/>
    <x v="6"/>
    <x v="1"/>
    <x v="3"/>
    <x v="21"/>
    <s v="908583  Bank St Sawmill Crk [057470]"/>
    <s v="518004  Tax Supported Debt"/>
    <n v="0"/>
    <n v="120"/>
    <n v="0"/>
    <n v="0"/>
    <n v="0"/>
    <n v="0"/>
    <n v="0"/>
    <n v="0"/>
    <n v="0"/>
    <n v="0"/>
    <n v="120"/>
    <n v="518004"/>
    <n v="120"/>
    <s v="17, 18"/>
    <x v="14"/>
    <s v="Tax Supported Debt"/>
    <n v="908583"/>
    <s v="Ponceau du ruisseau Sawmill sous la rue Bank [057470]"/>
    <s v="908583 Ponceau du ruisseau Sawmill sous la rue Bank [057470]"/>
    <x v="6"/>
    <x v="21"/>
    <x v="0"/>
    <x v="2"/>
  </r>
  <r>
    <n v="908584"/>
    <x v="317"/>
    <x v="0"/>
    <x v="0"/>
    <x v="0"/>
    <x v="0"/>
    <x v="0"/>
    <x v="0"/>
    <x v="0"/>
    <x v="0"/>
    <s v="Structures - Transportation"/>
    <x v="0"/>
    <x v="6"/>
    <x v="1"/>
    <x v="3"/>
    <x v="21"/>
    <s v="908584  AirportPkwy NB WalkleyRamp Twin Bculvert"/>
    <s v="516104  City Wide Capital"/>
    <n v="390"/>
    <n v="0"/>
    <n v="0"/>
    <n v="0"/>
    <n v="0"/>
    <n v="0"/>
    <n v="0"/>
    <n v="0"/>
    <n v="0"/>
    <n v="0"/>
    <n v="390"/>
    <n v="516104"/>
    <n v="390"/>
    <s v="16"/>
    <x v="11"/>
    <s v="City Wide Capital"/>
    <n v="908584"/>
    <s v="Ponceau B double sous la rampe d'accès de la promenade de l'Aéroport (dir. nord) vers Walkley"/>
    <s v="908584 Ponceau B double sous la rampe d'accès de la promenade de l'Aéroport (dir. nord) vers Walkley"/>
    <x v="6"/>
    <x v="21"/>
    <x v="0"/>
    <x v="0"/>
  </r>
  <r>
    <n v="908584"/>
    <x v="317"/>
    <x v="2"/>
    <x v="2"/>
    <x v="2"/>
    <x v="2"/>
    <x v="0"/>
    <x v="0"/>
    <x v="0"/>
    <x v="0"/>
    <s v="Structures - Transportation"/>
    <x v="0"/>
    <x v="6"/>
    <x v="1"/>
    <x v="3"/>
    <x v="21"/>
    <s v="908584  AirportPkwy NB WalkleyRamp Twin Bculvert"/>
    <s v="518004  Tax Supported Debt"/>
    <n v="980"/>
    <n v="0"/>
    <n v="0"/>
    <n v="0"/>
    <n v="0"/>
    <n v="0"/>
    <n v="0"/>
    <n v="0"/>
    <n v="0"/>
    <n v="0"/>
    <n v="980"/>
    <n v="518004"/>
    <n v="980"/>
    <s v="16"/>
    <x v="11"/>
    <s v="Tax Supported Debt"/>
    <n v="908584"/>
    <s v="Ponceau B double sous la rampe d'accès de la promenade de l'Aéroport (dir. nord) vers Walkley"/>
    <s v="908584 Ponceau B double sous la rampe d'accès de la promenade de l'Aéroport (dir. nord) vers Walkley"/>
    <x v="6"/>
    <x v="21"/>
    <x v="0"/>
    <x v="2"/>
  </r>
  <r>
    <n v="908587"/>
    <x v="318"/>
    <x v="0"/>
    <x v="0"/>
    <x v="0"/>
    <x v="0"/>
    <x v="0"/>
    <x v="0"/>
    <x v="0"/>
    <x v="0"/>
    <s v="Structures - Transportation"/>
    <x v="0"/>
    <x v="6"/>
    <x v="1"/>
    <x v="3"/>
    <x v="21"/>
    <s v="908587  Bank St Canal Bridge [012010]"/>
    <s v="516104  City Wide Capital"/>
    <n v="350"/>
    <n v="0"/>
    <n v="0"/>
    <n v="0"/>
    <n v="0"/>
    <n v="0"/>
    <n v="0"/>
    <n v="0"/>
    <n v="0"/>
    <n v="0"/>
    <n v="350"/>
    <n v="516104"/>
    <n v="350"/>
    <s v="17"/>
    <x v="15"/>
    <s v="City Wide Capital"/>
    <n v="908587"/>
    <s v="Pont de la rue Bank au-dessus du Canal "/>
    <s v="908587 Pont de la rue Bank au-dessus du Canal "/>
    <x v="6"/>
    <x v="21"/>
    <x v="0"/>
    <x v="0"/>
  </r>
  <r>
    <n v="908587"/>
    <x v="318"/>
    <x v="2"/>
    <x v="2"/>
    <x v="2"/>
    <x v="2"/>
    <x v="0"/>
    <x v="0"/>
    <x v="0"/>
    <x v="0"/>
    <s v="Structures - Transportation"/>
    <x v="0"/>
    <x v="6"/>
    <x v="1"/>
    <x v="3"/>
    <x v="21"/>
    <s v="908587  Bank St Canal Bridge [012010]"/>
    <s v="518004  Tax Supported Debt"/>
    <n v="100"/>
    <n v="0"/>
    <n v="0"/>
    <n v="0"/>
    <n v="0"/>
    <n v="0"/>
    <n v="0"/>
    <n v="0"/>
    <n v="0"/>
    <n v="0"/>
    <n v="100"/>
    <n v="518004"/>
    <n v="100"/>
    <s v="17"/>
    <x v="15"/>
    <s v="Tax Supported Debt"/>
    <n v="908587"/>
    <s v="Pont de la rue Bank au-dessus du Canal "/>
    <s v="908587 Pont de la rue Bank au-dessus du Canal "/>
    <x v="6"/>
    <x v="21"/>
    <x v="0"/>
    <x v="2"/>
  </r>
  <r>
    <n v="908589"/>
    <x v="319"/>
    <x v="0"/>
    <x v="0"/>
    <x v="0"/>
    <x v="0"/>
    <x v="0"/>
    <x v="0"/>
    <x v="0"/>
    <x v="0"/>
    <s v="Structures - Transportation"/>
    <x v="0"/>
    <x v="6"/>
    <x v="1"/>
    <x v="3"/>
    <x v="21"/>
    <s v="908589  Belfast Rd O/P VIA [055980]"/>
    <s v="516104  City Wide Capital"/>
    <n v="200"/>
    <n v="260"/>
    <n v="0"/>
    <n v="0"/>
    <n v="0"/>
    <n v="0"/>
    <n v="0"/>
    <n v="0"/>
    <n v="0"/>
    <n v="0"/>
    <n v="460"/>
    <n v="516104"/>
    <n v="460"/>
    <s v="18"/>
    <x v="15"/>
    <s v="City Wide Capital"/>
    <n v="908589"/>
    <s v="Passage supérieur du chemin Belfast à VIA Rail [055980]"/>
    <s v="908589 Passage supérieur du chemin Belfast à VIA Rail [055980]"/>
    <x v="6"/>
    <x v="21"/>
    <x v="0"/>
    <x v="0"/>
  </r>
  <r>
    <n v="908589"/>
    <x v="319"/>
    <x v="2"/>
    <x v="2"/>
    <x v="2"/>
    <x v="2"/>
    <x v="0"/>
    <x v="0"/>
    <x v="0"/>
    <x v="0"/>
    <s v="Structures - Transportation"/>
    <x v="0"/>
    <x v="6"/>
    <x v="1"/>
    <x v="3"/>
    <x v="21"/>
    <s v="908589  Belfast Rd O/P VIA [055980]"/>
    <s v="518004  Tax Supported Debt"/>
    <n v="200"/>
    <n v="2100"/>
    <n v="0"/>
    <n v="0"/>
    <n v="0"/>
    <n v="0"/>
    <n v="0"/>
    <n v="0"/>
    <n v="0"/>
    <n v="0"/>
    <n v="2300"/>
    <n v="518004"/>
    <n v="2300"/>
    <s v="18"/>
    <x v="15"/>
    <s v="Tax Supported Debt"/>
    <n v="908589"/>
    <s v="Passage supérieur du chemin Belfast à VIA Rail [055980]"/>
    <s v="908589 Passage supérieur du chemin Belfast à VIA Rail [055980]"/>
    <x v="6"/>
    <x v="21"/>
    <x v="0"/>
    <x v="2"/>
  </r>
  <r>
    <n v="908597"/>
    <x v="320"/>
    <x v="0"/>
    <x v="0"/>
    <x v="0"/>
    <x v="0"/>
    <x v="0"/>
    <x v="0"/>
    <x v="0"/>
    <x v="0"/>
    <s v="Structures - Transportation"/>
    <x v="0"/>
    <x v="6"/>
    <x v="1"/>
    <x v="3"/>
    <x v="21"/>
    <s v="908597  McKenzie King Bridge [012200-1]"/>
    <s v="516104  City Wide Capital"/>
    <n v="620"/>
    <n v="1080"/>
    <n v="0"/>
    <n v="0"/>
    <n v="0"/>
    <n v="0"/>
    <n v="0"/>
    <n v="0"/>
    <n v="0"/>
    <n v="0"/>
    <n v="1700"/>
    <n v="516104"/>
    <n v="1700"/>
    <s v="12,14"/>
    <x v="14"/>
    <s v="City Wide Capital"/>
    <n v="908597"/>
    <s v="Pont McKenzie-King [012200-1]"/>
    <s v="908597 Pont McKenzie-King [012200-1]"/>
    <x v="6"/>
    <x v="21"/>
    <x v="0"/>
    <x v="0"/>
  </r>
  <r>
    <n v="908597"/>
    <x v="320"/>
    <x v="2"/>
    <x v="2"/>
    <x v="2"/>
    <x v="2"/>
    <x v="0"/>
    <x v="0"/>
    <x v="0"/>
    <x v="0"/>
    <s v="Structures - Transportation"/>
    <x v="0"/>
    <x v="6"/>
    <x v="1"/>
    <x v="3"/>
    <x v="21"/>
    <s v="908597  McKenzie King Bridge [012200-1]"/>
    <s v="518004  Tax Supported Debt"/>
    <n v="1000"/>
    <n v="9100"/>
    <n v="0"/>
    <n v="0"/>
    <n v="0"/>
    <n v="0"/>
    <n v="0"/>
    <n v="0"/>
    <n v="0"/>
    <n v="0"/>
    <n v="10100"/>
    <n v="518004"/>
    <n v="10100"/>
    <s v="12,14"/>
    <x v="14"/>
    <s v="Tax Supported Debt"/>
    <n v="908597"/>
    <s v="Pont McKenzie-King [012200-1]"/>
    <s v="908597 Pont McKenzie-King [012200-1]"/>
    <x v="6"/>
    <x v="21"/>
    <x v="0"/>
    <x v="2"/>
  </r>
  <r>
    <n v="908600"/>
    <x v="321"/>
    <x v="0"/>
    <x v="0"/>
    <x v="0"/>
    <x v="0"/>
    <x v="0"/>
    <x v="0"/>
    <x v="0"/>
    <x v="0"/>
    <s v="Individual"/>
    <x v="0"/>
    <x v="6"/>
    <x v="1"/>
    <x v="3"/>
    <x v="21"/>
    <s v="908600  Old Railway RR Ped [018600]"/>
    <s v="516104  City Wide Capital"/>
    <n v="0"/>
    <n v="0"/>
    <n v="470"/>
    <n v="2000"/>
    <n v="0"/>
    <n v="0"/>
    <n v="0"/>
    <n v="0"/>
    <n v="0"/>
    <n v="0"/>
    <n v="2470"/>
    <n v="516104"/>
    <n v="2470"/>
    <s v="17"/>
    <x v="1"/>
    <s v="City Wide Capital"/>
    <n v="908600"/>
    <s v="Passerelle pour piétons Old Railway au-dessus de la rivière Rideau [018600]"/>
    <s v="908600 Passerelle pour piétons Old Railway au-dessus de la rivière Rideau [018600]"/>
    <x v="6"/>
    <x v="21"/>
    <x v="0"/>
    <x v="0"/>
  </r>
  <r>
    <n v="908600"/>
    <x v="321"/>
    <x v="2"/>
    <x v="2"/>
    <x v="2"/>
    <x v="2"/>
    <x v="0"/>
    <x v="0"/>
    <x v="0"/>
    <x v="0"/>
    <s v="Individual"/>
    <x v="0"/>
    <x v="6"/>
    <x v="1"/>
    <x v="3"/>
    <x v="21"/>
    <s v="908600  Old Railway RR Ped [018600]"/>
    <s v="518004  Tax Supported Debt"/>
    <n v="0"/>
    <n v="0"/>
    <n v="1000"/>
    <n v="8440"/>
    <n v="0"/>
    <n v="0"/>
    <n v="0"/>
    <n v="0"/>
    <n v="0"/>
    <n v="0"/>
    <n v="9440"/>
    <n v="518004"/>
    <n v="9440"/>
    <s v="17"/>
    <x v="1"/>
    <s v="Tax Supported Debt"/>
    <n v="908600"/>
    <s v="Passerelle pour piétons Old Railway au-dessus de la rivière Rideau [018600]"/>
    <s v="908600 Passerelle pour piétons Old Railway au-dessus de la rivière Rideau [018600]"/>
    <x v="6"/>
    <x v="21"/>
    <x v="0"/>
    <x v="2"/>
  </r>
  <r>
    <n v="908607"/>
    <x v="322"/>
    <x v="0"/>
    <x v="0"/>
    <x v="0"/>
    <x v="0"/>
    <x v="0"/>
    <x v="0"/>
    <x v="0"/>
    <x v="0"/>
    <s v="Structures - Transportation"/>
    <x v="0"/>
    <x v="6"/>
    <x v="1"/>
    <x v="3"/>
    <x v="21"/>
    <s v="908607  Transcanada Trail Ped [115020]"/>
    <s v="516104  City Wide Capital"/>
    <n v="800"/>
    <n v="0"/>
    <n v="0"/>
    <n v="0"/>
    <n v="0"/>
    <n v="0"/>
    <n v="0"/>
    <n v="0"/>
    <n v="0"/>
    <n v="0"/>
    <n v="800"/>
    <n v="516104"/>
    <n v="800"/>
    <s v="8"/>
    <x v="15"/>
    <s v="City Wide Capital"/>
    <n v="908607"/>
    <s v="Passerelle pour piétons du Sentier transcanadien  [115020]"/>
    <s v="908607 Passerelle pour piétons du Sentier transcanadien  [115020]"/>
    <x v="6"/>
    <x v="21"/>
    <x v="0"/>
    <x v="0"/>
  </r>
  <r>
    <n v="908607"/>
    <x v="322"/>
    <x v="2"/>
    <x v="2"/>
    <x v="2"/>
    <x v="2"/>
    <x v="0"/>
    <x v="0"/>
    <x v="0"/>
    <x v="0"/>
    <s v="Structures - Transportation"/>
    <x v="0"/>
    <x v="6"/>
    <x v="1"/>
    <x v="3"/>
    <x v="21"/>
    <s v="908607  Transcanada Trail Ped [115020]"/>
    <s v="518004  Tax Supported Debt"/>
    <n v="1000"/>
    <n v="0"/>
    <n v="0"/>
    <n v="0"/>
    <n v="0"/>
    <n v="0"/>
    <n v="0"/>
    <n v="0"/>
    <n v="0"/>
    <n v="0"/>
    <n v="1000"/>
    <n v="518004"/>
    <n v="1000"/>
    <s v="8"/>
    <x v="15"/>
    <s v="Tax Supported Debt"/>
    <n v="908607"/>
    <s v="Passerelle pour piétons du Sentier transcanadien  [115020]"/>
    <s v="908607 Passerelle pour piétons du Sentier transcanadien  [115020]"/>
    <x v="6"/>
    <x v="21"/>
    <x v="0"/>
    <x v="2"/>
  </r>
  <r>
    <n v="908955"/>
    <x v="323"/>
    <x v="0"/>
    <x v="0"/>
    <x v="0"/>
    <x v="0"/>
    <x v="0"/>
    <x v="0"/>
    <x v="0"/>
    <x v="0"/>
    <s v="Individual"/>
    <x v="0"/>
    <x v="6"/>
    <x v="1"/>
    <x v="3"/>
    <x v="21"/>
    <s v="908955  Airport Parkway O/P [226010]"/>
    <s v="516104  City Wide Capital"/>
    <n v="0"/>
    <n v="0"/>
    <n v="210"/>
    <n v="2000"/>
    <n v="0"/>
    <n v="0"/>
    <n v="0"/>
    <n v="0"/>
    <n v="0"/>
    <n v="0"/>
    <n v="2210"/>
    <n v="516104"/>
    <n v="2210"/>
    <n v="10"/>
    <x v="1"/>
    <s v="City Wide Capital"/>
    <n v="908955"/>
    <s v="Passage supérieur de la promenade de l’Aéroport [226010]"/>
    <s v="908955 Passage supérieur de la promenade de l’Aéroport [226010]"/>
    <x v="6"/>
    <x v="21"/>
    <x v="0"/>
    <x v="0"/>
  </r>
  <r>
    <n v="908955"/>
    <x v="323"/>
    <x v="2"/>
    <x v="2"/>
    <x v="2"/>
    <x v="2"/>
    <x v="0"/>
    <x v="0"/>
    <x v="0"/>
    <x v="0"/>
    <s v="Individual"/>
    <x v="0"/>
    <x v="6"/>
    <x v="1"/>
    <x v="3"/>
    <x v="21"/>
    <s v="908955  Airport Parkway O/P [226010]"/>
    <s v="518004  Tax Supported Debt"/>
    <n v="0"/>
    <n v="0"/>
    <n v="250"/>
    <n v="720"/>
    <n v="0"/>
    <n v="0"/>
    <n v="0"/>
    <n v="0"/>
    <n v="0"/>
    <n v="0"/>
    <n v="970"/>
    <n v="518004"/>
    <n v="970"/>
    <n v="10"/>
    <x v="1"/>
    <s v="Tax Supported Debt"/>
    <n v="908955"/>
    <s v="Passage supérieur de la promenade de l’Aéroport [226010]"/>
    <s v="908955 Passage supérieur de la promenade de l’Aéroport [226010]"/>
    <x v="6"/>
    <x v="21"/>
    <x v="0"/>
    <x v="2"/>
  </r>
  <r>
    <n v="908956"/>
    <x v="324"/>
    <x v="0"/>
    <x v="0"/>
    <x v="0"/>
    <x v="0"/>
    <x v="0"/>
    <x v="0"/>
    <x v="0"/>
    <x v="0"/>
    <s v="Structures - Transportation"/>
    <x v="0"/>
    <x v="6"/>
    <x v="1"/>
    <x v="3"/>
    <x v="21"/>
    <s v="908956  Booth St Bridge [017030]"/>
    <s v="516104  City Wide Capital"/>
    <n v="460"/>
    <n v="0"/>
    <n v="0"/>
    <n v="0"/>
    <n v="0"/>
    <n v="0"/>
    <n v="0"/>
    <n v="0"/>
    <n v="0"/>
    <n v="0"/>
    <n v="460"/>
    <n v="516104"/>
    <n v="460"/>
    <n v="14"/>
    <x v="8"/>
    <s v="City Wide Capital"/>
    <n v="908956"/>
    <s v="Pont de la rue Booth [017030]"/>
    <s v="908956 Pont de la rue Booth [017030]"/>
    <x v="6"/>
    <x v="21"/>
    <x v="0"/>
    <x v="0"/>
  </r>
  <r>
    <n v="908956"/>
    <x v="324"/>
    <x v="2"/>
    <x v="2"/>
    <x v="2"/>
    <x v="2"/>
    <x v="0"/>
    <x v="0"/>
    <x v="0"/>
    <x v="0"/>
    <s v="Structures - Transportation"/>
    <x v="0"/>
    <x v="6"/>
    <x v="1"/>
    <x v="3"/>
    <x v="21"/>
    <s v="908956  Booth St Bridge [017030]"/>
    <s v="518004  Tax Supported Debt"/>
    <n v="1000"/>
    <n v="0"/>
    <n v="0"/>
    <n v="0"/>
    <n v="0"/>
    <n v="0"/>
    <n v="0"/>
    <n v="0"/>
    <n v="0"/>
    <n v="0"/>
    <n v="1000"/>
    <n v="518004"/>
    <n v="1000"/>
    <n v="14"/>
    <x v="8"/>
    <s v="Tax Supported Debt"/>
    <n v="908956"/>
    <s v="Pont de la rue Booth [017030]"/>
    <s v="908956 Pont de la rue Booth [017030]"/>
    <x v="6"/>
    <x v="21"/>
    <x v="0"/>
    <x v="2"/>
  </r>
  <r>
    <n v="908957"/>
    <x v="325"/>
    <x v="0"/>
    <x v="0"/>
    <x v="0"/>
    <x v="0"/>
    <x v="0"/>
    <x v="0"/>
    <x v="0"/>
    <x v="0"/>
    <s v="Structures - Transportation"/>
    <x v="0"/>
    <x v="6"/>
    <x v="1"/>
    <x v="3"/>
    <x v="21"/>
    <s v="908957  Jockvale Bridge [113030]"/>
    <s v="516104  City Wide Capital"/>
    <n v="760"/>
    <n v="0"/>
    <n v="0"/>
    <n v="0"/>
    <n v="0"/>
    <n v="0"/>
    <n v="0"/>
    <n v="0"/>
    <n v="0"/>
    <n v="0"/>
    <n v="760"/>
    <n v="516104"/>
    <n v="760"/>
    <n v="3"/>
    <x v="8"/>
    <s v="City Wide Capital"/>
    <n v="908957"/>
    <s v="Pont de la rue Jockvale [113030]"/>
    <s v="908957 Pont de la rue Jockvale [113030]"/>
    <x v="6"/>
    <x v="21"/>
    <x v="0"/>
    <x v="0"/>
  </r>
  <r>
    <n v="908957"/>
    <x v="325"/>
    <x v="2"/>
    <x v="2"/>
    <x v="2"/>
    <x v="2"/>
    <x v="0"/>
    <x v="0"/>
    <x v="0"/>
    <x v="0"/>
    <s v="Structures - Transportation"/>
    <x v="0"/>
    <x v="6"/>
    <x v="1"/>
    <x v="3"/>
    <x v="21"/>
    <s v="908957  Jockvale Bridge [113030]"/>
    <s v="518004  Tax Supported Debt"/>
    <n v="1000"/>
    <n v="0"/>
    <n v="0"/>
    <n v="0"/>
    <n v="0"/>
    <n v="0"/>
    <n v="0"/>
    <n v="0"/>
    <n v="0"/>
    <n v="0"/>
    <n v="1000"/>
    <n v="518004"/>
    <n v="1000"/>
    <n v="3"/>
    <x v="8"/>
    <s v="Tax Supported Debt"/>
    <n v="908957"/>
    <s v="Pont de la rue Jockvale [113030]"/>
    <s v="908957 Pont de la rue Jockvale [113030]"/>
    <x v="6"/>
    <x v="21"/>
    <x v="0"/>
    <x v="2"/>
  </r>
  <r>
    <n v="908959"/>
    <x v="326"/>
    <x v="0"/>
    <x v="0"/>
    <x v="0"/>
    <x v="0"/>
    <x v="0"/>
    <x v="0"/>
    <x v="0"/>
    <x v="0"/>
    <s v="Structures - Transportation"/>
    <x v="0"/>
    <x v="6"/>
    <x v="1"/>
    <x v="3"/>
    <x v="21"/>
    <s v="908959  Pooley's Ped Bridge [017240]"/>
    <s v="516104  City Wide Capital"/>
    <n v="380"/>
    <n v="0"/>
    <n v="0"/>
    <n v="0"/>
    <n v="0"/>
    <n v="0"/>
    <n v="0"/>
    <n v="0"/>
    <n v="0"/>
    <n v="0"/>
    <n v="380"/>
    <n v="516104"/>
    <n v="380"/>
    <n v="14"/>
    <x v="8"/>
    <s v="City Wide Capital"/>
    <n v="908959"/>
    <s v="Pont pour piétons de la rue Pooley [017240]"/>
    <s v="908959 Pont pour piétons de la rue Pooley [017240]"/>
    <x v="6"/>
    <x v="21"/>
    <x v="0"/>
    <x v="0"/>
  </r>
  <r>
    <n v="908959"/>
    <x v="326"/>
    <x v="2"/>
    <x v="2"/>
    <x v="2"/>
    <x v="2"/>
    <x v="0"/>
    <x v="0"/>
    <x v="0"/>
    <x v="0"/>
    <s v="Structures - Transportation"/>
    <x v="0"/>
    <x v="6"/>
    <x v="1"/>
    <x v="3"/>
    <x v="21"/>
    <s v="908959  Pooley's Ped Bridge [017240]"/>
    <s v="518004  Tax Supported Debt"/>
    <n v="500"/>
    <n v="0"/>
    <n v="0"/>
    <n v="0"/>
    <n v="0"/>
    <n v="0"/>
    <n v="0"/>
    <n v="0"/>
    <n v="0"/>
    <n v="0"/>
    <n v="500"/>
    <n v="518004"/>
    <n v="500"/>
    <n v="14"/>
    <x v="8"/>
    <s v="Tax Supported Debt"/>
    <n v="908959"/>
    <s v="Pont pour piétons de la rue Pooley [017240]"/>
    <s v="908959 Pont pour piétons de la rue Pooley [017240]"/>
    <x v="6"/>
    <x v="21"/>
    <x v="0"/>
    <x v="2"/>
  </r>
  <r>
    <n v="908999"/>
    <x v="327"/>
    <x v="0"/>
    <x v="0"/>
    <x v="0"/>
    <x v="0"/>
    <x v="0"/>
    <x v="0"/>
    <x v="0"/>
    <x v="0"/>
    <s v="Structures - Transportation"/>
    <x v="0"/>
    <x v="6"/>
    <x v="1"/>
    <x v="3"/>
    <x v="21"/>
    <s v="908999  LRT2 S1 Hwy 174 Montreal Rd"/>
    <s v="516104  City Wide Capital"/>
    <n v="1548"/>
    <n v="200"/>
    <n v="548"/>
    <n v="0"/>
    <n v="0"/>
    <n v="0"/>
    <n v="0"/>
    <n v="0"/>
    <n v="0"/>
    <n v="0"/>
    <n v="2296"/>
    <n v="516104"/>
    <n v="2296"/>
    <n v="2"/>
    <x v="2"/>
    <s v="City Wide Capital"/>
    <n v="908999"/>
    <s v="TLR2 Autoroute 174 - chemin Montreal zone S1"/>
    <s v="908999 TLR2 Autoroute 174 - chemin Montreal zone S1"/>
    <x v="6"/>
    <x v="21"/>
    <x v="0"/>
    <x v="0"/>
  </r>
  <r>
    <n v="908999"/>
    <x v="327"/>
    <x v="2"/>
    <x v="2"/>
    <x v="2"/>
    <x v="2"/>
    <x v="0"/>
    <x v="0"/>
    <x v="0"/>
    <x v="0"/>
    <s v="Structures - Transportation"/>
    <x v="0"/>
    <x v="6"/>
    <x v="1"/>
    <x v="3"/>
    <x v="21"/>
    <s v="908999  LRT2 S1 Hwy 174 Montreal Rd"/>
    <s v="518004  Tax Supported Debt"/>
    <n v="1000"/>
    <n v="4897"/>
    <n v="2000"/>
    <n v="0"/>
    <n v="0"/>
    <n v="0"/>
    <n v="0"/>
    <n v="0"/>
    <n v="0"/>
    <n v="0"/>
    <n v="7897"/>
    <n v="518004"/>
    <n v="7897"/>
    <n v="2"/>
    <x v="2"/>
    <s v="Tax Supported Debt"/>
    <n v="908999"/>
    <s v="TLR2 Autoroute 174 - chemin Montreal zone S1"/>
    <s v="908999 TLR2 Autoroute 174 - chemin Montreal zone S1"/>
    <x v="6"/>
    <x v="21"/>
    <x v="0"/>
    <x v="2"/>
  </r>
  <r>
    <n v="909015"/>
    <x v="328"/>
    <x v="0"/>
    <x v="0"/>
    <x v="0"/>
    <x v="0"/>
    <x v="0"/>
    <x v="0"/>
    <x v="0"/>
    <x v="0"/>
    <s v="Structures - Transportation"/>
    <x v="0"/>
    <x v="6"/>
    <x v="1"/>
    <x v="3"/>
    <x v="21"/>
    <s v="909015  LRT2 S2 Hwy 174 Green's Creek"/>
    <s v="516104  City Wide Capital"/>
    <n v="300"/>
    <n v="600"/>
    <n v="200"/>
    <n v="0"/>
    <n v="0"/>
    <n v="0"/>
    <n v="0"/>
    <n v="0"/>
    <n v="0"/>
    <n v="0"/>
    <n v="1100"/>
    <n v="516104"/>
    <n v="1100"/>
    <n v="2"/>
    <x v="3"/>
    <s v="City Wide Capital"/>
    <n v="909015"/>
    <s v="TLR2 Autoroute 174 – ruisseau Green zone S2"/>
    <s v="909015 TLR2 Autoroute 174 – ruisseau Green zone S2"/>
    <x v="6"/>
    <x v="21"/>
    <x v="0"/>
    <x v="0"/>
  </r>
  <r>
    <n v="909015"/>
    <x v="328"/>
    <x v="2"/>
    <x v="2"/>
    <x v="2"/>
    <x v="2"/>
    <x v="0"/>
    <x v="0"/>
    <x v="0"/>
    <x v="0"/>
    <s v="Structures - Transportation"/>
    <x v="0"/>
    <x v="6"/>
    <x v="1"/>
    <x v="3"/>
    <x v="21"/>
    <s v="909015  LRT2 S2 Hwy 174 Green's Creek"/>
    <s v="518004  Tax Supported Debt"/>
    <n v="125"/>
    <n v="250"/>
    <n v="225"/>
    <n v="0"/>
    <n v="0"/>
    <n v="0"/>
    <n v="0"/>
    <n v="0"/>
    <n v="0"/>
    <n v="0"/>
    <n v="600"/>
    <n v="518004"/>
    <n v="600"/>
    <n v="2"/>
    <x v="3"/>
    <s v="Tax Supported Debt"/>
    <n v="909015"/>
    <s v="TLR2 Autoroute 174 – ruisseau Green zone S2"/>
    <s v="909015 TLR2 Autoroute 174 – ruisseau Green zone S2"/>
    <x v="6"/>
    <x v="21"/>
    <x v="0"/>
    <x v="2"/>
  </r>
  <r>
    <n v="909016"/>
    <x v="329"/>
    <x v="0"/>
    <x v="0"/>
    <x v="0"/>
    <x v="0"/>
    <x v="0"/>
    <x v="0"/>
    <x v="0"/>
    <x v="0"/>
    <s v="Structures - Transportation"/>
    <x v="0"/>
    <x v="6"/>
    <x v="1"/>
    <x v="3"/>
    <x v="21"/>
    <s v="909016  LRT2 S3 Hwy 174 Jeanne D'Arc"/>
    <s v="516104  City Wide Capital"/>
    <n v="14"/>
    <n v="3"/>
    <n v="14"/>
    <n v="0"/>
    <n v="0"/>
    <n v="0"/>
    <n v="0"/>
    <n v="0"/>
    <n v="0"/>
    <n v="0"/>
    <n v="31"/>
    <n v="516104"/>
    <n v="31"/>
    <n v="1"/>
    <x v="3"/>
    <s v="City Wide Capital"/>
    <n v="909016"/>
    <s v="TLR2 Autoroute 174 - chemin Jeanne D'Arc zone S3"/>
    <s v="909016 TLR2 Autoroute 174 - chemin Jeanne D'Arc zone S3"/>
    <x v="6"/>
    <x v="21"/>
    <x v="0"/>
    <x v="0"/>
  </r>
  <r>
    <n v="909016"/>
    <x v="329"/>
    <x v="2"/>
    <x v="2"/>
    <x v="2"/>
    <x v="2"/>
    <x v="0"/>
    <x v="0"/>
    <x v="0"/>
    <x v="0"/>
    <s v="Structures - Transportation"/>
    <x v="0"/>
    <x v="6"/>
    <x v="1"/>
    <x v="3"/>
    <x v="21"/>
    <s v="909016  LRT2 S3 Hwy 174 Jeanne D'Arc"/>
    <s v="518004  Tax Supported Debt"/>
    <n v="325"/>
    <n v="675"/>
    <n v="325"/>
    <n v="0"/>
    <n v="0"/>
    <n v="0"/>
    <n v="0"/>
    <n v="0"/>
    <n v="0"/>
    <n v="0"/>
    <n v="1325"/>
    <n v="518004"/>
    <n v="1325"/>
    <n v="1"/>
    <x v="3"/>
    <s v="Tax Supported Debt"/>
    <n v="909016"/>
    <s v="TLR2 Autoroute 174 - chemin Jeanne D'Arc zone S3"/>
    <s v="909016 TLR2 Autoroute 174 - chemin Jeanne D'Arc zone S3"/>
    <x v="6"/>
    <x v="21"/>
    <x v="0"/>
    <x v="2"/>
  </r>
  <r>
    <n v="909382"/>
    <x v="330"/>
    <x v="0"/>
    <x v="0"/>
    <x v="0"/>
    <x v="0"/>
    <x v="0"/>
    <x v="0"/>
    <x v="0"/>
    <x v="0"/>
    <s v="Structures - Transportation"/>
    <x v="0"/>
    <x v="6"/>
    <x v="1"/>
    <x v="3"/>
    <x v="21"/>
    <s v="909382  2019 Structures Scoping Pre/Post Eng"/>
    <s v="516104  City Wide Capital"/>
    <n v="500"/>
    <n v="500"/>
    <n v="500"/>
    <n v="600"/>
    <n v="600"/>
    <n v="600"/>
    <n v="600"/>
    <n v="700"/>
    <n v="700"/>
    <n v="700"/>
    <n v="6000"/>
    <n v="516104"/>
    <n v="2100"/>
    <s v="CW"/>
    <x v="3"/>
    <s v="City Wide Capital"/>
    <n v="909382"/>
    <s v="Délimitations préalable et subséquente des travaux d'ingénierie des structures 2019"/>
    <s v="909382 Délimitations préalable et subséquente des travaux d'ingénierie des structures 2019"/>
    <x v="6"/>
    <x v="21"/>
    <x v="0"/>
    <x v="0"/>
  </r>
  <r>
    <n v="909438"/>
    <x v="331"/>
    <x v="0"/>
    <x v="0"/>
    <x v="0"/>
    <x v="0"/>
    <x v="0"/>
    <x v="0"/>
    <x v="0"/>
    <x v="0"/>
    <s v="Structures - Transportation"/>
    <x v="0"/>
    <x v="6"/>
    <x v="1"/>
    <x v="3"/>
    <x v="21"/>
    <s v="909438  2019 Bridge Structures - CW"/>
    <s v="516104  City Wide Capital"/>
    <n v="160"/>
    <n v="930"/>
    <n v="0"/>
    <n v="0"/>
    <n v="0"/>
    <n v="0"/>
    <n v="0"/>
    <n v="0"/>
    <n v="0"/>
    <n v="0"/>
    <n v="1090"/>
    <n v="516104"/>
    <n v="1090"/>
    <s v="CW"/>
    <x v="2"/>
    <s v="City Wide Capital"/>
    <n v="909438"/>
    <s v="Ponts 2019 - À l'échelle de la ville"/>
    <s v="909438 Ponts 2019 - À l'échelle de la ville"/>
    <x v="6"/>
    <x v="21"/>
    <x v="0"/>
    <x v="0"/>
  </r>
  <r>
    <n v="909438"/>
    <x v="331"/>
    <x v="2"/>
    <x v="2"/>
    <x v="2"/>
    <x v="2"/>
    <x v="0"/>
    <x v="0"/>
    <x v="0"/>
    <x v="0"/>
    <s v="Structures - Transportation"/>
    <x v="0"/>
    <x v="6"/>
    <x v="1"/>
    <x v="3"/>
    <x v="21"/>
    <s v="909438  2019 Bridge Structures - CW"/>
    <s v="518004  Tax Supported Debt"/>
    <n v="220"/>
    <n v="1440"/>
    <n v="0"/>
    <n v="0"/>
    <n v="0"/>
    <n v="0"/>
    <n v="0"/>
    <n v="0"/>
    <n v="0"/>
    <n v="0"/>
    <n v="1660"/>
    <n v="518004"/>
    <n v="1660"/>
    <s v="CW"/>
    <x v="2"/>
    <s v="Tax Supported Debt"/>
    <n v="909438"/>
    <s v="Ponts 2019 - À l'échelle de la ville"/>
    <s v="909438 Ponts 2019 - À l'échelle de la ville"/>
    <x v="6"/>
    <x v="21"/>
    <x v="0"/>
    <x v="2"/>
  </r>
  <r>
    <n v="909388"/>
    <x v="332"/>
    <x v="0"/>
    <x v="0"/>
    <x v="0"/>
    <x v="0"/>
    <x v="0"/>
    <x v="0"/>
    <x v="0"/>
    <x v="0"/>
    <s v="Sidewalk &amp; Curb Rehabilitation"/>
    <x v="0"/>
    <x v="6"/>
    <x v="1"/>
    <x v="3"/>
    <x v="21"/>
    <s v="909388  2019 Sidewalks &amp; Pathways - CW"/>
    <s v="516104  City Wide Capital"/>
    <n v="675"/>
    <n v="1190"/>
    <n v="3700"/>
    <n v="2800"/>
    <n v="2000"/>
    <n v="3000"/>
    <n v="4000"/>
    <n v="2600"/>
    <n v="5000"/>
    <n v="6000"/>
    <n v="30965"/>
    <n v="516104"/>
    <n v="8365"/>
    <s v="CW"/>
    <x v="3"/>
    <s v="City Wide Capital"/>
    <n v="909388"/>
    <s v="Trottoirs et sentiers 2019 - À l'échelle de la ville"/>
    <s v="909388 Trottoirs et sentiers 2019 - À l'échelle de la ville"/>
    <x v="6"/>
    <x v="21"/>
    <x v="0"/>
    <x v="0"/>
  </r>
  <r>
    <n v="909388"/>
    <x v="332"/>
    <x v="2"/>
    <x v="2"/>
    <x v="2"/>
    <x v="2"/>
    <x v="0"/>
    <x v="0"/>
    <x v="0"/>
    <x v="0"/>
    <s v="Sidewalk &amp; Curb Rehabilitation"/>
    <x v="0"/>
    <x v="6"/>
    <x v="1"/>
    <x v="3"/>
    <x v="21"/>
    <s v="909388  2019 Sidewalks &amp; Pathways - CW"/>
    <s v="518004  Tax Supported Debt"/>
    <n v="2000"/>
    <n v="2000"/>
    <n v="5000"/>
    <n v="3000"/>
    <n v="5000"/>
    <n v="5000"/>
    <n v="5000"/>
    <n v="8000"/>
    <n v="6000"/>
    <n v="6000"/>
    <n v="47000"/>
    <n v="518004"/>
    <n v="12000"/>
    <s v="CW"/>
    <x v="3"/>
    <s v="Tax Supported Debt"/>
    <n v="909388"/>
    <s v="Trottoirs et sentiers 2019 - À l'échelle de la ville"/>
    <s v="909388 Trottoirs et sentiers 2019 - À l'échelle de la ville"/>
    <x v="6"/>
    <x v="21"/>
    <x v="0"/>
    <x v="2"/>
  </r>
  <r>
    <n v="909484"/>
    <x v="333"/>
    <x v="0"/>
    <x v="0"/>
    <x v="0"/>
    <x v="0"/>
    <x v="0"/>
    <x v="0"/>
    <x v="0"/>
    <x v="0"/>
    <s v="Sidewalk &amp; Curb Rehabilitation"/>
    <x v="0"/>
    <x v="6"/>
    <x v="1"/>
    <x v="3"/>
    <x v="21"/>
    <s v="909484  2019 Sidewalks &amp; Pathways - Other"/>
    <s v="516104  City Wide Capital"/>
    <n v="100"/>
    <n v="100"/>
    <n v="100"/>
    <n v="100"/>
    <n v="0"/>
    <n v="0"/>
    <n v="0"/>
    <n v="0"/>
    <n v="0"/>
    <n v="0"/>
    <n v="400"/>
    <n v="516104"/>
    <n v="400"/>
    <s v="CW"/>
    <x v="3"/>
    <s v="City Wide Capital"/>
    <n v="909484"/>
    <s v="Trottoirs et sentiers 2019 - Autres"/>
    <s v="909484 Trottoirs et sentiers 2019 - Autres"/>
    <x v="6"/>
    <x v="21"/>
    <x v="0"/>
    <x v="0"/>
  </r>
  <r>
    <n v="909484"/>
    <x v="333"/>
    <x v="2"/>
    <x v="2"/>
    <x v="2"/>
    <x v="2"/>
    <x v="0"/>
    <x v="0"/>
    <x v="0"/>
    <x v="0"/>
    <s v="Sidewalk &amp; Curb Rehabilitation"/>
    <x v="0"/>
    <x v="6"/>
    <x v="1"/>
    <x v="3"/>
    <x v="21"/>
    <s v="909484  2019 Sidewalks &amp; Pathways - Other"/>
    <s v="518004  Tax Supported Debt"/>
    <n v="100"/>
    <n v="100"/>
    <n v="100"/>
    <n v="100"/>
    <n v="0"/>
    <n v="0"/>
    <n v="0"/>
    <n v="0"/>
    <n v="0"/>
    <n v="0"/>
    <n v="400"/>
    <n v="518004"/>
    <n v="400"/>
    <s v="CW"/>
    <x v="3"/>
    <s v="Tax Supported Debt"/>
    <n v="909484"/>
    <s v="Trottoirs et sentiers 2019 - Autres"/>
    <s v="909484 Trottoirs et sentiers 2019 - Autres"/>
    <x v="6"/>
    <x v="21"/>
    <x v="0"/>
    <x v="2"/>
  </r>
  <r>
    <n v="909056"/>
    <x v="334"/>
    <x v="0"/>
    <x v="0"/>
    <x v="0"/>
    <x v="0"/>
    <x v="0"/>
    <x v="0"/>
    <x v="0"/>
    <x v="0"/>
    <s v="Pedestrian Facilities"/>
    <x v="0"/>
    <x v="6"/>
    <x v="6"/>
    <x v="24"/>
    <x v="21"/>
    <s v="909056  2018 Pedestrian Access-Intersection &amp; Ra"/>
    <s v="516104  City Wide Capital"/>
    <n v="0"/>
    <n v="0"/>
    <n v="0"/>
    <n v="0"/>
    <n v="100"/>
    <n v="100"/>
    <n v="100"/>
    <n v="100"/>
    <n v="100"/>
    <n v="0"/>
    <n v="500"/>
    <n v="516104"/>
    <n v="0"/>
    <s v="CW"/>
    <x v="8"/>
    <s v="City Wide Capital"/>
    <n v="909056"/>
    <s v="Accès des piétons 2018 − intersection et rampes"/>
    <s v="909056 Accès des piétons 2018 − intersection et rampes"/>
    <x v="6"/>
    <x v="21"/>
    <x v="0"/>
    <x v="0"/>
  </r>
  <r>
    <n v="909056"/>
    <x v="334"/>
    <x v="2"/>
    <x v="2"/>
    <x v="2"/>
    <x v="2"/>
    <x v="0"/>
    <x v="0"/>
    <x v="0"/>
    <x v="0"/>
    <s v="Pedestrian Facilities"/>
    <x v="0"/>
    <x v="6"/>
    <x v="6"/>
    <x v="24"/>
    <x v="21"/>
    <s v="909056  2018 Pedestrian Access-Intersection &amp; Ra"/>
    <s v="518004  Tax Supported Debt"/>
    <n v="0"/>
    <n v="0"/>
    <n v="0"/>
    <n v="0"/>
    <n v="100"/>
    <n v="100"/>
    <n v="100"/>
    <n v="100"/>
    <n v="100"/>
    <n v="0"/>
    <n v="500"/>
    <n v="518004"/>
    <n v="0"/>
    <s v="CW"/>
    <x v="8"/>
    <s v="Tax Supported Debt"/>
    <n v="909056"/>
    <s v="Accès des piétons 2018 − intersection et rampes"/>
    <s v="909056 Accès des piétons 2018 − intersection et rampes"/>
    <x v="6"/>
    <x v="21"/>
    <x v="0"/>
    <x v="2"/>
  </r>
  <r>
    <n v="909465"/>
    <x v="335"/>
    <x v="0"/>
    <x v="0"/>
    <x v="0"/>
    <x v="0"/>
    <x v="0"/>
    <x v="0"/>
    <x v="0"/>
    <x v="0"/>
    <s v="Pedestrian Facilities"/>
    <x v="0"/>
    <x v="6"/>
    <x v="6"/>
    <x v="24"/>
    <x v="21"/>
    <s v="909465  2019 Pedestrian Access-Intersect &amp; Ramp"/>
    <s v="516104  City Wide Capital"/>
    <n v="100"/>
    <n v="100"/>
    <n v="100"/>
    <n v="100"/>
    <n v="0"/>
    <n v="0"/>
    <n v="0"/>
    <n v="0"/>
    <n v="0"/>
    <n v="0"/>
    <n v="400"/>
    <n v="516104"/>
    <n v="400"/>
    <s v="CW"/>
    <x v="3"/>
    <s v="City Wide Capital"/>
    <n v="909465"/>
    <s v="Accès des piétons 2019 − intersection et rampes"/>
    <s v="909465 Accès des piétons 2019 − intersection et rampes"/>
    <x v="6"/>
    <x v="21"/>
    <x v="0"/>
    <x v="0"/>
  </r>
  <r>
    <n v="909465"/>
    <x v="335"/>
    <x v="2"/>
    <x v="2"/>
    <x v="2"/>
    <x v="2"/>
    <x v="0"/>
    <x v="0"/>
    <x v="0"/>
    <x v="0"/>
    <s v="Pedestrian Facilities"/>
    <x v="0"/>
    <x v="6"/>
    <x v="6"/>
    <x v="24"/>
    <x v="21"/>
    <s v="909465  2019 Pedestrian Access-Intersect &amp; Ramp"/>
    <s v="518004  Tax Supported Debt"/>
    <n v="100"/>
    <n v="100"/>
    <n v="100"/>
    <n v="100"/>
    <n v="0"/>
    <n v="0"/>
    <n v="0"/>
    <n v="0"/>
    <n v="0"/>
    <n v="0"/>
    <n v="400"/>
    <n v="518004"/>
    <n v="400"/>
    <s v="CW"/>
    <x v="3"/>
    <s v="Tax Supported Debt"/>
    <n v="909465"/>
    <s v="Accès des piétons 2019 − intersection et rampes"/>
    <s v="909465 Accès des piétons 2019 − intersection et rampes"/>
    <x v="6"/>
    <x v="21"/>
    <x v="0"/>
    <x v="2"/>
  </r>
  <r>
    <n v="901121"/>
    <x v="336"/>
    <x v="0"/>
    <x v="0"/>
    <x v="0"/>
    <x v="0"/>
    <x v="0"/>
    <x v="0"/>
    <x v="0"/>
    <x v="0"/>
    <s v="Individual"/>
    <x v="1"/>
    <x v="6"/>
    <x v="6"/>
    <x v="24"/>
    <x v="21"/>
    <s v="901121  Eagleson Rd (Cadence to Hope Side)"/>
    <s v="516104  City Wide Capital"/>
    <n v="0"/>
    <n v="0"/>
    <n v="0"/>
    <n v="0"/>
    <n v="0"/>
    <n v="11"/>
    <n v="178"/>
    <n v="0"/>
    <n v="0"/>
    <n v="0"/>
    <n v="189"/>
    <n v="516104"/>
    <n v="0"/>
    <s v="6,23"/>
    <x v="0"/>
    <s v="City Wide Capital"/>
    <n v="901121"/>
    <s v="chemin Eagleson (de Cadence à Hope Side)"/>
    <s v="901121 chemin Eagleson (de Cadence à Hope Side)"/>
    <x v="6"/>
    <x v="21"/>
    <x v="1"/>
    <x v="0"/>
  </r>
  <r>
    <n v="901121"/>
    <x v="336"/>
    <x v="1"/>
    <x v="1"/>
    <x v="50"/>
    <x v="1"/>
    <x v="1"/>
    <x v="0"/>
    <x v="0"/>
    <x v="0"/>
    <s v="Individual"/>
    <x v="1"/>
    <x v="6"/>
    <x v="6"/>
    <x v="24"/>
    <x v="21"/>
    <s v="901121  Eagleson Rd (Cadence to Hope Side)"/>
    <s v="516224  D/C  - Roads &amp; Structures (City Wide)"/>
    <n v="0"/>
    <n v="0"/>
    <n v="0"/>
    <n v="0"/>
    <n v="0"/>
    <n v="2115"/>
    <n v="6977"/>
    <n v="0"/>
    <n v="0"/>
    <n v="0"/>
    <n v="9092"/>
    <n v="516224"/>
    <n v="0"/>
    <s v="6,23"/>
    <x v="0"/>
    <s v="Roads &amp; Structures"/>
    <n v="901121"/>
    <s v="chemin Eagleson (de Cadence à Hope Side)"/>
    <s v="901121 chemin Eagleson (de Cadence à Hope Side)"/>
    <x v="6"/>
    <x v="21"/>
    <x v="1"/>
    <x v="1"/>
  </r>
  <r>
    <n v="901121"/>
    <x v="336"/>
    <x v="2"/>
    <x v="2"/>
    <x v="2"/>
    <x v="2"/>
    <x v="0"/>
    <x v="0"/>
    <x v="0"/>
    <x v="0"/>
    <s v="Individual"/>
    <x v="1"/>
    <x v="6"/>
    <x v="6"/>
    <x v="24"/>
    <x v="21"/>
    <s v="901121  Eagleson Rd (Cadence to Hope Side)"/>
    <s v="518004  Tax Supported Debt"/>
    <n v="0"/>
    <n v="0"/>
    <n v="0"/>
    <n v="0"/>
    <n v="0"/>
    <n v="100"/>
    <n v="500"/>
    <n v="0"/>
    <n v="0"/>
    <n v="0"/>
    <n v="600"/>
    <n v="518004"/>
    <n v="0"/>
    <s v="6,23"/>
    <x v="0"/>
    <s v="Tax Supported Debt"/>
    <n v="901121"/>
    <s v="chemin Eagleson (de Cadence à Hope Side)"/>
    <s v="901121 chemin Eagleson (de Cadence à Hope Side)"/>
    <x v="6"/>
    <x v="21"/>
    <x v="1"/>
    <x v="2"/>
  </r>
  <r>
    <n v="901121"/>
    <x v="336"/>
    <x v="4"/>
    <x v="2"/>
    <x v="54"/>
    <x v="4"/>
    <x v="1"/>
    <x v="0"/>
    <x v="0"/>
    <x v="0"/>
    <s v="Individual"/>
    <x v="1"/>
    <x v="6"/>
    <x v="6"/>
    <x v="24"/>
    <x v="21"/>
    <s v="901121  Eagleson Rd (Cadence to Hope Side)"/>
    <s v="518037  Roads Rel Serv DC Debt TBA"/>
    <n v="0"/>
    <n v="0"/>
    <n v="0"/>
    <n v="0"/>
    <n v="0"/>
    <n v="0"/>
    <n v="5941"/>
    <n v="0"/>
    <n v="0"/>
    <n v="0"/>
    <n v="5941"/>
    <n v="518037"/>
    <n v="0"/>
    <s v="6,23"/>
    <x v="0"/>
    <s v="Roads &amp; Structures DC Debt"/>
    <n v="901121"/>
    <s v="chemin Eagleson (de Cadence à Hope Side)"/>
    <s v="901121 chemin Eagleson (de Cadence à Hope Side)"/>
    <x v="6"/>
    <x v="21"/>
    <x v="1"/>
    <x v="2"/>
  </r>
  <r>
    <n v="903159"/>
    <x v="337"/>
    <x v="0"/>
    <x v="0"/>
    <x v="0"/>
    <x v="0"/>
    <x v="0"/>
    <x v="0"/>
    <x v="0"/>
    <x v="0"/>
    <s v="Individual"/>
    <x v="1"/>
    <x v="6"/>
    <x v="6"/>
    <x v="24"/>
    <x v="21"/>
    <s v="903159  Airport Parkway (Brookfield - Hunt Club)"/>
    <s v="516104  City Wide Capital"/>
    <n v="0"/>
    <n v="0"/>
    <n v="0"/>
    <n v="200"/>
    <n v="685"/>
    <n v="0"/>
    <n v="0"/>
    <n v="0"/>
    <n v="0"/>
    <n v="0"/>
    <n v="885"/>
    <n v="516104"/>
    <n v="200"/>
    <n v="16"/>
    <x v="10"/>
    <s v="City Wide Capital"/>
    <n v="903159"/>
    <s v="Promenade de l'Aéroport (Brookfield - Hunt Club)"/>
    <s v="903159 Promenade de l'Aéroport (Brookfield - Hunt Club)"/>
    <x v="6"/>
    <x v="21"/>
    <x v="1"/>
    <x v="0"/>
  </r>
  <r>
    <n v="903159"/>
    <x v="337"/>
    <x v="1"/>
    <x v="1"/>
    <x v="50"/>
    <x v="1"/>
    <x v="1"/>
    <x v="0"/>
    <x v="0"/>
    <x v="0"/>
    <s v="Individual"/>
    <x v="1"/>
    <x v="6"/>
    <x v="6"/>
    <x v="24"/>
    <x v="21"/>
    <s v="903159  Airport Parkway (Brookfield - Hunt Club)"/>
    <s v="516224  D/C  - Roads &amp; Structures (City Wide)"/>
    <n v="0"/>
    <n v="0"/>
    <n v="0"/>
    <n v="8084"/>
    <n v="14560"/>
    <n v="0"/>
    <n v="0"/>
    <n v="0"/>
    <n v="0"/>
    <n v="0"/>
    <n v="22644"/>
    <n v="516224"/>
    <n v="8084"/>
    <n v="16"/>
    <x v="10"/>
    <s v="Roads &amp; Structures"/>
    <n v="903159"/>
    <s v="Promenade de l'Aéroport (Brookfield - Hunt Club)"/>
    <s v="903159 Promenade de l'Aéroport (Brookfield - Hunt Club)"/>
    <x v="6"/>
    <x v="21"/>
    <x v="1"/>
    <x v="1"/>
  </r>
  <r>
    <n v="903159"/>
    <x v="337"/>
    <x v="1"/>
    <x v="1"/>
    <x v="55"/>
    <x v="1"/>
    <x v="1"/>
    <x v="0"/>
    <x v="0"/>
    <x v="0"/>
    <s v="Individual"/>
    <x v="1"/>
    <x v="6"/>
    <x v="6"/>
    <x v="24"/>
    <x v="21"/>
    <s v="903159  Airport Parkway (Brookfield - Hunt Club)"/>
    <s v="516390  Post Period Capacity Roads"/>
    <n v="0"/>
    <n v="0"/>
    <n v="0"/>
    <n v="648"/>
    <n v="1096"/>
    <n v="0"/>
    <n v="0"/>
    <n v="0"/>
    <n v="0"/>
    <n v="0"/>
    <n v="1744"/>
    <n v="516390"/>
    <n v="648"/>
    <n v="16"/>
    <x v="10"/>
    <s v="Roads &amp; Structures"/>
    <n v="903159"/>
    <s v="Promenade de l'Aéroport (Brookfield - Hunt Club)"/>
    <s v="903159 Promenade de l'Aéroport (Brookfield - Hunt Club)"/>
    <x v="6"/>
    <x v="21"/>
    <x v="1"/>
    <x v="1"/>
  </r>
  <r>
    <n v="903159"/>
    <x v="337"/>
    <x v="2"/>
    <x v="2"/>
    <x v="2"/>
    <x v="2"/>
    <x v="0"/>
    <x v="0"/>
    <x v="0"/>
    <x v="0"/>
    <s v="Individual"/>
    <x v="1"/>
    <x v="6"/>
    <x v="6"/>
    <x v="24"/>
    <x v="21"/>
    <s v="903159  Airport Parkway (Brookfield - Hunt Club)"/>
    <s v="518004  Tax Supported Debt"/>
    <n v="0"/>
    <n v="0"/>
    <n v="0"/>
    <n v="318"/>
    <n v="2000"/>
    <n v="0"/>
    <n v="0"/>
    <n v="0"/>
    <n v="0"/>
    <n v="0"/>
    <n v="2318"/>
    <n v="518004"/>
    <n v="318"/>
    <n v="16"/>
    <x v="10"/>
    <s v="Tax Supported Debt"/>
    <n v="903159"/>
    <s v="Promenade de l'Aéroport (Brookfield - Hunt Club)"/>
    <s v="903159 Promenade de l'Aéroport (Brookfield - Hunt Club)"/>
    <x v="6"/>
    <x v="21"/>
    <x v="1"/>
    <x v="2"/>
  </r>
  <r>
    <n v="903159"/>
    <x v="337"/>
    <x v="4"/>
    <x v="2"/>
    <x v="54"/>
    <x v="4"/>
    <x v="1"/>
    <x v="0"/>
    <x v="0"/>
    <x v="0"/>
    <s v="Individual"/>
    <x v="1"/>
    <x v="6"/>
    <x v="6"/>
    <x v="24"/>
    <x v="21"/>
    <s v="903159  Airport Parkway (Brookfield - Hunt Club)"/>
    <s v="518037  Roads Rel Serv DC Debt TBA"/>
    <n v="0"/>
    <n v="0"/>
    <n v="0"/>
    <n v="0"/>
    <n v="11717"/>
    <n v="0"/>
    <n v="0"/>
    <n v="0"/>
    <n v="0"/>
    <n v="0"/>
    <n v="11717"/>
    <n v="518037"/>
    <n v="0"/>
    <n v="16"/>
    <x v="10"/>
    <s v="Roads &amp; Structures DC Debt"/>
    <n v="903159"/>
    <s v="Promenade de l'Aéroport (Brookfield - Hunt Club)"/>
    <s v="903159 Promenade de l'Aéroport (Brookfield - Hunt Club)"/>
    <x v="6"/>
    <x v="21"/>
    <x v="1"/>
    <x v="2"/>
  </r>
  <r>
    <n v="903163"/>
    <x v="338"/>
    <x v="0"/>
    <x v="0"/>
    <x v="0"/>
    <x v="0"/>
    <x v="0"/>
    <x v="0"/>
    <x v="0"/>
    <x v="0"/>
    <s v="Individual"/>
    <x v="1"/>
    <x v="6"/>
    <x v="6"/>
    <x v="24"/>
    <x v="21"/>
    <s v="903163  Bank Street (Leitrim to Findlay Creek)"/>
    <s v="516104  City Wide Capital"/>
    <n v="0"/>
    <n v="0"/>
    <n v="0"/>
    <n v="0"/>
    <n v="0"/>
    <n v="101"/>
    <n v="293"/>
    <n v="0"/>
    <n v="0"/>
    <n v="0"/>
    <n v="394"/>
    <n v="516104"/>
    <n v="0"/>
    <s v="20,22"/>
    <x v="0"/>
    <s v="City Wide Capital"/>
    <n v="903163"/>
    <s v="Rue Bank (de Leitrim à Findlay Creek)"/>
    <s v="903163 Rue Bank (de Leitrim à Findlay Creek)"/>
    <x v="6"/>
    <x v="21"/>
    <x v="1"/>
    <x v="0"/>
  </r>
  <r>
    <n v="903163"/>
    <x v="338"/>
    <x v="1"/>
    <x v="1"/>
    <x v="50"/>
    <x v="1"/>
    <x v="1"/>
    <x v="0"/>
    <x v="0"/>
    <x v="0"/>
    <s v="Individual"/>
    <x v="1"/>
    <x v="6"/>
    <x v="6"/>
    <x v="24"/>
    <x v="21"/>
    <s v="903163  Bank Street (Leitrim to Findlay Creek)"/>
    <s v="516224  D/C  - Roads &amp; Structures (City Wide)"/>
    <n v="0"/>
    <n v="0"/>
    <n v="0"/>
    <n v="0"/>
    <n v="0"/>
    <n v="9516"/>
    <n v="5639"/>
    <n v="0"/>
    <n v="0"/>
    <n v="0"/>
    <n v="15155"/>
    <n v="516224"/>
    <n v="0"/>
    <s v="20,22"/>
    <x v="0"/>
    <s v="Roads &amp; Structures"/>
    <n v="903163"/>
    <s v="Rue Bank (de Leitrim à Findlay Creek)"/>
    <s v="903163 Rue Bank (de Leitrim à Findlay Creek)"/>
    <x v="6"/>
    <x v="21"/>
    <x v="1"/>
    <x v="1"/>
  </r>
  <r>
    <n v="903163"/>
    <x v="338"/>
    <x v="2"/>
    <x v="2"/>
    <x v="2"/>
    <x v="2"/>
    <x v="0"/>
    <x v="0"/>
    <x v="0"/>
    <x v="0"/>
    <s v="Individual"/>
    <x v="1"/>
    <x v="6"/>
    <x v="6"/>
    <x v="24"/>
    <x v="21"/>
    <s v="903163  Bank Street (Leitrim to Findlay Creek)"/>
    <s v="518004  Tax Supported Debt"/>
    <n v="0"/>
    <n v="0"/>
    <n v="0"/>
    <n v="0"/>
    <n v="0"/>
    <n v="400"/>
    <n v="500"/>
    <n v="0"/>
    <n v="0"/>
    <n v="0"/>
    <n v="900"/>
    <n v="518004"/>
    <n v="0"/>
    <s v="20,22"/>
    <x v="0"/>
    <s v="Tax Supported Debt"/>
    <n v="903163"/>
    <s v="Rue Bank (de Leitrim à Findlay Creek)"/>
    <s v="903163 Rue Bank (de Leitrim à Findlay Creek)"/>
    <x v="6"/>
    <x v="21"/>
    <x v="1"/>
    <x v="2"/>
  </r>
  <r>
    <n v="903163"/>
    <x v="338"/>
    <x v="4"/>
    <x v="2"/>
    <x v="54"/>
    <x v="4"/>
    <x v="1"/>
    <x v="0"/>
    <x v="0"/>
    <x v="0"/>
    <s v="Individual"/>
    <x v="1"/>
    <x v="6"/>
    <x v="6"/>
    <x v="24"/>
    <x v="21"/>
    <s v="903163  Bank Street (Leitrim to Findlay Creek)"/>
    <s v="518037  Roads Rel Serv DC Debt TBA"/>
    <n v="0"/>
    <n v="0"/>
    <n v="0"/>
    <n v="0"/>
    <n v="0"/>
    <n v="0"/>
    <n v="9430"/>
    <n v="0"/>
    <n v="0"/>
    <n v="0"/>
    <n v="9430"/>
    <n v="518037"/>
    <n v="0"/>
    <s v="20,22"/>
    <x v="0"/>
    <s v="Roads &amp; Structures DC Debt"/>
    <n v="903163"/>
    <s v="Rue Bank (de Leitrim à Findlay Creek)"/>
    <s v="903163 Rue Bank (de Leitrim à Findlay Creek)"/>
    <x v="6"/>
    <x v="21"/>
    <x v="1"/>
    <x v="2"/>
  </r>
  <r>
    <n v="904911"/>
    <x v="339"/>
    <x v="0"/>
    <x v="0"/>
    <x v="0"/>
    <x v="0"/>
    <x v="0"/>
    <x v="0"/>
    <x v="0"/>
    <x v="0"/>
    <s v="Individual"/>
    <x v="1"/>
    <x v="6"/>
    <x v="6"/>
    <x v="24"/>
    <x v="21"/>
    <s v="904911  2020 EA Studies Arterial Rds"/>
    <s v="516104  City Wide Capital"/>
    <n v="0"/>
    <n v="62"/>
    <n v="69"/>
    <n v="70"/>
    <n v="77"/>
    <n v="78"/>
    <n v="85"/>
    <n v="86"/>
    <n v="88"/>
    <n v="0"/>
    <n v="615"/>
    <n v="516104"/>
    <n v="201"/>
    <s v="CW"/>
    <x v="7"/>
    <s v="City Wide Capital"/>
    <n v="904911"/>
    <s v="Études d’ÉE de 2020 sur les artères"/>
    <s v="904911 Études d’ÉE de 2020 sur les artères"/>
    <x v="6"/>
    <x v="21"/>
    <x v="1"/>
    <x v="0"/>
  </r>
  <r>
    <n v="904911"/>
    <x v="339"/>
    <x v="1"/>
    <x v="1"/>
    <x v="50"/>
    <x v="1"/>
    <x v="1"/>
    <x v="0"/>
    <x v="0"/>
    <x v="0"/>
    <s v="Individual"/>
    <x v="1"/>
    <x v="6"/>
    <x v="6"/>
    <x v="24"/>
    <x v="21"/>
    <s v="904911  2020 EA Studies Arterial Rds"/>
    <s v="516224  D/C  - Roads &amp; Structures (City Wide)"/>
    <n v="0"/>
    <n v="1004"/>
    <n v="1108"/>
    <n v="1127"/>
    <n v="1235"/>
    <n v="1258"/>
    <n v="1373"/>
    <n v="1397"/>
    <n v="1422"/>
    <n v="0"/>
    <n v="9924"/>
    <n v="516224"/>
    <n v="3239"/>
    <s v="CW"/>
    <x v="7"/>
    <s v="Roads &amp; Structures"/>
    <n v="904911"/>
    <s v="Études d’ÉE de 2020 sur les artères"/>
    <s v="904911 Études d’ÉE de 2020 sur les artères"/>
    <x v="6"/>
    <x v="21"/>
    <x v="1"/>
    <x v="1"/>
  </r>
  <r>
    <n v="904911"/>
    <x v="339"/>
    <x v="1"/>
    <x v="1"/>
    <x v="55"/>
    <x v="1"/>
    <x v="1"/>
    <x v="0"/>
    <x v="0"/>
    <x v="0"/>
    <s v="Individual"/>
    <x v="1"/>
    <x v="6"/>
    <x v="6"/>
    <x v="24"/>
    <x v="21"/>
    <s v="904911  2020 EA Studies Arterial Rds"/>
    <s v="516390  Post Period Capacity Roads"/>
    <n v="0"/>
    <n v="177"/>
    <n v="195"/>
    <n v="199"/>
    <n v="218"/>
    <n v="222"/>
    <n v="242"/>
    <n v="247"/>
    <n v="251"/>
    <n v="0"/>
    <n v="1751"/>
    <n v="516390"/>
    <n v="571"/>
    <s v="CW"/>
    <x v="7"/>
    <s v="Roads &amp; Structures"/>
    <n v="904911"/>
    <s v="Études d’ÉE de 2020 sur les artères"/>
    <s v="904911 Études d’ÉE de 2020 sur les artères"/>
    <x v="6"/>
    <x v="21"/>
    <x v="1"/>
    <x v="1"/>
  </r>
  <r>
    <n v="904995"/>
    <x v="340"/>
    <x v="0"/>
    <x v="0"/>
    <x v="0"/>
    <x v="0"/>
    <x v="0"/>
    <x v="0"/>
    <x v="0"/>
    <x v="0"/>
    <s v="Individual"/>
    <x v="1"/>
    <x v="6"/>
    <x v="6"/>
    <x v="24"/>
    <x v="21"/>
    <s v="904995  Earl Grey/Centrum Underpass"/>
    <s v="516104  City Wide Capital"/>
    <n v="0"/>
    <n v="0"/>
    <n v="0"/>
    <n v="149"/>
    <n v="0"/>
    <n v="0"/>
    <n v="0"/>
    <n v="0"/>
    <n v="0"/>
    <n v="0"/>
    <n v="149"/>
    <n v="516104"/>
    <n v="149"/>
    <n v="4"/>
    <x v="8"/>
    <s v="City Wide Capital"/>
    <n v="904995"/>
    <s v="Passage inférieur prom. Earl Grey/ boul. Centrum"/>
    <s v="904995 Passage inférieur prom. Earl Grey/ boul. Centrum"/>
    <x v="6"/>
    <x v="21"/>
    <x v="1"/>
    <x v="0"/>
  </r>
  <r>
    <n v="904995"/>
    <x v="340"/>
    <x v="1"/>
    <x v="1"/>
    <x v="50"/>
    <x v="1"/>
    <x v="1"/>
    <x v="0"/>
    <x v="0"/>
    <x v="0"/>
    <s v="Individual"/>
    <x v="1"/>
    <x v="6"/>
    <x v="6"/>
    <x v="24"/>
    <x v="21"/>
    <s v="904995  Earl Grey/Centrum Underpass"/>
    <s v="516224  D/C  - Roads &amp; Structures (City Wide)"/>
    <n v="0"/>
    <n v="0"/>
    <n v="0"/>
    <n v="3200"/>
    <n v="0"/>
    <n v="0"/>
    <n v="0"/>
    <n v="0"/>
    <n v="0"/>
    <n v="0"/>
    <n v="3200"/>
    <n v="516224"/>
    <n v="3200"/>
    <n v="4"/>
    <x v="8"/>
    <s v="Roads &amp; Structures"/>
    <n v="904995"/>
    <s v="Passage inférieur prom. Earl Grey/ boul. Centrum"/>
    <s v="904995 Passage inférieur prom. Earl Grey/ boul. Centrum"/>
    <x v="6"/>
    <x v="21"/>
    <x v="1"/>
    <x v="1"/>
  </r>
  <r>
    <n v="904995"/>
    <x v="340"/>
    <x v="2"/>
    <x v="2"/>
    <x v="2"/>
    <x v="2"/>
    <x v="0"/>
    <x v="0"/>
    <x v="0"/>
    <x v="0"/>
    <s v="Individual"/>
    <x v="1"/>
    <x v="6"/>
    <x v="6"/>
    <x v="24"/>
    <x v="21"/>
    <s v="904995  Earl Grey/Centrum Underpass"/>
    <s v="518004  Tax Supported Debt"/>
    <n v="0"/>
    <n v="0"/>
    <n v="0"/>
    <n v="411"/>
    <n v="0"/>
    <n v="0"/>
    <n v="0"/>
    <n v="0"/>
    <n v="0"/>
    <n v="0"/>
    <n v="411"/>
    <n v="518004"/>
    <n v="411"/>
    <n v="4"/>
    <x v="8"/>
    <s v="Tax Supported Debt"/>
    <n v="904995"/>
    <s v="Passage inférieur prom. Earl Grey/ boul. Centrum"/>
    <s v="904995 Passage inférieur prom. Earl Grey/ boul. Centrum"/>
    <x v="6"/>
    <x v="21"/>
    <x v="1"/>
    <x v="2"/>
  </r>
  <r>
    <n v="904995"/>
    <x v="340"/>
    <x v="4"/>
    <x v="2"/>
    <x v="54"/>
    <x v="4"/>
    <x v="1"/>
    <x v="0"/>
    <x v="0"/>
    <x v="0"/>
    <s v="Individual"/>
    <x v="1"/>
    <x v="6"/>
    <x v="6"/>
    <x v="24"/>
    <x v="21"/>
    <s v="904995  Earl Grey/Centrum Underpass"/>
    <s v="518037  Roads Rel Serv DC Debt TBA"/>
    <n v="0"/>
    <n v="0"/>
    <n v="0"/>
    <n v="7461"/>
    <n v="0"/>
    <n v="0"/>
    <n v="0"/>
    <n v="0"/>
    <n v="0"/>
    <n v="0"/>
    <n v="7461"/>
    <n v="518037"/>
    <n v="7461"/>
    <n v="4"/>
    <x v="8"/>
    <s v="Roads &amp; Structures DC Debt"/>
    <n v="904995"/>
    <s v="Passage inférieur prom. Earl Grey/ boul. Centrum"/>
    <s v="904995 Passage inférieur prom. Earl Grey/ boul. Centrum"/>
    <x v="6"/>
    <x v="21"/>
    <x v="1"/>
    <x v="2"/>
  </r>
  <r>
    <n v="906542"/>
    <x v="341"/>
    <x v="0"/>
    <x v="0"/>
    <x v="0"/>
    <x v="0"/>
    <x v="0"/>
    <x v="0"/>
    <x v="0"/>
    <x v="0"/>
    <s v="Individual"/>
    <x v="1"/>
    <x v="6"/>
    <x v="6"/>
    <x v="24"/>
    <x v="21"/>
    <s v="906542  2019 Origin Destination Survey (Roads)"/>
    <s v="516104  City Wide Capital"/>
    <n v="433"/>
    <n v="0"/>
    <n v="0"/>
    <n v="0"/>
    <n v="0"/>
    <n v="0"/>
    <n v="0"/>
    <n v="0"/>
    <n v="0"/>
    <n v="0"/>
    <n v="433"/>
    <n v="516104"/>
    <n v="433"/>
    <s v="CW"/>
    <x v="3"/>
    <s v="City Wide Capital"/>
    <n v="906542"/>
    <s v="Enquête Origine - Destination de 2019  (Routes)"/>
    <s v="906542 Enquête Origine - Destination de 2019  (Routes)"/>
    <x v="6"/>
    <x v="21"/>
    <x v="1"/>
    <x v="0"/>
  </r>
  <r>
    <n v="906542"/>
    <x v="341"/>
    <x v="1"/>
    <x v="1"/>
    <x v="50"/>
    <x v="1"/>
    <x v="1"/>
    <x v="0"/>
    <x v="0"/>
    <x v="0"/>
    <s v="Individual"/>
    <x v="1"/>
    <x v="6"/>
    <x v="6"/>
    <x v="24"/>
    <x v="21"/>
    <s v="906542  2019 Origin Destination Survey (Roads)"/>
    <s v="516224  D/C  - Roads &amp; Structures (City Wide)"/>
    <n v="400"/>
    <n v="0"/>
    <n v="0"/>
    <n v="0"/>
    <n v="0"/>
    <n v="0"/>
    <n v="0"/>
    <n v="0"/>
    <n v="0"/>
    <n v="0"/>
    <n v="400"/>
    <n v="516224"/>
    <n v="400"/>
    <s v="CW"/>
    <x v="3"/>
    <s v="Roads &amp; Structures"/>
    <n v="906542"/>
    <s v="Enquête Origine - Destination de 2019  (Routes)"/>
    <s v="906542 Enquête Origine - Destination de 2019  (Routes)"/>
    <x v="6"/>
    <x v="21"/>
    <x v="1"/>
    <x v="1"/>
  </r>
  <r>
    <n v="906542"/>
    <x v="341"/>
    <x v="1"/>
    <x v="1"/>
    <x v="4"/>
    <x v="1"/>
    <x v="1"/>
    <x v="0"/>
    <x v="0"/>
    <x v="0"/>
    <s v="Individual"/>
    <x v="1"/>
    <x v="6"/>
    <x v="6"/>
    <x v="24"/>
    <x v="21"/>
    <s v="906542  2019 Origin Destination Survey (Roads)"/>
    <s v="516298  Future DC Funding"/>
    <n v="32"/>
    <n v="0"/>
    <n v="0"/>
    <n v="0"/>
    <n v="0"/>
    <n v="0"/>
    <n v="0"/>
    <n v="0"/>
    <n v="0"/>
    <n v="0"/>
    <n v="32"/>
    <n v="516298"/>
    <n v="32"/>
    <s v="CW"/>
    <x v="3"/>
    <s v="Check "/>
    <n v="906542"/>
    <s v="Enquête Origine - Destination de 2019  (Routes)"/>
    <s v="906542 Enquête Origine - Destination de 2019  (Routes)"/>
    <x v="6"/>
    <x v="21"/>
    <x v="1"/>
    <x v="1"/>
  </r>
  <r>
    <n v="907339"/>
    <x v="342"/>
    <x v="0"/>
    <x v="0"/>
    <x v="0"/>
    <x v="0"/>
    <x v="0"/>
    <x v="0"/>
    <x v="0"/>
    <x v="0"/>
    <s v="Individual"/>
    <x v="1"/>
    <x v="6"/>
    <x v="6"/>
    <x v="24"/>
    <x v="21"/>
    <s v="907339  Chapman Mills Dr (Strandherd-Longfields)"/>
    <s v="516104  City Wide Capital"/>
    <n v="0"/>
    <n v="0"/>
    <n v="0"/>
    <n v="0"/>
    <n v="0"/>
    <n v="67"/>
    <n v="0"/>
    <n v="0"/>
    <n v="0"/>
    <n v="0"/>
    <n v="67"/>
    <n v="516104"/>
    <n v="0"/>
    <s v="3,22"/>
    <x v="0"/>
    <s v="City Wide Capital"/>
    <n v="907339"/>
    <s v="Promenade Chapman Mills (Strandherd-Longfields)"/>
    <s v="907339 Promenade Chapman Mills (Strandherd-Longfields)"/>
    <x v="6"/>
    <x v="21"/>
    <x v="1"/>
    <x v="0"/>
  </r>
  <r>
    <n v="907339"/>
    <x v="342"/>
    <x v="1"/>
    <x v="1"/>
    <x v="56"/>
    <x v="1"/>
    <x v="1"/>
    <x v="0"/>
    <x v="0"/>
    <x v="0"/>
    <s v="Individual"/>
    <x v="1"/>
    <x v="6"/>
    <x v="6"/>
    <x v="24"/>
    <x v="21"/>
    <s v="907339  Chapman Mills Dr (Strandherd-Longfields)"/>
    <s v="516226  D/C  - Roads &amp; Structures (Outside Green"/>
    <n v="0"/>
    <n v="0"/>
    <n v="0"/>
    <n v="0"/>
    <n v="0"/>
    <n v="2477"/>
    <n v="0"/>
    <n v="0"/>
    <n v="0"/>
    <n v="0"/>
    <n v="2477"/>
    <n v="516226"/>
    <n v="0"/>
    <s v="3,22"/>
    <x v="0"/>
    <s v="Roads &amp; Structures"/>
    <n v="907339"/>
    <s v="Promenade Chapman Mills (Strandherd-Longfields)"/>
    <s v="907339 Promenade Chapman Mills (Strandherd-Longfields)"/>
    <x v="6"/>
    <x v="21"/>
    <x v="1"/>
    <x v="1"/>
  </r>
  <r>
    <n v="907339"/>
    <x v="342"/>
    <x v="1"/>
    <x v="1"/>
    <x v="57"/>
    <x v="1"/>
    <x v="1"/>
    <x v="0"/>
    <x v="0"/>
    <x v="0"/>
    <s v="Individual"/>
    <x v="1"/>
    <x v="6"/>
    <x v="6"/>
    <x v="24"/>
    <x v="21"/>
    <s v="907339  Chapman Mills Dr (Strandherd-Longfields)"/>
    <s v="516228  D/C - Roads &amp; Structures (Rural)"/>
    <n v="0"/>
    <n v="0"/>
    <n v="0"/>
    <n v="0"/>
    <n v="0"/>
    <n v="50"/>
    <n v="0"/>
    <n v="0"/>
    <n v="0"/>
    <n v="0"/>
    <n v="50"/>
    <n v="516228"/>
    <n v="0"/>
    <s v="3,22"/>
    <x v="0"/>
    <s v="Roads &amp; Structures"/>
    <n v="907339"/>
    <s v="Promenade Chapman Mills (Strandherd-Longfields)"/>
    <s v="907339 Promenade Chapman Mills (Strandherd-Longfields)"/>
    <x v="6"/>
    <x v="21"/>
    <x v="1"/>
    <x v="1"/>
  </r>
  <r>
    <n v="907339"/>
    <x v="342"/>
    <x v="2"/>
    <x v="2"/>
    <x v="2"/>
    <x v="2"/>
    <x v="0"/>
    <x v="0"/>
    <x v="0"/>
    <x v="0"/>
    <s v="Individual"/>
    <x v="1"/>
    <x v="6"/>
    <x v="6"/>
    <x v="24"/>
    <x v="21"/>
    <s v="907339  Chapman Mills Dr (Strandherd-Longfields)"/>
    <s v="518004  Tax Supported Debt"/>
    <n v="0"/>
    <n v="0"/>
    <n v="0"/>
    <n v="0"/>
    <n v="0"/>
    <n v="100"/>
    <n v="0"/>
    <n v="0"/>
    <n v="0"/>
    <n v="0"/>
    <n v="100"/>
    <n v="518004"/>
    <n v="0"/>
    <s v="3,22"/>
    <x v="0"/>
    <s v="Tax Supported Debt"/>
    <n v="907339"/>
    <s v="Promenade Chapman Mills (Strandherd-Longfields)"/>
    <s v="907339 Promenade Chapman Mills (Strandherd-Longfields)"/>
    <x v="6"/>
    <x v="21"/>
    <x v="1"/>
    <x v="2"/>
  </r>
  <r>
    <n v="907339"/>
    <x v="342"/>
    <x v="4"/>
    <x v="2"/>
    <x v="54"/>
    <x v="4"/>
    <x v="1"/>
    <x v="0"/>
    <x v="0"/>
    <x v="0"/>
    <s v="Individual"/>
    <x v="1"/>
    <x v="6"/>
    <x v="6"/>
    <x v="24"/>
    <x v="21"/>
    <s v="907339  Chapman Mills Dr (Strandherd-Longfields)"/>
    <s v="518037  Roads Rel Serv DC Debt TBA"/>
    <n v="0"/>
    <n v="0"/>
    <n v="0"/>
    <n v="0"/>
    <n v="0"/>
    <n v="645"/>
    <n v="0"/>
    <n v="0"/>
    <n v="0"/>
    <n v="0"/>
    <n v="645"/>
    <n v="518037"/>
    <n v="0"/>
    <s v="3,22"/>
    <x v="0"/>
    <s v="Roads &amp; Structures DC Debt"/>
    <n v="907339"/>
    <s v="Promenade Chapman Mills (Strandherd-Longfields)"/>
    <s v="907339 Promenade Chapman Mills (Strandherd-Longfields)"/>
    <x v="6"/>
    <x v="21"/>
    <x v="1"/>
    <x v="2"/>
  </r>
  <r>
    <n v="907400"/>
    <x v="343"/>
    <x v="0"/>
    <x v="0"/>
    <x v="0"/>
    <x v="0"/>
    <x v="0"/>
    <x v="0"/>
    <x v="0"/>
    <x v="0"/>
    <s v="Individual"/>
    <x v="1"/>
    <x v="6"/>
    <x v="6"/>
    <x v="24"/>
    <x v="21"/>
    <s v="907400  Kanata Ave (Campeau-Hwy417)"/>
    <s v="516104  City Wide Capital"/>
    <n v="0"/>
    <n v="0"/>
    <n v="0"/>
    <n v="0"/>
    <n v="0"/>
    <n v="0"/>
    <n v="0"/>
    <n v="8"/>
    <n v="0"/>
    <n v="0"/>
    <n v="8"/>
    <n v="516104"/>
    <n v="0"/>
    <n v="4"/>
    <x v="0"/>
    <s v="City Wide Capital"/>
    <n v="907400"/>
    <s v="Av. Kanata (Campeau-Autoroute 417)"/>
    <s v="907400 Av. Kanata (Campeau-Autoroute 417)"/>
    <x v="6"/>
    <x v="21"/>
    <x v="1"/>
    <x v="0"/>
  </r>
  <r>
    <n v="907400"/>
    <x v="343"/>
    <x v="1"/>
    <x v="1"/>
    <x v="50"/>
    <x v="1"/>
    <x v="1"/>
    <x v="0"/>
    <x v="0"/>
    <x v="0"/>
    <s v="Individual"/>
    <x v="1"/>
    <x v="6"/>
    <x v="6"/>
    <x v="24"/>
    <x v="21"/>
    <s v="907400  Kanata Ave (Campeau-Hwy417)"/>
    <s v="516224  D/C  - Roads &amp; Structures (City Wide)"/>
    <n v="0"/>
    <n v="0"/>
    <n v="0"/>
    <n v="0"/>
    <n v="0"/>
    <n v="0"/>
    <n v="0"/>
    <n v="1095"/>
    <n v="0"/>
    <n v="0"/>
    <n v="1095"/>
    <n v="516224"/>
    <n v="0"/>
    <n v="4"/>
    <x v="0"/>
    <s v="Roads &amp; Structures"/>
    <n v="907400"/>
    <s v="Av. Kanata (Campeau-Autoroute 417)"/>
    <s v="907400 Av. Kanata (Campeau-Autoroute 417)"/>
    <x v="6"/>
    <x v="21"/>
    <x v="1"/>
    <x v="1"/>
  </r>
  <r>
    <n v="907400"/>
    <x v="343"/>
    <x v="2"/>
    <x v="2"/>
    <x v="2"/>
    <x v="2"/>
    <x v="0"/>
    <x v="0"/>
    <x v="0"/>
    <x v="0"/>
    <s v="Individual"/>
    <x v="1"/>
    <x v="6"/>
    <x v="6"/>
    <x v="24"/>
    <x v="21"/>
    <s v="907400  Kanata Ave (Campeau-Hwy417)"/>
    <s v="518004  Tax Supported Debt"/>
    <n v="0"/>
    <n v="0"/>
    <n v="0"/>
    <n v="0"/>
    <n v="0"/>
    <n v="0"/>
    <n v="0"/>
    <n v="50"/>
    <n v="0"/>
    <n v="0"/>
    <n v="50"/>
    <n v="518004"/>
    <n v="0"/>
    <n v="4"/>
    <x v="0"/>
    <s v="Tax Supported Debt"/>
    <n v="907400"/>
    <s v="Av. Kanata (Campeau-Autoroute 417)"/>
    <s v="907400 Av. Kanata (Campeau-Autoroute 417)"/>
    <x v="6"/>
    <x v="21"/>
    <x v="1"/>
    <x v="2"/>
  </r>
  <r>
    <n v="907403"/>
    <x v="344"/>
    <x v="0"/>
    <x v="0"/>
    <x v="0"/>
    <x v="0"/>
    <x v="0"/>
    <x v="0"/>
    <x v="0"/>
    <x v="0"/>
    <s v="Individual"/>
    <x v="1"/>
    <x v="6"/>
    <x v="6"/>
    <x v="24"/>
    <x v="21"/>
    <s v="907403  Mer Bleue Rd (Brian Coburn to Renaud)"/>
    <s v="516104  City Wide Capital"/>
    <n v="0"/>
    <n v="0"/>
    <n v="0"/>
    <n v="0"/>
    <n v="0"/>
    <n v="168"/>
    <n v="0"/>
    <n v="0"/>
    <n v="0"/>
    <n v="0"/>
    <n v="168"/>
    <n v="516104"/>
    <n v="0"/>
    <s v="1,2"/>
    <x v="0"/>
    <s v="City Wide Capital"/>
    <n v="907403"/>
    <s v="Ch. Mer Bleue (de Brian Coburn à Renaud)"/>
    <s v="907403 Ch. Mer Bleue (de Brian Coburn à Renaud)"/>
    <x v="6"/>
    <x v="21"/>
    <x v="1"/>
    <x v="0"/>
  </r>
  <r>
    <n v="907403"/>
    <x v="344"/>
    <x v="1"/>
    <x v="1"/>
    <x v="50"/>
    <x v="1"/>
    <x v="1"/>
    <x v="0"/>
    <x v="0"/>
    <x v="0"/>
    <s v="Individual"/>
    <x v="1"/>
    <x v="6"/>
    <x v="6"/>
    <x v="24"/>
    <x v="21"/>
    <s v="907403  Mer Bleue Rd (Brian Coburn to Renaud)"/>
    <s v="516224  D/C  - Roads &amp; Structures (City Wide)"/>
    <n v="0"/>
    <n v="0"/>
    <n v="0"/>
    <n v="0"/>
    <n v="0"/>
    <n v="1968"/>
    <n v="0"/>
    <n v="0"/>
    <n v="0"/>
    <n v="0"/>
    <n v="1968"/>
    <n v="516224"/>
    <n v="0"/>
    <s v="1,2"/>
    <x v="0"/>
    <s v="Roads &amp; Structures"/>
    <n v="907403"/>
    <s v="Ch. Mer Bleue (de Brian Coburn à Renaud)"/>
    <s v="907403 Ch. Mer Bleue (de Brian Coburn à Renaud)"/>
    <x v="6"/>
    <x v="21"/>
    <x v="1"/>
    <x v="1"/>
  </r>
  <r>
    <n v="907403"/>
    <x v="344"/>
    <x v="4"/>
    <x v="2"/>
    <x v="54"/>
    <x v="4"/>
    <x v="1"/>
    <x v="0"/>
    <x v="0"/>
    <x v="0"/>
    <s v="Individual"/>
    <x v="1"/>
    <x v="6"/>
    <x v="6"/>
    <x v="24"/>
    <x v="21"/>
    <s v="907403  Mer Bleue Rd (Brian Coburn to Renaud)"/>
    <s v="518037  Roads Rel Serv DC Debt TBA"/>
    <n v="0"/>
    <n v="0"/>
    <n v="0"/>
    <n v="0"/>
    <n v="0"/>
    <n v="1203"/>
    <n v="0"/>
    <n v="0"/>
    <n v="0"/>
    <n v="0"/>
    <n v="1203"/>
    <n v="518037"/>
    <n v="0"/>
    <s v="1,2"/>
    <x v="0"/>
    <s v="Roads &amp; Structures DC Debt"/>
    <n v="907403"/>
    <s v="Ch. Mer Bleue (de Brian Coburn à Renaud)"/>
    <s v="907403 Ch. Mer Bleue (de Brian Coburn à Renaud)"/>
    <x v="6"/>
    <x v="21"/>
    <x v="1"/>
    <x v="2"/>
  </r>
  <r>
    <n v="907405"/>
    <x v="345"/>
    <x v="0"/>
    <x v="0"/>
    <x v="0"/>
    <x v="0"/>
    <x v="0"/>
    <x v="0"/>
    <x v="0"/>
    <x v="0"/>
    <s v="Individual"/>
    <x v="1"/>
    <x v="6"/>
    <x v="6"/>
    <x v="24"/>
    <x v="21"/>
    <s v="907405  Strandherd Dr Ph2(Maravista to Jockvale)"/>
    <s v="516104  City Wide Capital"/>
    <n v="350"/>
    <n v="328"/>
    <n v="253"/>
    <n v="0"/>
    <n v="0"/>
    <n v="0"/>
    <n v="0"/>
    <n v="0"/>
    <n v="0"/>
    <n v="0"/>
    <n v="931"/>
    <n v="516104"/>
    <n v="931"/>
    <n v="3"/>
    <x v="5"/>
    <s v="City Wide Capital"/>
    <n v="907405"/>
    <s v="Phase 2 - promenade Strandherd (de Maravista à Jockvale)"/>
    <s v="907405 Phase 2 - promenade Strandherd (de Maravista à Jockvale)"/>
    <x v="6"/>
    <x v="21"/>
    <x v="1"/>
    <x v="0"/>
  </r>
  <r>
    <n v="907405"/>
    <x v="345"/>
    <x v="1"/>
    <x v="1"/>
    <x v="50"/>
    <x v="1"/>
    <x v="1"/>
    <x v="0"/>
    <x v="0"/>
    <x v="0"/>
    <s v="Individual"/>
    <x v="1"/>
    <x v="6"/>
    <x v="6"/>
    <x v="24"/>
    <x v="21"/>
    <s v="907405  Strandherd Dr Ph2(Maravista to Jockvale)"/>
    <s v="516224  D/C  - Roads &amp; Structures (City Wide)"/>
    <n v="21755"/>
    <n v="10000.061"/>
    <n v="0"/>
    <n v="0"/>
    <n v="0"/>
    <n v="0"/>
    <n v="0"/>
    <n v="0"/>
    <n v="0"/>
    <n v="0"/>
    <n v="31755.061000000002"/>
    <n v="516224"/>
    <n v="31755.061000000002"/>
    <n v="3"/>
    <x v="5"/>
    <s v="Roads &amp; Structures"/>
    <n v="907405"/>
    <s v="Phase 2 - promenade Strandherd (de Maravista à Jockvale)"/>
    <s v="907405 Phase 2 - promenade Strandherd (de Maravista à Jockvale)"/>
    <x v="6"/>
    <x v="21"/>
    <x v="1"/>
    <x v="1"/>
  </r>
  <r>
    <n v="907405"/>
    <x v="345"/>
    <x v="2"/>
    <x v="2"/>
    <x v="2"/>
    <x v="2"/>
    <x v="0"/>
    <x v="0"/>
    <x v="0"/>
    <x v="0"/>
    <s v="Individual"/>
    <x v="1"/>
    <x v="6"/>
    <x v="6"/>
    <x v="24"/>
    <x v="21"/>
    <s v="907405  Strandherd Dr Ph2(Maravista to Jockvale)"/>
    <s v="518004  Tax Supported Debt"/>
    <n v="795"/>
    <n v="1163.9390000000001"/>
    <n v="500"/>
    <n v="0"/>
    <n v="0"/>
    <n v="0"/>
    <n v="0"/>
    <n v="0"/>
    <n v="0"/>
    <n v="0"/>
    <n v="2458.9390000000003"/>
    <n v="518004"/>
    <n v="2458.9390000000003"/>
    <n v="3"/>
    <x v="5"/>
    <s v="Tax Supported Debt"/>
    <n v="907405"/>
    <s v="Phase 2 - promenade Strandherd (de Maravista à Jockvale)"/>
    <s v="907405 Phase 2 - promenade Strandherd (de Maravista à Jockvale)"/>
    <x v="6"/>
    <x v="21"/>
    <x v="1"/>
    <x v="2"/>
  </r>
  <r>
    <n v="907405"/>
    <x v="345"/>
    <x v="4"/>
    <x v="2"/>
    <x v="54"/>
    <x v="4"/>
    <x v="1"/>
    <x v="0"/>
    <x v="0"/>
    <x v="0"/>
    <s v="Individual"/>
    <x v="1"/>
    <x v="6"/>
    <x v="6"/>
    <x v="24"/>
    <x v="21"/>
    <s v="907405  Strandherd Dr Ph2(Maravista to Jockvale)"/>
    <s v="518037  Roads Rel Serv DC Debt TBA"/>
    <n v="0"/>
    <n v="18358"/>
    <n v="14303"/>
    <n v="0"/>
    <n v="0"/>
    <n v="0"/>
    <n v="0"/>
    <n v="0"/>
    <n v="0"/>
    <n v="0"/>
    <n v="32661"/>
    <n v="518037"/>
    <n v="32661"/>
    <n v="3"/>
    <x v="5"/>
    <s v="Roads &amp; Structures DC Debt"/>
    <n v="907405"/>
    <s v="Phase 2 - promenade Strandherd (de Maravista à Jockvale)"/>
    <s v="907405 Phase 2 - promenade Strandherd (de Maravista à Jockvale)"/>
    <x v="6"/>
    <x v="21"/>
    <x v="1"/>
    <x v="2"/>
  </r>
  <r>
    <n v="907902"/>
    <x v="346"/>
    <x v="0"/>
    <x v="0"/>
    <x v="0"/>
    <x v="0"/>
    <x v="0"/>
    <x v="0"/>
    <x v="0"/>
    <x v="0"/>
    <s v="Individual"/>
    <x v="1"/>
    <x v="6"/>
    <x v="6"/>
    <x v="24"/>
    <x v="21"/>
    <s v="907902  2018 Origin Destination (Roads)"/>
    <s v="516104  City Wide Capital"/>
    <n v="0"/>
    <n v="0"/>
    <n v="0"/>
    <n v="0"/>
    <n v="464"/>
    <n v="0"/>
    <n v="0"/>
    <n v="0"/>
    <n v="0"/>
    <n v="0"/>
    <n v="464"/>
    <n v="516104"/>
    <n v="0"/>
    <s v="CW"/>
    <x v="3"/>
    <s v="City Wide Capital"/>
    <n v="907902"/>
    <s v="Enquête Origine-Destination 2018 – Routes"/>
    <s v="907902 Enquête Origine-Destination 2018 – Routes"/>
    <x v="6"/>
    <x v="21"/>
    <x v="1"/>
    <x v="0"/>
  </r>
  <r>
    <n v="907902"/>
    <x v="346"/>
    <x v="1"/>
    <x v="1"/>
    <x v="4"/>
    <x v="1"/>
    <x v="1"/>
    <x v="0"/>
    <x v="0"/>
    <x v="0"/>
    <s v="Individual"/>
    <x v="1"/>
    <x v="6"/>
    <x v="6"/>
    <x v="24"/>
    <x v="21"/>
    <s v="907902  2018 Origin Destination (Roads)"/>
    <s v="516298  Future DC Funding"/>
    <n v="0"/>
    <n v="0"/>
    <n v="0"/>
    <n v="0"/>
    <n v="465"/>
    <n v="0"/>
    <n v="0"/>
    <n v="0"/>
    <n v="0"/>
    <n v="0"/>
    <n v="465"/>
    <n v="516298"/>
    <n v="0"/>
    <s v="CW"/>
    <x v="3"/>
    <s v="Check "/>
    <n v="907902"/>
    <s v="Enquête Origine-Destination 2018 – Routes"/>
    <s v="907902 Enquête Origine-Destination 2018 – Routes"/>
    <x v="6"/>
    <x v="21"/>
    <x v="1"/>
    <x v="1"/>
  </r>
  <r>
    <n v="908276"/>
    <x v="347"/>
    <x v="0"/>
    <x v="0"/>
    <x v="0"/>
    <x v="0"/>
    <x v="0"/>
    <x v="0"/>
    <x v="0"/>
    <x v="0"/>
    <s v="Individual"/>
    <x v="1"/>
    <x v="6"/>
    <x v="6"/>
    <x v="24"/>
    <x v="21"/>
    <s v="908276  2018 Cycling Facilities Program"/>
    <s v="516104  City Wide Capital"/>
    <n v="0"/>
    <n v="0"/>
    <n v="0"/>
    <n v="0"/>
    <n v="2397"/>
    <n v="2441"/>
    <n v="2485"/>
    <n v="2529"/>
    <n v="2574"/>
    <n v="0"/>
    <n v="12426"/>
    <n v="516104"/>
    <n v="0"/>
    <s v="CW"/>
    <x v="8"/>
    <s v="City Wide Capital"/>
    <n v="908276"/>
    <s v="Programme de sur les installations cyclables de 2018"/>
    <s v="908276 Programme de sur les installations cyclables de 2018"/>
    <x v="6"/>
    <x v="21"/>
    <x v="1"/>
    <x v="0"/>
  </r>
  <r>
    <n v="908276"/>
    <x v="347"/>
    <x v="1"/>
    <x v="1"/>
    <x v="50"/>
    <x v="1"/>
    <x v="1"/>
    <x v="0"/>
    <x v="0"/>
    <x v="0"/>
    <s v="Individual"/>
    <x v="1"/>
    <x v="6"/>
    <x v="6"/>
    <x v="24"/>
    <x v="21"/>
    <s v="908276  2018 Cycling Facilities Program"/>
    <s v="516224  D/C  - Roads &amp; Structures (City Wide)"/>
    <n v="0"/>
    <n v="0"/>
    <n v="0"/>
    <n v="0"/>
    <n v="1396"/>
    <n v="0"/>
    <n v="0"/>
    <n v="0"/>
    <n v="0"/>
    <n v="0"/>
    <n v="1396"/>
    <n v="516224"/>
    <n v="0"/>
    <s v="CW"/>
    <x v="8"/>
    <s v="Roads &amp; Structures"/>
    <n v="908276"/>
    <s v="Programme de sur les installations cyclables de 2018"/>
    <s v="908276 Programme de sur les installations cyclables de 2018"/>
    <x v="6"/>
    <x v="21"/>
    <x v="1"/>
    <x v="1"/>
  </r>
  <r>
    <n v="908276"/>
    <x v="347"/>
    <x v="1"/>
    <x v="1"/>
    <x v="4"/>
    <x v="1"/>
    <x v="1"/>
    <x v="0"/>
    <x v="0"/>
    <x v="0"/>
    <s v="Individual"/>
    <x v="1"/>
    <x v="6"/>
    <x v="6"/>
    <x v="24"/>
    <x v="21"/>
    <s v="908276  2018 Cycling Facilities Program"/>
    <s v="516298  Future DC Funding"/>
    <n v="0"/>
    <n v="0"/>
    <n v="0"/>
    <n v="0"/>
    <n v="907"/>
    <n v="2345"/>
    <n v="2387"/>
    <n v="2429"/>
    <n v="2474"/>
    <n v="0"/>
    <n v="10542"/>
    <n v="516298"/>
    <n v="0"/>
    <s v="CW"/>
    <x v="8"/>
    <s v="Check "/>
    <n v="908276"/>
    <s v="Programme de sur les installations cyclables de 2018"/>
    <s v="908276 Programme de sur les installations cyclables de 2018"/>
    <x v="6"/>
    <x v="21"/>
    <x v="1"/>
    <x v="1"/>
  </r>
  <r>
    <n v="909042"/>
    <x v="348"/>
    <x v="0"/>
    <x v="0"/>
    <x v="0"/>
    <x v="0"/>
    <x v="0"/>
    <x v="0"/>
    <x v="0"/>
    <x v="0"/>
    <s v="Individual"/>
    <x v="1"/>
    <x v="6"/>
    <x v="6"/>
    <x v="24"/>
    <x v="21"/>
    <s v="909042  Stittsville N/S arterial (Palladium to A"/>
    <s v="516104  City Wide Capital"/>
    <n v="0"/>
    <n v="0"/>
    <n v="0"/>
    <n v="0"/>
    <n v="0"/>
    <n v="0"/>
    <n v="0"/>
    <n v="88"/>
    <n v="0"/>
    <n v="0"/>
    <n v="88"/>
    <n v="516104"/>
    <n v="0"/>
    <n v="6"/>
    <x v="16"/>
    <s v="City Wide Capital"/>
    <n v="909042"/>
    <s v="Artère nord-sud de Stittsville (de Palladium à Abbott)"/>
    <s v="909042 Artère nord-sud de Stittsville (de Palladium à Abbott)"/>
    <x v="6"/>
    <x v="21"/>
    <x v="1"/>
    <x v="0"/>
  </r>
  <r>
    <n v="909042"/>
    <x v="348"/>
    <x v="1"/>
    <x v="1"/>
    <x v="50"/>
    <x v="1"/>
    <x v="1"/>
    <x v="0"/>
    <x v="0"/>
    <x v="0"/>
    <s v="Individual"/>
    <x v="1"/>
    <x v="6"/>
    <x v="6"/>
    <x v="24"/>
    <x v="21"/>
    <s v="909042  Stittsville N/S arterial (Palladium to A"/>
    <s v="516224  D/C  - Roads &amp; Structures (City Wide)"/>
    <n v="0"/>
    <n v="0"/>
    <n v="0"/>
    <n v="0"/>
    <n v="0"/>
    <n v="0"/>
    <n v="0"/>
    <n v="5477"/>
    <n v="0"/>
    <n v="0"/>
    <n v="5477"/>
    <n v="516224"/>
    <n v="0"/>
    <n v="6"/>
    <x v="16"/>
    <s v="Roads &amp; Structures"/>
    <n v="909042"/>
    <s v="Artère nord-sud de Stittsville (de Palladium à Abbott)"/>
    <s v="909042 Artère nord-sud de Stittsville (de Palladium à Abbott)"/>
    <x v="6"/>
    <x v="21"/>
    <x v="1"/>
    <x v="1"/>
  </r>
  <r>
    <n v="909042"/>
    <x v="348"/>
    <x v="2"/>
    <x v="2"/>
    <x v="2"/>
    <x v="2"/>
    <x v="0"/>
    <x v="0"/>
    <x v="0"/>
    <x v="0"/>
    <s v="Individual"/>
    <x v="1"/>
    <x v="6"/>
    <x v="6"/>
    <x v="24"/>
    <x v="21"/>
    <s v="909042  Stittsville N/S arterial (Palladium to A"/>
    <s v="518004  Tax Supported Debt"/>
    <n v="0"/>
    <n v="0"/>
    <n v="0"/>
    <n v="0"/>
    <n v="0"/>
    <n v="0"/>
    <n v="0"/>
    <n v="200"/>
    <n v="0"/>
    <n v="0"/>
    <n v="200"/>
    <n v="518004"/>
    <n v="0"/>
    <n v="6"/>
    <x v="16"/>
    <s v="Tax Supported Debt"/>
    <n v="909042"/>
    <s v="Artère nord-sud de Stittsville (de Palladium à Abbott)"/>
    <s v="909042 Artère nord-sud de Stittsville (de Palladium à Abbott)"/>
    <x v="6"/>
    <x v="21"/>
    <x v="1"/>
    <x v="2"/>
  </r>
  <r>
    <n v="909043"/>
    <x v="349"/>
    <x v="0"/>
    <x v="0"/>
    <x v="0"/>
    <x v="0"/>
    <x v="0"/>
    <x v="0"/>
    <x v="0"/>
    <x v="0"/>
    <s v="Individual"/>
    <x v="1"/>
    <x v="6"/>
    <x v="6"/>
    <x v="24"/>
    <x v="21"/>
    <s v="909043  Greenbank (Chapman Mills to Cambrian)"/>
    <s v="516104  City Wide Capital"/>
    <n v="0"/>
    <n v="0"/>
    <n v="0"/>
    <n v="0"/>
    <n v="0"/>
    <n v="0"/>
    <n v="140"/>
    <n v="249"/>
    <n v="172"/>
    <n v="0"/>
    <n v="561"/>
    <n v="516104"/>
    <n v="0"/>
    <s v="3,22"/>
    <x v="6"/>
    <s v="City Wide Capital"/>
    <n v="909043"/>
    <s v="Greenbank (de Chapman Mills à Cambrian)"/>
    <s v="909043 Greenbank (de Chapman Mills à Cambrian)"/>
    <x v="6"/>
    <x v="21"/>
    <x v="1"/>
    <x v="0"/>
  </r>
  <r>
    <n v="909043"/>
    <x v="349"/>
    <x v="1"/>
    <x v="1"/>
    <x v="50"/>
    <x v="1"/>
    <x v="1"/>
    <x v="0"/>
    <x v="0"/>
    <x v="0"/>
    <s v="Individual"/>
    <x v="1"/>
    <x v="6"/>
    <x v="6"/>
    <x v="24"/>
    <x v="21"/>
    <s v="909043  Greenbank (Chapman Mills to Cambrian)"/>
    <s v="516224  D/C  - Roads &amp; Structures (City Wide)"/>
    <n v="0"/>
    <n v="0"/>
    <n v="0"/>
    <n v="0"/>
    <n v="0"/>
    <n v="0"/>
    <n v="6458"/>
    <n v="14240"/>
    <n v="34381"/>
    <n v="0"/>
    <n v="55079"/>
    <n v="516224"/>
    <n v="0"/>
    <s v="3,22"/>
    <x v="6"/>
    <s v="Roads &amp; Structures"/>
    <n v="909043"/>
    <s v="Greenbank (de Chapman Mills à Cambrian)"/>
    <s v="909043 Greenbank (de Chapman Mills à Cambrian)"/>
    <x v="6"/>
    <x v="21"/>
    <x v="1"/>
    <x v="1"/>
  </r>
  <r>
    <n v="909043"/>
    <x v="349"/>
    <x v="2"/>
    <x v="2"/>
    <x v="2"/>
    <x v="2"/>
    <x v="0"/>
    <x v="0"/>
    <x v="0"/>
    <x v="0"/>
    <s v="Individual"/>
    <x v="1"/>
    <x v="6"/>
    <x v="6"/>
    <x v="24"/>
    <x v="21"/>
    <s v="909043  Greenbank (Chapman Mills to Cambrian)"/>
    <s v="518004  Tax Supported Debt"/>
    <n v="0"/>
    <n v="0"/>
    <n v="0"/>
    <n v="0"/>
    <n v="0"/>
    <n v="0"/>
    <n v="200"/>
    <n v="500"/>
    <n v="2000"/>
    <n v="0"/>
    <n v="2700"/>
    <n v="518004"/>
    <n v="0"/>
    <s v="3,22"/>
    <x v="6"/>
    <s v="Tax Supported Debt"/>
    <n v="909043"/>
    <s v="Greenbank (de Chapman Mills à Cambrian)"/>
    <s v="909043 Greenbank (de Chapman Mills à Cambrian)"/>
    <x v="6"/>
    <x v="21"/>
    <x v="1"/>
    <x v="2"/>
  </r>
  <r>
    <n v="909043"/>
    <x v="349"/>
    <x v="4"/>
    <x v="2"/>
    <x v="54"/>
    <x v="4"/>
    <x v="1"/>
    <x v="0"/>
    <x v="0"/>
    <x v="0"/>
    <s v="Individual"/>
    <x v="1"/>
    <x v="6"/>
    <x v="6"/>
    <x v="24"/>
    <x v="21"/>
    <s v="909043  Greenbank (Chapman Mills to Cambrian)"/>
    <s v="518037  Roads Rel Serv DC Debt TBA"/>
    <n v="0"/>
    <n v="0"/>
    <n v="0"/>
    <n v="0"/>
    <n v="0"/>
    <n v="0"/>
    <n v="0"/>
    <n v="0"/>
    <n v="6885"/>
    <n v="0"/>
    <n v="6885"/>
    <n v="518037"/>
    <n v="0"/>
    <s v="3,22"/>
    <x v="6"/>
    <s v="Roads &amp; Structures DC Debt"/>
    <n v="909043"/>
    <s v="Greenbank (de Chapman Mills à Cambrian)"/>
    <s v="909043 Greenbank (de Chapman Mills à Cambrian)"/>
    <x v="6"/>
    <x v="21"/>
    <x v="1"/>
    <x v="2"/>
  </r>
  <r>
    <n v="909059"/>
    <x v="350"/>
    <x v="0"/>
    <x v="0"/>
    <x v="0"/>
    <x v="0"/>
    <x v="0"/>
    <x v="0"/>
    <x v="0"/>
    <x v="0"/>
    <s v="Individual"/>
    <x v="1"/>
    <x v="6"/>
    <x v="6"/>
    <x v="24"/>
    <x v="21"/>
    <s v="909059  2018 Development Sidewalks"/>
    <s v="516104  City Wide Capital"/>
    <n v="0"/>
    <n v="0"/>
    <n v="0"/>
    <n v="0"/>
    <n v="8"/>
    <n v="8"/>
    <n v="9"/>
    <n v="9"/>
    <n v="0"/>
    <n v="0"/>
    <n v="34"/>
    <n v="516104"/>
    <n v="0"/>
    <s v="CW"/>
    <x v="3"/>
    <s v="City Wide Capital"/>
    <n v="909059"/>
    <s v="Trottoirs de lotissement − 2018"/>
    <s v="909059 Trottoirs de lotissement − 2018"/>
    <x v="6"/>
    <x v="21"/>
    <x v="1"/>
    <x v="0"/>
  </r>
  <r>
    <n v="909059"/>
    <x v="350"/>
    <x v="1"/>
    <x v="1"/>
    <x v="50"/>
    <x v="1"/>
    <x v="1"/>
    <x v="0"/>
    <x v="0"/>
    <x v="0"/>
    <s v="Individual"/>
    <x v="1"/>
    <x v="6"/>
    <x v="6"/>
    <x v="24"/>
    <x v="21"/>
    <s v="909059  2018 Development Sidewalks"/>
    <s v="516224  D/C  - Roads &amp; Structures (City Wide)"/>
    <n v="0"/>
    <n v="0"/>
    <n v="0"/>
    <n v="0"/>
    <n v="156"/>
    <n v="159"/>
    <n v="161"/>
    <n v="27"/>
    <n v="0"/>
    <n v="0"/>
    <n v="503"/>
    <n v="516224"/>
    <n v="0"/>
    <s v="CW"/>
    <x v="3"/>
    <s v="Roads &amp; Structures"/>
    <n v="909059"/>
    <s v="Trottoirs de lotissement − 2018"/>
    <s v="909059 Trottoirs de lotissement − 2018"/>
    <x v="6"/>
    <x v="21"/>
    <x v="1"/>
    <x v="1"/>
  </r>
  <r>
    <n v="909059"/>
    <x v="350"/>
    <x v="1"/>
    <x v="1"/>
    <x v="4"/>
    <x v="1"/>
    <x v="1"/>
    <x v="0"/>
    <x v="0"/>
    <x v="0"/>
    <s v="Individual"/>
    <x v="1"/>
    <x v="6"/>
    <x v="6"/>
    <x v="24"/>
    <x v="21"/>
    <s v="909059  2018 Development Sidewalks"/>
    <s v="516298  Future DC Funding"/>
    <n v="0"/>
    <n v="0"/>
    <n v="0"/>
    <n v="0"/>
    <n v="0"/>
    <n v="0"/>
    <n v="0"/>
    <n v="137"/>
    <n v="0"/>
    <n v="0"/>
    <n v="137"/>
    <n v="516298"/>
    <n v="0"/>
    <s v="CW"/>
    <x v="3"/>
    <s v="Check "/>
    <n v="909059"/>
    <s v="Trottoirs de lotissement − 2018"/>
    <s v="909059 Trottoirs de lotissement − 2018"/>
    <x v="6"/>
    <x v="21"/>
    <x v="1"/>
    <x v="1"/>
  </r>
  <r>
    <n v="909060"/>
    <x v="351"/>
    <x v="0"/>
    <x v="0"/>
    <x v="0"/>
    <x v="0"/>
    <x v="0"/>
    <x v="0"/>
    <x v="0"/>
    <x v="0"/>
    <s v="Individual"/>
    <x v="1"/>
    <x v="6"/>
    <x v="6"/>
    <x v="24"/>
    <x v="21"/>
    <s v="909060  2018 Transportation Demand Management"/>
    <s v="516104  City Wide Capital"/>
    <n v="0"/>
    <n v="0"/>
    <n v="0"/>
    <n v="0"/>
    <n v="192"/>
    <n v="200"/>
    <n v="210"/>
    <n v="219"/>
    <n v="229"/>
    <n v="0"/>
    <n v="1050"/>
    <n v="516104"/>
    <n v="0"/>
    <s v="CW"/>
    <x v="3"/>
    <s v="City Wide Capital"/>
    <n v="909060"/>
    <s v="Gestion de la demande en transport 2018"/>
    <s v="909060 Gestion de la demande en transport 2018"/>
    <x v="6"/>
    <x v="21"/>
    <x v="1"/>
    <x v="0"/>
  </r>
  <r>
    <n v="909060"/>
    <x v="351"/>
    <x v="1"/>
    <x v="1"/>
    <x v="50"/>
    <x v="1"/>
    <x v="1"/>
    <x v="0"/>
    <x v="0"/>
    <x v="0"/>
    <s v="Individual"/>
    <x v="1"/>
    <x v="6"/>
    <x v="6"/>
    <x v="24"/>
    <x v="21"/>
    <s v="909060  2018 Transportation Demand Management"/>
    <s v="516224  D/C  - Roads &amp; Structures (City Wide)"/>
    <n v="0"/>
    <n v="0"/>
    <n v="0"/>
    <n v="0"/>
    <n v="191"/>
    <n v="201"/>
    <n v="209"/>
    <n v="219"/>
    <n v="229"/>
    <n v="0"/>
    <n v="1049"/>
    <n v="516224"/>
    <n v="0"/>
    <s v="CW"/>
    <x v="3"/>
    <s v="Roads &amp; Structures"/>
    <n v="909060"/>
    <s v="Gestion de la demande en transport 2018"/>
    <s v="909060 Gestion de la demande en transport 2018"/>
    <x v="6"/>
    <x v="21"/>
    <x v="1"/>
    <x v="1"/>
  </r>
  <r>
    <n v="909467"/>
    <x v="352"/>
    <x v="0"/>
    <x v="0"/>
    <x v="0"/>
    <x v="0"/>
    <x v="0"/>
    <x v="0"/>
    <x v="0"/>
    <x v="0"/>
    <s v="Individual"/>
    <x v="1"/>
    <x v="6"/>
    <x v="6"/>
    <x v="24"/>
    <x v="21"/>
    <s v="909467  2019 Cycling Facilities Program"/>
    <s v="516104  City Wide Capital"/>
    <n v="2232"/>
    <n v="2272"/>
    <n v="2314"/>
    <n v="2355"/>
    <n v="0"/>
    <n v="0"/>
    <n v="0"/>
    <n v="0"/>
    <n v="0"/>
    <n v="0"/>
    <n v="9173"/>
    <n v="516104"/>
    <n v="9173"/>
    <s v="CW"/>
    <x v="2"/>
    <s v="City Wide Capital"/>
    <n v="909467"/>
    <s v="Programme de 2019 sur les installations cyclables"/>
    <s v="909467 Programme de 2019 sur les installations cyclables"/>
    <x v="6"/>
    <x v="21"/>
    <x v="1"/>
    <x v="0"/>
  </r>
  <r>
    <n v="909467"/>
    <x v="352"/>
    <x v="1"/>
    <x v="1"/>
    <x v="50"/>
    <x v="1"/>
    <x v="1"/>
    <x v="0"/>
    <x v="0"/>
    <x v="0"/>
    <s v="Individual"/>
    <x v="1"/>
    <x v="6"/>
    <x v="6"/>
    <x v="24"/>
    <x v="21"/>
    <s v="909467  2019 Cycling Facilities Program"/>
    <s v="516224  D/C  - Roads &amp; Structures (City Wide)"/>
    <n v="2145"/>
    <n v="2183"/>
    <n v="2223"/>
    <n v="2263"/>
    <n v="0"/>
    <n v="0"/>
    <n v="0"/>
    <n v="0"/>
    <n v="0"/>
    <n v="0"/>
    <n v="8814"/>
    <n v="516224"/>
    <n v="8814"/>
    <s v="CW"/>
    <x v="2"/>
    <s v="Roads &amp; Structures"/>
    <n v="909467"/>
    <s v="Programme de 2019 sur les installations cyclables"/>
    <s v="909467 Programme de 2019 sur les installations cyclables"/>
    <x v="6"/>
    <x v="21"/>
    <x v="1"/>
    <x v="1"/>
  </r>
  <r>
    <n v="909468"/>
    <x v="353"/>
    <x v="0"/>
    <x v="0"/>
    <x v="0"/>
    <x v="0"/>
    <x v="0"/>
    <x v="0"/>
    <x v="0"/>
    <x v="0"/>
    <s v="Individual"/>
    <x v="1"/>
    <x v="6"/>
    <x v="6"/>
    <x v="24"/>
    <x v="21"/>
    <s v="909468  2019 Development Sidewalks"/>
    <s v="516104  City Wide Capital"/>
    <n v="8"/>
    <n v="8"/>
    <n v="8"/>
    <n v="8"/>
    <n v="0"/>
    <n v="0"/>
    <n v="0"/>
    <n v="0"/>
    <n v="0"/>
    <n v="0"/>
    <n v="32"/>
    <n v="516104"/>
    <n v="32"/>
    <s v="CW"/>
    <x v="2"/>
    <s v="City Wide Capital"/>
    <n v="909468"/>
    <s v="Trottoirs de lotissement − 2019"/>
    <s v="909468 Trottoirs de lotissement − 2019"/>
    <x v="6"/>
    <x v="21"/>
    <x v="1"/>
    <x v="0"/>
  </r>
  <r>
    <n v="909468"/>
    <x v="353"/>
    <x v="1"/>
    <x v="1"/>
    <x v="50"/>
    <x v="1"/>
    <x v="1"/>
    <x v="0"/>
    <x v="0"/>
    <x v="0"/>
    <s v="Individual"/>
    <x v="1"/>
    <x v="6"/>
    <x v="6"/>
    <x v="24"/>
    <x v="21"/>
    <s v="909468  2019 Development Sidewalks"/>
    <s v="516224  D/C  - Roads &amp; Structures (City Wide)"/>
    <n v="145"/>
    <n v="147"/>
    <n v="150"/>
    <n v="153"/>
    <n v="0"/>
    <n v="0"/>
    <n v="0"/>
    <n v="0"/>
    <n v="0"/>
    <n v="0"/>
    <n v="595"/>
    <n v="516224"/>
    <n v="595"/>
    <s v="CW"/>
    <x v="2"/>
    <s v="Roads &amp; Structures"/>
    <n v="909468"/>
    <s v="Trottoirs de lotissement − 2019"/>
    <s v="909468 Trottoirs de lotissement − 2019"/>
    <x v="6"/>
    <x v="21"/>
    <x v="1"/>
    <x v="1"/>
  </r>
  <r>
    <n v="909469"/>
    <x v="354"/>
    <x v="0"/>
    <x v="0"/>
    <x v="0"/>
    <x v="0"/>
    <x v="0"/>
    <x v="0"/>
    <x v="0"/>
    <x v="0"/>
    <s v="Individual"/>
    <x v="1"/>
    <x v="6"/>
    <x v="6"/>
    <x v="24"/>
    <x v="21"/>
    <s v="909469  2019 Transportation Demand Management"/>
    <s v="516104  City Wide Capital"/>
    <n v="160"/>
    <n v="160"/>
    <n v="160"/>
    <n v="160"/>
    <n v="0"/>
    <n v="0"/>
    <n v="0"/>
    <n v="0"/>
    <n v="0"/>
    <n v="0"/>
    <n v="640"/>
    <n v="516104"/>
    <n v="640"/>
    <s v="CW"/>
    <x v="3"/>
    <s v="City Wide Capital"/>
    <n v="909469"/>
    <s v="Gestion de la demande en transport 2019"/>
    <s v="909469 Gestion de la demande en transport 2019"/>
    <x v="6"/>
    <x v="21"/>
    <x v="1"/>
    <x v="0"/>
  </r>
  <r>
    <n v="909469"/>
    <x v="354"/>
    <x v="1"/>
    <x v="1"/>
    <x v="50"/>
    <x v="1"/>
    <x v="1"/>
    <x v="0"/>
    <x v="0"/>
    <x v="0"/>
    <s v="Individual"/>
    <x v="1"/>
    <x v="6"/>
    <x v="6"/>
    <x v="24"/>
    <x v="21"/>
    <s v="909469  2019 Transportation Demand Management"/>
    <s v="516224  D/C  - Roads &amp; Structures (City Wide)"/>
    <n v="160"/>
    <n v="160"/>
    <n v="160"/>
    <n v="160"/>
    <n v="0"/>
    <n v="0"/>
    <n v="0"/>
    <n v="0"/>
    <n v="0"/>
    <n v="0"/>
    <n v="640"/>
    <n v="516224"/>
    <n v="640"/>
    <s v="CW"/>
    <x v="3"/>
    <s v="Roads &amp; Structures"/>
    <n v="909469"/>
    <s v="Gestion de la demande en transport 2019"/>
    <s v="909469 Gestion de la demande en transport 2019"/>
    <x v="6"/>
    <x v="21"/>
    <x v="1"/>
    <x v="1"/>
  </r>
  <r>
    <n v="908275"/>
    <x v="355"/>
    <x v="0"/>
    <x v="0"/>
    <x v="0"/>
    <x v="0"/>
    <x v="0"/>
    <x v="0"/>
    <x v="0"/>
    <x v="0"/>
    <s v="Pedestrian Facilities"/>
    <x v="1"/>
    <x v="6"/>
    <x v="6"/>
    <x v="24"/>
    <x v="21"/>
    <s v="908275  2018 Pedestrian Facilities Program"/>
    <s v="516104  City Wide Capital"/>
    <n v="0"/>
    <n v="0"/>
    <n v="0"/>
    <n v="0"/>
    <n v="1320"/>
    <n v="1344"/>
    <n v="1368"/>
    <n v="1392"/>
    <n v="1418"/>
    <n v="0"/>
    <n v="6842"/>
    <n v="516104"/>
    <n v="0"/>
    <s v="CW"/>
    <x v="3"/>
    <s v="City Wide Capital"/>
    <n v="908275"/>
    <s v="Programme de sur les installations piétonnières de 2018"/>
    <s v="908275 Programme de sur les installations piétonnières de 2018"/>
    <x v="6"/>
    <x v="21"/>
    <x v="1"/>
    <x v="0"/>
  </r>
  <r>
    <n v="908275"/>
    <x v="355"/>
    <x v="1"/>
    <x v="1"/>
    <x v="50"/>
    <x v="1"/>
    <x v="1"/>
    <x v="0"/>
    <x v="0"/>
    <x v="0"/>
    <s v="Pedestrian Facilities"/>
    <x v="1"/>
    <x v="6"/>
    <x v="6"/>
    <x v="24"/>
    <x v="21"/>
    <s v="908275  2018 Pedestrian Facilities Program"/>
    <s v="516224  D/C  - Roads &amp; Structures (City Wide)"/>
    <n v="0"/>
    <n v="0"/>
    <n v="0"/>
    <n v="0"/>
    <n v="440"/>
    <n v="334"/>
    <n v="0"/>
    <n v="0"/>
    <n v="0"/>
    <n v="0"/>
    <n v="774"/>
    <n v="516224"/>
    <n v="0"/>
    <s v="CW"/>
    <x v="3"/>
    <s v="Roads &amp; Structures"/>
    <n v="908275"/>
    <s v="Programme de sur les installations piétonnières de 2018"/>
    <s v="908275 Programme de sur les installations piétonnières de 2018"/>
    <x v="6"/>
    <x v="21"/>
    <x v="1"/>
    <x v="1"/>
  </r>
  <r>
    <n v="908275"/>
    <x v="355"/>
    <x v="1"/>
    <x v="1"/>
    <x v="4"/>
    <x v="1"/>
    <x v="1"/>
    <x v="0"/>
    <x v="0"/>
    <x v="0"/>
    <s v="Pedestrian Facilities"/>
    <x v="1"/>
    <x v="6"/>
    <x v="6"/>
    <x v="24"/>
    <x v="21"/>
    <s v="908275  2018 Pedestrian Facilities Program"/>
    <s v="516298  Future DC Funding"/>
    <n v="0"/>
    <n v="0"/>
    <n v="0"/>
    <n v="0"/>
    <n v="0"/>
    <n v="114"/>
    <n v="456"/>
    <n v="464"/>
    <n v="472"/>
    <n v="0"/>
    <n v="1506"/>
    <n v="516298"/>
    <n v="0"/>
    <s v="CW"/>
    <x v="3"/>
    <s v="Check "/>
    <n v="908275"/>
    <s v="Programme de sur les installations piétonnières de 2018"/>
    <s v="908275 Programme de sur les installations piétonnières de 2018"/>
    <x v="6"/>
    <x v="21"/>
    <x v="1"/>
    <x v="1"/>
  </r>
  <r>
    <n v="908559"/>
    <x v="356"/>
    <x v="0"/>
    <x v="0"/>
    <x v="0"/>
    <x v="0"/>
    <x v="0"/>
    <x v="0"/>
    <x v="0"/>
    <x v="0"/>
    <s v="Pedestrian Facilities"/>
    <x v="1"/>
    <x v="6"/>
    <x v="6"/>
    <x v="24"/>
    <x v="21"/>
    <s v="908559  2020 Cycling &amp; Ped Major Structures Prog"/>
    <s v="516104  City Wide Capital"/>
    <n v="0"/>
    <n v="248"/>
    <n v="353"/>
    <n v="163"/>
    <n v="498"/>
    <n v="158"/>
    <n v="0"/>
    <n v="254"/>
    <n v="1338"/>
    <n v="0"/>
    <n v="3012"/>
    <n v="516104"/>
    <n v="764"/>
    <s v="CW"/>
    <x v="7"/>
    <s v="City Wide Capital"/>
    <n v="908559"/>
    <s v="Programme des structures cyclistes et piétonnes majeures - 2020"/>
    <s v="908559 Programme des structures cyclistes et piétonnes majeures - 2020"/>
    <x v="6"/>
    <x v="21"/>
    <x v="1"/>
    <x v="0"/>
  </r>
  <r>
    <n v="908559"/>
    <x v="356"/>
    <x v="1"/>
    <x v="1"/>
    <x v="50"/>
    <x v="1"/>
    <x v="1"/>
    <x v="0"/>
    <x v="0"/>
    <x v="0"/>
    <s v="Pedestrian Facilities"/>
    <x v="1"/>
    <x v="6"/>
    <x v="6"/>
    <x v="24"/>
    <x v="21"/>
    <s v="908559  2020 Cycling &amp; Ped Major Structures Prog"/>
    <s v="516224  D/C  - Roads &amp; Structures (City Wide)"/>
    <n v="0"/>
    <n v="791"/>
    <n v="1021"/>
    <n v="878"/>
    <n v="118"/>
    <n v="0"/>
    <n v="0"/>
    <n v="0"/>
    <n v="0"/>
    <n v="0"/>
    <n v="2808"/>
    <n v="516224"/>
    <n v="2690"/>
    <s v="CW"/>
    <x v="7"/>
    <s v="Roads &amp; Structures"/>
    <n v="908559"/>
    <s v="Programme des structures cyclistes et piétonnes majeures - 2020"/>
    <s v="908559 Programme des structures cyclistes et piétonnes majeures - 2020"/>
    <x v="6"/>
    <x v="21"/>
    <x v="1"/>
    <x v="1"/>
  </r>
  <r>
    <n v="908559"/>
    <x v="356"/>
    <x v="2"/>
    <x v="2"/>
    <x v="2"/>
    <x v="2"/>
    <x v="0"/>
    <x v="0"/>
    <x v="0"/>
    <x v="0"/>
    <s v="Pedestrian Facilities"/>
    <x v="1"/>
    <x v="6"/>
    <x v="6"/>
    <x v="24"/>
    <x v="21"/>
    <s v="908559  2020 Cycling &amp; Ped Major Structures Prog"/>
    <s v="518004  Tax Supported Debt"/>
    <n v="0"/>
    <n v="800"/>
    <n v="1000"/>
    <n v="1000"/>
    <n v="5000"/>
    <n v="0"/>
    <n v="0"/>
    <n v="2000"/>
    <n v="0"/>
    <n v="0"/>
    <n v="9800"/>
    <n v="518004"/>
    <n v="2800"/>
    <s v="CW"/>
    <x v="7"/>
    <s v="Tax Supported Debt"/>
    <n v="908559"/>
    <s v="Programme des structures cyclistes et piétonnes majeures - 2020"/>
    <s v="908559 Programme des structures cyclistes et piétonnes majeures - 2020"/>
    <x v="6"/>
    <x v="21"/>
    <x v="1"/>
    <x v="2"/>
  </r>
  <r>
    <n v="908559"/>
    <x v="356"/>
    <x v="4"/>
    <x v="2"/>
    <x v="54"/>
    <x v="4"/>
    <x v="1"/>
    <x v="0"/>
    <x v="0"/>
    <x v="0"/>
    <s v="Pedestrian Facilities"/>
    <x v="1"/>
    <x v="6"/>
    <x v="6"/>
    <x v="24"/>
    <x v="21"/>
    <s v="908559  2020 Cycling &amp; Ped Major Structures Prog"/>
    <s v="518037  Roads Rel Serv DC Debt TBA"/>
    <n v="0"/>
    <n v="0"/>
    <n v="0"/>
    <n v="0"/>
    <n v="4030"/>
    <n v="120"/>
    <n v="0"/>
    <n v="1701"/>
    <n v="1010"/>
    <n v="0"/>
    <n v="6861"/>
    <n v="518037"/>
    <n v="0"/>
    <s v="CW"/>
    <x v="7"/>
    <s v="Roads &amp; Structures DC Debt"/>
    <n v="908559"/>
    <s v="Programme des structures cyclistes et piétonnes majeures - 2020"/>
    <s v="908559 Programme des structures cyclistes et piétonnes majeures - 2020"/>
    <x v="6"/>
    <x v="21"/>
    <x v="1"/>
    <x v="2"/>
  </r>
  <r>
    <n v="909466"/>
    <x v="357"/>
    <x v="0"/>
    <x v="0"/>
    <x v="0"/>
    <x v="0"/>
    <x v="0"/>
    <x v="0"/>
    <x v="0"/>
    <x v="0"/>
    <s v="Pedestrian Facilities"/>
    <x v="1"/>
    <x v="6"/>
    <x v="6"/>
    <x v="24"/>
    <x v="21"/>
    <s v="909466  2019 Pedestrian Facilities Program"/>
    <s v="516104  City Wide Capital"/>
    <n v="1679"/>
    <n v="1251"/>
    <n v="1274"/>
    <n v="1297"/>
    <n v="0"/>
    <n v="0"/>
    <n v="0"/>
    <n v="0"/>
    <n v="0"/>
    <n v="0"/>
    <n v="5501"/>
    <n v="516104"/>
    <n v="5501"/>
    <s v="CW"/>
    <x v="2"/>
    <s v="City Wide Capital"/>
    <n v="909466"/>
    <s v="Programme de 2019 sur les installations piétonnières"/>
    <s v="909466 Programme de 2019 sur les installations piétonnières"/>
    <x v="6"/>
    <x v="21"/>
    <x v="1"/>
    <x v="0"/>
  </r>
  <r>
    <n v="909466"/>
    <x v="357"/>
    <x v="1"/>
    <x v="1"/>
    <x v="50"/>
    <x v="1"/>
    <x v="1"/>
    <x v="0"/>
    <x v="0"/>
    <x v="0"/>
    <s v="Pedestrian Facilities"/>
    <x v="1"/>
    <x v="6"/>
    <x v="6"/>
    <x v="24"/>
    <x v="21"/>
    <s v="909466  2019 Pedestrian Facilities Program"/>
    <s v="516224  D/C  - Roads &amp; Structures (City Wide)"/>
    <n v="560"/>
    <n v="417"/>
    <n v="425"/>
    <n v="432"/>
    <n v="0"/>
    <n v="0"/>
    <n v="0"/>
    <n v="0"/>
    <n v="0"/>
    <n v="0"/>
    <n v="1834"/>
    <n v="516224"/>
    <n v="1834"/>
    <s v="CW"/>
    <x v="2"/>
    <s v="Roads &amp; Structures"/>
    <n v="909466"/>
    <s v="Programme de 2019 sur les installations piétonnières"/>
    <s v="909466 Programme de 2019 sur les installations piétonnières"/>
    <x v="6"/>
    <x v="21"/>
    <x v="1"/>
    <x v="1"/>
  </r>
  <r>
    <n v="909062"/>
    <x v="358"/>
    <x v="0"/>
    <x v="0"/>
    <x v="0"/>
    <x v="0"/>
    <x v="0"/>
    <x v="0"/>
    <x v="0"/>
    <x v="0"/>
    <s v="Individual"/>
    <x v="1"/>
    <x v="6"/>
    <x v="6"/>
    <x v="24"/>
    <x v="21"/>
    <s v="909062  2018 Network Modification Program"/>
    <s v="516104  City Wide Capital"/>
    <n v="0"/>
    <n v="0"/>
    <n v="0"/>
    <n v="0"/>
    <n v="576"/>
    <n v="678"/>
    <n v="674"/>
    <n v="686"/>
    <n v="0"/>
    <n v="0"/>
    <n v="2614"/>
    <n v="516104"/>
    <n v="0"/>
    <s v="CW"/>
    <x v="3"/>
    <s v="City Wide Capital"/>
    <n v="909062"/>
    <s v="Programme de modification du réseau − 2018"/>
    <s v="909062 Programme de modification du réseau − 2018"/>
    <x v="6"/>
    <x v="21"/>
    <x v="1"/>
    <x v="0"/>
  </r>
  <r>
    <n v="909062"/>
    <x v="358"/>
    <x v="1"/>
    <x v="1"/>
    <x v="50"/>
    <x v="1"/>
    <x v="1"/>
    <x v="0"/>
    <x v="0"/>
    <x v="0"/>
    <s v="Individual"/>
    <x v="1"/>
    <x v="6"/>
    <x v="6"/>
    <x v="24"/>
    <x v="21"/>
    <s v="909062  2018 Network Modification Program"/>
    <s v="516224  D/C  - Roads &amp; Structures (City Wide)"/>
    <n v="0"/>
    <n v="0"/>
    <n v="0"/>
    <n v="0"/>
    <n v="2812"/>
    <n v="3310"/>
    <n v="3292"/>
    <n v="3350"/>
    <n v="0"/>
    <n v="0"/>
    <n v="12764"/>
    <n v="516224"/>
    <n v="0"/>
    <s v="CW"/>
    <x v="3"/>
    <s v="Roads &amp; Structures"/>
    <n v="909062"/>
    <s v="Programme de modification du réseau − 2018"/>
    <s v="909062 Programme de modification du réseau − 2018"/>
    <x v="6"/>
    <x v="21"/>
    <x v="1"/>
    <x v="1"/>
  </r>
  <r>
    <n v="909471"/>
    <x v="359"/>
    <x v="0"/>
    <x v="0"/>
    <x v="0"/>
    <x v="0"/>
    <x v="0"/>
    <x v="0"/>
    <x v="0"/>
    <x v="0"/>
    <s v="Individual"/>
    <x v="1"/>
    <x v="6"/>
    <x v="6"/>
    <x v="24"/>
    <x v="21"/>
    <s v="909471  2019 Network Modification Program"/>
    <s v="516104  City Wide Capital"/>
    <n v="561"/>
    <n v="471"/>
    <n v="544"/>
    <n v="510"/>
    <n v="0"/>
    <n v="0"/>
    <n v="0"/>
    <n v="0"/>
    <n v="0"/>
    <n v="0"/>
    <n v="2086"/>
    <n v="516104"/>
    <n v="2086"/>
    <s v="CW"/>
    <x v="2"/>
    <s v="City Wide Capital"/>
    <n v="909471"/>
    <s v="Programme de modification du réseau − 2019"/>
    <s v="909471 Programme de modification du réseau − 2019"/>
    <x v="6"/>
    <x v="21"/>
    <x v="1"/>
    <x v="0"/>
  </r>
  <r>
    <n v="909471"/>
    <x v="359"/>
    <x v="1"/>
    <x v="1"/>
    <x v="50"/>
    <x v="1"/>
    <x v="1"/>
    <x v="0"/>
    <x v="0"/>
    <x v="0"/>
    <s v="Individual"/>
    <x v="1"/>
    <x v="6"/>
    <x v="6"/>
    <x v="24"/>
    <x v="21"/>
    <s v="909471  2019 Network Modification Program"/>
    <s v="516224  D/C  - Roads &amp; Structures (City Wide)"/>
    <n v="2739"/>
    <n v="2297"/>
    <n v="2656"/>
    <n v="2490"/>
    <n v="0"/>
    <n v="0"/>
    <n v="0"/>
    <n v="0"/>
    <n v="0"/>
    <n v="0"/>
    <n v="10182"/>
    <n v="516224"/>
    <n v="10182"/>
    <s v="CW"/>
    <x v="2"/>
    <s v="Roads &amp; Structures"/>
    <n v="909471"/>
    <s v="Programme de modification du réseau − 2019"/>
    <s v="909471 Programme de modification du réseau − 2019"/>
    <x v="6"/>
    <x v="21"/>
    <x v="1"/>
    <x v="1"/>
  </r>
  <r>
    <n v="907903"/>
    <x v="360"/>
    <x v="0"/>
    <x v="0"/>
    <x v="0"/>
    <x v="0"/>
    <x v="0"/>
    <x v="0"/>
    <x v="0"/>
    <x v="0"/>
    <s v="Pedestrian Facilities"/>
    <x v="0"/>
    <x v="6"/>
    <x v="1"/>
    <x v="25"/>
    <x v="21"/>
    <s v="907903  Rideau Street Streetscaping"/>
    <s v="516104  City Wide Capital"/>
    <n v="250"/>
    <n v="0"/>
    <n v="0"/>
    <n v="0"/>
    <n v="0"/>
    <n v="0"/>
    <n v="0"/>
    <n v="0"/>
    <n v="0"/>
    <n v="0"/>
    <n v="250"/>
    <n v="516104"/>
    <n v="250"/>
    <n v="12"/>
    <x v="13"/>
    <s v="City Wide Capital"/>
    <n v="907903"/>
    <s v="Aménagement du paysage de rue de la rue Rideau"/>
    <s v="907903 Aménagement du paysage de rue de la rue Rideau"/>
    <x v="6"/>
    <x v="21"/>
    <x v="0"/>
    <x v="0"/>
  </r>
  <r>
    <n v="907903"/>
    <x v="360"/>
    <x v="2"/>
    <x v="2"/>
    <x v="2"/>
    <x v="2"/>
    <x v="0"/>
    <x v="0"/>
    <x v="0"/>
    <x v="0"/>
    <s v="Pedestrian Facilities"/>
    <x v="0"/>
    <x v="6"/>
    <x v="1"/>
    <x v="25"/>
    <x v="21"/>
    <s v="907903  Rideau Street Streetscaping"/>
    <s v="518004  Tax Supported Debt"/>
    <n v="130"/>
    <n v="0"/>
    <n v="0"/>
    <n v="0"/>
    <n v="0"/>
    <n v="0"/>
    <n v="0"/>
    <n v="0"/>
    <n v="0"/>
    <n v="0"/>
    <n v="130"/>
    <n v="518004"/>
    <n v="130"/>
    <n v="12"/>
    <x v="13"/>
    <s v="Tax Supported Debt"/>
    <n v="907903"/>
    <s v="Aménagement du paysage de rue de la rue Rideau"/>
    <s v="907903 Aménagement du paysage de rue de la rue Rideau"/>
    <x v="6"/>
    <x v="21"/>
    <x v="0"/>
    <x v="2"/>
  </r>
  <r>
    <n v="908259"/>
    <x v="361"/>
    <x v="0"/>
    <x v="0"/>
    <x v="0"/>
    <x v="0"/>
    <x v="0"/>
    <x v="0"/>
    <x v="0"/>
    <x v="0"/>
    <s v="Individual"/>
    <x v="2"/>
    <x v="6"/>
    <x v="6"/>
    <x v="24"/>
    <x v="21"/>
    <s v="908259  Palladium Realign (Campeau-N/S Arterial)"/>
    <s v="516104  City Wide Capital"/>
    <n v="0"/>
    <n v="0"/>
    <n v="0"/>
    <n v="0"/>
    <n v="0"/>
    <n v="586"/>
    <n v="0"/>
    <n v="0"/>
    <n v="0"/>
    <n v="0"/>
    <n v="586"/>
    <n v="516104"/>
    <n v="0"/>
    <s v="CW"/>
    <x v="5"/>
    <s v="City Wide Capital"/>
    <n v="908259"/>
    <s v="Nouveau racé de Palladium (Campeau-Artère Nord-Sud)"/>
    <s v="908259 Nouveau racé de Palladium (Campeau-Artère Nord-Sud)"/>
    <x v="6"/>
    <x v="21"/>
    <x v="2"/>
    <x v="0"/>
  </r>
  <r>
    <n v="908259"/>
    <x v="361"/>
    <x v="1"/>
    <x v="1"/>
    <x v="50"/>
    <x v="1"/>
    <x v="1"/>
    <x v="0"/>
    <x v="0"/>
    <x v="0"/>
    <s v="Individual"/>
    <x v="2"/>
    <x v="6"/>
    <x v="6"/>
    <x v="24"/>
    <x v="21"/>
    <s v="908259  Palladium Realign (Campeau-N/S Arterial)"/>
    <s v="516224  D/C  - Roads &amp; Structures (City Wide)"/>
    <n v="0"/>
    <n v="0"/>
    <n v="0"/>
    <n v="0"/>
    <n v="0"/>
    <n v="2872"/>
    <n v="0"/>
    <n v="0"/>
    <n v="0"/>
    <n v="0"/>
    <n v="2872"/>
    <n v="516224"/>
    <n v="0"/>
    <s v="CW"/>
    <x v="5"/>
    <s v="Roads &amp; Structures"/>
    <n v="908259"/>
    <s v="Nouveau racé de Palladium (Campeau-Artère Nord-Sud)"/>
    <s v="908259 Nouveau racé de Palladium (Campeau-Artère Nord-Sud)"/>
    <x v="6"/>
    <x v="21"/>
    <x v="2"/>
    <x v="1"/>
  </r>
  <r>
    <n v="908259"/>
    <x v="361"/>
    <x v="1"/>
    <x v="1"/>
    <x v="55"/>
    <x v="1"/>
    <x v="1"/>
    <x v="0"/>
    <x v="0"/>
    <x v="0"/>
    <s v="Individual"/>
    <x v="2"/>
    <x v="6"/>
    <x v="6"/>
    <x v="24"/>
    <x v="21"/>
    <s v="908259  Palladium Realign (Campeau-N/S Arterial)"/>
    <s v="516390  Post Period Capacity Roads"/>
    <n v="0"/>
    <n v="0"/>
    <n v="0"/>
    <n v="0"/>
    <n v="0"/>
    <n v="507"/>
    <n v="0"/>
    <n v="0"/>
    <n v="0"/>
    <n v="0"/>
    <n v="507"/>
    <n v="516390"/>
    <n v="0"/>
    <s v="CW"/>
    <x v="5"/>
    <s v="Roads &amp; Structures"/>
    <n v="908259"/>
    <s v="Nouveau racé de Palladium (Campeau-Artère Nord-Sud)"/>
    <s v="908259 Nouveau racé de Palladium (Campeau-Artère Nord-Sud)"/>
    <x v="6"/>
    <x v="21"/>
    <x v="2"/>
    <x v="1"/>
  </r>
  <r>
    <n v="908259"/>
    <x v="361"/>
    <x v="4"/>
    <x v="2"/>
    <x v="54"/>
    <x v="4"/>
    <x v="1"/>
    <x v="0"/>
    <x v="0"/>
    <x v="0"/>
    <s v="Individual"/>
    <x v="2"/>
    <x v="6"/>
    <x v="6"/>
    <x v="24"/>
    <x v="21"/>
    <s v="908259  Palladium Realign (Campeau-N/S Arterial)"/>
    <s v="518037  Roads Rel Serv DC Debt TBA"/>
    <n v="0"/>
    <n v="0"/>
    <n v="0"/>
    <n v="0"/>
    <n v="0"/>
    <n v="1711"/>
    <n v="0"/>
    <n v="0"/>
    <n v="0"/>
    <n v="0"/>
    <n v="1711"/>
    <n v="518037"/>
    <n v="0"/>
    <s v="CW"/>
    <x v="5"/>
    <s v="Roads &amp; Structures DC Debt"/>
    <n v="908259"/>
    <s v="Nouveau racé de Palladium (Campeau-Artère Nord-Sud)"/>
    <s v="908259 Nouveau racé de Palladium (Campeau-Artère Nord-Sud)"/>
    <x v="6"/>
    <x v="21"/>
    <x v="2"/>
    <x v="2"/>
  </r>
  <r>
    <n v="909058"/>
    <x v="362"/>
    <x v="0"/>
    <x v="0"/>
    <x v="0"/>
    <x v="0"/>
    <x v="0"/>
    <x v="0"/>
    <x v="0"/>
    <x v="0"/>
    <s v="Individual"/>
    <x v="2"/>
    <x v="6"/>
    <x v="6"/>
    <x v="24"/>
    <x v="21"/>
    <s v="909058  Scott St Restoral (Post-LRT)"/>
    <s v="516104  City Wide Capital"/>
    <n v="1500"/>
    <n v="0"/>
    <n v="0"/>
    <n v="0"/>
    <n v="0"/>
    <n v="0"/>
    <n v="0"/>
    <n v="0"/>
    <n v="0"/>
    <n v="0"/>
    <n v="1500"/>
    <n v="516104"/>
    <n v="1500"/>
    <n v="15"/>
    <x v="3"/>
    <s v="City Wide Capital"/>
    <n v="909058"/>
    <s v="Restauration de la rue Scott (après le TLR)"/>
    <s v="909058 Restauration de la rue Scott (après le TLR)"/>
    <x v="6"/>
    <x v="21"/>
    <x v="3"/>
    <x v="0"/>
  </r>
  <r>
    <n v="909058"/>
    <x v="362"/>
    <x v="2"/>
    <x v="2"/>
    <x v="2"/>
    <x v="2"/>
    <x v="0"/>
    <x v="0"/>
    <x v="0"/>
    <x v="0"/>
    <s v="Individual"/>
    <x v="2"/>
    <x v="6"/>
    <x v="6"/>
    <x v="24"/>
    <x v="21"/>
    <s v="909058  Scott St Restoral (Post-LRT)"/>
    <s v="518004  Tax Supported Debt"/>
    <n v="1000"/>
    <n v="0"/>
    <n v="0"/>
    <n v="0"/>
    <n v="0"/>
    <n v="0"/>
    <n v="0"/>
    <n v="0"/>
    <n v="0"/>
    <n v="0"/>
    <n v="1000"/>
    <n v="518004"/>
    <n v="1000"/>
    <n v="15"/>
    <x v="3"/>
    <s v="Tax Supported Debt"/>
    <n v="909058"/>
    <s v="Restauration de la rue Scott (après le TLR)"/>
    <s v="909058 Restauration de la rue Scott (après le TLR)"/>
    <x v="6"/>
    <x v="21"/>
    <x v="3"/>
    <x v="2"/>
  </r>
  <r>
    <n v="909063"/>
    <x v="363"/>
    <x v="0"/>
    <x v="0"/>
    <x v="0"/>
    <x v="0"/>
    <x v="0"/>
    <x v="0"/>
    <x v="0"/>
    <x v="0"/>
    <s v="Individual"/>
    <x v="2"/>
    <x v="6"/>
    <x v="6"/>
    <x v="24"/>
    <x v="21"/>
    <s v="909063  2018 TMIP Richmond Rd/Westboro"/>
    <s v="516104  City Wide Capital"/>
    <n v="0"/>
    <n v="0"/>
    <n v="0"/>
    <n v="0"/>
    <n v="328"/>
    <n v="334"/>
    <n v="340"/>
    <n v="346"/>
    <n v="0"/>
    <n v="0"/>
    <n v="1348"/>
    <n v="516104"/>
    <n v="0"/>
    <s v="7,15"/>
    <x v="3"/>
    <s v="City Wide Capital"/>
    <n v="909063"/>
    <s v="PMGT 2018 − chemin Richmond/Westboro"/>
    <s v="909063 PMGT 2018 − chemin Richmond/Westboro"/>
    <x v="6"/>
    <x v="21"/>
    <x v="2"/>
    <x v="0"/>
  </r>
  <r>
    <n v="909472"/>
    <x v="364"/>
    <x v="0"/>
    <x v="0"/>
    <x v="0"/>
    <x v="0"/>
    <x v="0"/>
    <x v="0"/>
    <x v="0"/>
    <x v="0"/>
    <s v="Individual"/>
    <x v="0"/>
    <x v="6"/>
    <x v="6"/>
    <x v="24"/>
    <x v="21"/>
    <s v="909472  2019 TMIP Richmond Rd/Westboro"/>
    <s v="516104  City Wide Capital"/>
    <n v="509"/>
    <n v="207"/>
    <n v="211"/>
    <n v="322"/>
    <n v="0"/>
    <n v="0"/>
    <n v="0"/>
    <n v="0"/>
    <n v="0"/>
    <n v="0"/>
    <n v="1249"/>
    <n v="516104"/>
    <n v="1249"/>
    <s v="7, 15"/>
    <x v="3"/>
    <s v="City Wide Capital"/>
    <n v="909472"/>
    <s v="PMGT 2019 − chemin Richmond/Westboro"/>
    <s v="909472 PMGT 2019 − chemin Richmond/Westboro"/>
    <x v="6"/>
    <x v="21"/>
    <x v="0"/>
    <x v="0"/>
  </r>
  <r>
    <n v="909057"/>
    <x v="365"/>
    <x v="0"/>
    <x v="0"/>
    <x v="0"/>
    <x v="0"/>
    <x v="0"/>
    <x v="0"/>
    <x v="0"/>
    <x v="0"/>
    <s v="Pedestrian Facilities"/>
    <x v="2"/>
    <x v="6"/>
    <x v="6"/>
    <x v="24"/>
    <x v="21"/>
    <s v="909057  2018 Active Transportation Missing Links"/>
    <s v="516104  City Wide Capital"/>
    <n v="0"/>
    <n v="0"/>
    <n v="0"/>
    <n v="0"/>
    <n v="230"/>
    <n v="234"/>
    <n v="249"/>
    <n v="254"/>
    <n v="258"/>
    <n v="0"/>
    <n v="1225"/>
    <n v="516104"/>
    <n v="0"/>
    <s v="CW"/>
    <x v="3"/>
    <s v="City Wide Capital"/>
    <n v="909057"/>
    <s v="Transport actif 2018 − études sur les liens manquants"/>
    <s v="909057 Transport actif 2018 − études sur les liens manquants"/>
    <x v="6"/>
    <x v="21"/>
    <x v="2"/>
    <x v="0"/>
  </r>
  <r>
    <n v="909464"/>
    <x v="366"/>
    <x v="0"/>
    <x v="0"/>
    <x v="0"/>
    <x v="0"/>
    <x v="0"/>
    <x v="0"/>
    <x v="0"/>
    <x v="0"/>
    <s v="Pedestrian Facilities"/>
    <x v="0"/>
    <x v="6"/>
    <x v="6"/>
    <x v="24"/>
    <x v="21"/>
    <s v="909464  2019 Active Transportation Missing Links"/>
    <s v="516104  City Wide Capital"/>
    <n v="193"/>
    <n v="197"/>
    <n v="211"/>
    <n v="215"/>
    <n v="0"/>
    <n v="0"/>
    <n v="0"/>
    <n v="0"/>
    <n v="0"/>
    <n v="0"/>
    <n v="816"/>
    <n v="516104"/>
    <n v="816"/>
    <s v="CW"/>
    <x v="3"/>
    <s v="City Wide Capital"/>
    <n v="909464"/>
    <s v="Transport actif 2019 − études sur les liens manquants"/>
    <s v="909464 Transport actif 2019 − études sur les liens manquants"/>
    <x v="6"/>
    <x v="21"/>
    <x v="0"/>
    <x v="0"/>
  </r>
  <r>
    <n v="908137"/>
    <x v="367"/>
    <x v="0"/>
    <x v="0"/>
    <x v="0"/>
    <x v="0"/>
    <x v="0"/>
    <x v="0"/>
    <x v="0"/>
    <x v="0"/>
    <s v="Individual"/>
    <x v="0"/>
    <x v="6"/>
    <x v="1"/>
    <x v="3"/>
    <x v="11"/>
    <s v="908137  CWWF Deerpark-Hilliard-Fisher et al."/>
    <s v="516104  City Wide Capital"/>
    <n v="0"/>
    <n v="200"/>
    <n v="0"/>
    <n v="0"/>
    <n v="0"/>
    <n v="0"/>
    <n v="0"/>
    <n v="0"/>
    <n v="0"/>
    <n v="0"/>
    <n v="200"/>
    <n v="516104"/>
    <n v="200"/>
    <s v="9"/>
    <x v="11"/>
    <s v="City Wide Capital"/>
    <n v="908137"/>
    <s v="Hilliard-Millbrook-Deerpark-Farlane-Wallford"/>
    <s v="908137 Hilliard-Millbrook-Deerpark-Farlane-Wallford"/>
    <x v="6"/>
    <x v="11"/>
    <x v="0"/>
    <x v="0"/>
  </r>
  <r>
    <n v="908137"/>
    <x v="367"/>
    <x v="0"/>
    <x v="0"/>
    <x v="20"/>
    <x v="5"/>
    <x v="3"/>
    <x v="1"/>
    <x v="1"/>
    <x v="0"/>
    <s v="Individual"/>
    <x v="0"/>
    <x v="6"/>
    <x v="1"/>
    <x v="3"/>
    <x v="11"/>
    <s v="908137  CWWF Deerpark-Hilliard-Fisher et al."/>
    <s v="516110  Water Capital"/>
    <n v="0"/>
    <n v="6010"/>
    <n v="0"/>
    <n v="0"/>
    <n v="0"/>
    <n v="0"/>
    <n v="0"/>
    <n v="0"/>
    <n v="0"/>
    <n v="0"/>
    <n v="6010"/>
    <n v="516110"/>
    <n v="6010"/>
    <s v="9"/>
    <x v="11"/>
    <s v="Water Capital"/>
    <n v="908137"/>
    <s v="Hilliard-Millbrook-Deerpark-Farlane-Wallford"/>
    <s v="908137 Hilliard-Millbrook-Deerpark-Farlane-Wallford"/>
    <x v="6"/>
    <x v="11"/>
    <x v="0"/>
    <x v="0"/>
  </r>
  <r>
    <n v="908137"/>
    <x v="367"/>
    <x v="0"/>
    <x v="0"/>
    <x v="22"/>
    <x v="5"/>
    <x v="3"/>
    <x v="1"/>
    <x v="3"/>
    <x v="0"/>
    <s v="Individual"/>
    <x v="0"/>
    <x v="6"/>
    <x v="1"/>
    <x v="3"/>
    <x v="11"/>
    <s v="908137  CWWF Deerpark-Hilliard-Fisher et al."/>
    <s v="516180  Stormwater Reserve Capital"/>
    <n v="0"/>
    <n v="9340"/>
    <n v="0"/>
    <n v="0"/>
    <n v="0"/>
    <n v="0"/>
    <n v="0"/>
    <n v="0"/>
    <n v="0"/>
    <n v="0"/>
    <n v="9340"/>
    <n v="516180"/>
    <n v="9340"/>
    <s v="9"/>
    <x v="11"/>
    <s v="Stormwater"/>
    <n v="908137"/>
    <s v="Hilliard-Millbrook-Deerpark-Farlane-Wallford"/>
    <s v="908137 Hilliard-Millbrook-Deerpark-Farlane-Wallford"/>
    <x v="6"/>
    <x v="11"/>
    <x v="0"/>
    <x v="0"/>
  </r>
  <r>
    <n v="908137"/>
    <x v="367"/>
    <x v="2"/>
    <x v="2"/>
    <x v="2"/>
    <x v="2"/>
    <x v="0"/>
    <x v="0"/>
    <x v="0"/>
    <x v="0"/>
    <s v="Individual"/>
    <x v="0"/>
    <x v="6"/>
    <x v="1"/>
    <x v="3"/>
    <x v="11"/>
    <s v="908137  CWWF Deerpark-Hilliard-Fisher et al."/>
    <s v="518004  Tax Supported Debt"/>
    <n v="0"/>
    <n v="6530"/>
    <n v="0"/>
    <n v="0"/>
    <n v="0"/>
    <n v="0"/>
    <n v="0"/>
    <n v="0"/>
    <n v="0"/>
    <n v="0"/>
    <n v="6530"/>
    <n v="518004"/>
    <n v="6530"/>
    <s v="9"/>
    <x v="11"/>
    <s v="Tax Supported Debt"/>
    <n v="908137"/>
    <s v="Hilliard-Millbrook-Deerpark-Farlane-Wallford"/>
    <s v="908137 Hilliard-Millbrook-Deerpark-Farlane-Wallford"/>
    <x v="6"/>
    <x v="11"/>
    <x v="0"/>
    <x v="2"/>
  </r>
  <r>
    <n v="908137"/>
    <x v="367"/>
    <x v="2"/>
    <x v="2"/>
    <x v="23"/>
    <x v="6"/>
    <x v="3"/>
    <x v="1"/>
    <x v="2"/>
    <x v="0"/>
    <s v="Individual"/>
    <x v="0"/>
    <x v="6"/>
    <x v="1"/>
    <x v="3"/>
    <x v="11"/>
    <s v="908137  CWWF Deerpark-Hilliard-Fisher et al."/>
    <s v="518007  Sewer Funded Debt"/>
    <n v="0"/>
    <n v="4250"/>
    <n v="0"/>
    <n v="0"/>
    <n v="0"/>
    <n v="0"/>
    <n v="0"/>
    <n v="0"/>
    <n v="0"/>
    <n v="0"/>
    <n v="4250"/>
    <n v="518007"/>
    <n v="4250"/>
    <s v="9"/>
    <x v="11"/>
    <s v="Sewer Funded Debt"/>
    <n v="908137"/>
    <s v="Hilliard-Millbrook-Deerpark-Farlane-Wallford"/>
    <s v="908137 Hilliard-Millbrook-Deerpark-Farlane-Wallford"/>
    <x v="6"/>
    <x v="11"/>
    <x v="0"/>
    <x v="2"/>
  </r>
  <r>
    <n v="908137"/>
    <x v="367"/>
    <x v="2"/>
    <x v="2"/>
    <x v="26"/>
    <x v="6"/>
    <x v="3"/>
    <x v="1"/>
    <x v="1"/>
    <x v="0"/>
    <s v="Individual"/>
    <x v="0"/>
    <x v="6"/>
    <x v="1"/>
    <x v="3"/>
    <x v="11"/>
    <s v="908137  CWWF Deerpark-Hilliard-Fisher et al."/>
    <s v="518011  Water Funded Debt"/>
    <n v="0"/>
    <n v="700"/>
    <n v="0"/>
    <n v="0"/>
    <n v="0"/>
    <n v="0"/>
    <n v="0"/>
    <n v="0"/>
    <n v="0"/>
    <n v="0"/>
    <n v="700"/>
    <n v="518011"/>
    <n v="700"/>
    <s v="9"/>
    <x v="11"/>
    <s v="Water Funded Debt"/>
    <n v="908137"/>
    <s v="Hilliard-Millbrook-Deerpark-Farlane-Wallford"/>
    <s v="908137 Hilliard-Millbrook-Deerpark-Farlane-Wallford"/>
    <x v="6"/>
    <x v="11"/>
    <x v="0"/>
    <x v="2"/>
  </r>
  <r>
    <n v="908138"/>
    <x v="368"/>
    <x v="0"/>
    <x v="0"/>
    <x v="0"/>
    <x v="0"/>
    <x v="0"/>
    <x v="0"/>
    <x v="0"/>
    <x v="0"/>
    <s v="Individual"/>
    <x v="0"/>
    <x v="6"/>
    <x v="1"/>
    <x v="3"/>
    <x v="11"/>
    <s v="908138  CWWF Avenue N-O-P-Q-R-S-T-U"/>
    <s v="516104  City Wide Capital"/>
    <n v="0"/>
    <n v="700"/>
    <n v="0"/>
    <n v="0"/>
    <n v="0"/>
    <n v="0"/>
    <n v="0"/>
    <n v="0"/>
    <n v="0"/>
    <n v="0"/>
    <n v="700"/>
    <n v="516104"/>
    <n v="700"/>
    <s v="18"/>
    <x v="11"/>
    <s v="City Wide Capital"/>
    <n v="908138"/>
    <s v="Avenue N-O-P-Q-R-S-T-U"/>
    <s v="908138 Avenue N-O-P-Q-R-S-T-U"/>
    <x v="6"/>
    <x v="11"/>
    <x v="0"/>
    <x v="0"/>
  </r>
  <r>
    <n v="908138"/>
    <x v="368"/>
    <x v="0"/>
    <x v="0"/>
    <x v="20"/>
    <x v="5"/>
    <x v="3"/>
    <x v="1"/>
    <x v="1"/>
    <x v="0"/>
    <s v="Individual"/>
    <x v="0"/>
    <x v="6"/>
    <x v="1"/>
    <x v="3"/>
    <x v="11"/>
    <s v="908138  CWWF Avenue N-O-P-Q-R-S-T-U"/>
    <s v="516110  Water Capital"/>
    <n v="0"/>
    <n v="2505"/>
    <n v="0"/>
    <n v="0"/>
    <n v="0"/>
    <n v="0"/>
    <n v="0"/>
    <n v="0"/>
    <n v="0"/>
    <n v="0"/>
    <n v="2505"/>
    <n v="516110"/>
    <n v="2505"/>
    <s v="18"/>
    <x v="11"/>
    <s v="Water Capital"/>
    <n v="908138"/>
    <s v="Avenue N-O-P-Q-R-S-T-U"/>
    <s v="908138 Avenue N-O-P-Q-R-S-T-U"/>
    <x v="6"/>
    <x v="11"/>
    <x v="0"/>
    <x v="0"/>
  </r>
  <r>
    <n v="908138"/>
    <x v="368"/>
    <x v="0"/>
    <x v="0"/>
    <x v="22"/>
    <x v="5"/>
    <x v="3"/>
    <x v="1"/>
    <x v="3"/>
    <x v="0"/>
    <s v="Individual"/>
    <x v="0"/>
    <x v="6"/>
    <x v="1"/>
    <x v="3"/>
    <x v="11"/>
    <s v="908138  CWWF Avenue N-O-P-Q-R-S-T-U"/>
    <s v="516180  Stormwater Reserve Capital"/>
    <n v="0"/>
    <n v="1955"/>
    <n v="0"/>
    <n v="0"/>
    <n v="0"/>
    <n v="0"/>
    <n v="0"/>
    <n v="0"/>
    <n v="0"/>
    <n v="0"/>
    <n v="1955"/>
    <n v="516180"/>
    <n v="1955"/>
    <s v="18"/>
    <x v="11"/>
    <s v="Stormwater"/>
    <n v="908138"/>
    <s v="Avenue N-O-P-Q-R-S-T-U"/>
    <s v="908138 Avenue N-O-P-Q-R-S-T-U"/>
    <x v="6"/>
    <x v="11"/>
    <x v="0"/>
    <x v="0"/>
  </r>
  <r>
    <n v="908138"/>
    <x v="368"/>
    <x v="2"/>
    <x v="2"/>
    <x v="2"/>
    <x v="2"/>
    <x v="0"/>
    <x v="0"/>
    <x v="0"/>
    <x v="0"/>
    <s v="Individual"/>
    <x v="0"/>
    <x v="6"/>
    <x v="1"/>
    <x v="3"/>
    <x v="11"/>
    <s v="908138  CWWF Avenue N-O-P-Q-R-S-T-U"/>
    <s v="518004  Tax Supported Debt"/>
    <n v="0"/>
    <n v="200"/>
    <n v="0"/>
    <n v="0"/>
    <n v="0"/>
    <n v="0"/>
    <n v="0"/>
    <n v="0"/>
    <n v="0"/>
    <n v="0"/>
    <n v="200"/>
    <n v="518004"/>
    <n v="200"/>
    <s v="18"/>
    <x v="11"/>
    <s v="Tax Supported Debt"/>
    <n v="908138"/>
    <s v="Avenue N-O-P-Q-R-S-T-U"/>
    <s v="908138 Avenue N-O-P-Q-R-S-T-U"/>
    <x v="6"/>
    <x v="11"/>
    <x v="0"/>
    <x v="2"/>
  </r>
  <r>
    <n v="908138"/>
    <x v="368"/>
    <x v="2"/>
    <x v="2"/>
    <x v="23"/>
    <x v="6"/>
    <x v="3"/>
    <x v="1"/>
    <x v="2"/>
    <x v="0"/>
    <s v="Individual"/>
    <x v="0"/>
    <x v="6"/>
    <x v="1"/>
    <x v="3"/>
    <x v="11"/>
    <s v="908138  CWWF Avenue N-O-P-Q-R-S-T-U"/>
    <s v="518007  Sewer Funded Debt"/>
    <n v="0"/>
    <n v="2100"/>
    <n v="0"/>
    <n v="0"/>
    <n v="0"/>
    <n v="0"/>
    <n v="0"/>
    <n v="0"/>
    <n v="0"/>
    <n v="0"/>
    <n v="2100"/>
    <n v="518007"/>
    <n v="2100"/>
    <s v="18"/>
    <x v="11"/>
    <s v="Sewer Funded Debt"/>
    <n v="908138"/>
    <s v="Avenue N-O-P-Q-R-S-T-U"/>
    <s v="908138 Avenue N-O-P-Q-R-S-T-U"/>
    <x v="6"/>
    <x v="11"/>
    <x v="0"/>
    <x v="2"/>
  </r>
  <r>
    <n v="908138"/>
    <x v="368"/>
    <x v="2"/>
    <x v="2"/>
    <x v="26"/>
    <x v="6"/>
    <x v="3"/>
    <x v="1"/>
    <x v="1"/>
    <x v="0"/>
    <s v="Individual"/>
    <x v="0"/>
    <x v="6"/>
    <x v="1"/>
    <x v="3"/>
    <x v="11"/>
    <s v="908138  CWWF Avenue N-O-P-Q-R-S-T-U"/>
    <s v="518011  Water Funded Debt"/>
    <n v="0"/>
    <n v="200"/>
    <n v="0"/>
    <n v="0"/>
    <n v="0"/>
    <n v="0"/>
    <n v="0"/>
    <n v="0"/>
    <n v="0"/>
    <n v="0"/>
    <n v="200"/>
    <n v="518011"/>
    <n v="200"/>
    <s v="18"/>
    <x v="11"/>
    <s v="Water Funded Debt"/>
    <n v="908138"/>
    <s v="Avenue N-O-P-Q-R-S-T-U"/>
    <s v="908138 Avenue N-O-P-Q-R-S-T-U"/>
    <x v="6"/>
    <x v="11"/>
    <x v="0"/>
    <x v="2"/>
  </r>
  <r>
    <n v="908370"/>
    <x v="369"/>
    <x v="0"/>
    <x v="0"/>
    <x v="0"/>
    <x v="0"/>
    <x v="0"/>
    <x v="0"/>
    <x v="0"/>
    <x v="0"/>
    <s v="Integrated Road, Sewer &amp; Water Program"/>
    <x v="0"/>
    <x v="6"/>
    <x v="1"/>
    <x v="3"/>
    <x v="11"/>
    <s v="908370  Integrated Departmental Mgmt Plan"/>
    <s v="516104  City Wide Capital"/>
    <n v="300"/>
    <n v="0"/>
    <n v="0"/>
    <n v="0"/>
    <n v="0"/>
    <n v="0"/>
    <n v="0"/>
    <n v="0"/>
    <n v="0"/>
    <n v="0"/>
    <n v="300"/>
    <n v="516104"/>
    <n v="300"/>
    <s v="CW"/>
    <x v="13"/>
    <s v="City Wide Capital"/>
    <n v="908370"/>
    <s v="Plan intégré de gestion du service"/>
    <s v="908370 Plan intégré de gestion du service"/>
    <x v="6"/>
    <x v="11"/>
    <x v="0"/>
    <x v="0"/>
  </r>
  <r>
    <n v="908370"/>
    <x v="369"/>
    <x v="0"/>
    <x v="0"/>
    <x v="20"/>
    <x v="5"/>
    <x v="3"/>
    <x v="1"/>
    <x v="1"/>
    <x v="0"/>
    <s v="Integrated Road, Sewer &amp; Water Program"/>
    <x v="0"/>
    <x v="6"/>
    <x v="1"/>
    <x v="3"/>
    <x v="11"/>
    <s v="908370  Integrated Departmental Mgmt Plan"/>
    <s v="516110  Water Capital"/>
    <n v="170"/>
    <n v="0"/>
    <n v="0"/>
    <n v="0"/>
    <n v="0"/>
    <n v="0"/>
    <n v="0"/>
    <n v="0"/>
    <n v="0"/>
    <n v="0"/>
    <n v="170"/>
    <n v="516110"/>
    <n v="170"/>
    <s v="CW"/>
    <x v="13"/>
    <s v="Water Capital"/>
    <n v="908370"/>
    <s v="Plan intégré de gestion du service"/>
    <s v="908370 Plan intégré de gestion du service"/>
    <x v="6"/>
    <x v="11"/>
    <x v="0"/>
    <x v="0"/>
  </r>
  <r>
    <n v="908370"/>
    <x v="369"/>
    <x v="0"/>
    <x v="0"/>
    <x v="21"/>
    <x v="5"/>
    <x v="3"/>
    <x v="1"/>
    <x v="2"/>
    <x v="0"/>
    <s v="Integrated Road, Sewer &amp; Water Program"/>
    <x v="0"/>
    <x v="6"/>
    <x v="1"/>
    <x v="3"/>
    <x v="11"/>
    <s v="908370  Integrated Departmental Mgmt Plan"/>
    <s v="516112  Sewer Capital"/>
    <n v="190"/>
    <n v="0"/>
    <n v="0"/>
    <n v="0"/>
    <n v="0"/>
    <n v="0"/>
    <n v="0"/>
    <n v="0"/>
    <n v="0"/>
    <n v="0"/>
    <n v="190"/>
    <n v="516112"/>
    <n v="190"/>
    <s v="CW"/>
    <x v="13"/>
    <s v="Sewer Capital "/>
    <n v="908370"/>
    <s v="Plan intégré de gestion du service"/>
    <s v="908370 Plan intégré de gestion du service"/>
    <x v="6"/>
    <x v="11"/>
    <x v="0"/>
    <x v="0"/>
  </r>
  <r>
    <n v="908370"/>
    <x v="369"/>
    <x v="0"/>
    <x v="0"/>
    <x v="46"/>
    <x v="0"/>
    <x v="0"/>
    <x v="0"/>
    <x v="0"/>
    <x v="0"/>
    <s v="Integrated Road, Sewer &amp; Water Program"/>
    <x v="0"/>
    <x v="6"/>
    <x v="1"/>
    <x v="3"/>
    <x v="11"/>
    <s v="908370  Integrated Departmental Mgmt Plan"/>
    <s v="516115  Transit Capital"/>
    <n v="150"/>
    <n v="0"/>
    <n v="0"/>
    <n v="0"/>
    <n v="0"/>
    <n v="0"/>
    <n v="0"/>
    <n v="0"/>
    <n v="0"/>
    <n v="0"/>
    <n v="150"/>
    <n v="516115"/>
    <n v="150"/>
    <s v="CW"/>
    <x v="13"/>
    <s v="Transit Capital"/>
    <n v="908370"/>
    <s v="Plan intégré de gestion du service"/>
    <s v="908370 Plan intégré de gestion du service"/>
    <x v="6"/>
    <x v="11"/>
    <x v="0"/>
    <x v="0"/>
  </r>
  <r>
    <n v="908370"/>
    <x v="369"/>
    <x v="0"/>
    <x v="0"/>
    <x v="22"/>
    <x v="5"/>
    <x v="3"/>
    <x v="1"/>
    <x v="3"/>
    <x v="0"/>
    <s v="Integrated Road, Sewer &amp; Water Program"/>
    <x v="0"/>
    <x v="6"/>
    <x v="1"/>
    <x v="3"/>
    <x v="11"/>
    <s v="908370  Integrated Departmental Mgmt Plan"/>
    <s v="516180  Stormwater Reserve Capital"/>
    <n v="190"/>
    <n v="0"/>
    <n v="0"/>
    <n v="0"/>
    <n v="0"/>
    <n v="0"/>
    <n v="0"/>
    <n v="0"/>
    <n v="0"/>
    <n v="0"/>
    <n v="190"/>
    <n v="516180"/>
    <n v="190"/>
    <s v="CW"/>
    <x v="13"/>
    <s v="Stormwater"/>
    <n v="908370"/>
    <s v="Plan intégré de gestion du service"/>
    <s v="908370 Plan intégré de gestion du service"/>
    <x v="6"/>
    <x v="11"/>
    <x v="0"/>
    <x v="0"/>
  </r>
  <r>
    <n v="908487"/>
    <x v="370"/>
    <x v="0"/>
    <x v="0"/>
    <x v="0"/>
    <x v="0"/>
    <x v="0"/>
    <x v="0"/>
    <x v="0"/>
    <x v="0"/>
    <s v="Integrated Road, Sewer &amp; Water Program"/>
    <x v="0"/>
    <x v="6"/>
    <x v="1"/>
    <x v="3"/>
    <x v="11"/>
    <s v="908487  2019 Integrated Scoping Pre/Post Eng"/>
    <s v="516104  City Wide Capital"/>
    <n v="100"/>
    <n v="150"/>
    <n v="150"/>
    <n v="150"/>
    <n v="0"/>
    <n v="0"/>
    <n v="0"/>
    <n v="0"/>
    <n v="0"/>
    <n v="0"/>
    <n v="550"/>
    <n v="516104"/>
    <n v="550"/>
    <s v="CW"/>
    <x v="3"/>
    <s v="City Wide Capital"/>
    <n v="908487"/>
    <s v="Évaluation des infrastructures et collecte des données"/>
    <s v="908487 Évaluation des infrastructures et collecte des données"/>
    <x v="6"/>
    <x v="11"/>
    <x v="0"/>
    <x v="0"/>
  </r>
  <r>
    <n v="908487"/>
    <x v="370"/>
    <x v="0"/>
    <x v="0"/>
    <x v="20"/>
    <x v="5"/>
    <x v="3"/>
    <x v="1"/>
    <x v="1"/>
    <x v="0"/>
    <s v="Integrated Road, Sewer &amp; Water Program"/>
    <x v="0"/>
    <x v="6"/>
    <x v="1"/>
    <x v="3"/>
    <x v="11"/>
    <s v="908487  2019 Integrated Scoping Pre/Post Eng"/>
    <s v="516110  Water Capital"/>
    <n v="260"/>
    <n v="360"/>
    <n v="360"/>
    <n v="360"/>
    <n v="0"/>
    <n v="0"/>
    <n v="0"/>
    <n v="0"/>
    <n v="0"/>
    <n v="0"/>
    <n v="1340"/>
    <n v="516110"/>
    <n v="1340"/>
    <s v="CW"/>
    <x v="3"/>
    <s v="Water Capital"/>
    <n v="908487"/>
    <s v="Évaluation des infrastructures et collecte des données"/>
    <s v="908487 Évaluation des infrastructures et collecte des données"/>
    <x v="6"/>
    <x v="11"/>
    <x v="0"/>
    <x v="0"/>
  </r>
  <r>
    <n v="908487"/>
    <x v="370"/>
    <x v="0"/>
    <x v="0"/>
    <x v="21"/>
    <x v="5"/>
    <x v="3"/>
    <x v="1"/>
    <x v="2"/>
    <x v="0"/>
    <s v="Integrated Road, Sewer &amp; Water Program"/>
    <x v="0"/>
    <x v="6"/>
    <x v="1"/>
    <x v="3"/>
    <x v="11"/>
    <s v="908487  2019 Integrated Scoping Pre/Post Eng"/>
    <s v="516112  Sewer Capital"/>
    <n v="200"/>
    <n v="240"/>
    <n v="240"/>
    <n v="240"/>
    <n v="0"/>
    <n v="0"/>
    <n v="0"/>
    <n v="0"/>
    <n v="0"/>
    <n v="0"/>
    <n v="920"/>
    <n v="516112"/>
    <n v="920"/>
    <s v="CW"/>
    <x v="3"/>
    <s v="Sewer Capital "/>
    <n v="908487"/>
    <s v="Évaluation des infrastructures et collecte des données"/>
    <s v="908487 Évaluation des infrastructures et collecte des données"/>
    <x v="6"/>
    <x v="11"/>
    <x v="0"/>
    <x v="0"/>
  </r>
  <r>
    <n v="908487"/>
    <x v="370"/>
    <x v="0"/>
    <x v="0"/>
    <x v="22"/>
    <x v="5"/>
    <x v="3"/>
    <x v="1"/>
    <x v="3"/>
    <x v="0"/>
    <s v="Integrated Road, Sewer &amp; Water Program"/>
    <x v="0"/>
    <x v="6"/>
    <x v="1"/>
    <x v="3"/>
    <x v="11"/>
    <s v="908487  2019 Integrated Scoping Pre/Post Eng"/>
    <s v="516180  Stormwater Reserve Capital"/>
    <n v="200"/>
    <n v="250"/>
    <n v="250"/>
    <n v="250"/>
    <n v="0"/>
    <n v="0"/>
    <n v="0"/>
    <n v="0"/>
    <n v="0"/>
    <n v="0"/>
    <n v="950"/>
    <n v="516180"/>
    <n v="950"/>
    <s v="CW"/>
    <x v="3"/>
    <s v="Stormwater"/>
    <n v="908487"/>
    <s v="Évaluation des infrastructures et collecte des données"/>
    <s v="908487 Évaluation des infrastructures et collecte des données"/>
    <x v="6"/>
    <x v="11"/>
    <x v="0"/>
    <x v="0"/>
  </r>
  <r>
    <n v="908567"/>
    <x v="371"/>
    <x v="0"/>
    <x v="0"/>
    <x v="0"/>
    <x v="0"/>
    <x v="0"/>
    <x v="0"/>
    <x v="0"/>
    <x v="0"/>
    <s v="Individual"/>
    <x v="0"/>
    <x v="6"/>
    <x v="1"/>
    <x v="3"/>
    <x v="11"/>
    <s v="908567  Alta Vista Dr - Summit Ave"/>
    <s v="516104  City Wide Capital"/>
    <n v="0"/>
    <n v="400"/>
    <n v="1500"/>
    <n v="0"/>
    <n v="0"/>
    <n v="0"/>
    <n v="0"/>
    <n v="0"/>
    <n v="0"/>
    <n v="0"/>
    <n v="1900"/>
    <n v="516104"/>
    <n v="1900"/>
    <s v="18"/>
    <x v="7"/>
    <s v="City Wide Capital"/>
    <n v="908567"/>
    <s v="Alta Vista - Summit"/>
    <s v="908567 Alta Vista - Summit"/>
    <x v="6"/>
    <x v="11"/>
    <x v="0"/>
    <x v="0"/>
  </r>
  <r>
    <n v="908567"/>
    <x v="371"/>
    <x v="0"/>
    <x v="0"/>
    <x v="20"/>
    <x v="5"/>
    <x v="3"/>
    <x v="1"/>
    <x v="1"/>
    <x v="0"/>
    <s v="Individual"/>
    <x v="0"/>
    <x v="6"/>
    <x v="1"/>
    <x v="3"/>
    <x v="11"/>
    <s v="908567  Alta Vista Dr - Summit Ave"/>
    <s v="516110  Water Capital"/>
    <n v="0"/>
    <n v="1000"/>
    <n v="4250"/>
    <n v="0"/>
    <n v="0"/>
    <n v="0"/>
    <n v="0"/>
    <n v="0"/>
    <n v="0"/>
    <n v="0"/>
    <n v="5250"/>
    <n v="516110"/>
    <n v="5250"/>
    <s v="18"/>
    <x v="7"/>
    <s v="Water Capital"/>
    <n v="908567"/>
    <s v="Alta Vista - Summit"/>
    <s v="908567 Alta Vista - Summit"/>
    <x v="6"/>
    <x v="11"/>
    <x v="0"/>
    <x v="0"/>
  </r>
  <r>
    <n v="908567"/>
    <x v="371"/>
    <x v="0"/>
    <x v="0"/>
    <x v="21"/>
    <x v="5"/>
    <x v="3"/>
    <x v="1"/>
    <x v="2"/>
    <x v="0"/>
    <s v="Individual"/>
    <x v="0"/>
    <x v="6"/>
    <x v="1"/>
    <x v="3"/>
    <x v="11"/>
    <s v="908567  Alta Vista Dr - Summit Ave"/>
    <s v="516112  Sewer Capital"/>
    <n v="0"/>
    <n v="670"/>
    <n v="2700"/>
    <n v="0"/>
    <n v="0"/>
    <n v="0"/>
    <n v="0"/>
    <n v="0"/>
    <n v="0"/>
    <n v="0"/>
    <n v="3370"/>
    <n v="516112"/>
    <n v="3370"/>
    <s v="18"/>
    <x v="7"/>
    <s v="Sewer Capital "/>
    <n v="908567"/>
    <s v="Alta Vista - Summit"/>
    <s v="908567 Alta Vista - Summit"/>
    <x v="6"/>
    <x v="11"/>
    <x v="0"/>
    <x v="0"/>
  </r>
  <r>
    <n v="908567"/>
    <x v="371"/>
    <x v="0"/>
    <x v="0"/>
    <x v="22"/>
    <x v="5"/>
    <x v="3"/>
    <x v="1"/>
    <x v="3"/>
    <x v="0"/>
    <s v="Individual"/>
    <x v="0"/>
    <x v="6"/>
    <x v="1"/>
    <x v="3"/>
    <x v="11"/>
    <s v="908567  Alta Vista Dr - Summit Ave"/>
    <s v="516180  Stormwater Reserve Capital"/>
    <n v="0"/>
    <n v="670"/>
    <n v="2700"/>
    <n v="0"/>
    <n v="0"/>
    <n v="0"/>
    <n v="0"/>
    <n v="0"/>
    <n v="0"/>
    <n v="0"/>
    <n v="3370"/>
    <n v="516180"/>
    <n v="3370"/>
    <s v="18"/>
    <x v="7"/>
    <s v="Stormwater"/>
    <n v="908567"/>
    <s v="Alta Vista - Summit"/>
    <s v="908567 Alta Vista - Summit"/>
    <x v="6"/>
    <x v="11"/>
    <x v="0"/>
    <x v="0"/>
  </r>
  <r>
    <n v="908567"/>
    <x v="371"/>
    <x v="2"/>
    <x v="2"/>
    <x v="26"/>
    <x v="6"/>
    <x v="3"/>
    <x v="1"/>
    <x v="1"/>
    <x v="0"/>
    <s v="Individual"/>
    <x v="0"/>
    <x v="6"/>
    <x v="1"/>
    <x v="3"/>
    <x v="11"/>
    <s v="908567  Alta Vista Dr - Summit Ave"/>
    <s v="518011  Water Funded Debt"/>
    <n v="0"/>
    <n v="60"/>
    <n v="50"/>
    <n v="0"/>
    <n v="0"/>
    <n v="0"/>
    <n v="0"/>
    <n v="0"/>
    <n v="0"/>
    <n v="0"/>
    <n v="110"/>
    <n v="518011"/>
    <n v="110"/>
    <s v="18"/>
    <x v="7"/>
    <s v="Water Funded Debt"/>
    <n v="908567"/>
    <s v="Alta Vista - Summit"/>
    <s v="908567 Alta Vista - Summit"/>
    <x v="6"/>
    <x v="11"/>
    <x v="0"/>
    <x v="2"/>
  </r>
  <r>
    <n v="908568"/>
    <x v="372"/>
    <x v="0"/>
    <x v="0"/>
    <x v="0"/>
    <x v="0"/>
    <x v="0"/>
    <x v="0"/>
    <x v="0"/>
    <x v="0"/>
    <s v="Integrated Road, Sewer &amp; Water Program"/>
    <x v="0"/>
    <x v="6"/>
    <x v="1"/>
    <x v="3"/>
    <x v="11"/>
    <s v="908568  Ashburn - Hogan - Wigan - Ness"/>
    <s v="516104  City Wide Capital"/>
    <n v="1235"/>
    <n v="0"/>
    <n v="0"/>
    <n v="0"/>
    <n v="0"/>
    <n v="0"/>
    <n v="0"/>
    <n v="0"/>
    <n v="0"/>
    <n v="0"/>
    <n v="1235"/>
    <n v="516104"/>
    <n v="1235"/>
    <s v="9"/>
    <x v="3"/>
    <s v="City Wide Capital"/>
    <n v="908568"/>
    <s v="Ashburn-Hogan-Wigan-Ness"/>
    <s v="908568 Ashburn-Hogan-Wigan-Ness"/>
    <x v="6"/>
    <x v="11"/>
    <x v="0"/>
    <x v="0"/>
  </r>
  <r>
    <n v="908568"/>
    <x v="372"/>
    <x v="0"/>
    <x v="0"/>
    <x v="20"/>
    <x v="5"/>
    <x v="3"/>
    <x v="1"/>
    <x v="1"/>
    <x v="0"/>
    <s v="Integrated Road, Sewer &amp; Water Program"/>
    <x v="0"/>
    <x v="6"/>
    <x v="1"/>
    <x v="3"/>
    <x v="11"/>
    <s v="908568  Ashburn - Hogan - Wigan - Ness"/>
    <s v="516110  Water Capital"/>
    <n v="3600"/>
    <n v="0"/>
    <n v="0"/>
    <n v="0"/>
    <n v="0"/>
    <n v="0"/>
    <n v="0"/>
    <n v="0"/>
    <n v="0"/>
    <n v="0"/>
    <n v="3600"/>
    <n v="516110"/>
    <n v="3600"/>
    <s v="9"/>
    <x v="3"/>
    <s v="Water Capital"/>
    <n v="908568"/>
    <s v="Ashburn-Hogan-Wigan-Ness"/>
    <s v="908568 Ashburn-Hogan-Wigan-Ness"/>
    <x v="6"/>
    <x v="11"/>
    <x v="0"/>
    <x v="0"/>
  </r>
  <r>
    <n v="908568"/>
    <x v="372"/>
    <x v="0"/>
    <x v="0"/>
    <x v="22"/>
    <x v="5"/>
    <x v="3"/>
    <x v="1"/>
    <x v="3"/>
    <x v="0"/>
    <s v="Integrated Road, Sewer &amp; Water Program"/>
    <x v="0"/>
    <x v="6"/>
    <x v="1"/>
    <x v="3"/>
    <x v="11"/>
    <s v="908568  Ashburn - Hogan - Wigan - Ness"/>
    <s v="516180  Stormwater Reserve Capital"/>
    <n v="2295"/>
    <n v="0"/>
    <n v="0"/>
    <n v="0"/>
    <n v="0"/>
    <n v="0"/>
    <n v="0"/>
    <n v="0"/>
    <n v="0"/>
    <n v="0"/>
    <n v="2295"/>
    <n v="516180"/>
    <n v="2295"/>
    <s v="9"/>
    <x v="3"/>
    <s v="Stormwater"/>
    <n v="908568"/>
    <s v="Ashburn-Hogan-Wigan-Ness"/>
    <s v="908568 Ashburn-Hogan-Wigan-Ness"/>
    <x v="6"/>
    <x v="11"/>
    <x v="0"/>
    <x v="0"/>
  </r>
  <r>
    <n v="908568"/>
    <x v="372"/>
    <x v="2"/>
    <x v="2"/>
    <x v="2"/>
    <x v="2"/>
    <x v="0"/>
    <x v="0"/>
    <x v="0"/>
    <x v="0"/>
    <s v="Integrated Road, Sewer &amp; Water Program"/>
    <x v="0"/>
    <x v="6"/>
    <x v="1"/>
    <x v="3"/>
    <x v="11"/>
    <s v="908568  Ashburn - Hogan - Wigan - Ness"/>
    <s v="518004  Tax Supported Debt"/>
    <n v="200"/>
    <n v="0"/>
    <n v="0"/>
    <n v="0"/>
    <n v="0"/>
    <n v="0"/>
    <n v="0"/>
    <n v="0"/>
    <n v="0"/>
    <n v="0"/>
    <n v="200"/>
    <n v="518004"/>
    <n v="200"/>
    <s v="9"/>
    <x v="3"/>
    <s v="Tax Supported Debt"/>
    <n v="908568"/>
    <s v="Ashburn-Hogan-Wigan-Ness"/>
    <s v="908568 Ashburn-Hogan-Wigan-Ness"/>
    <x v="6"/>
    <x v="11"/>
    <x v="0"/>
    <x v="2"/>
  </r>
  <r>
    <n v="908568"/>
    <x v="372"/>
    <x v="2"/>
    <x v="2"/>
    <x v="23"/>
    <x v="6"/>
    <x v="3"/>
    <x v="1"/>
    <x v="2"/>
    <x v="0"/>
    <s v="Integrated Road, Sewer &amp; Water Program"/>
    <x v="0"/>
    <x v="6"/>
    <x v="1"/>
    <x v="3"/>
    <x v="11"/>
    <s v="908568  Ashburn - Hogan - Wigan - Ness"/>
    <s v="518007  Sewer Funded Debt"/>
    <n v="2295"/>
    <n v="0"/>
    <n v="0"/>
    <n v="0"/>
    <n v="0"/>
    <n v="0"/>
    <n v="0"/>
    <n v="0"/>
    <n v="0"/>
    <n v="0"/>
    <n v="2295"/>
    <n v="518007"/>
    <n v="2295"/>
    <s v="9"/>
    <x v="3"/>
    <s v="Sewer Funded Debt"/>
    <n v="908568"/>
    <s v="Ashburn-Hogan-Wigan-Ness"/>
    <s v="908568 Ashburn-Hogan-Wigan-Ness"/>
    <x v="6"/>
    <x v="11"/>
    <x v="0"/>
    <x v="2"/>
  </r>
  <r>
    <n v="908568"/>
    <x v="372"/>
    <x v="2"/>
    <x v="2"/>
    <x v="26"/>
    <x v="6"/>
    <x v="3"/>
    <x v="1"/>
    <x v="1"/>
    <x v="0"/>
    <s v="Integrated Road, Sewer &amp; Water Program"/>
    <x v="0"/>
    <x v="6"/>
    <x v="1"/>
    <x v="3"/>
    <x v="11"/>
    <s v="908568  Ashburn - Hogan - Wigan - Ness"/>
    <s v="518011  Water Funded Debt"/>
    <n v="15"/>
    <n v="0"/>
    <n v="0"/>
    <n v="0"/>
    <n v="0"/>
    <n v="0"/>
    <n v="0"/>
    <n v="0"/>
    <n v="0"/>
    <n v="0"/>
    <n v="15"/>
    <n v="518011"/>
    <n v="15"/>
    <s v="9"/>
    <x v="3"/>
    <s v="Water Funded Debt"/>
    <n v="908568"/>
    <s v="Ashburn-Hogan-Wigan-Ness"/>
    <s v="908568 Ashburn-Hogan-Wigan-Ness"/>
    <x v="6"/>
    <x v="11"/>
    <x v="0"/>
    <x v="2"/>
  </r>
  <r>
    <n v="908569"/>
    <x v="373"/>
    <x v="0"/>
    <x v="0"/>
    <x v="0"/>
    <x v="0"/>
    <x v="0"/>
    <x v="0"/>
    <x v="0"/>
    <x v="0"/>
    <s v="Integrated Road, Sewer &amp; Water Program"/>
    <x v="0"/>
    <x v="6"/>
    <x v="1"/>
    <x v="3"/>
    <x v="11"/>
    <s v="908569  Borthwick-Quebec-Gardenvale"/>
    <s v="516104  City Wide Capital"/>
    <n v="600"/>
    <n v="0"/>
    <n v="0"/>
    <n v="0"/>
    <n v="0"/>
    <n v="0"/>
    <n v="0"/>
    <n v="0"/>
    <n v="0"/>
    <n v="0"/>
    <n v="600"/>
    <n v="516104"/>
    <n v="600"/>
    <s v="13"/>
    <x v="3"/>
    <s v="City Wide Capital"/>
    <n v="908569"/>
    <s v="Borthwick-Quebec-Gardenvale"/>
    <s v="908569 Borthwick-Quebec-Gardenvale"/>
    <x v="6"/>
    <x v="11"/>
    <x v="0"/>
    <x v="0"/>
  </r>
  <r>
    <n v="908569"/>
    <x v="373"/>
    <x v="0"/>
    <x v="0"/>
    <x v="20"/>
    <x v="5"/>
    <x v="3"/>
    <x v="1"/>
    <x v="1"/>
    <x v="0"/>
    <s v="Integrated Road, Sewer &amp; Water Program"/>
    <x v="0"/>
    <x v="6"/>
    <x v="1"/>
    <x v="3"/>
    <x v="11"/>
    <s v="908569  Borthwick-Quebec-Gardenvale"/>
    <s v="516110  Water Capital"/>
    <n v="1180"/>
    <n v="0"/>
    <n v="0"/>
    <n v="0"/>
    <n v="0"/>
    <n v="0"/>
    <n v="0"/>
    <n v="0"/>
    <n v="0"/>
    <n v="0"/>
    <n v="1180"/>
    <n v="516110"/>
    <n v="1180"/>
    <s v="13"/>
    <x v="3"/>
    <s v="Water Capital"/>
    <n v="908569"/>
    <s v="Borthwick-Quebec-Gardenvale"/>
    <s v="908569 Borthwick-Quebec-Gardenvale"/>
    <x v="6"/>
    <x v="11"/>
    <x v="0"/>
    <x v="0"/>
  </r>
  <r>
    <n v="908569"/>
    <x v="373"/>
    <x v="0"/>
    <x v="0"/>
    <x v="22"/>
    <x v="5"/>
    <x v="3"/>
    <x v="1"/>
    <x v="3"/>
    <x v="0"/>
    <s v="Integrated Road, Sewer &amp; Water Program"/>
    <x v="0"/>
    <x v="6"/>
    <x v="1"/>
    <x v="3"/>
    <x v="11"/>
    <s v="908569  Borthwick-Quebec-Gardenvale"/>
    <s v="516180  Stormwater Reserve Capital"/>
    <n v="1390"/>
    <n v="0"/>
    <n v="0"/>
    <n v="0"/>
    <n v="0"/>
    <n v="0"/>
    <n v="0"/>
    <n v="0"/>
    <n v="0"/>
    <n v="0"/>
    <n v="1390"/>
    <n v="516180"/>
    <n v="1390"/>
    <s v="13"/>
    <x v="3"/>
    <s v="Stormwater"/>
    <n v="908569"/>
    <s v="Borthwick-Quebec-Gardenvale"/>
    <s v="908569 Borthwick-Quebec-Gardenvale"/>
    <x v="6"/>
    <x v="11"/>
    <x v="0"/>
    <x v="0"/>
  </r>
  <r>
    <n v="908569"/>
    <x v="373"/>
    <x v="2"/>
    <x v="2"/>
    <x v="23"/>
    <x v="6"/>
    <x v="3"/>
    <x v="1"/>
    <x v="2"/>
    <x v="0"/>
    <s v="Integrated Road, Sewer &amp; Water Program"/>
    <x v="0"/>
    <x v="6"/>
    <x v="1"/>
    <x v="3"/>
    <x v="11"/>
    <s v="908569  Borthwick-Quebec-Gardenvale"/>
    <s v="518007  Sewer Funded Debt"/>
    <n v="1050"/>
    <n v="0"/>
    <n v="0"/>
    <n v="0"/>
    <n v="0"/>
    <n v="0"/>
    <n v="0"/>
    <n v="0"/>
    <n v="0"/>
    <n v="0"/>
    <n v="1050"/>
    <n v="518007"/>
    <n v="1050"/>
    <s v="13"/>
    <x v="3"/>
    <s v="Sewer Funded Debt"/>
    <n v="908569"/>
    <s v="Borthwick-Quebec-Gardenvale"/>
    <s v="908569 Borthwick-Quebec-Gardenvale"/>
    <x v="6"/>
    <x v="11"/>
    <x v="0"/>
    <x v="2"/>
  </r>
  <r>
    <n v="908569"/>
    <x v="373"/>
    <x v="2"/>
    <x v="2"/>
    <x v="26"/>
    <x v="6"/>
    <x v="3"/>
    <x v="1"/>
    <x v="1"/>
    <x v="0"/>
    <s v="Integrated Road, Sewer &amp; Water Program"/>
    <x v="0"/>
    <x v="6"/>
    <x v="1"/>
    <x v="3"/>
    <x v="11"/>
    <s v="908569  Borthwick-Quebec-Gardenvale"/>
    <s v="518011  Water Funded Debt"/>
    <n v="200"/>
    <n v="0"/>
    <n v="0"/>
    <n v="0"/>
    <n v="0"/>
    <n v="0"/>
    <n v="0"/>
    <n v="0"/>
    <n v="0"/>
    <n v="0"/>
    <n v="200"/>
    <n v="518011"/>
    <n v="200"/>
    <s v="13"/>
    <x v="3"/>
    <s v="Water Funded Debt"/>
    <n v="908569"/>
    <s v="Borthwick-Quebec-Gardenvale"/>
    <s v="908569 Borthwick-Quebec-Gardenvale"/>
    <x v="6"/>
    <x v="11"/>
    <x v="0"/>
    <x v="2"/>
  </r>
  <r>
    <n v="908572"/>
    <x v="374"/>
    <x v="0"/>
    <x v="0"/>
    <x v="0"/>
    <x v="0"/>
    <x v="0"/>
    <x v="0"/>
    <x v="0"/>
    <x v="0"/>
    <s v="Individual"/>
    <x v="0"/>
    <x v="6"/>
    <x v="1"/>
    <x v="3"/>
    <x v="11"/>
    <s v="908572  Fairbairn-Bellwood-Willard-Belmont"/>
    <s v="516104  City Wide Capital"/>
    <n v="0"/>
    <n v="940"/>
    <n v="0"/>
    <n v="0"/>
    <n v="0"/>
    <n v="0"/>
    <n v="0"/>
    <n v="0"/>
    <n v="0"/>
    <n v="0"/>
    <n v="940"/>
    <n v="516104"/>
    <n v="940"/>
    <s v="17"/>
    <x v="3"/>
    <s v="City Wide Capital"/>
    <n v="908572"/>
    <s v="Fairbairn-Bellwood-Willard-Belmont"/>
    <s v="908572 Fairbairn-Bellwood-Willard-Belmont"/>
    <x v="6"/>
    <x v="11"/>
    <x v="0"/>
    <x v="0"/>
  </r>
  <r>
    <n v="908572"/>
    <x v="374"/>
    <x v="0"/>
    <x v="0"/>
    <x v="20"/>
    <x v="5"/>
    <x v="3"/>
    <x v="1"/>
    <x v="1"/>
    <x v="0"/>
    <s v="Individual"/>
    <x v="0"/>
    <x v="6"/>
    <x v="1"/>
    <x v="3"/>
    <x v="11"/>
    <s v="908572  Fairbairn-Bellwood-Willard-Belmont"/>
    <s v="516110  Water Capital"/>
    <n v="0"/>
    <n v="1860"/>
    <n v="0"/>
    <n v="0"/>
    <n v="0"/>
    <n v="0"/>
    <n v="0"/>
    <n v="0"/>
    <n v="0"/>
    <n v="0"/>
    <n v="1860"/>
    <n v="516110"/>
    <n v="1860"/>
    <s v="17"/>
    <x v="3"/>
    <s v="Water Capital"/>
    <n v="908572"/>
    <s v="Fairbairn-Bellwood-Willard-Belmont"/>
    <s v="908572 Fairbairn-Bellwood-Willard-Belmont"/>
    <x v="6"/>
    <x v="11"/>
    <x v="0"/>
    <x v="0"/>
  </r>
  <r>
    <n v="908572"/>
    <x v="374"/>
    <x v="0"/>
    <x v="0"/>
    <x v="22"/>
    <x v="5"/>
    <x v="3"/>
    <x v="1"/>
    <x v="3"/>
    <x v="0"/>
    <s v="Individual"/>
    <x v="0"/>
    <x v="6"/>
    <x v="1"/>
    <x v="3"/>
    <x v="11"/>
    <s v="908572  Fairbairn-Bellwood-Willard-Belmont"/>
    <s v="516180  Stormwater Reserve Capital"/>
    <n v="0"/>
    <n v="1700"/>
    <n v="0"/>
    <n v="0"/>
    <n v="0"/>
    <n v="0"/>
    <n v="0"/>
    <n v="0"/>
    <n v="0"/>
    <n v="0"/>
    <n v="1700"/>
    <n v="516180"/>
    <n v="1700"/>
    <s v="17"/>
    <x v="3"/>
    <s v="Stormwater"/>
    <n v="908572"/>
    <s v="Fairbairn-Bellwood-Willard-Belmont"/>
    <s v="908572 Fairbairn-Bellwood-Willard-Belmont"/>
    <x v="6"/>
    <x v="11"/>
    <x v="0"/>
    <x v="0"/>
  </r>
  <r>
    <n v="908572"/>
    <x v="374"/>
    <x v="2"/>
    <x v="2"/>
    <x v="2"/>
    <x v="2"/>
    <x v="0"/>
    <x v="0"/>
    <x v="0"/>
    <x v="0"/>
    <s v="Individual"/>
    <x v="0"/>
    <x v="6"/>
    <x v="1"/>
    <x v="3"/>
    <x v="11"/>
    <s v="908572  Fairbairn-Bellwood-Willard-Belmont"/>
    <s v="518004  Tax Supported Debt"/>
    <n v="0"/>
    <n v="30"/>
    <n v="0"/>
    <n v="0"/>
    <n v="0"/>
    <n v="0"/>
    <n v="0"/>
    <n v="0"/>
    <n v="0"/>
    <n v="0"/>
    <n v="30"/>
    <n v="518004"/>
    <n v="30"/>
    <s v="17"/>
    <x v="3"/>
    <s v="Tax Supported Debt"/>
    <n v="908572"/>
    <s v="Fairbairn-Bellwood-Willard-Belmont"/>
    <s v="908572 Fairbairn-Bellwood-Willard-Belmont"/>
    <x v="6"/>
    <x v="11"/>
    <x v="0"/>
    <x v="2"/>
  </r>
  <r>
    <n v="908572"/>
    <x v="374"/>
    <x v="2"/>
    <x v="2"/>
    <x v="23"/>
    <x v="6"/>
    <x v="3"/>
    <x v="1"/>
    <x v="2"/>
    <x v="0"/>
    <s v="Individual"/>
    <x v="0"/>
    <x v="6"/>
    <x v="1"/>
    <x v="3"/>
    <x v="11"/>
    <s v="908572  Fairbairn-Bellwood-Willard-Belmont"/>
    <s v="518007  Sewer Funded Debt"/>
    <n v="0"/>
    <n v="1570"/>
    <n v="0"/>
    <n v="0"/>
    <n v="0"/>
    <n v="0"/>
    <n v="0"/>
    <n v="0"/>
    <n v="0"/>
    <n v="0"/>
    <n v="1570"/>
    <n v="518007"/>
    <n v="1570"/>
    <s v="17"/>
    <x v="3"/>
    <s v="Sewer Funded Debt"/>
    <n v="908572"/>
    <s v="Fairbairn-Bellwood-Willard-Belmont"/>
    <s v="908572 Fairbairn-Bellwood-Willard-Belmont"/>
    <x v="6"/>
    <x v="11"/>
    <x v="0"/>
    <x v="2"/>
  </r>
  <r>
    <n v="908572"/>
    <x v="374"/>
    <x v="2"/>
    <x v="2"/>
    <x v="26"/>
    <x v="6"/>
    <x v="3"/>
    <x v="1"/>
    <x v="1"/>
    <x v="0"/>
    <s v="Individual"/>
    <x v="0"/>
    <x v="6"/>
    <x v="1"/>
    <x v="3"/>
    <x v="11"/>
    <s v="908572  Fairbairn-Bellwood-Willard-Belmont"/>
    <s v="518011  Water Funded Debt"/>
    <n v="0"/>
    <n v="200"/>
    <n v="0"/>
    <n v="0"/>
    <n v="0"/>
    <n v="0"/>
    <n v="0"/>
    <n v="0"/>
    <n v="0"/>
    <n v="0"/>
    <n v="200"/>
    <n v="518011"/>
    <n v="200"/>
    <s v="17"/>
    <x v="3"/>
    <s v="Water Funded Debt"/>
    <n v="908572"/>
    <s v="Fairbairn-Bellwood-Willard-Belmont"/>
    <s v="908572 Fairbairn-Bellwood-Willard-Belmont"/>
    <x v="6"/>
    <x v="11"/>
    <x v="0"/>
    <x v="2"/>
  </r>
  <r>
    <n v="908573"/>
    <x v="375"/>
    <x v="0"/>
    <x v="0"/>
    <x v="0"/>
    <x v="0"/>
    <x v="0"/>
    <x v="0"/>
    <x v="0"/>
    <x v="0"/>
    <s v="Integrated Road, Sewer &amp; Water Program"/>
    <x v="0"/>
    <x v="6"/>
    <x v="1"/>
    <x v="3"/>
    <x v="11"/>
    <s v="908573  Gibson-Denver-Tampa-Orlando"/>
    <s v="516104  City Wide Capital"/>
    <n v="580"/>
    <n v="0"/>
    <n v="0"/>
    <n v="0"/>
    <n v="0"/>
    <n v="0"/>
    <n v="0"/>
    <n v="0"/>
    <n v="0"/>
    <n v="0"/>
    <n v="580"/>
    <n v="516104"/>
    <n v="580"/>
    <s v="18"/>
    <x v="3"/>
    <s v="City Wide Capital"/>
    <n v="908573"/>
    <s v="Gibson-Denver-Tampa-Orlando"/>
    <s v="908573 Gibson-Denver-Tampa-Orlando"/>
    <x v="6"/>
    <x v="11"/>
    <x v="0"/>
    <x v="0"/>
  </r>
  <r>
    <n v="908573"/>
    <x v="375"/>
    <x v="0"/>
    <x v="0"/>
    <x v="20"/>
    <x v="5"/>
    <x v="3"/>
    <x v="1"/>
    <x v="1"/>
    <x v="0"/>
    <s v="Integrated Road, Sewer &amp; Water Program"/>
    <x v="0"/>
    <x v="6"/>
    <x v="1"/>
    <x v="3"/>
    <x v="11"/>
    <s v="908573  Gibson-Denver-Tampa-Orlando"/>
    <s v="516110  Water Capital"/>
    <n v="1000"/>
    <n v="0"/>
    <n v="0"/>
    <n v="0"/>
    <n v="0"/>
    <n v="0"/>
    <n v="0"/>
    <n v="0"/>
    <n v="0"/>
    <n v="0"/>
    <n v="1000"/>
    <n v="516110"/>
    <n v="1000"/>
    <s v="18"/>
    <x v="3"/>
    <s v="Water Capital"/>
    <n v="908573"/>
    <s v="Gibson-Denver-Tampa-Orlando"/>
    <s v="908573 Gibson-Denver-Tampa-Orlando"/>
    <x v="6"/>
    <x v="11"/>
    <x v="0"/>
    <x v="0"/>
  </r>
  <r>
    <n v="908573"/>
    <x v="375"/>
    <x v="0"/>
    <x v="0"/>
    <x v="21"/>
    <x v="5"/>
    <x v="3"/>
    <x v="1"/>
    <x v="2"/>
    <x v="0"/>
    <s v="Integrated Road, Sewer &amp; Water Program"/>
    <x v="0"/>
    <x v="6"/>
    <x v="1"/>
    <x v="3"/>
    <x v="11"/>
    <s v="908573  Gibson-Denver-Tampa-Orlando"/>
    <s v="516112  Sewer Capital"/>
    <n v="760"/>
    <n v="0"/>
    <n v="0"/>
    <n v="0"/>
    <n v="0"/>
    <n v="0"/>
    <n v="0"/>
    <n v="0"/>
    <n v="0"/>
    <n v="0"/>
    <n v="760"/>
    <n v="516112"/>
    <n v="760"/>
    <s v="18"/>
    <x v="3"/>
    <s v="Sewer Capital "/>
    <n v="908573"/>
    <s v="Gibson-Denver-Tampa-Orlando"/>
    <s v="908573 Gibson-Denver-Tampa-Orlando"/>
    <x v="6"/>
    <x v="11"/>
    <x v="0"/>
    <x v="0"/>
  </r>
  <r>
    <n v="908573"/>
    <x v="375"/>
    <x v="0"/>
    <x v="0"/>
    <x v="22"/>
    <x v="5"/>
    <x v="3"/>
    <x v="1"/>
    <x v="3"/>
    <x v="0"/>
    <s v="Integrated Road, Sewer &amp; Water Program"/>
    <x v="0"/>
    <x v="6"/>
    <x v="1"/>
    <x v="3"/>
    <x v="11"/>
    <s v="908573  Gibson-Denver-Tampa-Orlando"/>
    <s v="516180  Stormwater Reserve Capital"/>
    <n v="870"/>
    <n v="0"/>
    <n v="0"/>
    <n v="0"/>
    <n v="0"/>
    <n v="0"/>
    <n v="0"/>
    <n v="0"/>
    <n v="0"/>
    <n v="0"/>
    <n v="870"/>
    <n v="516180"/>
    <n v="870"/>
    <s v="18"/>
    <x v="3"/>
    <s v="Stormwater"/>
    <n v="908573"/>
    <s v="Gibson-Denver-Tampa-Orlando"/>
    <s v="908573 Gibson-Denver-Tampa-Orlando"/>
    <x v="6"/>
    <x v="11"/>
    <x v="0"/>
    <x v="0"/>
  </r>
  <r>
    <n v="908573"/>
    <x v="375"/>
    <x v="2"/>
    <x v="2"/>
    <x v="23"/>
    <x v="6"/>
    <x v="3"/>
    <x v="1"/>
    <x v="2"/>
    <x v="0"/>
    <s v="Integrated Road, Sewer &amp; Water Program"/>
    <x v="0"/>
    <x v="6"/>
    <x v="1"/>
    <x v="3"/>
    <x v="11"/>
    <s v="908573  Gibson-Denver-Tampa-Orlando"/>
    <s v="518007  Sewer Funded Debt"/>
    <n v="200"/>
    <n v="0"/>
    <n v="0"/>
    <n v="0"/>
    <n v="0"/>
    <n v="0"/>
    <n v="0"/>
    <n v="0"/>
    <n v="0"/>
    <n v="0"/>
    <n v="200"/>
    <n v="518007"/>
    <n v="200"/>
    <s v="18"/>
    <x v="3"/>
    <s v="Sewer Funded Debt"/>
    <n v="908573"/>
    <s v="Gibson-Denver-Tampa-Orlando"/>
    <s v="908573 Gibson-Denver-Tampa-Orlando"/>
    <x v="6"/>
    <x v="11"/>
    <x v="0"/>
    <x v="2"/>
  </r>
  <r>
    <n v="908573"/>
    <x v="375"/>
    <x v="2"/>
    <x v="2"/>
    <x v="26"/>
    <x v="6"/>
    <x v="3"/>
    <x v="1"/>
    <x v="1"/>
    <x v="0"/>
    <s v="Integrated Road, Sewer &amp; Water Program"/>
    <x v="0"/>
    <x v="6"/>
    <x v="1"/>
    <x v="3"/>
    <x v="11"/>
    <s v="908573  Gibson-Denver-Tampa-Orlando"/>
    <s v="518011  Water Funded Debt"/>
    <n v="340"/>
    <n v="0"/>
    <n v="0"/>
    <n v="0"/>
    <n v="0"/>
    <n v="0"/>
    <n v="0"/>
    <n v="0"/>
    <n v="0"/>
    <n v="0"/>
    <n v="340"/>
    <n v="518011"/>
    <n v="340"/>
    <s v="18"/>
    <x v="3"/>
    <s v="Water Funded Debt"/>
    <n v="908573"/>
    <s v="Gibson-Denver-Tampa-Orlando"/>
    <s v="908573 Gibson-Denver-Tampa-Orlando"/>
    <x v="6"/>
    <x v="11"/>
    <x v="0"/>
    <x v="2"/>
  </r>
  <r>
    <n v="908574"/>
    <x v="376"/>
    <x v="0"/>
    <x v="0"/>
    <x v="0"/>
    <x v="0"/>
    <x v="0"/>
    <x v="0"/>
    <x v="0"/>
    <x v="0"/>
    <s v="Integrated Road, Sewer &amp; Water Program"/>
    <x v="0"/>
    <x v="6"/>
    <x v="1"/>
    <x v="3"/>
    <x v="11"/>
    <s v="908574  Grove Ave &amp; Grosvenor"/>
    <s v="516104  City Wide Capital"/>
    <n v="170"/>
    <n v="0"/>
    <n v="580"/>
    <n v="0"/>
    <n v="0"/>
    <n v="0"/>
    <n v="0"/>
    <n v="0"/>
    <n v="0"/>
    <n v="0"/>
    <n v="750"/>
    <n v="516104"/>
    <n v="750"/>
    <s v="17"/>
    <x v="7"/>
    <s v="City Wide Capital"/>
    <n v="908574"/>
    <s v="Av. Grove "/>
    <s v="908574 Av. Grove "/>
    <x v="6"/>
    <x v="11"/>
    <x v="0"/>
    <x v="0"/>
  </r>
  <r>
    <n v="908574"/>
    <x v="376"/>
    <x v="0"/>
    <x v="0"/>
    <x v="20"/>
    <x v="5"/>
    <x v="3"/>
    <x v="1"/>
    <x v="1"/>
    <x v="0"/>
    <s v="Integrated Road, Sewer &amp; Water Program"/>
    <x v="0"/>
    <x v="6"/>
    <x v="1"/>
    <x v="3"/>
    <x v="11"/>
    <s v="908574  Grove Ave &amp; Grosvenor"/>
    <s v="516110  Water Capital"/>
    <n v="300"/>
    <n v="0"/>
    <n v="1350"/>
    <n v="0"/>
    <n v="0"/>
    <n v="0"/>
    <n v="0"/>
    <n v="0"/>
    <n v="0"/>
    <n v="0"/>
    <n v="1650"/>
    <n v="516110"/>
    <n v="1650"/>
    <s v="17"/>
    <x v="7"/>
    <s v="Water Capital"/>
    <n v="908574"/>
    <s v="Av. Grove "/>
    <s v="908574 Av. Grove "/>
    <x v="6"/>
    <x v="11"/>
    <x v="0"/>
    <x v="0"/>
  </r>
  <r>
    <n v="908574"/>
    <x v="376"/>
    <x v="0"/>
    <x v="0"/>
    <x v="21"/>
    <x v="5"/>
    <x v="3"/>
    <x v="1"/>
    <x v="2"/>
    <x v="0"/>
    <s v="Integrated Road, Sewer &amp; Water Program"/>
    <x v="0"/>
    <x v="6"/>
    <x v="1"/>
    <x v="3"/>
    <x v="11"/>
    <s v="908574  Grove Ave &amp; Grosvenor"/>
    <s v="516112  Sewer Capital"/>
    <n v="150"/>
    <n v="0"/>
    <n v="0"/>
    <n v="0"/>
    <n v="0"/>
    <n v="0"/>
    <n v="0"/>
    <n v="0"/>
    <n v="0"/>
    <n v="0"/>
    <n v="150"/>
    <n v="516112"/>
    <n v="150"/>
    <s v="17"/>
    <x v="7"/>
    <s v="Sewer Capital "/>
    <n v="908574"/>
    <s v="Av. Grove "/>
    <s v="908574 Av. Grove "/>
    <x v="6"/>
    <x v="11"/>
    <x v="0"/>
    <x v="0"/>
  </r>
  <r>
    <n v="908574"/>
    <x v="376"/>
    <x v="0"/>
    <x v="0"/>
    <x v="22"/>
    <x v="5"/>
    <x v="3"/>
    <x v="1"/>
    <x v="3"/>
    <x v="0"/>
    <s v="Integrated Road, Sewer &amp; Water Program"/>
    <x v="0"/>
    <x v="6"/>
    <x v="1"/>
    <x v="3"/>
    <x v="11"/>
    <s v="908574  Grove Ave &amp; Grosvenor"/>
    <s v="516180  Stormwater Reserve Capital"/>
    <n v="0"/>
    <n v="0"/>
    <n v="1350"/>
    <n v="0"/>
    <n v="0"/>
    <n v="0"/>
    <n v="0"/>
    <n v="0"/>
    <n v="0"/>
    <n v="0"/>
    <n v="1350"/>
    <n v="516180"/>
    <n v="1350"/>
    <s v="17"/>
    <x v="7"/>
    <s v="Stormwater"/>
    <n v="908574"/>
    <s v="Av. Grove "/>
    <s v="908574 Av. Grove "/>
    <x v="6"/>
    <x v="11"/>
    <x v="0"/>
    <x v="0"/>
  </r>
  <r>
    <n v="908574"/>
    <x v="376"/>
    <x v="2"/>
    <x v="2"/>
    <x v="23"/>
    <x v="6"/>
    <x v="3"/>
    <x v="1"/>
    <x v="2"/>
    <x v="0"/>
    <s v="Integrated Road, Sewer &amp; Water Program"/>
    <x v="0"/>
    <x v="6"/>
    <x v="1"/>
    <x v="3"/>
    <x v="11"/>
    <s v="908574  Grove Ave &amp; Grosvenor"/>
    <s v="518007  Sewer Funded Debt"/>
    <n v="30"/>
    <n v="0"/>
    <n v="720"/>
    <n v="0"/>
    <n v="0"/>
    <n v="0"/>
    <n v="0"/>
    <n v="0"/>
    <n v="0"/>
    <n v="0"/>
    <n v="750"/>
    <n v="518007"/>
    <n v="750"/>
    <s v="17"/>
    <x v="7"/>
    <s v="Sewer Funded Debt"/>
    <n v="908574"/>
    <s v="Av. Grove "/>
    <s v="908574 Av. Grove "/>
    <x v="6"/>
    <x v="11"/>
    <x v="0"/>
    <x v="2"/>
  </r>
  <r>
    <n v="908574"/>
    <x v="376"/>
    <x v="2"/>
    <x v="2"/>
    <x v="26"/>
    <x v="6"/>
    <x v="3"/>
    <x v="1"/>
    <x v="1"/>
    <x v="0"/>
    <s v="Integrated Road, Sewer &amp; Water Program"/>
    <x v="0"/>
    <x v="6"/>
    <x v="1"/>
    <x v="3"/>
    <x v="11"/>
    <s v="908574  Grove Ave &amp; Grosvenor"/>
    <s v="518011  Water Funded Debt"/>
    <n v="50"/>
    <n v="0"/>
    <n v="100"/>
    <n v="0"/>
    <n v="0"/>
    <n v="0"/>
    <n v="0"/>
    <n v="0"/>
    <n v="0"/>
    <n v="0"/>
    <n v="150"/>
    <n v="518011"/>
    <n v="150"/>
    <s v="17"/>
    <x v="7"/>
    <s v="Water Funded Debt"/>
    <n v="908574"/>
    <s v="Av. Grove "/>
    <s v="908574 Av. Grove "/>
    <x v="6"/>
    <x v="11"/>
    <x v="0"/>
    <x v="2"/>
  </r>
  <r>
    <n v="908574"/>
    <x v="376"/>
    <x v="2"/>
    <x v="2"/>
    <x v="24"/>
    <x v="6"/>
    <x v="3"/>
    <x v="1"/>
    <x v="3"/>
    <x v="0"/>
    <s v="Integrated Road, Sewer &amp; Water Program"/>
    <x v="0"/>
    <x v="6"/>
    <x v="1"/>
    <x v="3"/>
    <x v="11"/>
    <s v="908574  Grove Ave &amp; Grosvenor"/>
    <s v="518056  Stormwater Reserve Capital Debt"/>
    <n v="350"/>
    <n v="0"/>
    <n v="100"/>
    <n v="0"/>
    <n v="0"/>
    <n v="0"/>
    <n v="0"/>
    <n v="0"/>
    <n v="0"/>
    <n v="0"/>
    <n v="450"/>
    <n v="518056"/>
    <n v="450"/>
    <s v="17"/>
    <x v="7"/>
    <e v="#N/A"/>
    <n v="908574"/>
    <s v="Av. Grove "/>
    <s v="908574 Av. Grove "/>
    <x v="6"/>
    <x v="11"/>
    <x v="0"/>
    <x v="2"/>
  </r>
  <r>
    <n v="908576"/>
    <x v="377"/>
    <x v="0"/>
    <x v="0"/>
    <x v="0"/>
    <x v="0"/>
    <x v="0"/>
    <x v="0"/>
    <x v="0"/>
    <x v="0"/>
    <s v="Individual"/>
    <x v="0"/>
    <x v="6"/>
    <x v="1"/>
    <x v="3"/>
    <x v="11"/>
    <s v="908576  Larkin-Larose-Lepage"/>
    <s v="516104  City Wide Capital"/>
    <n v="0"/>
    <n v="800"/>
    <n v="0"/>
    <n v="0"/>
    <n v="0"/>
    <n v="0"/>
    <n v="0"/>
    <n v="0"/>
    <n v="0"/>
    <n v="0"/>
    <n v="800"/>
    <n v="516104"/>
    <n v="800"/>
    <n v="3"/>
    <x v="3"/>
    <s v="City Wide Capital"/>
    <n v="908576"/>
    <s v="Larkin-Larose-Lepage"/>
    <s v="908576 Larkin-Larose-Lepage"/>
    <x v="6"/>
    <x v="11"/>
    <x v="0"/>
    <x v="0"/>
  </r>
  <r>
    <n v="908576"/>
    <x v="377"/>
    <x v="0"/>
    <x v="0"/>
    <x v="20"/>
    <x v="5"/>
    <x v="3"/>
    <x v="1"/>
    <x v="1"/>
    <x v="0"/>
    <s v="Individual"/>
    <x v="0"/>
    <x v="6"/>
    <x v="1"/>
    <x v="3"/>
    <x v="11"/>
    <s v="908576  Larkin-Larose-Lepage"/>
    <s v="516110  Water Capital"/>
    <n v="0"/>
    <n v="1350"/>
    <n v="0"/>
    <n v="0"/>
    <n v="0"/>
    <n v="0"/>
    <n v="0"/>
    <n v="0"/>
    <n v="0"/>
    <n v="0"/>
    <n v="1350"/>
    <n v="516110"/>
    <n v="1350"/>
    <n v="3"/>
    <x v="3"/>
    <s v="Water Capital"/>
    <n v="908576"/>
    <s v="Larkin-Larose-Lepage"/>
    <s v="908576 Larkin-Larose-Lepage"/>
    <x v="6"/>
    <x v="11"/>
    <x v="0"/>
    <x v="0"/>
  </r>
  <r>
    <n v="908576"/>
    <x v="377"/>
    <x v="0"/>
    <x v="0"/>
    <x v="21"/>
    <x v="5"/>
    <x v="3"/>
    <x v="1"/>
    <x v="2"/>
    <x v="0"/>
    <s v="Individual"/>
    <x v="0"/>
    <x v="6"/>
    <x v="1"/>
    <x v="3"/>
    <x v="11"/>
    <s v="908576  Larkin-Larose-Lepage"/>
    <s v="516112  Sewer Capital"/>
    <n v="0"/>
    <n v="1350"/>
    <n v="0"/>
    <n v="0"/>
    <n v="0"/>
    <n v="0"/>
    <n v="0"/>
    <n v="0"/>
    <n v="0"/>
    <n v="0"/>
    <n v="1350"/>
    <n v="516112"/>
    <n v="1350"/>
    <n v="3"/>
    <x v="3"/>
    <s v="Sewer Capital "/>
    <n v="908576"/>
    <s v="Larkin-Larose-Lepage"/>
    <s v="908576 Larkin-Larose-Lepage"/>
    <x v="6"/>
    <x v="11"/>
    <x v="0"/>
    <x v="0"/>
  </r>
  <r>
    <n v="908576"/>
    <x v="377"/>
    <x v="0"/>
    <x v="0"/>
    <x v="22"/>
    <x v="5"/>
    <x v="3"/>
    <x v="1"/>
    <x v="3"/>
    <x v="0"/>
    <s v="Individual"/>
    <x v="0"/>
    <x v="6"/>
    <x v="1"/>
    <x v="3"/>
    <x v="11"/>
    <s v="908576  Larkin-Larose-Lepage"/>
    <s v="516180  Stormwater Reserve Capital"/>
    <n v="0"/>
    <n v="1350"/>
    <n v="0"/>
    <n v="0"/>
    <n v="0"/>
    <n v="0"/>
    <n v="0"/>
    <n v="0"/>
    <n v="0"/>
    <n v="0"/>
    <n v="1350"/>
    <n v="516180"/>
    <n v="1350"/>
    <n v="3"/>
    <x v="3"/>
    <s v="Stormwater"/>
    <n v="908576"/>
    <s v="Larkin-Larose-Lepage"/>
    <s v="908576 Larkin-Larose-Lepage"/>
    <x v="6"/>
    <x v="11"/>
    <x v="0"/>
    <x v="0"/>
  </r>
  <r>
    <n v="908576"/>
    <x v="377"/>
    <x v="2"/>
    <x v="2"/>
    <x v="2"/>
    <x v="2"/>
    <x v="0"/>
    <x v="0"/>
    <x v="0"/>
    <x v="0"/>
    <s v="Individual"/>
    <x v="0"/>
    <x v="6"/>
    <x v="1"/>
    <x v="3"/>
    <x v="11"/>
    <s v="908576  Larkin-Larose-Lepage"/>
    <s v="518004  Tax Supported Debt"/>
    <n v="0"/>
    <n v="50"/>
    <n v="0"/>
    <n v="0"/>
    <n v="0"/>
    <n v="0"/>
    <n v="0"/>
    <n v="0"/>
    <n v="0"/>
    <n v="0"/>
    <n v="50"/>
    <n v="518004"/>
    <n v="50"/>
    <n v="3"/>
    <x v="3"/>
    <s v="Tax Supported Debt"/>
    <n v="908576"/>
    <s v="Larkin-Larose-Lepage"/>
    <s v="908576 Larkin-Larose-Lepage"/>
    <x v="6"/>
    <x v="11"/>
    <x v="0"/>
    <x v="2"/>
  </r>
  <r>
    <n v="908577"/>
    <x v="378"/>
    <x v="0"/>
    <x v="0"/>
    <x v="0"/>
    <x v="0"/>
    <x v="0"/>
    <x v="0"/>
    <x v="0"/>
    <x v="0"/>
    <s v="Integrated Road, Sewer &amp; Water Program"/>
    <x v="0"/>
    <x v="6"/>
    <x v="1"/>
    <x v="3"/>
    <x v="11"/>
    <s v="908577  Mailes Ave (Patricia-Oakdale)"/>
    <s v="516104  City Wide Capital"/>
    <n v="300"/>
    <n v="0"/>
    <n v="0"/>
    <n v="0"/>
    <n v="0"/>
    <n v="0"/>
    <n v="0"/>
    <n v="0"/>
    <n v="0"/>
    <n v="0"/>
    <n v="300"/>
    <n v="516104"/>
    <n v="300"/>
    <s v="15"/>
    <x v="3"/>
    <s v="City Wide Capital"/>
    <n v="908577"/>
    <s v="Av. Mailes (Patricia-Oakdale)"/>
    <s v="908577 Av. Mailes (Patricia-Oakdale)"/>
    <x v="6"/>
    <x v="11"/>
    <x v="0"/>
    <x v="0"/>
  </r>
  <r>
    <n v="908577"/>
    <x v="378"/>
    <x v="0"/>
    <x v="0"/>
    <x v="20"/>
    <x v="5"/>
    <x v="3"/>
    <x v="1"/>
    <x v="1"/>
    <x v="0"/>
    <s v="Integrated Road, Sewer &amp; Water Program"/>
    <x v="0"/>
    <x v="6"/>
    <x v="1"/>
    <x v="3"/>
    <x v="11"/>
    <s v="908577  Mailes Ave (Patricia-Oakdale)"/>
    <s v="516110  Water Capital"/>
    <n v="760"/>
    <n v="0"/>
    <n v="0"/>
    <n v="0"/>
    <n v="0"/>
    <n v="0"/>
    <n v="0"/>
    <n v="0"/>
    <n v="0"/>
    <n v="0"/>
    <n v="760"/>
    <n v="516110"/>
    <n v="760"/>
    <s v="15"/>
    <x v="3"/>
    <s v="Water Capital"/>
    <n v="908577"/>
    <s v="Av. Mailes (Patricia-Oakdale)"/>
    <s v="908577 Av. Mailes (Patricia-Oakdale)"/>
    <x v="6"/>
    <x v="11"/>
    <x v="0"/>
    <x v="0"/>
  </r>
  <r>
    <n v="908577"/>
    <x v="378"/>
    <x v="0"/>
    <x v="0"/>
    <x v="21"/>
    <x v="5"/>
    <x v="3"/>
    <x v="1"/>
    <x v="2"/>
    <x v="0"/>
    <s v="Integrated Road, Sewer &amp; Water Program"/>
    <x v="0"/>
    <x v="6"/>
    <x v="1"/>
    <x v="3"/>
    <x v="11"/>
    <s v="908577  Mailes Ave (Patricia-Oakdale)"/>
    <s v="516112  Sewer Capital"/>
    <n v="600"/>
    <n v="0"/>
    <n v="0"/>
    <n v="0"/>
    <n v="0"/>
    <n v="0"/>
    <n v="0"/>
    <n v="0"/>
    <n v="0"/>
    <n v="0"/>
    <n v="600"/>
    <n v="516112"/>
    <n v="600"/>
    <s v="15"/>
    <x v="3"/>
    <s v="Sewer Capital "/>
    <n v="908577"/>
    <s v="Av. Mailes (Patricia-Oakdale)"/>
    <s v="908577 Av. Mailes (Patricia-Oakdale)"/>
    <x v="6"/>
    <x v="11"/>
    <x v="0"/>
    <x v="0"/>
  </r>
  <r>
    <n v="908577"/>
    <x v="378"/>
    <x v="0"/>
    <x v="0"/>
    <x v="22"/>
    <x v="5"/>
    <x v="3"/>
    <x v="1"/>
    <x v="3"/>
    <x v="0"/>
    <s v="Integrated Road, Sewer &amp; Water Program"/>
    <x v="0"/>
    <x v="6"/>
    <x v="1"/>
    <x v="3"/>
    <x v="11"/>
    <s v="908577  Mailes Ave (Patricia-Oakdale)"/>
    <s v="516180  Stormwater Reserve Capital"/>
    <n v="330"/>
    <n v="0"/>
    <n v="0"/>
    <n v="0"/>
    <n v="0"/>
    <n v="0"/>
    <n v="0"/>
    <n v="0"/>
    <n v="0"/>
    <n v="0"/>
    <n v="330"/>
    <n v="516180"/>
    <n v="330"/>
    <s v="15"/>
    <x v="3"/>
    <s v="Stormwater"/>
    <n v="908577"/>
    <s v="Av. Mailes (Patricia-Oakdale)"/>
    <s v="908577 Av. Mailes (Patricia-Oakdale)"/>
    <x v="6"/>
    <x v="11"/>
    <x v="0"/>
    <x v="0"/>
  </r>
  <r>
    <n v="908577"/>
    <x v="378"/>
    <x v="2"/>
    <x v="2"/>
    <x v="23"/>
    <x v="6"/>
    <x v="3"/>
    <x v="1"/>
    <x v="2"/>
    <x v="0"/>
    <s v="Integrated Road, Sewer &amp; Water Program"/>
    <x v="0"/>
    <x v="6"/>
    <x v="1"/>
    <x v="3"/>
    <x v="11"/>
    <s v="908577  Mailes Ave (Patricia-Oakdale)"/>
    <s v="518007  Sewer Funded Debt"/>
    <n v="50"/>
    <n v="0"/>
    <n v="0"/>
    <n v="0"/>
    <n v="0"/>
    <n v="0"/>
    <n v="0"/>
    <n v="0"/>
    <n v="0"/>
    <n v="0"/>
    <n v="50"/>
    <n v="518007"/>
    <n v="50"/>
    <s v="15"/>
    <x v="3"/>
    <s v="Sewer Funded Debt"/>
    <n v="908577"/>
    <s v="Av. Mailes (Patricia-Oakdale)"/>
    <s v="908577 Av. Mailes (Patricia-Oakdale)"/>
    <x v="6"/>
    <x v="11"/>
    <x v="0"/>
    <x v="2"/>
  </r>
  <r>
    <n v="908577"/>
    <x v="378"/>
    <x v="2"/>
    <x v="2"/>
    <x v="26"/>
    <x v="6"/>
    <x v="3"/>
    <x v="1"/>
    <x v="1"/>
    <x v="0"/>
    <s v="Integrated Road, Sewer &amp; Water Program"/>
    <x v="0"/>
    <x v="6"/>
    <x v="1"/>
    <x v="3"/>
    <x v="11"/>
    <s v="908577  Mailes Ave (Patricia-Oakdale)"/>
    <s v="518011  Water Funded Debt"/>
    <n v="70"/>
    <n v="0"/>
    <n v="0"/>
    <n v="0"/>
    <n v="0"/>
    <n v="0"/>
    <n v="0"/>
    <n v="0"/>
    <n v="0"/>
    <n v="0"/>
    <n v="70"/>
    <n v="518011"/>
    <n v="70"/>
    <s v="15"/>
    <x v="3"/>
    <s v="Water Funded Debt"/>
    <n v="908577"/>
    <s v="Av. Mailes (Patricia-Oakdale)"/>
    <s v="908577 Av. Mailes (Patricia-Oakdale)"/>
    <x v="6"/>
    <x v="11"/>
    <x v="0"/>
    <x v="2"/>
  </r>
  <r>
    <n v="908578"/>
    <x v="379"/>
    <x v="0"/>
    <x v="0"/>
    <x v="0"/>
    <x v="0"/>
    <x v="0"/>
    <x v="0"/>
    <x v="0"/>
    <x v="0"/>
    <s v="Integrated Road, Sewer &amp; Water Program"/>
    <x v="0"/>
    <x v="6"/>
    <x v="1"/>
    <x v="3"/>
    <x v="11"/>
    <s v="908578  Ryder St - Featherston Dr"/>
    <s v="516104  City Wide Capital"/>
    <n v="100"/>
    <n v="0"/>
    <n v="400"/>
    <n v="0"/>
    <n v="0"/>
    <n v="0"/>
    <n v="0"/>
    <n v="0"/>
    <n v="0"/>
    <n v="0"/>
    <n v="500"/>
    <n v="516104"/>
    <n v="500"/>
    <s v="18"/>
    <x v="7"/>
    <s v="City Wide Capital"/>
    <n v="908578"/>
    <s v="Ryder - Featherston"/>
    <s v="908578 Ryder - Featherston"/>
    <x v="6"/>
    <x v="11"/>
    <x v="0"/>
    <x v="0"/>
  </r>
  <r>
    <n v="908578"/>
    <x v="379"/>
    <x v="0"/>
    <x v="0"/>
    <x v="20"/>
    <x v="5"/>
    <x v="3"/>
    <x v="1"/>
    <x v="1"/>
    <x v="0"/>
    <s v="Integrated Road, Sewer &amp; Water Program"/>
    <x v="0"/>
    <x v="6"/>
    <x v="1"/>
    <x v="3"/>
    <x v="11"/>
    <s v="908578  Ryder St - Featherston Dr"/>
    <s v="516110  Water Capital"/>
    <n v="325"/>
    <n v="0"/>
    <n v="1400"/>
    <n v="0"/>
    <n v="0"/>
    <n v="0"/>
    <n v="0"/>
    <n v="0"/>
    <n v="0"/>
    <n v="0"/>
    <n v="1725"/>
    <n v="516110"/>
    <n v="1725"/>
    <s v="18"/>
    <x v="7"/>
    <s v="Water Capital"/>
    <n v="908578"/>
    <s v="Ryder - Featherston"/>
    <s v="908578 Ryder - Featherston"/>
    <x v="6"/>
    <x v="11"/>
    <x v="0"/>
    <x v="0"/>
  </r>
  <r>
    <n v="908578"/>
    <x v="379"/>
    <x v="0"/>
    <x v="0"/>
    <x v="21"/>
    <x v="5"/>
    <x v="3"/>
    <x v="1"/>
    <x v="2"/>
    <x v="0"/>
    <s v="Integrated Road, Sewer &amp; Water Program"/>
    <x v="0"/>
    <x v="6"/>
    <x v="1"/>
    <x v="3"/>
    <x v="11"/>
    <s v="908578  Ryder St - Featherston Dr"/>
    <s v="516112  Sewer Capital"/>
    <n v="200"/>
    <n v="0"/>
    <n v="0"/>
    <n v="0"/>
    <n v="0"/>
    <n v="0"/>
    <n v="0"/>
    <n v="0"/>
    <n v="0"/>
    <n v="0"/>
    <n v="200"/>
    <n v="516112"/>
    <n v="200"/>
    <s v="18"/>
    <x v="7"/>
    <s v="Sewer Capital "/>
    <n v="908578"/>
    <s v="Ryder - Featherston"/>
    <s v="908578 Ryder - Featherston"/>
    <x v="6"/>
    <x v="11"/>
    <x v="0"/>
    <x v="0"/>
  </r>
  <r>
    <n v="908578"/>
    <x v="379"/>
    <x v="0"/>
    <x v="0"/>
    <x v="22"/>
    <x v="5"/>
    <x v="3"/>
    <x v="1"/>
    <x v="3"/>
    <x v="0"/>
    <s v="Integrated Road, Sewer &amp; Water Program"/>
    <x v="0"/>
    <x v="6"/>
    <x v="1"/>
    <x v="3"/>
    <x v="11"/>
    <s v="908578  Ryder St - Featherston Dr"/>
    <s v="516180  Stormwater Reserve Capital"/>
    <n v="0"/>
    <n v="0"/>
    <n v="970"/>
    <n v="0"/>
    <n v="0"/>
    <n v="0"/>
    <n v="0"/>
    <n v="0"/>
    <n v="0"/>
    <n v="0"/>
    <n v="970"/>
    <n v="516180"/>
    <n v="970"/>
    <s v="18"/>
    <x v="7"/>
    <s v="Stormwater"/>
    <n v="908578"/>
    <s v="Ryder - Featherston"/>
    <s v="908578 Ryder - Featherston"/>
    <x v="6"/>
    <x v="11"/>
    <x v="0"/>
    <x v="0"/>
  </r>
  <r>
    <n v="908578"/>
    <x v="379"/>
    <x v="2"/>
    <x v="2"/>
    <x v="23"/>
    <x v="6"/>
    <x v="3"/>
    <x v="1"/>
    <x v="2"/>
    <x v="0"/>
    <s v="Integrated Road, Sewer &amp; Water Program"/>
    <x v="0"/>
    <x v="6"/>
    <x v="1"/>
    <x v="3"/>
    <x v="11"/>
    <s v="908578  Ryder St - Featherston Dr"/>
    <s v="518007  Sewer Funded Debt"/>
    <n v="50"/>
    <n v="0"/>
    <n v="1000"/>
    <n v="0"/>
    <n v="0"/>
    <n v="0"/>
    <n v="0"/>
    <n v="0"/>
    <n v="0"/>
    <n v="0"/>
    <n v="1050"/>
    <n v="518007"/>
    <n v="1050"/>
    <s v="18"/>
    <x v="7"/>
    <s v="Sewer Funded Debt"/>
    <n v="908578"/>
    <s v="Ryder - Featherston"/>
    <s v="908578 Ryder - Featherston"/>
    <x v="6"/>
    <x v="11"/>
    <x v="0"/>
    <x v="2"/>
  </r>
  <r>
    <n v="908578"/>
    <x v="379"/>
    <x v="2"/>
    <x v="2"/>
    <x v="26"/>
    <x v="6"/>
    <x v="3"/>
    <x v="1"/>
    <x v="1"/>
    <x v="0"/>
    <s v="Integrated Road, Sewer &amp; Water Program"/>
    <x v="0"/>
    <x v="6"/>
    <x v="1"/>
    <x v="3"/>
    <x v="11"/>
    <s v="908578  Ryder St - Featherston Dr"/>
    <s v="518011  Water Funded Debt"/>
    <n v="75"/>
    <n v="0"/>
    <n v="100"/>
    <n v="0"/>
    <n v="0"/>
    <n v="0"/>
    <n v="0"/>
    <n v="0"/>
    <n v="0"/>
    <n v="0"/>
    <n v="175"/>
    <n v="518011"/>
    <n v="175"/>
    <s v="18"/>
    <x v="7"/>
    <s v="Water Funded Debt"/>
    <n v="908578"/>
    <s v="Ryder - Featherston"/>
    <s v="908578 Ryder - Featherston"/>
    <x v="6"/>
    <x v="11"/>
    <x v="0"/>
    <x v="2"/>
  </r>
  <r>
    <n v="908578"/>
    <x v="379"/>
    <x v="2"/>
    <x v="2"/>
    <x v="24"/>
    <x v="6"/>
    <x v="3"/>
    <x v="1"/>
    <x v="3"/>
    <x v="0"/>
    <s v="Integrated Road, Sewer &amp; Water Program"/>
    <x v="0"/>
    <x v="6"/>
    <x v="1"/>
    <x v="3"/>
    <x v="11"/>
    <s v="908578  Ryder St - Featherston Dr"/>
    <s v="518056  Stormwater Reserve Capital Debt"/>
    <n v="250"/>
    <n v="0"/>
    <n v="30"/>
    <n v="0"/>
    <n v="0"/>
    <n v="0"/>
    <n v="0"/>
    <n v="0"/>
    <n v="0"/>
    <n v="0"/>
    <n v="280"/>
    <n v="518056"/>
    <n v="280"/>
    <s v="18"/>
    <x v="7"/>
    <e v="#N/A"/>
    <n v="908578"/>
    <s v="Ryder - Featherston"/>
    <s v="908578 Ryder - Featherston"/>
    <x v="6"/>
    <x v="11"/>
    <x v="0"/>
    <x v="2"/>
  </r>
  <r>
    <n v="908581"/>
    <x v="380"/>
    <x v="0"/>
    <x v="0"/>
    <x v="0"/>
    <x v="0"/>
    <x v="0"/>
    <x v="0"/>
    <x v="0"/>
    <x v="0"/>
    <s v="Individual"/>
    <x v="0"/>
    <x v="6"/>
    <x v="1"/>
    <x v="3"/>
    <x v="11"/>
    <s v="908581  Valley Dr Storm Sewer"/>
    <s v="516104  City Wide Capital"/>
    <n v="0"/>
    <n v="1300"/>
    <n v="0"/>
    <n v="0"/>
    <n v="0"/>
    <n v="0"/>
    <n v="0"/>
    <n v="0"/>
    <n v="0"/>
    <n v="0"/>
    <n v="1300"/>
    <n v="516104"/>
    <n v="1300"/>
    <n v="18"/>
    <x v="3"/>
    <s v="City Wide Capital"/>
    <n v="908581"/>
    <s v="Égout pluvial de la promenade Valley"/>
    <s v="908581 Égout pluvial de la promenade Valley"/>
    <x v="6"/>
    <x v="11"/>
    <x v="0"/>
    <x v="0"/>
  </r>
  <r>
    <n v="908581"/>
    <x v="380"/>
    <x v="0"/>
    <x v="0"/>
    <x v="20"/>
    <x v="5"/>
    <x v="3"/>
    <x v="1"/>
    <x v="1"/>
    <x v="0"/>
    <s v="Individual"/>
    <x v="0"/>
    <x v="6"/>
    <x v="1"/>
    <x v="3"/>
    <x v="11"/>
    <s v="908581  Valley Dr Storm Sewer"/>
    <s v="516110  Water Capital"/>
    <n v="0"/>
    <n v="510"/>
    <n v="0"/>
    <n v="0"/>
    <n v="0"/>
    <n v="0"/>
    <n v="0"/>
    <n v="0"/>
    <n v="0"/>
    <n v="0"/>
    <n v="510"/>
    <n v="516110"/>
    <n v="510"/>
    <n v="18"/>
    <x v="3"/>
    <s v="Water Capital"/>
    <n v="908581"/>
    <s v="Égout pluvial de la promenade Valley"/>
    <s v="908581 Égout pluvial de la promenade Valley"/>
    <x v="6"/>
    <x v="11"/>
    <x v="0"/>
    <x v="0"/>
  </r>
  <r>
    <n v="908581"/>
    <x v="380"/>
    <x v="0"/>
    <x v="0"/>
    <x v="21"/>
    <x v="5"/>
    <x v="3"/>
    <x v="1"/>
    <x v="2"/>
    <x v="0"/>
    <s v="Individual"/>
    <x v="0"/>
    <x v="6"/>
    <x v="1"/>
    <x v="3"/>
    <x v="11"/>
    <s v="908581  Valley Dr Storm Sewer"/>
    <s v="516112  Sewer Capital"/>
    <n v="0"/>
    <n v="700"/>
    <n v="0"/>
    <n v="0"/>
    <n v="0"/>
    <n v="0"/>
    <n v="0"/>
    <n v="0"/>
    <n v="0"/>
    <n v="0"/>
    <n v="700"/>
    <n v="516112"/>
    <n v="700"/>
    <n v="18"/>
    <x v="3"/>
    <s v="Sewer Capital "/>
    <n v="908581"/>
    <s v="Égout pluvial de la promenade Valley"/>
    <s v="908581 Égout pluvial de la promenade Valley"/>
    <x v="6"/>
    <x v="11"/>
    <x v="0"/>
    <x v="0"/>
  </r>
  <r>
    <n v="908581"/>
    <x v="380"/>
    <x v="0"/>
    <x v="0"/>
    <x v="22"/>
    <x v="5"/>
    <x v="3"/>
    <x v="1"/>
    <x v="3"/>
    <x v="0"/>
    <s v="Individual"/>
    <x v="0"/>
    <x v="6"/>
    <x v="1"/>
    <x v="3"/>
    <x v="11"/>
    <s v="908581  Valley Dr Storm Sewer"/>
    <s v="516180  Stormwater Reserve Capital"/>
    <n v="0"/>
    <n v="17290"/>
    <n v="0"/>
    <n v="0"/>
    <n v="0"/>
    <n v="0"/>
    <n v="0"/>
    <n v="0"/>
    <n v="0"/>
    <n v="0"/>
    <n v="17290"/>
    <n v="516180"/>
    <n v="17290"/>
    <n v="18"/>
    <x v="3"/>
    <s v="Stormwater"/>
    <n v="908581"/>
    <s v="Égout pluvial de la promenade Valley"/>
    <s v="908581 Égout pluvial de la promenade Valley"/>
    <x v="6"/>
    <x v="11"/>
    <x v="0"/>
    <x v="0"/>
  </r>
  <r>
    <n v="908581"/>
    <x v="380"/>
    <x v="2"/>
    <x v="2"/>
    <x v="23"/>
    <x v="6"/>
    <x v="3"/>
    <x v="1"/>
    <x v="2"/>
    <x v="0"/>
    <s v="Individual"/>
    <x v="0"/>
    <x v="6"/>
    <x v="1"/>
    <x v="3"/>
    <x v="11"/>
    <s v="908581  Valley Dr Storm Sewer"/>
    <s v="518007  Sewer Funded Debt"/>
    <n v="0"/>
    <n v="200"/>
    <n v="0"/>
    <n v="0"/>
    <n v="0"/>
    <n v="0"/>
    <n v="0"/>
    <n v="0"/>
    <n v="0"/>
    <n v="0"/>
    <n v="200"/>
    <n v="518007"/>
    <n v="200"/>
    <n v="18"/>
    <x v="3"/>
    <s v="Sewer Funded Debt"/>
    <n v="908581"/>
    <s v="Égout pluvial de la promenade Valley"/>
    <s v="908581 Égout pluvial de la promenade Valley"/>
    <x v="6"/>
    <x v="11"/>
    <x v="0"/>
    <x v="2"/>
  </r>
  <r>
    <n v="908645"/>
    <x v="381"/>
    <x v="0"/>
    <x v="0"/>
    <x v="0"/>
    <x v="0"/>
    <x v="0"/>
    <x v="0"/>
    <x v="0"/>
    <x v="0"/>
    <s v="Integrated Road, Sewer &amp; Water Program"/>
    <x v="0"/>
    <x v="6"/>
    <x v="1"/>
    <x v="3"/>
    <x v="11"/>
    <s v="908645  St Denis - Lavergne - Ste Monique"/>
    <s v="516104  City Wide Capital"/>
    <n v="2280"/>
    <n v="0"/>
    <n v="0"/>
    <n v="0"/>
    <n v="0"/>
    <n v="0"/>
    <n v="0"/>
    <n v="0"/>
    <n v="0"/>
    <n v="0"/>
    <n v="2280"/>
    <n v="516104"/>
    <n v="2280"/>
    <n v="12"/>
    <x v="3"/>
    <s v="City Wide Capital"/>
    <n v="908645"/>
    <s v="St Denis - Lavergne - Ste Monique"/>
    <s v="908645 St Denis - Lavergne - Ste Monique"/>
    <x v="6"/>
    <x v="11"/>
    <x v="0"/>
    <x v="0"/>
  </r>
  <r>
    <n v="908645"/>
    <x v="381"/>
    <x v="0"/>
    <x v="0"/>
    <x v="20"/>
    <x v="5"/>
    <x v="3"/>
    <x v="1"/>
    <x v="1"/>
    <x v="0"/>
    <s v="Integrated Road, Sewer &amp; Water Program"/>
    <x v="0"/>
    <x v="6"/>
    <x v="1"/>
    <x v="3"/>
    <x v="11"/>
    <s v="908645  St Denis - Lavergne - Ste Monique"/>
    <s v="516110  Water Capital"/>
    <n v="4050"/>
    <n v="0"/>
    <n v="0"/>
    <n v="0"/>
    <n v="0"/>
    <n v="0"/>
    <n v="0"/>
    <n v="0"/>
    <n v="0"/>
    <n v="0"/>
    <n v="4050"/>
    <n v="516110"/>
    <n v="4050"/>
    <n v="12"/>
    <x v="3"/>
    <s v="Water Capital"/>
    <n v="908645"/>
    <s v="St Denis - Lavergne - Ste Monique"/>
    <s v="908645 St Denis - Lavergne - Ste Monique"/>
    <x v="6"/>
    <x v="11"/>
    <x v="0"/>
    <x v="0"/>
  </r>
  <r>
    <n v="908645"/>
    <x v="381"/>
    <x v="0"/>
    <x v="0"/>
    <x v="21"/>
    <x v="5"/>
    <x v="3"/>
    <x v="1"/>
    <x v="2"/>
    <x v="0"/>
    <s v="Integrated Road, Sewer &amp; Water Program"/>
    <x v="0"/>
    <x v="6"/>
    <x v="1"/>
    <x v="3"/>
    <x v="11"/>
    <s v="908645  St Denis - Lavergne - Ste Monique"/>
    <s v="516112  Sewer Capital"/>
    <n v="1400"/>
    <n v="0"/>
    <n v="0"/>
    <n v="0"/>
    <n v="0"/>
    <n v="0"/>
    <n v="0"/>
    <n v="0"/>
    <n v="0"/>
    <n v="0"/>
    <n v="1400"/>
    <n v="516112"/>
    <n v="1400"/>
    <n v="12"/>
    <x v="3"/>
    <s v="Sewer Capital "/>
    <n v="908645"/>
    <s v="St Denis - Lavergne - Ste Monique"/>
    <s v="908645 St Denis - Lavergne - Ste Monique"/>
    <x v="6"/>
    <x v="11"/>
    <x v="0"/>
    <x v="0"/>
  </r>
  <r>
    <n v="908645"/>
    <x v="381"/>
    <x v="0"/>
    <x v="0"/>
    <x v="22"/>
    <x v="5"/>
    <x v="3"/>
    <x v="1"/>
    <x v="3"/>
    <x v="0"/>
    <s v="Integrated Road, Sewer &amp; Water Program"/>
    <x v="0"/>
    <x v="6"/>
    <x v="1"/>
    <x v="3"/>
    <x v="11"/>
    <s v="908645  St Denis - Lavergne - Ste Monique"/>
    <s v="516180  Stormwater Reserve Capital"/>
    <n v="3360"/>
    <n v="0"/>
    <n v="0"/>
    <n v="0"/>
    <n v="0"/>
    <n v="0"/>
    <n v="0"/>
    <n v="0"/>
    <n v="0"/>
    <n v="0"/>
    <n v="3360"/>
    <n v="516180"/>
    <n v="3360"/>
    <n v="12"/>
    <x v="3"/>
    <s v="Stormwater"/>
    <n v="908645"/>
    <s v="St Denis - Lavergne - Ste Monique"/>
    <s v="908645 St Denis - Lavergne - Ste Monique"/>
    <x v="6"/>
    <x v="11"/>
    <x v="0"/>
    <x v="0"/>
  </r>
  <r>
    <n v="908645"/>
    <x v="381"/>
    <x v="2"/>
    <x v="2"/>
    <x v="2"/>
    <x v="2"/>
    <x v="0"/>
    <x v="0"/>
    <x v="0"/>
    <x v="0"/>
    <s v="Integrated Road, Sewer &amp; Water Program"/>
    <x v="0"/>
    <x v="6"/>
    <x v="1"/>
    <x v="3"/>
    <x v="11"/>
    <s v="908645  St Denis - Lavergne - Ste Monique"/>
    <s v="518004  Tax Supported Debt"/>
    <n v="1000"/>
    <n v="0"/>
    <n v="0"/>
    <n v="0"/>
    <n v="0"/>
    <n v="0"/>
    <n v="0"/>
    <n v="0"/>
    <n v="0"/>
    <n v="0"/>
    <n v="1000"/>
    <n v="518004"/>
    <n v="1000"/>
    <n v="12"/>
    <x v="3"/>
    <s v="Tax Supported Debt"/>
    <n v="908645"/>
    <s v="St Denis - Lavergne - Ste Monique"/>
    <s v="908645 St Denis - Lavergne - Ste Monique"/>
    <x v="6"/>
    <x v="11"/>
    <x v="0"/>
    <x v="2"/>
  </r>
  <r>
    <n v="908645"/>
    <x v="381"/>
    <x v="2"/>
    <x v="2"/>
    <x v="23"/>
    <x v="6"/>
    <x v="3"/>
    <x v="1"/>
    <x v="2"/>
    <x v="0"/>
    <s v="Integrated Road, Sewer &amp; Water Program"/>
    <x v="0"/>
    <x v="6"/>
    <x v="1"/>
    <x v="3"/>
    <x v="11"/>
    <s v="908645  St Denis - Lavergne - Ste Monique"/>
    <s v="518007  Sewer Funded Debt"/>
    <n v="2110"/>
    <n v="0"/>
    <n v="0"/>
    <n v="0"/>
    <n v="0"/>
    <n v="0"/>
    <n v="0"/>
    <n v="0"/>
    <n v="0"/>
    <n v="0"/>
    <n v="2110"/>
    <n v="518007"/>
    <n v="2110"/>
    <n v="12"/>
    <x v="3"/>
    <s v="Sewer Funded Debt"/>
    <n v="908645"/>
    <s v="St Denis - Lavergne - Ste Monique"/>
    <s v="908645 St Denis - Lavergne - Ste Monique"/>
    <x v="6"/>
    <x v="11"/>
    <x v="0"/>
    <x v="2"/>
  </r>
  <r>
    <n v="908646"/>
    <x v="382"/>
    <x v="0"/>
    <x v="0"/>
    <x v="0"/>
    <x v="0"/>
    <x v="0"/>
    <x v="0"/>
    <x v="0"/>
    <x v="0"/>
    <s v="Individual"/>
    <x v="0"/>
    <x v="6"/>
    <x v="1"/>
    <x v="3"/>
    <x v="11"/>
    <s v="908646  Integrated Construction - Bulk Prjs"/>
    <s v="516104  City Wide Capital"/>
    <n v="0"/>
    <n v="0"/>
    <n v="0"/>
    <n v="4153"/>
    <n v="0"/>
    <n v="0"/>
    <n v="0"/>
    <n v="0"/>
    <n v="0"/>
    <n v="0"/>
    <n v="4153"/>
    <n v="516104"/>
    <n v="4153"/>
    <s v="CW"/>
    <x v="0"/>
    <s v="City Wide Capital"/>
    <n v="908646"/>
    <s v="Programme intégré - travaux collectifs"/>
    <s v="908646 Programme intégré - travaux collectifs"/>
    <x v="6"/>
    <x v="11"/>
    <x v="0"/>
    <x v="0"/>
  </r>
  <r>
    <n v="908646"/>
    <x v="382"/>
    <x v="0"/>
    <x v="0"/>
    <x v="20"/>
    <x v="5"/>
    <x v="3"/>
    <x v="1"/>
    <x v="1"/>
    <x v="0"/>
    <s v="Individual"/>
    <x v="0"/>
    <x v="6"/>
    <x v="1"/>
    <x v="3"/>
    <x v="11"/>
    <s v="908646  Integrated Construction - Bulk Prjs"/>
    <s v="516110  Water Capital"/>
    <n v="0"/>
    <n v="0"/>
    <n v="0"/>
    <n v="9503"/>
    <n v="0"/>
    <n v="0"/>
    <n v="0"/>
    <n v="0"/>
    <n v="0"/>
    <n v="0"/>
    <n v="9503"/>
    <n v="516110"/>
    <n v="9503"/>
    <s v="CW"/>
    <x v="0"/>
    <s v="Water Capital"/>
    <n v="908646"/>
    <s v="Programme intégré - travaux collectifs"/>
    <s v="908646 Programme intégré - travaux collectifs"/>
    <x v="6"/>
    <x v="11"/>
    <x v="0"/>
    <x v="0"/>
  </r>
  <r>
    <n v="908646"/>
    <x v="382"/>
    <x v="0"/>
    <x v="0"/>
    <x v="22"/>
    <x v="5"/>
    <x v="3"/>
    <x v="1"/>
    <x v="3"/>
    <x v="0"/>
    <s v="Individual"/>
    <x v="0"/>
    <x v="6"/>
    <x v="1"/>
    <x v="3"/>
    <x v="11"/>
    <s v="908646  Integrated Construction - Bulk Prjs"/>
    <s v="516180  Stormwater Reserve Capital"/>
    <n v="0"/>
    <n v="0"/>
    <n v="0"/>
    <n v="5664"/>
    <n v="0"/>
    <n v="0"/>
    <n v="0"/>
    <n v="0"/>
    <n v="0"/>
    <n v="0"/>
    <n v="5664"/>
    <n v="516180"/>
    <n v="5664"/>
    <s v="CW"/>
    <x v="0"/>
    <s v="Stormwater"/>
    <n v="908646"/>
    <s v="Programme intégré - travaux collectifs"/>
    <s v="908646 Programme intégré - travaux collectifs"/>
    <x v="6"/>
    <x v="11"/>
    <x v="0"/>
    <x v="0"/>
  </r>
  <r>
    <n v="908646"/>
    <x v="382"/>
    <x v="2"/>
    <x v="2"/>
    <x v="2"/>
    <x v="2"/>
    <x v="0"/>
    <x v="0"/>
    <x v="0"/>
    <x v="0"/>
    <s v="Individual"/>
    <x v="0"/>
    <x v="6"/>
    <x v="1"/>
    <x v="3"/>
    <x v="11"/>
    <s v="908646  Integrated Construction - Bulk Prjs"/>
    <s v="518004  Tax Supported Debt"/>
    <n v="0"/>
    <n v="0"/>
    <n v="0"/>
    <n v="10000"/>
    <n v="0"/>
    <n v="0"/>
    <n v="0"/>
    <n v="0"/>
    <n v="0"/>
    <n v="0"/>
    <n v="10000"/>
    <n v="518004"/>
    <n v="10000"/>
    <s v="CW"/>
    <x v="0"/>
    <s v="Tax Supported Debt"/>
    <n v="908646"/>
    <s v="Programme intégré - travaux collectifs"/>
    <s v="908646 Programme intégré - travaux collectifs"/>
    <x v="6"/>
    <x v="11"/>
    <x v="0"/>
    <x v="2"/>
  </r>
  <r>
    <n v="908646"/>
    <x v="382"/>
    <x v="2"/>
    <x v="2"/>
    <x v="23"/>
    <x v="6"/>
    <x v="3"/>
    <x v="1"/>
    <x v="2"/>
    <x v="0"/>
    <s v="Individual"/>
    <x v="0"/>
    <x v="6"/>
    <x v="1"/>
    <x v="3"/>
    <x v="11"/>
    <s v="908646  Integrated Construction - Bulk Prjs"/>
    <s v="518007  Sewer Funded Debt"/>
    <n v="0"/>
    <n v="0"/>
    <n v="0"/>
    <n v="10433"/>
    <n v="0"/>
    <n v="0"/>
    <n v="0"/>
    <n v="0"/>
    <n v="0"/>
    <n v="0"/>
    <n v="10433"/>
    <n v="518007"/>
    <n v="10433"/>
    <s v="CW"/>
    <x v="0"/>
    <s v="Sewer Funded Debt"/>
    <n v="908646"/>
    <s v="Programme intégré - travaux collectifs"/>
    <s v="908646 Programme intégré - travaux collectifs"/>
    <x v="6"/>
    <x v="11"/>
    <x v="0"/>
    <x v="2"/>
  </r>
  <r>
    <n v="908646"/>
    <x v="382"/>
    <x v="2"/>
    <x v="2"/>
    <x v="26"/>
    <x v="6"/>
    <x v="3"/>
    <x v="1"/>
    <x v="1"/>
    <x v="0"/>
    <s v="Individual"/>
    <x v="0"/>
    <x v="6"/>
    <x v="1"/>
    <x v="3"/>
    <x v="11"/>
    <s v="908646  Integrated Construction - Bulk Prjs"/>
    <s v="518011  Water Funded Debt"/>
    <n v="0"/>
    <n v="0"/>
    <n v="0"/>
    <n v="200"/>
    <n v="0"/>
    <n v="0"/>
    <n v="0"/>
    <n v="0"/>
    <n v="0"/>
    <n v="0"/>
    <n v="200"/>
    <n v="518011"/>
    <n v="200"/>
    <s v="CW"/>
    <x v="0"/>
    <s v="Water Funded Debt"/>
    <n v="908646"/>
    <s v="Programme intégré - travaux collectifs"/>
    <s v="908646 Programme intégré - travaux collectifs"/>
    <x v="6"/>
    <x v="11"/>
    <x v="0"/>
    <x v="2"/>
  </r>
  <r>
    <n v="908646"/>
    <x v="382"/>
    <x v="2"/>
    <x v="2"/>
    <x v="24"/>
    <x v="6"/>
    <x v="3"/>
    <x v="1"/>
    <x v="3"/>
    <x v="0"/>
    <s v="Individual"/>
    <x v="0"/>
    <x v="6"/>
    <x v="1"/>
    <x v="3"/>
    <x v="11"/>
    <s v="908646  Integrated Construction - Bulk Prjs"/>
    <s v="518056  Stormwater Reserve Capital Debt"/>
    <n v="0"/>
    <n v="0"/>
    <n v="0"/>
    <n v="200"/>
    <n v="0"/>
    <n v="0"/>
    <n v="0"/>
    <n v="0"/>
    <n v="0"/>
    <n v="0"/>
    <n v="200"/>
    <n v="518056"/>
    <n v="200"/>
    <s v="CW"/>
    <x v="0"/>
    <e v="#N/A"/>
    <n v="908646"/>
    <s v="Programme intégré - travaux collectifs"/>
    <s v="908646 Programme intégré - travaux collectifs"/>
    <x v="6"/>
    <x v="11"/>
    <x v="0"/>
    <x v="2"/>
  </r>
  <r>
    <n v="908726"/>
    <x v="383"/>
    <x v="0"/>
    <x v="0"/>
    <x v="0"/>
    <x v="0"/>
    <x v="0"/>
    <x v="0"/>
    <x v="0"/>
    <x v="0"/>
    <s v="Integrated Road, Sewer &amp; Water Program"/>
    <x v="0"/>
    <x v="6"/>
    <x v="1"/>
    <x v="3"/>
    <x v="11"/>
    <s v="908726  CWWF Vanier Parkway - Presland Rd et al"/>
    <s v="516104  City Wide Capital"/>
    <n v="340"/>
    <n v="0"/>
    <n v="0"/>
    <n v="0"/>
    <n v="0"/>
    <n v="0"/>
    <n v="0"/>
    <n v="0"/>
    <n v="0"/>
    <n v="0"/>
    <n v="340"/>
    <n v="516104"/>
    <n v="340"/>
    <n v="13"/>
    <x v="9"/>
    <s v="City Wide Capital"/>
    <n v="908726"/>
    <s v="FEPTEU - renouvellement de l'égout pluvial de la promenade Vanier"/>
    <s v="908726 FEPTEU - renouvellement de l'égout pluvial de la promenade Vanier"/>
    <x v="6"/>
    <x v="11"/>
    <x v="0"/>
    <x v="0"/>
  </r>
  <r>
    <n v="908726"/>
    <x v="383"/>
    <x v="0"/>
    <x v="0"/>
    <x v="20"/>
    <x v="5"/>
    <x v="3"/>
    <x v="1"/>
    <x v="1"/>
    <x v="0"/>
    <s v="Integrated Road, Sewer &amp; Water Program"/>
    <x v="0"/>
    <x v="6"/>
    <x v="1"/>
    <x v="3"/>
    <x v="11"/>
    <s v="908726  CWWF Vanier Parkway - Presland Rd et al"/>
    <s v="516110  Water Capital"/>
    <n v="760"/>
    <n v="0"/>
    <n v="0"/>
    <n v="0"/>
    <n v="0"/>
    <n v="0"/>
    <n v="0"/>
    <n v="0"/>
    <n v="0"/>
    <n v="0"/>
    <n v="760"/>
    <n v="516110"/>
    <n v="760"/>
    <n v="13"/>
    <x v="9"/>
    <s v="Water Capital"/>
    <n v="908726"/>
    <s v="FEPTEU - renouvellement de l'égout pluvial de la promenade Vanier"/>
    <s v="908726 FEPTEU - renouvellement de l'égout pluvial de la promenade Vanier"/>
    <x v="6"/>
    <x v="11"/>
    <x v="0"/>
    <x v="0"/>
  </r>
  <r>
    <n v="908726"/>
    <x v="383"/>
    <x v="0"/>
    <x v="0"/>
    <x v="22"/>
    <x v="5"/>
    <x v="3"/>
    <x v="1"/>
    <x v="3"/>
    <x v="0"/>
    <s v="Integrated Road, Sewer &amp; Water Program"/>
    <x v="0"/>
    <x v="6"/>
    <x v="1"/>
    <x v="3"/>
    <x v="11"/>
    <s v="908726  CWWF Vanier Parkway - Presland Rd et al"/>
    <s v="516180  Stormwater Reserve Capital"/>
    <n v="2520"/>
    <n v="0"/>
    <n v="0"/>
    <n v="0"/>
    <n v="0"/>
    <n v="0"/>
    <n v="0"/>
    <n v="0"/>
    <n v="0"/>
    <n v="0"/>
    <n v="2520"/>
    <n v="516180"/>
    <n v="2520"/>
    <n v="13"/>
    <x v="9"/>
    <s v="Stormwater"/>
    <n v="908726"/>
    <s v="FEPTEU - renouvellement de l'égout pluvial de la promenade Vanier"/>
    <s v="908726 FEPTEU - renouvellement de l'égout pluvial de la promenade Vanier"/>
    <x v="6"/>
    <x v="11"/>
    <x v="0"/>
    <x v="0"/>
  </r>
  <r>
    <n v="908998"/>
    <x v="384"/>
    <x v="0"/>
    <x v="0"/>
    <x v="0"/>
    <x v="0"/>
    <x v="0"/>
    <x v="0"/>
    <x v="0"/>
    <x v="0"/>
    <s v="Integrated Road, Sewer &amp; Water Program"/>
    <x v="0"/>
    <x v="6"/>
    <x v="1"/>
    <x v="3"/>
    <x v="11"/>
    <s v="908998  LRT2 R2 Hwy 174 Resurfacing EBL"/>
    <s v="516104  City Wide Capital"/>
    <n v="12"/>
    <n v="24"/>
    <n v="12"/>
    <n v="0"/>
    <n v="0"/>
    <n v="0"/>
    <n v="0"/>
    <n v="0"/>
    <n v="0"/>
    <n v="0"/>
    <n v="48"/>
    <n v="516104"/>
    <n v="48"/>
    <n v="13"/>
    <x v="3"/>
    <s v="City Wide Capital"/>
    <n v="908998"/>
    <s v="TLR2 Réasphaltage VDE autoroute 174 zone R2"/>
    <s v="908998 TLR2 Réasphaltage VDE autoroute 174 zone R2"/>
    <x v="6"/>
    <x v="11"/>
    <x v="0"/>
    <x v="0"/>
  </r>
  <r>
    <n v="908998"/>
    <x v="384"/>
    <x v="0"/>
    <x v="0"/>
    <x v="20"/>
    <x v="5"/>
    <x v="3"/>
    <x v="1"/>
    <x v="1"/>
    <x v="0"/>
    <s v="Integrated Road, Sewer &amp; Water Program"/>
    <x v="0"/>
    <x v="6"/>
    <x v="1"/>
    <x v="3"/>
    <x v="11"/>
    <s v="908998  LRT2 R2 Hwy 174 Resurfacing EBL"/>
    <s v="516110  Water Capital"/>
    <n v="12"/>
    <n v="24"/>
    <n v="12"/>
    <n v="0"/>
    <n v="0"/>
    <n v="0"/>
    <n v="0"/>
    <n v="0"/>
    <n v="0"/>
    <n v="0"/>
    <n v="48"/>
    <n v="516110"/>
    <n v="48"/>
    <n v="13"/>
    <x v="3"/>
    <s v="Water Capital"/>
    <n v="908998"/>
    <s v="TLR2 Réasphaltage VDE autoroute 174 zone R2"/>
    <s v="908998 TLR2 Réasphaltage VDE autoroute 174 zone R2"/>
    <x v="6"/>
    <x v="11"/>
    <x v="0"/>
    <x v="0"/>
  </r>
  <r>
    <n v="908998"/>
    <x v="384"/>
    <x v="0"/>
    <x v="0"/>
    <x v="21"/>
    <x v="5"/>
    <x v="3"/>
    <x v="1"/>
    <x v="2"/>
    <x v="0"/>
    <s v="Integrated Road, Sewer &amp; Water Program"/>
    <x v="0"/>
    <x v="6"/>
    <x v="1"/>
    <x v="3"/>
    <x v="11"/>
    <s v="908998  LRT2 R2 Hwy 174 Resurfacing EBL"/>
    <s v="516112  Sewer Capital"/>
    <n v="12"/>
    <n v="24"/>
    <n v="12"/>
    <n v="0"/>
    <n v="0"/>
    <n v="0"/>
    <n v="0"/>
    <n v="0"/>
    <n v="0"/>
    <n v="0"/>
    <n v="48"/>
    <n v="516112"/>
    <n v="48"/>
    <n v="13"/>
    <x v="3"/>
    <s v="Sewer Capital "/>
    <n v="908998"/>
    <s v="TLR2 Réasphaltage VDE autoroute 174 zone R2"/>
    <s v="908998 TLR2 Réasphaltage VDE autoroute 174 zone R2"/>
    <x v="6"/>
    <x v="11"/>
    <x v="0"/>
    <x v="0"/>
  </r>
  <r>
    <n v="908998"/>
    <x v="384"/>
    <x v="0"/>
    <x v="0"/>
    <x v="22"/>
    <x v="5"/>
    <x v="3"/>
    <x v="1"/>
    <x v="3"/>
    <x v="0"/>
    <s v="Integrated Road, Sewer &amp; Water Program"/>
    <x v="0"/>
    <x v="6"/>
    <x v="1"/>
    <x v="3"/>
    <x v="11"/>
    <s v="908998  LRT2 R2 Hwy 174 Resurfacing EBL"/>
    <s v="516180  Stormwater Reserve Capital"/>
    <n v="12"/>
    <n v="24"/>
    <n v="12"/>
    <n v="0"/>
    <n v="0"/>
    <n v="0"/>
    <n v="0"/>
    <n v="0"/>
    <n v="0"/>
    <n v="0"/>
    <n v="48"/>
    <n v="516180"/>
    <n v="48"/>
    <n v="13"/>
    <x v="3"/>
    <s v="Stormwater"/>
    <n v="908998"/>
    <s v="TLR2 Réasphaltage VDE autoroute 174 zone R2"/>
    <s v="908998 TLR2 Réasphaltage VDE autoroute 174 zone R2"/>
    <x v="6"/>
    <x v="11"/>
    <x v="0"/>
    <x v="0"/>
  </r>
  <r>
    <n v="908998"/>
    <x v="384"/>
    <x v="2"/>
    <x v="2"/>
    <x v="2"/>
    <x v="2"/>
    <x v="0"/>
    <x v="0"/>
    <x v="0"/>
    <x v="0"/>
    <s v="Integrated Road, Sewer &amp; Water Program"/>
    <x v="0"/>
    <x v="6"/>
    <x v="1"/>
    <x v="3"/>
    <x v="11"/>
    <s v="908998  LRT2 R2 Hwy 174 Resurfacing EBL"/>
    <s v="518004  Tax Supported Debt"/>
    <n v="675"/>
    <n v="1350"/>
    <n v="675"/>
    <n v="0"/>
    <n v="0"/>
    <n v="0"/>
    <n v="0"/>
    <n v="0"/>
    <n v="0"/>
    <n v="0"/>
    <n v="2700"/>
    <n v="518004"/>
    <n v="2700"/>
    <n v="13"/>
    <x v="3"/>
    <s v="Tax Supported Debt"/>
    <n v="908998"/>
    <s v="TLR2 Réasphaltage VDE autoroute 174 zone R2"/>
    <s v="908998 TLR2 Réasphaltage VDE autoroute 174 zone R2"/>
    <x v="6"/>
    <x v="11"/>
    <x v="0"/>
    <x v="2"/>
  </r>
  <r>
    <n v="909373"/>
    <x v="385"/>
    <x v="0"/>
    <x v="0"/>
    <x v="0"/>
    <x v="0"/>
    <x v="0"/>
    <x v="0"/>
    <x v="0"/>
    <x v="0"/>
    <s v="Integrated Road, Sewer &amp; Water Program"/>
    <x v="0"/>
    <x v="6"/>
    <x v="1"/>
    <x v="3"/>
    <x v="11"/>
    <s v="909373  2019 Infrastructure Assess &amp; Data Collec"/>
    <s v="516104  City Wide Capital"/>
    <n v="100"/>
    <n v="100"/>
    <n v="100"/>
    <n v="100"/>
    <n v="0"/>
    <n v="0"/>
    <n v="0"/>
    <n v="0"/>
    <n v="0"/>
    <n v="0"/>
    <n v="400"/>
    <n v="516104"/>
    <n v="400"/>
    <s v="CW"/>
    <x v="3"/>
    <s v="City Wide Capital"/>
    <n v="909373"/>
    <s v="Collecte de données et Évaluation des infractructures 2019"/>
    <s v="909373 Collecte de données et Évaluation des infractructures 2019"/>
    <x v="6"/>
    <x v="11"/>
    <x v="0"/>
    <x v="0"/>
  </r>
  <r>
    <n v="909373"/>
    <x v="385"/>
    <x v="0"/>
    <x v="0"/>
    <x v="20"/>
    <x v="5"/>
    <x v="3"/>
    <x v="1"/>
    <x v="1"/>
    <x v="0"/>
    <s v="Integrated Road, Sewer &amp; Water Program"/>
    <x v="0"/>
    <x v="6"/>
    <x v="1"/>
    <x v="3"/>
    <x v="11"/>
    <s v="909373  2019 Infrastructure Assess &amp; Data Collec"/>
    <s v="516110  Water Capital"/>
    <n v="100"/>
    <n v="100"/>
    <n v="100"/>
    <n v="100"/>
    <n v="0"/>
    <n v="0"/>
    <n v="0"/>
    <n v="0"/>
    <n v="0"/>
    <n v="0"/>
    <n v="400"/>
    <n v="516110"/>
    <n v="400"/>
    <s v="CW"/>
    <x v="3"/>
    <s v="Water Capital"/>
    <n v="909373"/>
    <s v="Collecte de données et Évaluation des infractructures 2019"/>
    <s v="909373 Collecte de données et Évaluation des infractructures 2019"/>
    <x v="6"/>
    <x v="11"/>
    <x v="0"/>
    <x v="0"/>
  </r>
  <r>
    <n v="909373"/>
    <x v="385"/>
    <x v="0"/>
    <x v="0"/>
    <x v="21"/>
    <x v="5"/>
    <x v="3"/>
    <x v="1"/>
    <x v="2"/>
    <x v="0"/>
    <s v="Integrated Road, Sewer &amp; Water Program"/>
    <x v="0"/>
    <x v="6"/>
    <x v="1"/>
    <x v="3"/>
    <x v="11"/>
    <s v="909373  2019 Infrastructure Assess &amp; Data Collec"/>
    <s v="516112  Sewer Capital"/>
    <n v="100"/>
    <n v="100"/>
    <n v="100"/>
    <n v="100"/>
    <n v="0"/>
    <n v="0"/>
    <n v="0"/>
    <n v="0"/>
    <n v="0"/>
    <n v="0"/>
    <n v="400"/>
    <n v="516112"/>
    <n v="400"/>
    <s v="CW"/>
    <x v="3"/>
    <s v="Sewer Capital "/>
    <n v="909373"/>
    <s v="Collecte de données et Évaluation des infractructures 2019"/>
    <s v="909373 Collecte de données et Évaluation des infractructures 2019"/>
    <x v="6"/>
    <x v="11"/>
    <x v="0"/>
    <x v="0"/>
  </r>
  <r>
    <n v="909373"/>
    <x v="385"/>
    <x v="0"/>
    <x v="0"/>
    <x v="22"/>
    <x v="5"/>
    <x v="3"/>
    <x v="1"/>
    <x v="3"/>
    <x v="0"/>
    <s v="Integrated Road, Sewer &amp; Water Program"/>
    <x v="0"/>
    <x v="6"/>
    <x v="1"/>
    <x v="3"/>
    <x v="11"/>
    <s v="909373  2019 Infrastructure Assess &amp; Data Collec"/>
    <s v="516180  Stormwater Reserve Capital"/>
    <n v="100"/>
    <n v="100"/>
    <n v="100"/>
    <n v="100"/>
    <n v="0"/>
    <n v="0"/>
    <n v="0"/>
    <n v="0"/>
    <n v="0"/>
    <n v="0"/>
    <n v="400"/>
    <n v="516180"/>
    <n v="400"/>
    <s v="CW"/>
    <x v="3"/>
    <s v="Stormwater"/>
    <n v="909373"/>
    <s v="Collecte de données et Évaluation des infractructures 2019"/>
    <s v="909373 Collecte de données et Évaluation des infractructures 2019"/>
    <x v="6"/>
    <x v="11"/>
    <x v="0"/>
    <x v="0"/>
  </r>
  <r>
    <n v="909374"/>
    <x v="386"/>
    <x v="0"/>
    <x v="0"/>
    <x v="0"/>
    <x v="0"/>
    <x v="0"/>
    <x v="0"/>
    <x v="0"/>
    <x v="0"/>
    <s v="Integrated Road, Sewer &amp; Water Program"/>
    <x v="0"/>
    <x v="6"/>
    <x v="1"/>
    <x v="3"/>
    <x v="11"/>
    <s v="909374  2019 Road Resurfacing - CW"/>
    <s v="516104  City Wide Capital"/>
    <n v="12900"/>
    <n v="27000"/>
    <n v="38774"/>
    <n v="42351"/>
    <n v="0"/>
    <n v="0"/>
    <n v="0"/>
    <n v="0"/>
    <n v="0"/>
    <n v="0"/>
    <n v="121025"/>
    <n v="516104"/>
    <n v="121025"/>
    <s v="CW"/>
    <x v="3"/>
    <s v="City Wide Capital"/>
    <n v="909374"/>
    <s v="Réasphaltage des chaussées 2019 - À l'échelle de la ville"/>
    <s v="909374 Réasphaltage des chaussées 2019 - À l'échelle de la ville"/>
    <x v="6"/>
    <x v="11"/>
    <x v="0"/>
    <x v="0"/>
  </r>
  <r>
    <n v="909374"/>
    <x v="386"/>
    <x v="0"/>
    <x v="0"/>
    <x v="20"/>
    <x v="5"/>
    <x v="3"/>
    <x v="1"/>
    <x v="1"/>
    <x v="0"/>
    <s v="Integrated Road, Sewer &amp; Water Program"/>
    <x v="0"/>
    <x v="6"/>
    <x v="1"/>
    <x v="3"/>
    <x v="11"/>
    <s v="909374  2019 Road Resurfacing - CW"/>
    <s v="516110  Water Capital"/>
    <n v="300"/>
    <n v="550"/>
    <n v="600"/>
    <n v="650"/>
    <n v="0"/>
    <n v="0"/>
    <n v="0"/>
    <n v="0"/>
    <n v="0"/>
    <n v="0"/>
    <n v="2100"/>
    <n v="516110"/>
    <n v="2100"/>
    <s v="CW"/>
    <x v="3"/>
    <s v="Water Capital"/>
    <n v="909374"/>
    <s v="Réasphaltage des chaussées 2019 - À l'échelle de la ville"/>
    <s v="909374 Réasphaltage des chaussées 2019 - À l'échelle de la ville"/>
    <x v="6"/>
    <x v="11"/>
    <x v="0"/>
    <x v="0"/>
  </r>
  <r>
    <n v="909374"/>
    <x v="386"/>
    <x v="0"/>
    <x v="0"/>
    <x v="21"/>
    <x v="5"/>
    <x v="3"/>
    <x v="1"/>
    <x v="2"/>
    <x v="0"/>
    <s v="Integrated Road, Sewer &amp; Water Program"/>
    <x v="0"/>
    <x v="6"/>
    <x v="1"/>
    <x v="3"/>
    <x v="11"/>
    <s v="909374  2019 Road Resurfacing - CW"/>
    <s v="516112  Sewer Capital"/>
    <n v="300"/>
    <n v="550"/>
    <n v="600"/>
    <n v="650"/>
    <n v="0"/>
    <n v="0"/>
    <n v="0"/>
    <n v="0"/>
    <n v="0"/>
    <n v="0"/>
    <n v="2100"/>
    <n v="516112"/>
    <n v="2100"/>
    <s v="CW"/>
    <x v="3"/>
    <s v="Sewer Capital "/>
    <n v="909374"/>
    <s v="Réasphaltage des chaussées 2019 - À l'échelle de la ville"/>
    <s v="909374 Réasphaltage des chaussées 2019 - À l'échelle de la ville"/>
    <x v="6"/>
    <x v="11"/>
    <x v="0"/>
    <x v="0"/>
  </r>
  <r>
    <n v="909374"/>
    <x v="386"/>
    <x v="0"/>
    <x v="0"/>
    <x v="22"/>
    <x v="5"/>
    <x v="3"/>
    <x v="1"/>
    <x v="3"/>
    <x v="0"/>
    <s v="Integrated Road, Sewer &amp; Water Program"/>
    <x v="0"/>
    <x v="6"/>
    <x v="1"/>
    <x v="3"/>
    <x v="11"/>
    <s v="909374  2019 Road Resurfacing - CW"/>
    <s v="516180  Stormwater Reserve Capital"/>
    <n v="300"/>
    <n v="550"/>
    <n v="600"/>
    <n v="650"/>
    <n v="0"/>
    <n v="0"/>
    <n v="0"/>
    <n v="0"/>
    <n v="0"/>
    <n v="0"/>
    <n v="2100"/>
    <n v="516180"/>
    <n v="2100"/>
    <s v="CW"/>
    <x v="3"/>
    <s v="Stormwater"/>
    <n v="909374"/>
    <s v="Réasphaltage des chaussées 2019 - À l'échelle de la ville"/>
    <s v="909374 Réasphaltage des chaussées 2019 - À l'échelle de la ville"/>
    <x v="6"/>
    <x v="11"/>
    <x v="0"/>
    <x v="0"/>
  </r>
  <r>
    <n v="909374"/>
    <x v="386"/>
    <x v="2"/>
    <x v="2"/>
    <x v="2"/>
    <x v="2"/>
    <x v="0"/>
    <x v="0"/>
    <x v="0"/>
    <x v="0"/>
    <s v="Integrated Road, Sewer &amp; Water Program"/>
    <x v="0"/>
    <x v="6"/>
    <x v="1"/>
    <x v="3"/>
    <x v="11"/>
    <s v="909374  2019 Road Resurfacing - CW"/>
    <s v="518004  Tax Supported Debt"/>
    <n v="30000"/>
    <n v="725"/>
    <n v="3000"/>
    <n v="2000"/>
    <n v="0"/>
    <n v="0"/>
    <n v="0"/>
    <n v="0"/>
    <n v="0"/>
    <n v="0"/>
    <n v="35725"/>
    <n v="518004"/>
    <n v="35725"/>
    <s v="CW"/>
    <x v="3"/>
    <s v="Tax Supported Debt"/>
    <n v="909374"/>
    <s v="Réasphaltage des chaussées 2019 - À l'échelle de la ville"/>
    <s v="909374 Réasphaltage des chaussées 2019 - À l'échelle de la ville"/>
    <x v="6"/>
    <x v="11"/>
    <x v="0"/>
    <x v="2"/>
  </r>
  <r>
    <n v="909394"/>
    <x v="387"/>
    <x v="0"/>
    <x v="0"/>
    <x v="0"/>
    <x v="0"/>
    <x v="0"/>
    <x v="0"/>
    <x v="0"/>
    <x v="0"/>
    <s v="Integrated Road, Sewer &amp; Water Program"/>
    <x v="0"/>
    <x v="6"/>
    <x v="1"/>
    <x v="3"/>
    <x v="11"/>
    <s v="909394  Arch - Cantebury - Plesser"/>
    <s v="516104  City Wide Capital"/>
    <n v="250"/>
    <n v="1070"/>
    <n v="0"/>
    <n v="0"/>
    <n v="0"/>
    <n v="0"/>
    <n v="0"/>
    <n v="0"/>
    <n v="0"/>
    <n v="0"/>
    <n v="1320"/>
    <n v="516104"/>
    <n v="1320"/>
    <n v="18"/>
    <x v="7"/>
    <s v="City Wide Capital"/>
    <n v="909394"/>
    <s v="Arch - Canterbury - Plesser"/>
    <s v="909394 Arch - Canterbury - Plesser"/>
    <x v="6"/>
    <x v="11"/>
    <x v="0"/>
    <x v="0"/>
  </r>
  <r>
    <n v="909394"/>
    <x v="387"/>
    <x v="0"/>
    <x v="0"/>
    <x v="20"/>
    <x v="5"/>
    <x v="3"/>
    <x v="1"/>
    <x v="1"/>
    <x v="0"/>
    <s v="Integrated Road, Sewer &amp; Water Program"/>
    <x v="0"/>
    <x v="6"/>
    <x v="1"/>
    <x v="3"/>
    <x v="11"/>
    <s v="909394  Arch - Cantebury - Plesser"/>
    <s v="516110  Water Capital"/>
    <n v="610"/>
    <n v="2520"/>
    <n v="0"/>
    <n v="0"/>
    <n v="0"/>
    <n v="0"/>
    <n v="0"/>
    <n v="0"/>
    <n v="0"/>
    <n v="0"/>
    <n v="3130"/>
    <n v="516110"/>
    <n v="3130"/>
    <n v="18"/>
    <x v="7"/>
    <s v="Water Capital"/>
    <n v="909394"/>
    <s v="Arch - Canterbury - Plesser"/>
    <s v="909394 Arch - Canterbury - Plesser"/>
    <x v="6"/>
    <x v="11"/>
    <x v="0"/>
    <x v="0"/>
  </r>
  <r>
    <n v="909394"/>
    <x v="387"/>
    <x v="0"/>
    <x v="0"/>
    <x v="21"/>
    <x v="5"/>
    <x v="3"/>
    <x v="1"/>
    <x v="2"/>
    <x v="0"/>
    <s v="Integrated Road, Sewer &amp; Water Program"/>
    <x v="0"/>
    <x v="6"/>
    <x v="1"/>
    <x v="3"/>
    <x v="11"/>
    <s v="909394  Arch - Cantebury - Plesser"/>
    <s v="516112  Sewer Capital"/>
    <n v="430"/>
    <n v="0"/>
    <n v="0"/>
    <n v="0"/>
    <n v="0"/>
    <n v="0"/>
    <n v="0"/>
    <n v="0"/>
    <n v="0"/>
    <n v="0"/>
    <n v="430"/>
    <n v="516112"/>
    <n v="430"/>
    <n v="18"/>
    <x v="7"/>
    <s v="Sewer Capital "/>
    <n v="909394"/>
    <s v="Arch - Canterbury - Plesser"/>
    <s v="909394 Arch - Canterbury - Plesser"/>
    <x v="6"/>
    <x v="11"/>
    <x v="0"/>
    <x v="0"/>
  </r>
  <r>
    <n v="909394"/>
    <x v="387"/>
    <x v="0"/>
    <x v="0"/>
    <x v="22"/>
    <x v="5"/>
    <x v="3"/>
    <x v="1"/>
    <x v="3"/>
    <x v="0"/>
    <s v="Integrated Road, Sewer &amp; Water Program"/>
    <x v="0"/>
    <x v="6"/>
    <x v="1"/>
    <x v="3"/>
    <x v="11"/>
    <s v="909394  Arch - Cantebury - Plesser"/>
    <s v="516180  Stormwater Reserve Capital"/>
    <n v="430"/>
    <n v="1740"/>
    <n v="0"/>
    <n v="0"/>
    <n v="0"/>
    <n v="0"/>
    <n v="0"/>
    <n v="0"/>
    <n v="0"/>
    <n v="0"/>
    <n v="2170"/>
    <n v="516180"/>
    <n v="2170"/>
    <n v="18"/>
    <x v="7"/>
    <s v="Stormwater"/>
    <n v="909394"/>
    <s v="Arch - Canterbury - Plesser"/>
    <s v="909394 Arch - Canterbury - Plesser"/>
    <x v="6"/>
    <x v="11"/>
    <x v="0"/>
    <x v="0"/>
  </r>
  <r>
    <n v="909394"/>
    <x v="387"/>
    <x v="2"/>
    <x v="2"/>
    <x v="2"/>
    <x v="2"/>
    <x v="0"/>
    <x v="0"/>
    <x v="0"/>
    <x v="0"/>
    <s v="Integrated Road, Sewer &amp; Water Program"/>
    <x v="0"/>
    <x v="6"/>
    <x v="1"/>
    <x v="3"/>
    <x v="11"/>
    <s v="909394  Arch - Cantebury - Plesser"/>
    <s v="518004  Tax Supported Debt"/>
    <n v="20"/>
    <n v="10"/>
    <n v="0"/>
    <n v="0"/>
    <n v="0"/>
    <n v="0"/>
    <n v="0"/>
    <n v="0"/>
    <n v="0"/>
    <n v="0"/>
    <n v="30"/>
    <n v="518004"/>
    <n v="30"/>
    <n v="18"/>
    <x v="7"/>
    <s v="Tax Supported Debt"/>
    <n v="909394"/>
    <s v="Arch - Canterbury - Plesser"/>
    <s v="909394 Arch - Canterbury - Plesser"/>
    <x v="6"/>
    <x v="11"/>
    <x v="0"/>
    <x v="2"/>
  </r>
  <r>
    <n v="909394"/>
    <x v="387"/>
    <x v="2"/>
    <x v="2"/>
    <x v="23"/>
    <x v="6"/>
    <x v="3"/>
    <x v="1"/>
    <x v="2"/>
    <x v="0"/>
    <s v="Integrated Road, Sewer &amp; Water Program"/>
    <x v="0"/>
    <x v="6"/>
    <x v="1"/>
    <x v="3"/>
    <x v="11"/>
    <s v="909394  Arch - Cantebury - Plesser"/>
    <s v="518007  Sewer Funded Debt"/>
    <n v="20"/>
    <n v="1770"/>
    <n v="0"/>
    <n v="0"/>
    <n v="0"/>
    <n v="0"/>
    <n v="0"/>
    <n v="0"/>
    <n v="0"/>
    <n v="0"/>
    <n v="1790"/>
    <n v="518007"/>
    <n v="1790"/>
    <n v="18"/>
    <x v="7"/>
    <s v="Sewer Funded Debt"/>
    <n v="909394"/>
    <s v="Arch - Canterbury - Plesser"/>
    <s v="909394 Arch - Canterbury - Plesser"/>
    <x v="6"/>
    <x v="11"/>
    <x v="0"/>
    <x v="2"/>
  </r>
  <r>
    <n v="909394"/>
    <x v="387"/>
    <x v="2"/>
    <x v="2"/>
    <x v="26"/>
    <x v="6"/>
    <x v="3"/>
    <x v="1"/>
    <x v="1"/>
    <x v="0"/>
    <s v="Integrated Road, Sewer &amp; Water Program"/>
    <x v="0"/>
    <x v="6"/>
    <x v="1"/>
    <x v="3"/>
    <x v="11"/>
    <s v="909394  Arch - Cantebury - Plesser"/>
    <s v="518011  Water Funded Debt"/>
    <n v="20"/>
    <n v="20"/>
    <n v="0"/>
    <n v="0"/>
    <n v="0"/>
    <n v="0"/>
    <n v="0"/>
    <n v="0"/>
    <n v="0"/>
    <n v="0"/>
    <n v="40"/>
    <n v="518011"/>
    <n v="40"/>
    <n v="18"/>
    <x v="7"/>
    <s v="Water Funded Debt"/>
    <n v="909394"/>
    <s v="Arch - Canterbury - Plesser"/>
    <s v="909394 Arch - Canterbury - Plesser"/>
    <x v="6"/>
    <x v="11"/>
    <x v="0"/>
    <x v="2"/>
  </r>
  <r>
    <n v="909394"/>
    <x v="387"/>
    <x v="2"/>
    <x v="2"/>
    <x v="24"/>
    <x v="6"/>
    <x v="3"/>
    <x v="1"/>
    <x v="3"/>
    <x v="0"/>
    <s v="Integrated Road, Sewer &amp; Water Program"/>
    <x v="0"/>
    <x v="6"/>
    <x v="1"/>
    <x v="3"/>
    <x v="11"/>
    <s v="909394  Arch - Cantebury - Plesser"/>
    <s v="518056  Stormwater Reserve Capital Debt"/>
    <n v="20"/>
    <n v="30"/>
    <n v="0"/>
    <n v="0"/>
    <n v="0"/>
    <n v="0"/>
    <n v="0"/>
    <n v="0"/>
    <n v="0"/>
    <n v="0"/>
    <n v="50"/>
    <n v="518056"/>
    <n v="50"/>
    <n v="18"/>
    <x v="7"/>
    <e v="#N/A"/>
    <n v="909394"/>
    <s v="Arch - Canterbury - Plesser"/>
    <s v="909394 Arch - Canterbury - Plesser"/>
    <x v="6"/>
    <x v="11"/>
    <x v="0"/>
    <x v="2"/>
  </r>
  <r>
    <n v="909400"/>
    <x v="388"/>
    <x v="0"/>
    <x v="0"/>
    <x v="0"/>
    <x v="0"/>
    <x v="0"/>
    <x v="0"/>
    <x v="0"/>
    <x v="0"/>
    <s v="Integrated Road, Sewer &amp; Water Program"/>
    <x v="0"/>
    <x v="6"/>
    <x v="1"/>
    <x v="3"/>
    <x v="11"/>
    <s v="909400  Bel-Air Dr, Bedbrooke St et al"/>
    <s v="516104  City Wide Capital"/>
    <n v="210"/>
    <n v="910"/>
    <n v="0"/>
    <n v="0"/>
    <n v="0"/>
    <n v="0"/>
    <n v="0"/>
    <n v="0"/>
    <n v="0"/>
    <n v="0"/>
    <n v="1120"/>
    <n v="516104"/>
    <n v="1120"/>
    <n v="8"/>
    <x v="7"/>
    <s v="City Wide Capital"/>
    <n v="909400"/>
    <s v="Prom. Bel-Air, rue Bedbrooke"/>
    <s v="909400 Prom. Bel-Air, rue Bedbrooke"/>
    <x v="6"/>
    <x v="11"/>
    <x v="0"/>
    <x v="0"/>
  </r>
  <r>
    <n v="909400"/>
    <x v="388"/>
    <x v="0"/>
    <x v="0"/>
    <x v="20"/>
    <x v="5"/>
    <x v="3"/>
    <x v="1"/>
    <x v="1"/>
    <x v="0"/>
    <s v="Integrated Road, Sewer &amp; Water Program"/>
    <x v="0"/>
    <x v="6"/>
    <x v="1"/>
    <x v="3"/>
    <x v="11"/>
    <s v="909400  Bel-Air Dr, Bedbrooke St et al"/>
    <s v="516110  Water Capital"/>
    <n v="460"/>
    <n v="2270"/>
    <n v="0"/>
    <n v="0"/>
    <n v="0"/>
    <n v="0"/>
    <n v="0"/>
    <n v="0"/>
    <n v="0"/>
    <n v="0"/>
    <n v="2730"/>
    <n v="516110"/>
    <n v="2730"/>
    <n v="8"/>
    <x v="7"/>
    <s v="Water Capital"/>
    <n v="909400"/>
    <s v="Prom. Bel-Air, rue Bedbrooke"/>
    <s v="909400 Prom. Bel-Air, rue Bedbrooke"/>
    <x v="6"/>
    <x v="11"/>
    <x v="0"/>
    <x v="0"/>
  </r>
  <r>
    <n v="909400"/>
    <x v="388"/>
    <x v="0"/>
    <x v="0"/>
    <x v="21"/>
    <x v="5"/>
    <x v="3"/>
    <x v="1"/>
    <x v="2"/>
    <x v="0"/>
    <s v="Integrated Road, Sewer &amp; Water Program"/>
    <x v="0"/>
    <x v="6"/>
    <x v="1"/>
    <x v="3"/>
    <x v="11"/>
    <s v="909400  Bel-Air Dr, Bedbrooke St et al"/>
    <s v="516112  Sewer Capital"/>
    <n v="300"/>
    <n v="0"/>
    <n v="0"/>
    <n v="0"/>
    <n v="0"/>
    <n v="0"/>
    <n v="0"/>
    <n v="0"/>
    <n v="0"/>
    <n v="0"/>
    <n v="300"/>
    <n v="516112"/>
    <n v="300"/>
    <n v="8"/>
    <x v="7"/>
    <s v="Sewer Capital "/>
    <n v="909400"/>
    <s v="Prom. Bel-Air, rue Bedbrooke"/>
    <s v="909400 Prom. Bel-Air, rue Bedbrooke"/>
    <x v="6"/>
    <x v="11"/>
    <x v="0"/>
    <x v="0"/>
  </r>
  <r>
    <n v="909400"/>
    <x v="388"/>
    <x v="0"/>
    <x v="0"/>
    <x v="22"/>
    <x v="5"/>
    <x v="3"/>
    <x v="1"/>
    <x v="3"/>
    <x v="0"/>
    <s v="Integrated Road, Sewer &amp; Water Program"/>
    <x v="0"/>
    <x v="6"/>
    <x v="1"/>
    <x v="3"/>
    <x v="11"/>
    <s v="909400  Bel-Air Dr, Bedbrooke St et al"/>
    <s v="516180  Stormwater Reserve Capital"/>
    <n v="300"/>
    <n v="1600"/>
    <n v="0"/>
    <n v="0"/>
    <n v="0"/>
    <n v="0"/>
    <n v="0"/>
    <n v="0"/>
    <n v="0"/>
    <n v="0"/>
    <n v="1900"/>
    <n v="516180"/>
    <n v="1900"/>
    <n v="8"/>
    <x v="7"/>
    <s v="Stormwater"/>
    <n v="909400"/>
    <s v="Prom. Bel-Air, rue Bedbrooke"/>
    <s v="909400 Prom. Bel-Air, rue Bedbrooke"/>
    <x v="6"/>
    <x v="11"/>
    <x v="0"/>
    <x v="0"/>
  </r>
  <r>
    <n v="909400"/>
    <x v="388"/>
    <x v="2"/>
    <x v="2"/>
    <x v="2"/>
    <x v="2"/>
    <x v="0"/>
    <x v="0"/>
    <x v="0"/>
    <x v="0"/>
    <s v="Integrated Road, Sewer &amp; Water Program"/>
    <x v="0"/>
    <x v="6"/>
    <x v="1"/>
    <x v="3"/>
    <x v="11"/>
    <s v="909400  Bel-Air Dr, Bedbrooke St et al"/>
    <s v="518004  Tax Supported Debt"/>
    <n v="0"/>
    <n v="60"/>
    <n v="0"/>
    <n v="0"/>
    <n v="0"/>
    <n v="0"/>
    <n v="0"/>
    <n v="0"/>
    <n v="0"/>
    <n v="0"/>
    <n v="60"/>
    <n v="518004"/>
    <n v="60"/>
    <n v="8"/>
    <x v="7"/>
    <s v="Tax Supported Debt"/>
    <n v="909400"/>
    <s v="Prom. Bel-Air, rue Bedbrooke"/>
    <s v="909400 Prom. Bel-Air, rue Bedbrooke"/>
    <x v="6"/>
    <x v="11"/>
    <x v="0"/>
    <x v="2"/>
  </r>
  <r>
    <n v="909400"/>
    <x v="388"/>
    <x v="2"/>
    <x v="2"/>
    <x v="23"/>
    <x v="6"/>
    <x v="3"/>
    <x v="1"/>
    <x v="2"/>
    <x v="0"/>
    <s v="Integrated Road, Sewer &amp; Water Program"/>
    <x v="0"/>
    <x v="6"/>
    <x v="1"/>
    <x v="3"/>
    <x v="11"/>
    <s v="909400  Bel-Air Dr, Bedbrooke St et al"/>
    <s v="518007  Sewer Funded Debt"/>
    <n v="20"/>
    <n v="1640"/>
    <n v="0"/>
    <n v="0"/>
    <n v="0"/>
    <n v="0"/>
    <n v="0"/>
    <n v="0"/>
    <n v="0"/>
    <n v="0"/>
    <n v="1660"/>
    <n v="518007"/>
    <n v="1660"/>
    <n v="8"/>
    <x v="7"/>
    <s v="Sewer Funded Debt"/>
    <n v="909400"/>
    <s v="Prom. Bel-Air, rue Bedbrooke"/>
    <s v="909400 Prom. Bel-Air, rue Bedbrooke"/>
    <x v="6"/>
    <x v="11"/>
    <x v="0"/>
    <x v="2"/>
  </r>
  <r>
    <n v="909400"/>
    <x v="388"/>
    <x v="2"/>
    <x v="2"/>
    <x v="26"/>
    <x v="6"/>
    <x v="3"/>
    <x v="1"/>
    <x v="1"/>
    <x v="0"/>
    <s v="Integrated Road, Sewer &amp; Water Program"/>
    <x v="0"/>
    <x v="6"/>
    <x v="1"/>
    <x v="3"/>
    <x v="11"/>
    <s v="909400  Bel-Air Dr, Bedbrooke St et al"/>
    <s v="518011  Water Funded Debt"/>
    <n v="20"/>
    <n v="40"/>
    <n v="0"/>
    <n v="0"/>
    <n v="0"/>
    <n v="0"/>
    <n v="0"/>
    <n v="0"/>
    <n v="0"/>
    <n v="0"/>
    <n v="60"/>
    <n v="518011"/>
    <n v="60"/>
    <n v="8"/>
    <x v="7"/>
    <s v="Water Funded Debt"/>
    <n v="909400"/>
    <s v="Prom. Bel-Air, rue Bedbrooke"/>
    <s v="909400 Prom. Bel-Air, rue Bedbrooke"/>
    <x v="6"/>
    <x v="11"/>
    <x v="0"/>
    <x v="2"/>
  </r>
  <r>
    <n v="909400"/>
    <x v="388"/>
    <x v="2"/>
    <x v="2"/>
    <x v="24"/>
    <x v="6"/>
    <x v="3"/>
    <x v="1"/>
    <x v="3"/>
    <x v="0"/>
    <s v="Integrated Road, Sewer &amp; Water Program"/>
    <x v="0"/>
    <x v="6"/>
    <x v="1"/>
    <x v="3"/>
    <x v="11"/>
    <s v="909400  Bel-Air Dr, Bedbrooke St et al"/>
    <s v="518056  Stormwater Reserve Capital Debt"/>
    <n v="20"/>
    <n v="40"/>
    <n v="0"/>
    <n v="0"/>
    <n v="0"/>
    <n v="0"/>
    <n v="0"/>
    <n v="0"/>
    <n v="0"/>
    <n v="0"/>
    <n v="60"/>
    <n v="518056"/>
    <n v="60"/>
    <n v="8"/>
    <x v="7"/>
    <e v="#N/A"/>
    <n v="909400"/>
    <s v="Prom. Bel-Air, rue Bedbrooke"/>
    <s v="909400 Prom. Bel-Air, rue Bedbrooke"/>
    <x v="6"/>
    <x v="11"/>
    <x v="0"/>
    <x v="2"/>
  </r>
  <r>
    <n v="909401"/>
    <x v="389"/>
    <x v="0"/>
    <x v="0"/>
    <x v="0"/>
    <x v="0"/>
    <x v="0"/>
    <x v="0"/>
    <x v="0"/>
    <x v="0"/>
    <s v="Individual"/>
    <x v="0"/>
    <x v="6"/>
    <x v="1"/>
    <x v="3"/>
    <x v="11"/>
    <s v="909401  Broadview Ave"/>
    <s v="516104  City Wide Capital"/>
    <n v="0"/>
    <n v="30"/>
    <n v="0"/>
    <n v="120"/>
    <n v="0"/>
    <n v="0"/>
    <n v="0"/>
    <n v="0"/>
    <n v="0"/>
    <n v="0"/>
    <n v="150"/>
    <n v="516104"/>
    <n v="150"/>
    <n v="15"/>
    <x v="4"/>
    <s v="City Wide Capital"/>
    <n v="909401"/>
    <s v="Av. Broadview"/>
    <s v="909401 Av. Broadview"/>
    <x v="6"/>
    <x v="11"/>
    <x v="0"/>
    <x v="0"/>
  </r>
  <r>
    <n v="909401"/>
    <x v="389"/>
    <x v="0"/>
    <x v="0"/>
    <x v="20"/>
    <x v="5"/>
    <x v="3"/>
    <x v="1"/>
    <x v="1"/>
    <x v="0"/>
    <s v="Individual"/>
    <x v="0"/>
    <x v="6"/>
    <x v="1"/>
    <x v="3"/>
    <x v="11"/>
    <s v="909401  Broadview Ave"/>
    <s v="516110  Water Capital"/>
    <n v="0"/>
    <n v="60"/>
    <n v="0"/>
    <n v="290"/>
    <n v="0"/>
    <n v="0"/>
    <n v="0"/>
    <n v="0"/>
    <n v="0"/>
    <n v="0"/>
    <n v="350"/>
    <n v="516110"/>
    <n v="350"/>
    <n v="15"/>
    <x v="4"/>
    <s v="Water Capital"/>
    <n v="909401"/>
    <s v="Av. Broadview"/>
    <s v="909401 Av. Broadview"/>
    <x v="6"/>
    <x v="11"/>
    <x v="0"/>
    <x v="0"/>
  </r>
  <r>
    <n v="909401"/>
    <x v="389"/>
    <x v="0"/>
    <x v="0"/>
    <x v="21"/>
    <x v="5"/>
    <x v="3"/>
    <x v="1"/>
    <x v="2"/>
    <x v="0"/>
    <s v="Individual"/>
    <x v="0"/>
    <x v="6"/>
    <x v="1"/>
    <x v="3"/>
    <x v="11"/>
    <s v="909401  Broadview Ave"/>
    <s v="516112  Sewer Capital"/>
    <n v="0"/>
    <n v="40"/>
    <n v="0"/>
    <n v="180"/>
    <n v="0"/>
    <n v="0"/>
    <n v="0"/>
    <n v="0"/>
    <n v="0"/>
    <n v="0"/>
    <n v="220"/>
    <n v="516112"/>
    <n v="220"/>
    <n v="15"/>
    <x v="4"/>
    <s v="Sewer Capital "/>
    <n v="909401"/>
    <s v="Av. Broadview"/>
    <s v="909401 Av. Broadview"/>
    <x v="6"/>
    <x v="11"/>
    <x v="0"/>
    <x v="0"/>
  </r>
  <r>
    <n v="909401"/>
    <x v="389"/>
    <x v="0"/>
    <x v="0"/>
    <x v="22"/>
    <x v="5"/>
    <x v="3"/>
    <x v="1"/>
    <x v="3"/>
    <x v="0"/>
    <s v="Individual"/>
    <x v="0"/>
    <x v="6"/>
    <x v="1"/>
    <x v="3"/>
    <x v="11"/>
    <s v="909401  Broadview Ave"/>
    <s v="516180  Stormwater Reserve Capital"/>
    <n v="0"/>
    <n v="40"/>
    <n v="0"/>
    <n v="180"/>
    <n v="0"/>
    <n v="0"/>
    <n v="0"/>
    <n v="0"/>
    <n v="0"/>
    <n v="0"/>
    <n v="220"/>
    <n v="516180"/>
    <n v="220"/>
    <n v="15"/>
    <x v="4"/>
    <s v="Stormwater"/>
    <n v="909401"/>
    <s v="Av. Broadview"/>
    <s v="909401 Av. Broadview"/>
    <x v="6"/>
    <x v="11"/>
    <x v="0"/>
    <x v="0"/>
  </r>
  <r>
    <n v="909401"/>
    <x v="389"/>
    <x v="2"/>
    <x v="2"/>
    <x v="23"/>
    <x v="6"/>
    <x v="3"/>
    <x v="1"/>
    <x v="2"/>
    <x v="0"/>
    <s v="Individual"/>
    <x v="0"/>
    <x v="6"/>
    <x v="1"/>
    <x v="3"/>
    <x v="11"/>
    <s v="909401  Broadview Ave"/>
    <s v="518007  Sewer Funded Debt"/>
    <n v="0"/>
    <n v="10"/>
    <n v="0"/>
    <n v="10"/>
    <n v="0"/>
    <n v="0"/>
    <n v="0"/>
    <n v="0"/>
    <n v="0"/>
    <n v="0"/>
    <n v="20"/>
    <n v="518007"/>
    <n v="20"/>
    <n v="15"/>
    <x v="4"/>
    <s v="Sewer Funded Debt"/>
    <n v="909401"/>
    <s v="Av. Broadview"/>
    <s v="909401 Av. Broadview"/>
    <x v="6"/>
    <x v="11"/>
    <x v="0"/>
    <x v="2"/>
  </r>
  <r>
    <n v="909401"/>
    <x v="389"/>
    <x v="2"/>
    <x v="2"/>
    <x v="26"/>
    <x v="6"/>
    <x v="3"/>
    <x v="1"/>
    <x v="1"/>
    <x v="0"/>
    <s v="Individual"/>
    <x v="0"/>
    <x v="6"/>
    <x v="1"/>
    <x v="3"/>
    <x v="11"/>
    <s v="909401  Broadview Ave"/>
    <s v="518011  Water Funded Debt"/>
    <n v="0"/>
    <n v="10"/>
    <n v="0"/>
    <n v="10"/>
    <n v="0"/>
    <n v="0"/>
    <n v="0"/>
    <n v="0"/>
    <n v="0"/>
    <n v="0"/>
    <n v="20"/>
    <n v="518011"/>
    <n v="20"/>
    <n v="15"/>
    <x v="4"/>
    <s v="Water Funded Debt"/>
    <n v="909401"/>
    <s v="Av. Broadview"/>
    <s v="909401 Av. Broadview"/>
    <x v="6"/>
    <x v="11"/>
    <x v="0"/>
    <x v="2"/>
  </r>
  <r>
    <n v="909401"/>
    <x v="389"/>
    <x v="2"/>
    <x v="2"/>
    <x v="24"/>
    <x v="6"/>
    <x v="3"/>
    <x v="1"/>
    <x v="3"/>
    <x v="0"/>
    <s v="Individual"/>
    <x v="0"/>
    <x v="6"/>
    <x v="1"/>
    <x v="3"/>
    <x v="11"/>
    <s v="909401  Broadview Ave"/>
    <s v="518056  Stormwater Reserve Capital Debt"/>
    <n v="0"/>
    <n v="10"/>
    <n v="0"/>
    <n v="10"/>
    <n v="0"/>
    <n v="0"/>
    <n v="0"/>
    <n v="0"/>
    <n v="0"/>
    <n v="0"/>
    <n v="20"/>
    <n v="518056"/>
    <n v="20"/>
    <n v="15"/>
    <x v="4"/>
    <e v="#N/A"/>
    <n v="909401"/>
    <s v="Av. Broadview"/>
    <s v="909401 Av. Broadview"/>
    <x v="6"/>
    <x v="11"/>
    <x v="0"/>
    <x v="2"/>
  </r>
  <r>
    <n v="909402"/>
    <x v="390"/>
    <x v="0"/>
    <x v="0"/>
    <x v="0"/>
    <x v="0"/>
    <x v="0"/>
    <x v="0"/>
    <x v="0"/>
    <x v="0"/>
    <s v="Individual"/>
    <x v="0"/>
    <x v="6"/>
    <x v="1"/>
    <x v="3"/>
    <x v="11"/>
    <s v="909402  Caroline Ave - Huron Ave N"/>
    <s v="516104  City Wide Capital"/>
    <n v="0"/>
    <n v="240"/>
    <n v="0"/>
    <n v="980"/>
    <n v="0"/>
    <n v="0"/>
    <n v="0"/>
    <n v="0"/>
    <n v="0"/>
    <n v="0"/>
    <n v="1220"/>
    <n v="516104"/>
    <n v="1220"/>
    <n v="15"/>
    <x v="4"/>
    <s v="City Wide Capital"/>
    <n v="909402"/>
    <s v="Av. Caroline - av. Huron Nord"/>
    <s v="909402 Av. Caroline - av. Huron Nord"/>
    <x v="6"/>
    <x v="11"/>
    <x v="0"/>
    <x v="0"/>
  </r>
  <r>
    <n v="909402"/>
    <x v="390"/>
    <x v="0"/>
    <x v="0"/>
    <x v="20"/>
    <x v="5"/>
    <x v="3"/>
    <x v="1"/>
    <x v="1"/>
    <x v="0"/>
    <s v="Individual"/>
    <x v="0"/>
    <x v="6"/>
    <x v="1"/>
    <x v="3"/>
    <x v="11"/>
    <s v="909402  Caroline Ave - Huron Ave N"/>
    <s v="516110  Water Capital"/>
    <n v="0"/>
    <n v="560"/>
    <n v="0"/>
    <n v="2400"/>
    <n v="0"/>
    <n v="0"/>
    <n v="0"/>
    <n v="0"/>
    <n v="0"/>
    <n v="0"/>
    <n v="2960"/>
    <n v="516110"/>
    <n v="2960"/>
    <n v="15"/>
    <x v="4"/>
    <s v="Water Capital"/>
    <n v="909402"/>
    <s v="Av. Caroline - av. Huron Nord"/>
    <s v="909402 Av. Caroline - av. Huron Nord"/>
    <x v="6"/>
    <x v="11"/>
    <x v="0"/>
    <x v="0"/>
  </r>
  <r>
    <n v="909402"/>
    <x v="390"/>
    <x v="0"/>
    <x v="0"/>
    <x v="22"/>
    <x v="5"/>
    <x v="3"/>
    <x v="1"/>
    <x v="3"/>
    <x v="0"/>
    <s v="Individual"/>
    <x v="0"/>
    <x v="6"/>
    <x v="1"/>
    <x v="3"/>
    <x v="11"/>
    <s v="909402  Caroline Ave - Huron Ave N"/>
    <s v="516180  Stormwater Reserve Capital"/>
    <n v="0"/>
    <n v="380"/>
    <n v="0"/>
    <n v="1500"/>
    <n v="0"/>
    <n v="0"/>
    <n v="0"/>
    <n v="0"/>
    <n v="0"/>
    <n v="0"/>
    <n v="1880"/>
    <n v="516180"/>
    <n v="1880"/>
    <n v="15"/>
    <x v="4"/>
    <s v="Stormwater"/>
    <n v="909402"/>
    <s v="Av. Caroline - av. Huron Nord"/>
    <s v="909402 Av. Caroline - av. Huron Nord"/>
    <x v="6"/>
    <x v="11"/>
    <x v="0"/>
    <x v="0"/>
  </r>
  <r>
    <n v="909402"/>
    <x v="390"/>
    <x v="2"/>
    <x v="2"/>
    <x v="23"/>
    <x v="6"/>
    <x v="3"/>
    <x v="1"/>
    <x v="2"/>
    <x v="0"/>
    <s v="Individual"/>
    <x v="0"/>
    <x v="6"/>
    <x v="1"/>
    <x v="3"/>
    <x v="11"/>
    <s v="909402  Caroline Ave - Huron Ave N"/>
    <s v="518007  Sewer Funded Debt"/>
    <n v="0"/>
    <n v="380"/>
    <n v="0"/>
    <n v="1530"/>
    <n v="0"/>
    <n v="0"/>
    <n v="0"/>
    <n v="0"/>
    <n v="0"/>
    <n v="0"/>
    <n v="1910"/>
    <n v="518007"/>
    <n v="1910"/>
    <n v="15"/>
    <x v="4"/>
    <s v="Sewer Funded Debt"/>
    <n v="909402"/>
    <s v="Av. Caroline - av. Huron Nord"/>
    <s v="909402 Av. Caroline - av. Huron Nord"/>
    <x v="6"/>
    <x v="11"/>
    <x v="0"/>
    <x v="2"/>
  </r>
  <r>
    <n v="909402"/>
    <x v="390"/>
    <x v="2"/>
    <x v="2"/>
    <x v="26"/>
    <x v="6"/>
    <x v="3"/>
    <x v="1"/>
    <x v="1"/>
    <x v="0"/>
    <s v="Individual"/>
    <x v="0"/>
    <x v="6"/>
    <x v="1"/>
    <x v="3"/>
    <x v="11"/>
    <s v="909402  Caroline Ave - Huron Ave N"/>
    <s v="518011  Water Funded Debt"/>
    <n v="0"/>
    <n v="20"/>
    <n v="0"/>
    <n v="80"/>
    <n v="0"/>
    <n v="0"/>
    <n v="0"/>
    <n v="0"/>
    <n v="0"/>
    <n v="0"/>
    <n v="100"/>
    <n v="518011"/>
    <n v="100"/>
    <n v="15"/>
    <x v="4"/>
    <s v="Water Funded Debt"/>
    <n v="909402"/>
    <s v="Av. Caroline - av. Huron Nord"/>
    <s v="909402 Av. Caroline - av. Huron Nord"/>
    <x v="6"/>
    <x v="11"/>
    <x v="0"/>
    <x v="2"/>
  </r>
  <r>
    <n v="909402"/>
    <x v="390"/>
    <x v="2"/>
    <x v="2"/>
    <x v="24"/>
    <x v="6"/>
    <x v="3"/>
    <x v="1"/>
    <x v="3"/>
    <x v="0"/>
    <s v="Individual"/>
    <x v="0"/>
    <x v="6"/>
    <x v="1"/>
    <x v="3"/>
    <x v="11"/>
    <s v="909402  Caroline Ave - Huron Ave N"/>
    <s v="518056  Stormwater Reserve Capital Debt"/>
    <n v="0"/>
    <n v="20"/>
    <n v="0"/>
    <n v="10"/>
    <n v="0"/>
    <n v="0"/>
    <n v="0"/>
    <n v="0"/>
    <n v="0"/>
    <n v="0"/>
    <n v="30"/>
    <n v="518056"/>
    <n v="30"/>
    <n v="15"/>
    <x v="4"/>
    <e v="#N/A"/>
    <n v="909402"/>
    <s v="Av. Caroline - av. Huron Nord"/>
    <s v="909402 Av. Caroline - av. Huron Nord"/>
    <x v="6"/>
    <x v="11"/>
    <x v="0"/>
    <x v="2"/>
  </r>
  <r>
    <n v="909404"/>
    <x v="391"/>
    <x v="0"/>
    <x v="0"/>
    <x v="0"/>
    <x v="0"/>
    <x v="0"/>
    <x v="0"/>
    <x v="0"/>
    <x v="0"/>
    <s v="Integrated Road, Sewer &amp; Water Program"/>
    <x v="0"/>
    <x v="6"/>
    <x v="1"/>
    <x v="3"/>
    <x v="11"/>
    <s v="909404  Claymor &amp; Senio"/>
    <s v="516104  City Wide Capital"/>
    <n v="210"/>
    <n v="850"/>
    <n v="0"/>
    <n v="0"/>
    <n v="0"/>
    <n v="0"/>
    <n v="0"/>
    <n v="0"/>
    <n v="0"/>
    <n v="0"/>
    <n v="1060"/>
    <n v="516104"/>
    <n v="1060"/>
    <n v="16"/>
    <x v="7"/>
    <s v="City Wide Capital"/>
    <n v="909404"/>
    <s v="Claymor et Senio"/>
    <s v="909404 Claymor et Senio"/>
    <x v="6"/>
    <x v="11"/>
    <x v="0"/>
    <x v="0"/>
  </r>
  <r>
    <n v="909404"/>
    <x v="391"/>
    <x v="0"/>
    <x v="0"/>
    <x v="20"/>
    <x v="5"/>
    <x v="3"/>
    <x v="1"/>
    <x v="1"/>
    <x v="0"/>
    <s v="Integrated Road, Sewer &amp; Water Program"/>
    <x v="0"/>
    <x v="6"/>
    <x v="1"/>
    <x v="3"/>
    <x v="11"/>
    <s v="909404  Claymor &amp; Senio"/>
    <s v="516110  Water Capital"/>
    <n v="470"/>
    <n v="1740"/>
    <n v="0"/>
    <n v="0"/>
    <n v="0"/>
    <n v="0"/>
    <n v="0"/>
    <n v="0"/>
    <n v="0"/>
    <n v="0"/>
    <n v="2210"/>
    <n v="516110"/>
    <n v="2210"/>
    <n v="16"/>
    <x v="7"/>
    <s v="Water Capital"/>
    <n v="909404"/>
    <s v="Claymor et Senio"/>
    <s v="909404 Claymor et Senio"/>
    <x v="6"/>
    <x v="11"/>
    <x v="0"/>
    <x v="0"/>
  </r>
  <r>
    <n v="909404"/>
    <x v="391"/>
    <x v="0"/>
    <x v="0"/>
    <x v="21"/>
    <x v="5"/>
    <x v="3"/>
    <x v="1"/>
    <x v="2"/>
    <x v="0"/>
    <s v="Integrated Road, Sewer &amp; Water Program"/>
    <x v="0"/>
    <x v="6"/>
    <x v="1"/>
    <x v="3"/>
    <x v="11"/>
    <s v="909404  Claymor &amp; Senio"/>
    <s v="516112  Sewer Capital"/>
    <n v="300"/>
    <n v="0"/>
    <n v="0"/>
    <n v="0"/>
    <n v="0"/>
    <n v="0"/>
    <n v="0"/>
    <n v="0"/>
    <n v="0"/>
    <n v="0"/>
    <n v="300"/>
    <n v="516112"/>
    <n v="300"/>
    <n v="16"/>
    <x v="7"/>
    <s v="Sewer Capital "/>
    <n v="909404"/>
    <s v="Claymor et Senio"/>
    <s v="909404 Claymor et Senio"/>
    <x v="6"/>
    <x v="11"/>
    <x v="0"/>
    <x v="0"/>
  </r>
  <r>
    <n v="909404"/>
    <x v="391"/>
    <x v="0"/>
    <x v="0"/>
    <x v="22"/>
    <x v="5"/>
    <x v="3"/>
    <x v="1"/>
    <x v="3"/>
    <x v="0"/>
    <s v="Integrated Road, Sewer &amp; Water Program"/>
    <x v="0"/>
    <x v="6"/>
    <x v="1"/>
    <x v="3"/>
    <x v="11"/>
    <s v="909404  Claymor &amp; Senio"/>
    <s v="516180  Stormwater Reserve Capital"/>
    <n v="300"/>
    <n v="1030"/>
    <n v="0"/>
    <n v="0"/>
    <n v="0"/>
    <n v="0"/>
    <n v="0"/>
    <n v="0"/>
    <n v="0"/>
    <n v="0"/>
    <n v="1330"/>
    <n v="516180"/>
    <n v="1330"/>
    <n v="16"/>
    <x v="7"/>
    <s v="Stormwater"/>
    <n v="909404"/>
    <s v="Claymor et Senio"/>
    <s v="909404 Claymor et Senio"/>
    <x v="6"/>
    <x v="11"/>
    <x v="0"/>
    <x v="0"/>
  </r>
  <r>
    <n v="909404"/>
    <x v="391"/>
    <x v="2"/>
    <x v="2"/>
    <x v="23"/>
    <x v="6"/>
    <x v="3"/>
    <x v="1"/>
    <x v="2"/>
    <x v="0"/>
    <s v="Integrated Road, Sewer &amp; Water Program"/>
    <x v="0"/>
    <x v="6"/>
    <x v="1"/>
    <x v="3"/>
    <x v="11"/>
    <s v="909404  Claymor &amp; Senio"/>
    <s v="518007  Sewer Funded Debt"/>
    <n v="30"/>
    <n v="1330"/>
    <n v="0"/>
    <n v="0"/>
    <n v="0"/>
    <n v="0"/>
    <n v="0"/>
    <n v="0"/>
    <n v="0"/>
    <n v="0"/>
    <n v="1360"/>
    <n v="518007"/>
    <n v="1360"/>
    <n v="16"/>
    <x v="7"/>
    <s v="Sewer Funded Debt"/>
    <n v="909404"/>
    <s v="Claymor et Senio"/>
    <s v="909404 Claymor et Senio"/>
    <x v="6"/>
    <x v="11"/>
    <x v="0"/>
    <x v="2"/>
  </r>
  <r>
    <n v="909404"/>
    <x v="391"/>
    <x v="2"/>
    <x v="2"/>
    <x v="26"/>
    <x v="6"/>
    <x v="3"/>
    <x v="1"/>
    <x v="1"/>
    <x v="0"/>
    <s v="Integrated Road, Sewer &amp; Water Program"/>
    <x v="0"/>
    <x v="6"/>
    <x v="1"/>
    <x v="3"/>
    <x v="11"/>
    <s v="909404  Claymor &amp; Senio"/>
    <s v="518011  Water Funded Debt"/>
    <n v="20"/>
    <n v="200"/>
    <n v="0"/>
    <n v="0"/>
    <n v="0"/>
    <n v="0"/>
    <n v="0"/>
    <n v="0"/>
    <n v="0"/>
    <n v="0"/>
    <n v="220"/>
    <n v="518011"/>
    <n v="220"/>
    <n v="16"/>
    <x v="7"/>
    <s v="Water Funded Debt"/>
    <n v="909404"/>
    <s v="Claymor et Senio"/>
    <s v="909404 Claymor et Senio"/>
    <x v="6"/>
    <x v="11"/>
    <x v="0"/>
    <x v="2"/>
  </r>
  <r>
    <n v="909404"/>
    <x v="391"/>
    <x v="2"/>
    <x v="2"/>
    <x v="24"/>
    <x v="6"/>
    <x v="3"/>
    <x v="1"/>
    <x v="3"/>
    <x v="0"/>
    <s v="Integrated Road, Sewer &amp; Water Program"/>
    <x v="0"/>
    <x v="6"/>
    <x v="1"/>
    <x v="3"/>
    <x v="11"/>
    <s v="909404  Claymor &amp; Senio"/>
    <s v="518056  Stormwater Reserve Capital Debt"/>
    <n v="30"/>
    <n v="300"/>
    <n v="0"/>
    <n v="0"/>
    <n v="0"/>
    <n v="0"/>
    <n v="0"/>
    <n v="0"/>
    <n v="0"/>
    <n v="0"/>
    <n v="330"/>
    <n v="518056"/>
    <n v="330"/>
    <n v="16"/>
    <x v="7"/>
    <e v="#N/A"/>
    <n v="909404"/>
    <s v="Claymor et Senio"/>
    <s v="909404 Claymor et Senio"/>
    <x v="6"/>
    <x v="11"/>
    <x v="0"/>
    <x v="2"/>
  </r>
  <r>
    <n v="909405"/>
    <x v="392"/>
    <x v="0"/>
    <x v="0"/>
    <x v="0"/>
    <x v="0"/>
    <x v="0"/>
    <x v="0"/>
    <x v="0"/>
    <x v="0"/>
    <s v="Integrated Road, Sewer &amp; Water Program"/>
    <x v="0"/>
    <x v="6"/>
    <x v="1"/>
    <x v="3"/>
    <x v="11"/>
    <s v="909405  Hamlet Rd"/>
    <s v="516104  City Wide Capital"/>
    <n v="40"/>
    <n v="160"/>
    <n v="0"/>
    <n v="0"/>
    <n v="0"/>
    <n v="0"/>
    <n v="0"/>
    <n v="0"/>
    <n v="0"/>
    <n v="0"/>
    <n v="200"/>
    <n v="516104"/>
    <n v="200"/>
    <n v="18"/>
    <x v="7"/>
    <s v="City Wide Capital"/>
    <n v="909405"/>
    <s v="Ch. Hamlet"/>
    <s v="909405 Ch. Hamlet"/>
    <x v="6"/>
    <x v="11"/>
    <x v="0"/>
    <x v="0"/>
  </r>
  <r>
    <n v="909405"/>
    <x v="392"/>
    <x v="0"/>
    <x v="0"/>
    <x v="20"/>
    <x v="5"/>
    <x v="3"/>
    <x v="1"/>
    <x v="1"/>
    <x v="0"/>
    <s v="Integrated Road, Sewer &amp; Water Program"/>
    <x v="0"/>
    <x v="6"/>
    <x v="1"/>
    <x v="3"/>
    <x v="11"/>
    <s v="909405  Hamlet Rd"/>
    <s v="516110  Water Capital"/>
    <n v="85"/>
    <n v="340"/>
    <n v="0"/>
    <n v="0"/>
    <n v="0"/>
    <n v="0"/>
    <n v="0"/>
    <n v="0"/>
    <n v="0"/>
    <n v="0"/>
    <n v="425"/>
    <n v="516110"/>
    <n v="425"/>
    <n v="18"/>
    <x v="7"/>
    <s v="Water Capital"/>
    <n v="909405"/>
    <s v="Ch. Hamlet"/>
    <s v="909405 Ch. Hamlet"/>
    <x v="6"/>
    <x v="11"/>
    <x v="0"/>
    <x v="0"/>
  </r>
  <r>
    <n v="909405"/>
    <x v="392"/>
    <x v="0"/>
    <x v="0"/>
    <x v="21"/>
    <x v="5"/>
    <x v="3"/>
    <x v="1"/>
    <x v="2"/>
    <x v="0"/>
    <s v="Integrated Road, Sewer &amp; Water Program"/>
    <x v="0"/>
    <x v="6"/>
    <x v="1"/>
    <x v="3"/>
    <x v="11"/>
    <s v="909405  Hamlet Rd"/>
    <s v="516112  Sewer Capital"/>
    <n v="55"/>
    <n v="220"/>
    <n v="0"/>
    <n v="0"/>
    <n v="0"/>
    <n v="0"/>
    <n v="0"/>
    <n v="0"/>
    <n v="0"/>
    <n v="0"/>
    <n v="275"/>
    <n v="516112"/>
    <n v="275"/>
    <n v="18"/>
    <x v="7"/>
    <s v="Sewer Capital "/>
    <n v="909405"/>
    <s v="Ch. Hamlet"/>
    <s v="909405 Ch. Hamlet"/>
    <x v="6"/>
    <x v="11"/>
    <x v="0"/>
    <x v="0"/>
  </r>
  <r>
    <n v="909405"/>
    <x v="392"/>
    <x v="0"/>
    <x v="0"/>
    <x v="22"/>
    <x v="5"/>
    <x v="3"/>
    <x v="1"/>
    <x v="3"/>
    <x v="0"/>
    <s v="Integrated Road, Sewer &amp; Water Program"/>
    <x v="0"/>
    <x v="6"/>
    <x v="1"/>
    <x v="3"/>
    <x v="11"/>
    <s v="909405  Hamlet Rd"/>
    <s v="516180  Stormwater Reserve Capital"/>
    <n v="55"/>
    <n v="220"/>
    <n v="0"/>
    <n v="0"/>
    <n v="0"/>
    <n v="0"/>
    <n v="0"/>
    <n v="0"/>
    <n v="0"/>
    <n v="0"/>
    <n v="275"/>
    <n v="516180"/>
    <n v="275"/>
    <n v="18"/>
    <x v="7"/>
    <s v="Stormwater"/>
    <n v="909405"/>
    <s v="Ch. Hamlet"/>
    <s v="909405 Ch. Hamlet"/>
    <x v="6"/>
    <x v="11"/>
    <x v="0"/>
    <x v="0"/>
  </r>
  <r>
    <n v="909405"/>
    <x v="392"/>
    <x v="2"/>
    <x v="2"/>
    <x v="23"/>
    <x v="6"/>
    <x v="3"/>
    <x v="1"/>
    <x v="2"/>
    <x v="0"/>
    <s v="Integrated Road, Sewer &amp; Water Program"/>
    <x v="0"/>
    <x v="6"/>
    <x v="1"/>
    <x v="3"/>
    <x v="11"/>
    <s v="909405  Hamlet Rd"/>
    <s v="518007  Sewer Funded Debt"/>
    <n v="5"/>
    <n v="20"/>
    <n v="0"/>
    <n v="0"/>
    <n v="0"/>
    <n v="0"/>
    <n v="0"/>
    <n v="0"/>
    <n v="0"/>
    <n v="0"/>
    <n v="25"/>
    <n v="518007"/>
    <n v="25"/>
    <n v="18"/>
    <x v="7"/>
    <s v="Sewer Funded Debt"/>
    <n v="909405"/>
    <s v="Ch. Hamlet"/>
    <s v="909405 Ch. Hamlet"/>
    <x v="6"/>
    <x v="11"/>
    <x v="0"/>
    <x v="2"/>
  </r>
  <r>
    <n v="909405"/>
    <x v="392"/>
    <x v="2"/>
    <x v="2"/>
    <x v="26"/>
    <x v="6"/>
    <x v="3"/>
    <x v="1"/>
    <x v="1"/>
    <x v="0"/>
    <s v="Integrated Road, Sewer &amp; Water Program"/>
    <x v="0"/>
    <x v="6"/>
    <x v="1"/>
    <x v="3"/>
    <x v="11"/>
    <s v="909405  Hamlet Rd"/>
    <s v="518011  Water Funded Debt"/>
    <n v="5"/>
    <n v="20"/>
    <n v="0"/>
    <n v="0"/>
    <n v="0"/>
    <n v="0"/>
    <n v="0"/>
    <n v="0"/>
    <n v="0"/>
    <n v="0"/>
    <n v="25"/>
    <n v="518011"/>
    <n v="25"/>
    <n v="18"/>
    <x v="7"/>
    <s v="Water Funded Debt"/>
    <n v="909405"/>
    <s v="Ch. Hamlet"/>
    <s v="909405 Ch. Hamlet"/>
    <x v="6"/>
    <x v="11"/>
    <x v="0"/>
    <x v="2"/>
  </r>
  <r>
    <n v="909405"/>
    <x v="392"/>
    <x v="2"/>
    <x v="2"/>
    <x v="24"/>
    <x v="6"/>
    <x v="3"/>
    <x v="1"/>
    <x v="3"/>
    <x v="0"/>
    <s v="Integrated Road, Sewer &amp; Water Program"/>
    <x v="0"/>
    <x v="6"/>
    <x v="1"/>
    <x v="3"/>
    <x v="11"/>
    <s v="909405  Hamlet Rd"/>
    <s v="518056  Stormwater Reserve Capital Debt"/>
    <n v="5"/>
    <n v="20"/>
    <n v="0"/>
    <n v="0"/>
    <n v="0"/>
    <n v="0"/>
    <n v="0"/>
    <n v="0"/>
    <n v="0"/>
    <n v="0"/>
    <n v="25"/>
    <n v="518056"/>
    <n v="25"/>
    <n v="18"/>
    <x v="7"/>
    <e v="#N/A"/>
    <n v="909405"/>
    <s v="Ch. Hamlet"/>
    <s v="909405 Ch. Hamlet"/>
    <x v="6"/>
    <x v="11"/>
    <x v="0"/>
    <x v="2"/>
  </r>
  <r>
    <n v="909406"/>
    <x v="393"/>
    <x v="0"/>
    <x v="0"/>
    <x v="0"/>
    <x v="0"/>
    <x v="0"/>
    <x v="0"/>
    <x v="0"/>
    <x v="0"/>
    <s v="Individual"/>
    <x v="0"/>
    <x v="6"/>
    <x v="1"/>
    <x v="3"/>
    <x v="11"/>
    <s v="909406  Integrated Design - Bulk Prjs"/>
    <s v="516104  City Wide Capital"/>
    <n v="0"/>
    <n v="1450"/>
    <n v="4530"/>
    <n v="4530"/>
    <n v="0"/>
    <n v="0"/>
    <n v="0"/>
    <n v="0"/>
    <n v="0"/>
    <n v="0"/>
    <n v="10510"/>
    <n v="516104"/>
    <n v="10510"/>
    <s v="CW"/>
    <x v="0"/>
    <s v="City Wide Capital"/>
    <n v="909406"/>
    <s v="Conception intégrée - Travaux collectifs"/>
    <s v="909406 Conception intégrée - Travaux collectifs"/>
    <x v="6"/>
    <x v="11"/>
    <x v="0"/>
    <x v="0"/>
  </r>
  <r>
    <n v="909406"/>
    <x v="393"/>
    <x v="0"/>
    <x v="0"/>
    <x v="20"/>
    <x v="5"/>
    <x v="3"/>
    <x v="1"/>
    <x v="1"/>
    <x v="0"/>
    <s v="Individual"/>
    <x v="0"/>
    <x v="6"/>
    <x v="1"/>
    <x v="3"/>
    <x v="11"/>
    <s v="909406  Integrated Design - Bulk Prjs"/>
    <s v="516110  Water Capital"/>
    <n v="0"/>
    <n v="3240"/>
    <n v="10570"/>
    <n v="10570"/>
    <n v="0"/>
    <n v="0"/>
    <n v="0"/>
    <n v="0"/>
    <n v="0"/>
    <n v="0"/>
    <n v="24380"/>
    <n v="516110"/>
    <n v="24380"/>
    <s v="CW"/>
    <x v="0"/>
    <s v="Water Capital"/>
    <n v="909406"/>
    <s v="Conception intégrée - Travaux collectifs"/>
    <s v="909406 Conception intégrée - Travaux collectifs"/>
    <x v="6"/>
    <x v="11"/>
    <x v="0"/>
    <x v="0"/>
  </r>
  <r>
    <n v="909406"/>
    <x v="393"/>
    <x v="0"/>
    <x v="0"/>
    <x v="22"/>
    <x v="5"/>
    <x v="3"/>
    <x v="1"/>
    <x v="3"/>
    <x v="0"/>
    <s v="Individual"/>
    <x v="0"/>
    <x v="6"/>
    <x v="1"/>
    <x v="3"/>
    <x v="11"/>
    <s v="909406  Integrated Design - Bulk Prjs"/>
    <s v="516180  Stormwater Reserve Capital"/>
    <n v="0"/>
    <n v="2300"/>
    <n v="7450"/>
    <n v="7450"/>
    <n v="0"/>
    <n v="0"/>
    <n v="0"/>
    <n v="0"/>
    <n v="0"/>
    <n v="0"/>
    <n v="17200"/>
    <n v="516180"/>
    <n v="17200"/>
    <s v="CW"/>
    <x v="0"/>
    <s v="Stormwater"/>
    <n v="909406"/>
    <s v="Conception intégrée - Travaux collectifs"/>
    <s v="909406 Conception intégrée - Travaux collectifs"/>
    <x v="6"/>
    <x v="11"/>
    <x v="0"/>
    <x v="0"/>
  </r>
  <r>
    <n v="909406"/>
    <x v="393"/>
    <x v="2"/>
    <x v="2"/>
    <x v="23"/>
    <x v="6"/>
    <x v="3"/>
    <x v="1"/>
    <x v="2"/>
    <x v="0"/>
    <s v="Individual"/>
    <x v="0"/>
    <x v="6"/>
    <x v="1"/>
    <x v="3"/>
    <x v="11"/>
    <s v="909406  Integrated Design - Bulk Prjs"/>
    <s v="518007  Sewer Funded Debt"/>
    <n v="0"/>
    <n v="2370"/>
    <n v="7450"/>
    <n v="7450"/>
    <n v="0"/>
    <n v="0"/>
    <n v="0"/>
    <n v="0"/>
    <n v="0"/>
    <n v="0"/>
    <n v="17270"/>
    <n v="518007"/>
    <n v="17270"/>
    <s v="CW"/>
    <x v="0"/>
    <s v="Sewer Funded Debt"/>
    <n v="909406"/>
    <s v="Conception intégrée - Travaux collectifs"/>
    <s v="909406 Conception intégrée - Travaux collectifs"/>
    <x v="6"/>
    <x v="11"/>
    <x v="0"/>
    <x v="2"/>
  </r>
  <r>
    <n v="909406"/>
    <x v="393"/>
    <x v="2"/>
    <x v="2"/>
    <x v="26"/>
    <x v="6"/>
    <x v="3"/>
    <x v="1"/>
    <x v="1"/>
    <x v="0"/>
    <s v="Individual"/>
    <x v="0"/>
    <x v="6"/>
    <x v="1"/>
    <x v="3"/>
    <x v="11"/>
    <s v="909406  Integrated Design - Bulk Prjs"/>
    <s v="518011  Water Funded Debt"/>
    <n v="0"/>
    <n v="40"/>
    <n v="0"/>
    <n v="0"/>
    <n v="0"/>
    <n v="0"/>
    <n v="0"/>
    <n v="0"/>
    <n v="0"/>
    <n v="0"/>
    <n v="40"/>
    <n v="518011"/>
    <n v="40"/>
    <s v="CW"/>
    <x v="0"/>
    <s v="Water Funded Debt"/>
    <n v="909406"/>
    <s v="Conception intégrée - Travaux collectifs"/>
    <s v="909406 Conception intégrée - Travaux collectifs"/>
    <x v="6"/>
    <x v="11"/>
    <x v="0"/>
    <x v="2"/>
  </r>
  <r>
    <n v="909406"/>
    <x v="393"/>
    <x v="2"/>
    <x v="2"/>
    <x v="24"/>
    <x v="6"/>
    <x v="3"/>
    <x v="1"/>
    <x v="3"/>
    <x v="0"/>
    <s v="Individual"/>
    <x v="0"/>
    <x v="6"/>
    <x v="1"/>
    <x v="3"/>
    <x v="11"/>
    <s v="909406  Integrated Design - Bulk Prjs"/>
    <s v="518056  Stormwater Reserve Capital Debt"/>
    <n v="0"/>
    <n v="10"/>
    <n v="0"/>
    <n v="0"/>
    <n v="0"/>
    <n v="0"/>
    <n v="0"/>
    <n v="0"/>
    <n v="0"/>
    <n v="0"/>
    <n v="10"/>
    <n v="518056"/>
    <n v="10"/>
    <s v="CW"/>
    <x v="0"/>
    <e v="#N/A"/>
    <n v="909406"/>
    <s v="Conception intégrée - Travaux collectifs"/>
    <s v="909406 Conception intégrée - Travaux collectifs"/>
    <x v="6"/>
    <x v="11"/>
    <x v="0"/>
    <x v="2"/>
  </r>
  <r>
    <n v="909407"/>
    <x v="394"/>
    <x v="0"/>
    <x v="0"/>
    <x v="0"/>
    <x v="0"/>
    <x v="0"/>
    <x v="0"/>
    <x v="0"/>
    <x v="0"/>
    <s v="Individual"/>
    <x v="0"/>
    <x v="6"/>
    <x v="1"/>
    <x v="3"/>
    <x v="11"/>
    <s v="909407  Longpre - Marquette- Michel Cir"/>
    <s v="516104  City Wide Capital"/>
    <n v="0"/>
    <n v="200"/>
    <n v="0"/>
    <n v="780"/>
    <n v="0"/>
    <n v="0"/>
    <n v="0"/>
    <n v="0"/>
    <n v="0"/>
    <n v="0"/>
    <n v="980"/>
    <n v="516104"/>
    <n v="980"/>
    <n v="12"/>
    <x v="4"/>
    <s v="City Wide Capital"/>
    <n v="909407"/>
    <s v="Longpre - Marquette - cercle Michel"/>
    <s v="909407 Longpre - Marquette - cercle Michel"/>
    <x v="6"/>
    <x v="11"/>
    <x v="0"/>
    <x v="0"/>
  </r>
  <r>
    <n v="909407"/>
    <x v="394"/>
    <x v="0"/>
    <x v="0"/>
    <x v="20"/>
    <x v="5"/>
    <x v="3"/>
    <x v="1"/>
    <x v="1"/>
    <x v="0"/>
    <s v="Individual"/>
    <x v="0"/>
    <x v="6"/>
    <x v="1"/>
    <x v="3"/>
    <x v="11"/>
    <s v="909407  Longpre - Marquette- Michel Cir"/>
    <s v="516110  Water Capital"/>
    <n v="0"/>
    <n v="470"/>
    <n v="0"/>
    <n v="1990"/>
    <n v="0"/>
    <n v="0"/>
    <n v="0"/>
    <n v="0"/>
    <n v="0"/>
    <n v="0"/>
    <n v="2460"/>
    <n v="516110"/>
    <n v="2460"/>
    <n v="12"/>
    <x v="4"/>
    <s v="Water Capital"/>
    <n v="909407"/>
    <s v="Longpre - Marquette - cercle Michel"/>
    <s v="909407 Longpre - Marquette - cercle Michel"/>
    <x v="6"/>
    <x v="11"/>
    <x v="0"/>
    <x v="0"/>
  </r>
  <r>
    <n v="909407"/>
    <x v="394"/>
    <x v="0"/>
    <x v="0"/>
    <x v="21"/>
    <x v="5"/>
    <x v="3"/>
    <x v="1"/>
    <x v="2"/>
    <x v="0"/>
    <s v="Individual"/>
    <x v="0"/>
    <x v="6"/>
    <x v="1"/>
    <x v="3"/>
    <x v="11"/>
    <s v="909407  Longpre - Marquette- Michel Cir"/>
    <s v="516112  Sewer Capital"/>
    <n v="0"/>
    <n v="310"/>
    <n v="0"/>
    <n v="1220"/>
    <n v="0"/>
    <n v="0"/>
    <n v="0"/>
    <n v="0"/>
    <n v="0"/>
    <n v="0"/>
    <n v="1530"/>
    <n v="516112"/>
    <n v="1530"/>
    <n v="12"/>
    <x v="4"/>
    <s v="Sewer Capital "/>
    <n v="909407"/>
    <s v="Longpre - Marquette - cercle Michel"/>
    <s v="909407 Longpre - Marquette - cercle Michel"/>
    <x v="6"/>
    <x v="11"/>
    <x v="0"/>
    <x v="0"/>
  </r>
  <r>
    <n v="909407"/>
    <x v="394"/>
    <x v="0"/>
    <x v="0"/>
    <x v="22"/>
    <x v="5"/>
    <x v="3"/>
    <x v="1"/>
    <x v="3"/>
    <x v="0"/>
    <s v="Individual"/>
    <x v="0"/>
    <x v="6"/>
    <x v="1"/>
    <x v="3"/>
    <x v="11"/>
    <s v="909407  Longpre - Marquette- Michel Cir"/>
    <s v="516180  Stormwater Reserve Capital"/>
    <n v="0"/>
    <n v="320"/>
    <n v="0"/>
    <n v="1210"/>
    <n v="0"/>
    <n v="0"/>
    <n v="0"/>
    <n v="0"/>
    <n v="0"/>
    <n v="0"/>
    <n v="1530"/>
    <n v="516180"/>
    <n v="1530"/>
    <n v="12"/>
    <x v="4"/>
    <s v="Stormwater"/>
    <n v="909407"/>
    <s v="Longpre - Marquette - cercle Michel"/>
    <s v="909407 Longpre - Marquette - cercle Michel"/>
    <x v="6"/>
    <x v="11"/>
    <x v="0"/>
    <x v="0"/>
  </r>
  <r>
    <n v="909408"/>
    <x v="395"/>
    <x v="0"/>
    <x v="0"/>
    <x v="0"/>
    <x v="0"/>
    <x v="0"/>
    <x v="0"/>
    <x v="0"/>
    <x v="0"/>
    <s v="Individual"/>
    <x v="0"/>
    <x v="6"/>
    <x v="1"/>
    <x v="3"/>
    <x v="11"/>
    <s v="909408  Monk - Oakland -Wilton"/>
    <s v="516104  City Wide Capital"/>
    <n v="0"/>
    <n v="150"/>
    <n v="0"/>
    <n v="570"/>
    <n v="0"/>
    <n v="0"/>
    <n v="0"/>
    <n v="0"/>
    <n v="0"/>
    <n v="0"/>
    <n v="720"/>
    <n v="516104"/>
    <n v="720"/>
    <n v="17"/>
    <x v="4"/>
    <s v="City Wide Capital"/>
    <n v="909408"/>
    <s v="Monk - Oakland - Wilton"/>
    <s v="909408 Monk - Oakland - Wilton"/>
    <x v="6"/>
    <x v="11"/>
    <x v="0"/>
    <x v="0"/>
  </r>
  <r>
    <n v="909408"/>
    <x v="395"/>
    <x v="0"/>
    <x v="0"/>
    <x v="20"/>
    <x v="5"/>
    <x v="3"/>
    <x v="1"/>
    <x v="1"/>
    <x v="0"/>
    <s v="Individual"/>
    <x v="0"/>
    <x v="6"/>
    <x v="1"/>
    <x v="3"/>
    <x v="11"/>
    <s v="909408  Monk - Oakland -Wilton"/>
    <s v="516110  Water Capital"/>
    <n v="0"/>
    <n v="320"/>
    <n v="0"/>
    <n v="1440"/>
    <n v="0"/>
    <n v="0"/>
    <n v="0"/>
    <n v="0"/>
    <n v="0"/>
    <n v="0"/>
    <n v="1760"/>
    <n v="516110"/>
    <n v="1760"/>
    <n v="17"/>
    <x v="4"/>
    <s v="Water Capital"/>
    <n v="909408"/>
    <s v="Monk - Oakland - Wilton"/>
    <s v="909408 Monk - Oakland - Wilton"/>
    <x v="6"/>
    <x v="11"/>
    <x v="0"/>
    <x v="0"/>
  </r>
  <r>
    <n v="909408"/>
    <x v="395"/>
    <x v="0"/>
    <x v="0"/>
    <x v="21"/>
    <x v="5"/>
    <x v="3"/>
    <x v="1"/>
    <x v="2"/>
    <x v="0"/>
    <s v="Individual"/>
    <x v="0"/>
    <x v="6"/>
    <x v="1"/>
    <x v="3"/>
    <x v="11"/>
    <s v="909408  Monk - Oakland -Wilton"/>
    <s v="516112  Sewer Capital"/>
    <n v="0"/>
    <n v="220"/>
    <n v="0"/>
    <n v="0"/>
    <n v="0"/>
    <n v="0"/>
    <n v="0"/>
    <n v="0"/>
    <n v="0"/>
    <n v="0"/>
    <n v="220"/>
    <n v="516112"/>
    <n v="220"/>
    <n v="17"/>
    <x v="4"/>
    <s v="Sewer Capital "/>
    <n v="909408"/>
    <s v="Monk - Oakland - Wilton"/>
    <s v="909408 Monk - Oakland - Wilton"/>
    <x v="6"/>
    <x v="11"/>
    <x v="0"/>
    <x v="0"/>
  </r>
  <r>
    <n v="909408"/>
    <x v="395"/>
    <x v="0"/>
    <x v="0"/>
    <x v="22"/>
    <x v="5"/>
    <x v="3"/>
    <x v="1"/>
    <x v="3"/>
    <x v="0"/>
    <s v="Individual"/>
    <x v="0"/>
    <x v="6"/>
    <x v="1"/>
    <x v="3"/>
    <x v="11"/>
    <s v="909408  Monk - Oakland -Wilton"/>
    <s v="516180  Stormwater Reserve Capital"/>
    <n v="0"/>
    <n v="230"/>
    <n v="0"/>
    <n v="840"/>
    <n v="0"/>
    <n v="0"/>
    <n v="0"/>
    <n v="0"/>
    <n v="0"/>
    <n v="0"/>
    <n v="1070"/>
    <n v="516180"/>
    <n v="1070"/>
    <n v="17"/>
    <x v="4"/>
    <s v="Stormwater"/>
    <n v="909408"/>
    <s v="Monk - Oakland - Wilton"/>
    <s v="909408 Monk - Oakland - Wilton"/>
    <x v="6"/>
    <x v="11"/>
    <x v="0"/>
    <x v="0"/>
  </r>
  <r>
    <n v="909408"/>
    <x v="395"/>
    <x v="2"/>
    <x v="2"/>
    <x v="23"/>
    <x v="6"/>
    <x v="3"/>
    <x v="1"/>
    <x v="2"/>
    <x v="0"/>
    <s v="Individual"/>
    <x v="0"/>
    <x v="6"/>
    <x v="1"/>
    <x v="3"/>
    <x v="11"/>
    <s v="909408  Monk - Oakland -Wilton"/>
    <s v="518007  Sewer Funded Debt"/>
    <n v="0"/>
    <n v="20"/>
    <n v="0"/>
    <n v="890"/>
    <n v="0"/>
    <n v="0"/>
    <n v="0"/>
    <n v="0"/>
    <n v="0"/>
    <n v="0"/>
    <n v="910"/>
    <n v="518007"/>
    <n v="910"/>
    <n v="17"/>
    <x v="4"/>
    <s v="Sewer Funded Debt"/>
    <n v="909408"/>
    <s v="Monk - Oakland - Wilton"/>
    <s v="909408 Monk - Oakland - Wilton"/>
    <x v="6"/>
    <x v="11"/>
    <x v="0"/>
    <x v="2"/>
  </r>
  <r>
    <n v="909408"/>
    <x v="395"/>
    <x v="2"/>
    <x v="2"/>
    <x v="26"/>
    <x v="6"/>
    <x v="3"/>
    <x v="1"/>
    <x v="1"/>
    <x v="0"/>
    <s v="Individual"/>
    <x v="0"/>
    <x v="6"/>
    <x v="1"/>
    <x v="3"/>
    <x v="11"/>
    <s v="909408  Monk - Oakland -Wilton"/>
    <s v="518011  Water Funded Debt"/>
    <n v="0"/>
    <n v="40"/>
    <n v="0"/>
    <n v="20"/>
    <n v="0"/>
    <n v="0"/>
    <n v="0"/>
    <n v="0"/>
    <n v="0"/>
    <n v="0"/>
    <n v="60"/>
    <n v="518011"/>
    <n v="60"/>
    <n v="17"/>
    <x v="4"/>
    <s v="Water Funded Debt"/>
    <n v="909408"/>
    <s v="Monk - Oakland - Wilton"/>
    <s v="909408 Monk - Oakland - Wilton"/>
    <x v="6"/>
    <x v="11"/>
    <x v="0"/>
    <x v="2"/>
  </r>
  <r>
    <n v="909408"/>
    <x v="395"/>
    <x v="2"/>
    <x v="2"/>
    <x v="24"/>
    <x v="6"/>
    <x v="3"/>
    <x v="1"/>
    <x v="3"/>
    <x v="0"/>
    <s v="Individual"/>
    <x v="0"/>
    <x v="6"/>
    <x v="1"/>
    <x v="3"/>
    <x v="11"/>
    <s v="909408  Monk - Oakland -Wilton"/>
    <s v="518056  Stormwater Reserve Capital Debt"/>
    <n v="0"/>
    <n v="20"/>
    <n v="0"/>
    <n v="40"/>
    <n v="0"/>
    <n v="0"/>
    <n v="0"/>
    <n v="0"/>
    <n v="0"/>
    <n v="0"/>
    <n v="60"/>
    <n v="518056"/>
    <n v="60"/>
    <n v="17"/>
    <x v="4"/>
    <e v="#N/A"/>
    <n v="909408"/>
    <s v="Monk - Oakland - Wilton"/>
    <s v="909408 Monk - Oakland - Wilton"/>
    <x v="6"/>
    <x v="11"/>
    <x v="0"/>
    <x v="2"/>
  </r>
  <r>
    <n v="909409"/>
    <x v="396"/>
    <x v="0"/>
    <x v="0"/>
    <x v="0"/>
    <x v="0"/>
    <x v="0"/>
    <x v="0"/>
    <x v="0"/>
    <x v="0"/>
    <s v="Individual"/>
    <x v="0"/>
    <x v="6"/>
    <x v="1"/>
    <x v="3"/>
    <x v="11"/>
    <s v="909409  Winona Ave &amp; Wilmont Ave"/>
    <s v="516104  City Wide Capital"/>
    <n v="0"/>
    <n v="110"/>
    <n v="0"/>
    <n v="390"/>
    <n v="0"/>
    <n v="0"/>
    <n v="0"/>
    <n v="0"/>
    <n v="0"/>
    <n v="0"/>
    <n v="500"/>
    <n v="516104"/>
    <n v="500"/>
    <n v="15"/>
    <x v="4"/>
    <s v="City Wide Capital"/>
    <n v="909409"/>
    <s v="Av. Winona et av. Wilmont"/>
    <s v="909409 Av. Winona et av. Wilmont"/>
    <x v="6"/>
    <x v="11"/>
    <x v="0"/>
    <x v="0"/>
  </r>
  <r>
    <n v="909409"/>
    <x v="396"/>
    <x v="0"/>
    <x v="0"/>
    <x v="20"/>
    <x v="5"/>
    <x v="3"/>
    <x v="1"/>
    <x v="1"/>
    <x v="0"/>
    <s v="Individual"/>
    <x v="0"/>
    <x v="6"/>
    <x v="1"/>
    <x v="3"/>
    <x v="11"/>
    <s v="909409  Winona Ave &amp; Wilmont Ave"/>
    <s v="516110  Water Capital"/>
    <n v="0"/>
    <n v="240"/>
    <n v="0"/>
    <n v="900"/>
    <n v="0"/>
    <n v="0"/>
    <n v="0"/>
    <n v="0"/>
    <n v="0"/>
    <n v="0"/>
    <n v="1140"/>
    <n v="516110"/>
    <n v="1140"/>
    <n v="15"/>
    <x v="4"/>
    <s v="Water Capital"/>
    <n v="909409"/>
    <s v="Av. Winona et av. Wilmont"/>
    <s v="909409 Av. Winona et av. Wilmont"/>
    <x v="6"/>
    <x v="11"/>
    <x v="0"/>
    <x v="0"/>
  </r>
  <r>
    <n v="909409"/>
    <x v="396"/>
    <x v="0"/>
    <x v="0"/>
    <x v="21"/>
    <x v="5"/>
    <x v="3"/>
    <x v="1"/>
    <x v="2"/>
    <x v="0"/>
    <s v="Individual"/>
    <x v="0"/>
    <x v="6"/>
    <x v="1"/>
    <x v="3"/>
    <x v="11"/>
    <s v="909409  Winona Ave &amp; Wilmont Ave"/>
    <s v="516112  Sewer Capital"/>
    <n v="0"/>
    <n v="140"/>
    <n v="0"/>
    <n v="0"/>
    <n v="0"/>
    <n v="0"/>
    <n v="0"/>
    <n v="0"/>
    <n v="0"/>
    <n v="0"/>
    <n v="140"/>
    <n v="516112"/>
    <n v="140"/>
    <n v="15"/>
    <x v="4"/>
    <s v="Sewer Capital "/>
    <n v="909409"/>
    <s v="Av. Winona et av. Wilmont"/>
    <s v="909409 Av. Winona et av. Wilmont"/>
    <x v="6"/>
    <x v="11"/>
    <x v="0"/>
    <x v="0"/>
  </r>
  <r>
    <n v="909409"/>
    <x v="396"/>
    <x v="0"/>
    <x v="0"/>
    <x v="22"/>
    <x v="5"/>
    <x v="3"/>
    <x v="1"/>
    <x v="3"/>
    <x v="0"/>
    <s v="Individual"/>
    <x v="0"/>
    <x v="6"/>
    <x v="1"/>
    <x v="3"/>
    <x v="11"/>
    <s v="909409  Winona Ave &amp; Wilmont Ave"/>
    <s v="516180  Stormwater Reserve Capital"/>
    <n v="0"/>
    <n v="150"/>
    <n v="0"/>
    <n v="590"/>
    <n v="0"/>
    <n v="0"/>
    <n v="0"/>
    <n v="0"/>
    <n v="0"/>
    <n v="0"/>
    <n v="740"/>
    <n v="516180"/>
    <n v="740"/>
    <n v="15"/>
    <x v="4"/>
    <s v="Stormwater"/>
    <n v="909409"/>
    <s v="Av. Winona et av. Wilmont"/>
    <s v="909409 Av. Winona et av. Wilmont"/>
    <x v="6"/>
    <x v="11"/>
    <x v="0"/>
    <x v="0"/>
  </r>
  <r>
    <n v="909409"/>
    <x v="396"/>
    <x v="2"/>
    <x v="2"/>
    <x v="23"/>
    <x v="6"/>
    <x v="3"/>
    <x v="1"/>
    <x v="2"/>
    <x v="0"/>
    <s v="Individual"/>
    <x v="0"/>
    <x v="6"/>
    <x v="1"/>
    <x v="3"/>
    <x v="11"/>
    <s v="909409  Winona Ave &amp; Wilmont Ave"/>
    <s v="518007  Sewer Funded Debt"/>
    <n v="0"/>
    <n v="20"/>
    <n v="0"/>
    <n v="610"/>
    <n v="0"/>
    <n v="0"/>
    <n v="0"/>
    <n v="0"/>
    <n v="0"/>
    <n v="0"/>
    <n v="630"/>
    <n v="518007"/>
    <n v="630"/>
    <n v="15"/>
    <x v="4"/>
    <s v="Sewer Funded Debt"/>
    <n v="909409"/>
    <s v="Av. Winona et av. Wilmont"/>
    <s v="909409 Av. Winona et av. Wilmont"/>
    <x v="6"/>
    <x v="11"/>
    <x v="0"/>
    <x v="2"/>
  </r>
  <r>
    <n v="909409"/>
    <x v="396"/>
    <x v="2"/>
    <x v="2"/>
    <x v="26"/>
    <x v="6"/>
    <x v="3"/>
    <x v="1"/>
    <x v="1"/>
    <x v="0"/>
    <s v="Individual"/>
    <x v="0"/>
    <x v="6"/>
    <x v="1"/>
    <x v="3"/>
    <x v="11"/>
    <s v="909409  Winona Ave &amp; Wilmont Ave"/>
    <s v="518011  Water Funded Debt"/>
    <n v="0"/>
    <n v="20"/>
    <n v="0"/>
    <n v="100"/>
    <n v="0"/>
    <n v="0"/>
    <n v="0"/>
    <n v="0"/>
    <n v="0"/>
    <n v="0"/>
    <n v="120"/>
    <n v="518011"/>
    <n v="120"/>
    <n v="15"/>
    <x v="4"/>
    <s v="Water Funded Debt"/>
    <n v="909409"/>
    <s v="Av. Winona et av. Wilmont"/>
    <s v="909409 Av. Winona et av. Wilmont"/>
    <x v="6"/>
    <x v="11"/>
    <x v="0"/>
    <x v="2"/>
  </r>
  <r>
    <n v="909409"/>
    <x v="396"/>
    <x v="2"/>
    <x v="2"/>
    <x v="24"/>
    <x v="6"/>
    <x v="3"/>
    <x v="1"/>
    <x v="3"/>
    <x v="0"/>
    <s v="Individual"/>
    <x v="0"/>
    <x v="6"/>
    <x v="1"/>
    <x v="3"/>
    <x v="11"/>
    <s v="909409  Winona Ave &amp; Wilmont Ave"/>
    <s v="518056  Stormwater Reserve Capital Debt"/>
    <n v="0"/>
    <n v="20"/>
    <n v="0"/>
    <n v="10"/>
    <n v="0"/>
    <n v="0"/>
    <n v="0"/>
    <n v="0"/>
    <n v="0"/>
    <n v="0"/>
    <n v="30"/>
    <n v="518056"/>
    <n v="30"/>
    <n v="15"/>
    <x v="4"/>
    <e v="#N/A"/>
    <n v="909409"/>
    <s v="Av. Winona et av. Wilmont"/>
    <s v="909409 Av. Winona et av. Wilmont"/>
    <x v="6"/>
    <x v="11"/>
    <x v="0"/>
    <x v="2"/>
  </r>
  <r>
    <n v="909475"/>
    <x v="397"/>
    <x v="0"/>
    <x v="0"/>
    <x v="0"/>
    <x v="0"/>
    <x v="0"/>
    <x v="0"/>
    <x v="0"/>
    <x v="0"/>
    <s v="Integrated Road, Sewer &amp; Water Program"/>
    <x v="0"/>
    <x v="6"/>
    <x v="1"/>
    <x v="25"/>
    <x v="11"/>
    <s v="909475  2019 Surveys &amp; Mapping"/>
    <s v="516104  City Wide Capital"/>
    <n v="80"/>
    <n v="90"/>
    <n v="80"/>
    <n v="85"/>
    <n v="95"/>
    <n v="85"/>
    <n v="90"/>
    <n v="100"/>
    <n v="90"/>
    <n v="95"/>
    <n v="890"/>
    <n v="516104"/>
    <n v="335"/>
    <s v="CW"/>
    <x v="3"/>
    <s v="City Wide Capital"/>
    <n v="909475"/>
    <s v="Levés et cartographie 2019"/>
    <s v="909475 Levés et cartographie 2019"/>
    <x v="6"/>
    <x v="11"/>
    <x v="0"/>
    <x v="0"/>
  </r>
  <r>
    <n v="909475"/>
    <x v="397"/>
    <x v="0"/>
    <x v="0"/>
    <x v="20"/>
    <x v="5"/>
    <x v="3"/>
    <x v="1"/>
    <x v="1"/>
    <x v="0"/>
    <s v="Integrated Road, Sewer &amp; Water Program"/>
    <x v="0"/>
    <x v="6"/>
    <x v="1"/>
    <x v="25"/>
    <x v="11"/>
    <s v="909475  2019 Surveys &amp; Mapping"/>
    <s v="516110  Water Capital"/>
    <n v="80"/>
    <n v="90"/>
    <n v="80"/>
    <n v="85"/>
    <n v="95"/>
    <n v="85"/>
    <n v="90"/>
    <n v="100"/>
    <n v="90"/>
    <n v="95"/>
    <n v="890"/>
    <n v="516110"/>
    <n v="335"/>
    <s v="CW"/>
    <x v="3"/>
    <s v="Water Capital"/>
    <n v="909475"/>
    <s v="Levés et cartographie 2019"/>
    <s v="909475 Levés et cartographie 2019"/>
    <x v="6"/>
    <x v="11"/>
    <x v="0"/>
    <x v="0"/>
  </r>
  <r>
    <n v="909475"/>
    <x v="397"/>
    <x v="0"/>
    <x v="0"/>
    <x v="21"/>
    <x v="5"/>
    <x v="3"/>
    <x v="1"/>
    <x v="2"/>
    <x v="0"/>
    <s v="Integrated Road, Sewer &amp; Water Program"/>
    <x v="0"/>
    <x v="6"/>
    <x v="1"/>
    <x v="25"/>
    <x v="11"/>
    <s v="909475  2019 Surveys &amp; Mapping"/>
    <s v="516112  Sewer Capital"/>
    <n v="160"/>
    <n v="180"/>
    <n v="160"/>
    <n v="170"/>
    <n v="190"/>
    <n v="170"/>
    <n v="180"/>
    <n v="200"/>
    <n v="180"/>
    <n v="190"/>
    <n v="1780"/>
    <n v="516112"/>
    <n v="670"/>
    <s v="CW"/>
    <x v="3"/>
    <s v="Sewer Capital "/>
    <n v="909475"/>
    <s v="Levés et cartographie 2019"/>
    <s v="909475 Levés et cartographie 2019"/>
    <x v="6"/>
    <x v="11"/>
    <x v="0"/>
    <x v="0"/>
  </r>
  <r>
    <n v="906735"/>
    <x v="398"/>
    <x v="0"/>
    <x v="0"/>
    <x v="0"/>
    <x v="0"/>
    <x v="0"/>
    <x v="0"/>
    <x v="0"/>
    <x v="0"/>
    <s v="Individual"/>
    <x v="0"/>
    <x v="6"/>
    <x v="1"/>
    <x v="3"/>
    <x v="11"/>
    <s v="906735  Bank St (Riverside-Ledbury)"/>
    <s v="516104  City Wide Capital"/>
    <n v="0"/>
    <n v="0"/>
    <n v="2800"/>
    <n v="0"/>
    <n v="0"/>
    <n v="0"/>
    <n v="0"/>
    <n v="0"/>
    <n v="0"/>
    <n v="0"/>
    <n v="2800"/>
    <n v="516104"/>
    <n v="2800"/>
    <n v="16"/>
    <x v="13"/>
    <s v="City Wide Capital"/>
    <n v="906735"/>
    <s v="Rue Bank (Riverside-Ledbury)"/>
    <s v="906735 Rue Bank (Riverside-Ledbury)"/>
    <x v="6"/>
    <x v="11"/>
    <x v="0"/>
    <x v="0"/>
  </r>
  <r>
    <n v="906735"/>
    <x v="398"/>
    <x v="0"/>
    <x v="0"/>
    <x v="20"/>
    <x v="5"/>
    <x v="3"/>
    <x v="1"/>
    <x v="1"/>
    <x v="0"/>
    <s v="Individual"/>
    <x v="0"/>
    <x v="6"/>
    <x v="1"/>
    <x v="3"/>
    <x v="11"/>
    <s v="906735  Bank St (Riverside-Ledbury)"/>
    <s v="516110  Water Capital"/>
    <n v="0"/>
    <n v="0"/>
    <n v="7560"/>
    <n v="0"/>
    <n v="0"/>
    <n v="0"/>
    <n v="0"/>
    <n v="0"/>
    <n v="0"/>
    <n v="0"/>
    <n v="7560"/>
    <n v="516110"/>
    <n v="7560"/>
    <n v="16"/>
    <x v="13"/>
    <s v="Water Capital"/>
    <n v="906735"/>
    <s v="Rue Bank (Riverside-Ledbury)"/>
    <s v="906735 Rue Bank (Riverside-Ledbury)"/>
    <x v="6"/>
    <x v="11"/>
    <x v="0"/>
    <x v="0"/>
  </r>
  <r>
    <n v="906735"/>
    <x v="398"/>
    <x v="0"/>
    <x v="0"/>
    <x v="22"/>
    <x v="5"/>
    <x v="3"/>
    <x v="1"/>
    <x v="3"/>
    <x v="0"/>
    <s v="Individual"/>
    <x v="0"/>
    <x v="6"/>
    <x v="1"/>
    <x v="3"/>
    <x v="11"/>
    <s v="906735  Bank St (Riverside-Ledbury)"/>
    <s v="516180  Stormwater Reserve Capital"/>
    <n v="0"/>
    <n v="0"/>
    <n v="5870"/>
    <n v="0"/>
    <n v="0"/>
    <n v="0"/>
    <n v="0"/>
    <n v="0"/>
    <n v="0"/>
    <n v="0"/>
    <n v="5870"/>
    <n v="516180"/>
    <n v="5870"/>
    <n v="16"/>
    <x v="13"/>
    <s v="Stormwater"/>
    <n v="906735"/>
    <s v="Rue Bank (Riverside-Ledbury)"/>
    <s v="906735 Rue Bank (Riverside-Ledbury)"/>
    <x v="6"/>
    <x v="11"/>
    <x v="0"/>
    <x v="0"/>
  </r>
  <r>
    <n v="906735"/>
    <x v="398"/>
    <x v="1"/>
    <x v="1"/>
    <x v="58"/>
    <x v="1"/>
    <x v="1"/>
    <x v="1"/>
    <x v="2"/>
    <x v="0"/>
    <s v="Individual"/>
    <x v="0"/>
    <x v="6"/>
    <x v="1"/>
    <x v="3"/>
    <x v="11"/>
    <s v="906735  Bank St (Riverside-Ledbury)"/>
    <s v="516232  Sanitary Wastewater (Inside Green"/>
    <n v="0"/>
    <n v="0"/>
    <n v="900"/>
    <n v="0"/>
    <n v="0"/>
    <n v="0"/>
    <n v="0"/>
    <n v="0"/>
    <n v="0"/>
    <n v="0"/>
    <n v="900"/>
    <n v="516232"/>
    <n v="900"/>
    <n v="16"/>
    <x v="13"/>
    <s v="Sanitary Wastewater"/>
    <n v="906735"/>
    <s v="Rue Bank (Riverside-Ledbury)"/>
    <s v="906735 Rue Bank (Riverside-Ledbury)"/>
    <x v="6"/>
    <x v="11"/>
    <x v="0"/>
    <x v="1"/>
  </r>
  <r>
    <n v="906735"/>
    <x v="398"/>
    <x v="2"/>
    <x v="2"/>
    <x v="2"/>
    <x v="2"/>
    <x v="0"/>
    <x v="0"/>
    <x v="0"/>
    <x v="0"/>
    <s v="Individual"/>
    <x v="0"/>
    <x v="6"/>
    <x v="1"/>
    <x v="3"/>
    <x v="11"/>
    <s v="906735  Bank St (Riverside-Ledbury)"/>
    <s v="518004  Tax Supported Debt"/>
    <n v="0"/>
    <n v="0"/>
    <n v="9060"/>
    <n v="0"/>
    <n v="0"/>
    <n v="0"/>
    <n v="0"/>
    <n v="0"/>
    <n v="0"/>
    <n v="0"/>
    <n v="9060"/>
    <n v="518004"/>
    <n v="9060"/>
    <n v="16"/>
    <x v="13"/>
    <s v="Tax Supported Debt"/>
    <n v="906735"/>
    <s v="Rue Bank (Riverside-Ledbury)"/>
    <s v="906735 Rue Bank (Riverside-Ledbury)"/>
    <x v="6"/>
    <x v="11"/>
    <x v="0"/>
    <x v="2"/>
  </r>
  <r>
    <n v="906735"/>
    <x v="398"/>
    <x v="2"/>
    <x v="2"/>
    <x v="23"/>
    <x v="6"/>
    <x v="3"/>
    <x v="1"/>
    <x v="2"/>
    <x v="0"/>
    <s v="Individual"/>
    <x v="0"/>
    <x v="6"/>
    <x v="1"/>
    <x v="3"/>
    <x v="11"/>
    <s v="906735  Bank St (Riverside-Ledbury)"/>
    <s v="518007  Sewer Funded Debt"/>
    <n v="0"/>
    <n v="0"/>
    <n v="3750"/>
    <n v="0"/>
    <n v="0"/>
    <n v="0"/>
    <n v="0"/>
    <n v="0"/>
    <n v="0"/>
    <n v="0"/>
    <n v="3750"/>
    <n v="518007"/>
    <n v="3750"/>
    <n v="16"/>
    <x v="13"/>
    <s v="Sewer Funded Debt"/>
    <n v="906735"/>
    <s v="Rue Bank (Riverside-Ledbury)"/>
    <s v="906735 Rue Bank (Riverside-Ledbury)"/>
    <x v="6"/>
    <x v="11"/>
    <x v="0"/>
    <x v="2"/>
  </r>
  <r>
    <n v="906735"/>
    <x v="398"/>
    <x v="2"/>
    <x v="2"/>
    <x v="26"/>
    <x v="6"/>
    <x v="3"/>
    <x v="1"/>
    <x v="1"/>
    <x v="0"/>
    <s v="Individual"/>
    <x v="0"/>
    <x v="6"/>
    <x v="1"/>
    <x v="3"/>
    <x v="11"/>
    <s v="906735  Bank St (Riverside-Ledbury)"/>
    <s v="518011  Water Funded Debt"/>
    <n v="0"/>
    <n v="0"/>
    <n v="60"/>
    <n v="0"/>
    <n v="0"/>
    <n v="0"/>
    <n v="0"/>
    <n v="0"/>
    <n v="0"/>
    <n v="0"/>
    <n v="60"/>
    <n v="518011"/>
    <n v="60"/>
    <n v="16"/>
    <x v="13"/>
    <s v="Water Funded Debt"/>
    <n v="906735"/>
    <s v="Rue Bank (Riverside-Ledbury)"/>
    <s v="906735 Rue Bank (Riverside-Ledbury)"/>
    <x v="6"/>
    <x v="11"/>
    <x v="0"/>
    <x v="2"/>
  </r>
  <r>
    <n v="906882"/>
    <x v="399"/>
    <x v="0"/>
    <x v="0"/>
    <x v="0"/>
    <x v="0"/>
    <x v="0"/>
    <x v="0"/>
    <x v="0"/>
    <x v="0"/>
    <s v="Integrated Rehab-Intensification Areas"/>
    <x v="0"/>
    <x v="6"/>
    <x v="1"/>
    <x v="3"/>
    <x v="11"/>
    <s v="906882  Elgin (Lisgar - Isabella)"/>
    <s v="516104  City Wide Capital"/>
    <n v="350"/>
    <n v="0"/>
    <n v="0"/>
    <n v="0"/>
    <n v="0"/>
    <n v="0"/>
    <n v="0"/>
    <n v="0"/>
    <n v="0"/>
    <n v="0"/>
    <n v="350"/>
    <n v="516104"/>
    <n v="350"/>
    <n v="14"/>
    <x v="8"/>
    <s v="City Wide Capital"/>
    <n v="906882"/>
    <s v="Rue Elgin (entre les rues Lisgar et Isabella)"/>
    <s v="906882 Rue Elgin (entre les rues Lisgar et Isabella)"/>
    <x v="6"/>
    <x v="11"/>
    <x v="0"/>
    <x v="0"/>
  </r>
  <r>
    <n v="906882"/>
    <x v="399"/>
    <x v="0"/>
    <x v="0"/>
    <x v="46"/>
    <x v="0"/>
    <x v="0"/>
    <x v="0"/>
    <x v="0"/>
    <x v="0"/>
    <s v="Integrated Rehab-Intensification Areas"/>
    <x v="0"/>
    <x v="6"/>
    <x v="1"/>
    <x v="3"/>
    <x v="11"/>
    <s v="906882  Elgin (Lisgar - Isabella)"/>
    <s v="516115  Transit Capital"/>
    <n v="100"/>
    <n v="0"/>
    <n v="0"/>
    <n v="0"/>
    <n v="0"/>
    <n v="0"/>
    <n v="0"/>
    <n v="0"/>
    <n v="0"/>
    <n v="0"/>
    <n v="100"/>
    <n v="516115"/>
    <n v="100"/>
    <n v="14"/>
    <x v="8"/>
    <s v="Transit Capital"/>
    <n v="906882"/>
    <s v="Rue Elgin (entre les rues Lisgar et Isabella)"/>
    <s v="906882 Rue Elgin (entre les rues Lisgar et Isabella)"/>
    <x v="6"/>
    <x v="11"/>
    <x v="0"/>
    <x v="0"/>
  </r>
  <r>
    <n v="906882"/>
    <x v="399"/>
    <x v="0"/>
    <x v="0"/>
    <x v="22"/>
    <x v="5"/>
    <x v="3"/>
    <x v="1"/>
    <x v="3"/>
    <x v="0"/>
    <s v="Integrated Rehab-Intensification Areas"/>
    <x v="0"/>
    <x v="6"/>
    <x v="1"/>
    <x v="3"/>
    <x v="11"/>
    <s v="906882  Elgin (Lisgar - Isabella)"/>
    <s v="516180  Stormwater Reserve Capital"/>
    <n v="830"/>
    <n v="0"/>
    <n v="0"/>
    <n v="0"/>
    <n v="0"/>
    <n v="0"/>
    <n v="0"/>
    <n v="0"/>
    <n v="0"/>
    <n v="0"/>
    <n v="830"/>
    <n v="516180"/>
    <n v="830"/>
    <n v="14"/>
    <x v="8"/>
    <s v="Stormwater"/>
    <n v="906882"/>
    <s v="Rue Elgin (entre les rues Lisgar et Isabella)"/>
    <s v="906882 Rue Elgin (entre les rues Lisgar et Isabella)"/>
    <x v="6"/>
    <x v="11"/>
    <x v="0"/>
    <x v="0"/>
  </r>
  <r>
    <n v="906882"/>
    <x v="399"/>
    <x v="1"/>
    <x v="1"/>
    <x v="58"/>
    <x v="1"/>
    <x v="1"/>
    <x v="1"/>
    <x v="2"/>
    <x v="0"/>
    <s v="Integrated Rehab-Intensification Areas"/>
    <x v="0"/>
    <x v="6"/>
    <x v="1"/>
    <x v="3"/>
    <x v="11"/>
    <s v="906882  Elgin (Lisgar - Isabella)"/>
    <s v="516232  Sanitary Wastewater (Inside Green"/>
    <n v="134"/>
    <n v="0"/>
    <n v="0"/>
    <n v="0"/>
    <n v="0"/>
    <n v="0"/>
    <n v="0"/>
    <n v="0"/>
    <n v="0"/>
    <n v="0"/>
    <n v="134"/>
    <n v="516232"/>
    <n v="134"/>
    <n v="14"/>
    <x v="8"/>
    <s v="Sanitary Wastewater"/>
    <n v="906882"/>
    <s v="Rue Elgin (entre les rues Lisgar et Isabella)"/>
    <s v="906882 Rue Elgin (entre les rues Lisgar et Isabella)"/>
    <x v="6"/>
    <x v="11"/>
    <x v="0"/>
    <x v="1"/>
  </r>
  <r>
    <n v="906882"/>
    <x v="399"/>
    <x v="2"/>
    <x v="2"/>
    <x v="2"/>
    <x v="2"/>
    <x v="0"/>
    <x v="0"/>
    <x v="0"/>
    <x v="0"/>
    <s v="Integrated Rehab-Intensification Areas"/>
    <x v="0"/>
    <x v="6"/>
    <x v="1"/>
    <x v="3"/>
    <x v="11"/>
    <s v="906882  Elgin (Lisgar - Isabella)"/>
    <s v="518004  Tax Supported Debt"/>
    <n v="50"/>
    <n v="0"/>
    <n v="0"/>
    <n v="0"/>
    <n v="0"/>
    <n v="0"/>
    <n v="0"/>
    <n v="0"/>
    <n v="0"/>
    <n v="0"/>
    <n v="50"/>
    <n v="518004"/>
    <n v="50"/>
    <n v="14"/>
    <x v="8"/>
    <s v="Tax Supported Debt"/>
    <n v="906882"/>
    <s v="Rue Elgin (entre les rues Lisgar et Isabella)"/>
    <s v="906882 Rue Elgin (entre les rues Lisgar et Isabella)"/>
    <x v="6"/>
    <x v="11"/>
    <x v="0"/>
    <x v="2"/>
  </r>
  <r>
    <n v="906882"/>
    <x v="399"/>
    <x v="2"/>
    <x v="2"/>
    <x v="23"/>
    <x v="6"/>
    <x v="3"/>
    <x v="1"/>
    <x v="2"/>
    <x v="0"/>
    <s v="Integrated Rehab-Intensification Areas"/>
    <x v="0"/>
    <x v="6"/>
    <x v="1"/>
    <x v="3"/>
    <x v="11"/>
    <s v="906882  Elgin (Lisgar - Isabella)"/>
    <s v="518007  Sewer Funded Debt"/>
    <n v="696"/>
    <n v="0"/>
    <n v="0"/>
    <n v="0"/>
    <n v="0"/>
    <n v="0"/>
    <n v="0"/>
    <n v="0"/>
    <n v="0"/>
    <n v="0"/>
    <n v="696"/>
    <n v="518007"/>
    <n v="696"/>
    <n v="14"/>
    <x v="8"/>
    <s v="Sewer Funded Debt"/>
    <n v="906882"/>
    <s v="Rue Elgin (entre les rues Lisgar et Isabella)"/>
    <s v="906882 Rue Elgin (entre les rues Lisgar et Isabella)"/>
    <x v="6"/>
    <x v="11"/>
    <x v="0"/>
    <x v="2"/>
  </r>
  <r>
    <n v="906882"/>
    <x v="399"/>
    <x v="2"/>
    <x v="2"/>
    <x v="26"/>
    <x v="6"/>
    <x v="3"/>
    <x v="1"/>
    <x v="1"/>
    <x v="0"/>
    <s v="Integrated Rehab-Intensification Areas"/>
    <x v="0"/>
    <x v="6"/>
    <x v="1"/>
    <x v="3"/>
    <x v="11"/>
    <s v="906882  Elgin (Lisgar - Isabella)"/>
    <s v="518011  Water Funded Debt"/>
    <n v="1310"/>
    <n v="0"/>
    <n v="0"/>
    <n v="0"/>
    <n v="0"/>
    <n v="0"/>
    <n v="0"/>
    <n v="0"/>
    <n v="0"/>
    <n v="0"/>
    <n v="1310"/>
    <n v="518011"/>
    <n v="1310"/>
    <n v="14"/>
    <x v="8"/>
    <s v="Water Funded Debt"/>
    <n v="906882"/>
    <s v="Rue Elgin (entre les rues Lisgar et Isabella)"/>
    <s v="906882 Rue Elgin (entre les rues Lisgar et Isabella)"/>
    <x v="6"/>
    <x v="11"/>
    <x v="0"/>
    <x v="2"/>
  </r>
  <r>
    <n v="906882"/>
    <x v="399"/>
    <x v="2"/>
    <x v="2"/>
    <x v="30"/>
    <x v="2"/>
    <x v="0"/>
    <x v="0"/>
    <x v="0"/>
    <x v="0"/>
    <s v="Integrated Rehab-Intensification Areas"/>
    <x v="0"/>
    <x v="6"/>
    <x v="1"/>
    <x v="3"/>
    <x v="11"/>
    <s v="906882  Elgin (Lisgar - Isabella)"/>
    <s v="518013  Transit Debt"/>
    <n v="1000"/>
    <n v="0"/>
    <n v="0"/>
    <n v="0"/>
    <n v="0"/>
    <n v="0"/>
    <n v="0"/>
    <n v="0"/>
    <n v="0"/>
    <n v="0"/>
    <n v="1000"/>
    <n v="518013"/>
    <n v="1000"/>
    <n v="14"/>
    <x v="8"/>
    <s v="Transit Debt"/>
    <n v="906882"/>
    <s v="Rue Elgin (entre les rues Lisgar et Isabella)"/>
    <s v="906882 Rue Elgin (entre les rues Lisgar et Isabella)"/>
    <x v="6"/>
    <x v="11"/>
    <x v="0"/>
    <x v="2"/>
  </r>
  <r>
    <n v="906900"/>
    <x v="400"/>
    <x v="0"/>
    <x v="0"/>
    <x v="0"/>
    <x v="0"/>
    <x v="0"/>
    <x v="0"/>
    <x v="0"/>
    <x v="0"/>
    <s v="Individual"/>
    <x v="0"/>
    <x v="6"/>
    <x v="1"/>
    <x v="3"/>
    <x v="11"/>
    <s v="906900  Main Greenfield Echo Concord et al"/>
    <s v="516104  City Wide Capital"/>
    <n v="0"/>
    <n v="25"/>
    <n v="0"/>
    <n v="0"/>
    <n v="0"/>
    <n v="0"/>
    <n v="0"/>
    <n v="0"/>
    <n v="0"/>
    <n v="0"/>
    <n v="25"/>
    <n v="516104"/>
    <n v="25"/>
    <n v="17"/>
    <x v="8"/>
    <s v="City Wide Capital"/>
    <n v="906900"/>
    <s v="Rue Concord, promenade Echo, avenue Greenfield"/>
    <s v="906900 Rue Concord, promenade Echo, avenue Greenfield"/>
    <x v="6"/>
    <x v="11"/>
    <x v="0"/>
    <x v="0"/>
  </r>
  <r>
    <n v="906900"/>
    <x v="400"/>
    <x v="0"/>
    <x v="0"/>
    <x v="20"/>
    <x v="5"/>
    <x v="3"/>
    <x v="1"/>
    <x v="1"/>
    <x v="0"/>
    <s v="Individual"/>
    <x v="0"/>
    <x v="6"/>
    <x v="1"/>
    <x v="3"/>
    <x v="11"/>
    <s v="906900  Main Greenfield Echo Concord et al"/>
    <s v="516110  Water Capital"/>
    <n v="0"/>
    <n v="5900"/>
    <n v="0"/>
    <n v="0"/>
    <n v="0"/>
    <n v="0"/>
    <n v="0"/>
    <n v="0"/>
    <n v="0"/>
    <n v="0"/>
    <n v="5900"/>
    <n v="516110"/>
    <n v="5900"/>
    <n v="17"/>
    <x v="8"/>
    <s v="Water Capital"/>
    <n v="906900"/>
    <s v="Rue Concord, promenade Echo, avenue Greenfield"/>
    <s v="906900 Rue Concord, promenade Echo, avenue Greenfield"/>
    <x v="6"/>
    <x v="11"/>
    <x v="0"/>
    <x v="0"/>
  </r>
  <r>
    <n v="906900"/>
    <x v="400"/>
    <x v="0"/>
    <x v="0"/>
    <x v="22"/>
    <x v="5"/>
    <x v="3"/>
    <x v="1"/>
    <x v="3"/>
    <x v="0"/>
    <s v="Individual"/>
    <x v="0"/>
    <x v="6"/>
    <x v="1"/>
    <x v="3"/>
    <x v="11"/>
    <s v="906900  Main Greenfield Echo Concord et al"/>
    <s v="516180  Stormwater Reserve Capital"/>
    <n v="0"/>
    <n v="4700"/>
    <n v="0"/>
    <n v="0"/>
    <n v="0"/>
    <n v="0"/>
    <n v="0"/>
    <n v="0"/>
    <n v="0"/>
    <n v="0"/>
    <n v="4700"/>
    <n v="516180"/>
    <n v="4700"/>
    <n v="17"/>
    <x v="8"/>
    <s v="Stormwater"/>
    <n v="906900"/>
    <s v="Rue Concord, promenade Echo, avenue Greenfield"/>
    <s v="906900 Rue Concord, promenade Echo, avenue Greenfield"/>
    <x v="6"/>
    <x v="11"/>
    <x v="0"/>
    <x v="0"/>
  </r>
  <r>
    <n v="906900"/>
    <x v="400"/>
    <x v="1"/>
    <x v="1"/>
    <x v="58"/>
    <x v="1"/>
    <x v="1"/>
    <x v="1"/>
    <x v="2"/>
    <x v="0"/>
    <s v="Individual"/>
    <x v="0"/>
    <x v="6"/>
    <x v="1"/>
    <x v="3"/>
    <x v="11"/>
    <s v="906900  Main Greenfield Echo Concord et al"/>
    <s v="516232  Sanitary Wastewater (Inside Green"/>
    <n v="0"/>
    <n v="807"/>
    <n v="0"/>
    <n v="0"/>
    <n v="0"/>
    <n v="0"/>
    <n v="0"/>
    <n v="0"/>
    <n v="0"/>
    <n v="0"/>
    <n v="807"/>
    <n v="516232"/>
    <n v="807"/>
    <n v="17"/>
    <x v="8"/>
    <s v="Sanitary Wastewater"/>
    <n v="906900"/>
    <s v="Rue Concord, promenade Echo, avenue Greenfield"/>
    <s v="906900 Rue Concord, promenade Echo, avenue Greenfield"/>
    <x v="6"/>
    <x v="11"/>
    <x v="0"/>
    <x v="1"/>
  </r>
  <r>
    <n v="906900"/>
    <x v="400"/>
    <x v="2"/>
    <x v="2"/>
    <x v="2"/>
    <x v="2"/>
    <x v="0"/>
    <x v="0"/>
    <x v="0"/>
    <x v="0"/>
    <s v="Individual"/>
    <x v="0"/>
    <x v="6"/>
    <x v="1"/>
    <x v="3"/>
    <x v="11"/>
    <s v="906900  Main Greenfield Echo Concord et al"/>
    <s v="518004  Tax Supported Debt"/>
    <n v="0"/>
    <n v="9300"/>
    <n v="0"/>
    <n v="0"/>
    <n v="0"/>
    <n v="0"/>
    <n v="0"/>
    <n v="0"/>
    <n v="0"/>
    <n v="0"/>
    <n v="9300"/>
    <n v="518004"/>
    <n v="9300"/>
    <n v="17"/>
    <x v="8"/>
    <s v="Tax Supported Debt"/>
    <n v="906900"/>
    <s v="Rue Concord, promenade Echo, avenue Greenfield"/>
    <s v="906900 Rue Concord, promenade Echo, avenue Greenfield"/>
    <x v="6"/>
    <x v="11"/>
    <x v="0"/>
    <x v="2"/>
  </r>
  <r>
    <n v="906900"/>
    <x v="400"/>
    <x v="2"/>
    <x v="2"/>
    <x v="23"/>
    <x v="6"/>
    <x v="3"/>
    <x v="1"/>
    <x v="2"/>
    <x v="0"/>
    <s v="Individual"/>
    <x v="0"/>
    <x v="6"/>
    <x v="1"/>
    <x v="3"/>
    <x v="11"/>
    <s v="906900  Main Greenfield Echo Concord et al"/>
    <s v="518007  Sewer Funded Debt"/>
    <n v="0"/>
    <n v="6108"/>
    <n v="0"/>
    <n v="0"/>
    <n v="0"/>
    <n v="0"/>
    <n v="0"/>
    <n v="0"/>
    <n v="0"/>
    <n v="0"/>
    <n v="6108"/>
    <n v="518007"/>
    <n v="6108"/>
    <n v="17"/>
    <x v="8"/>
    <s v="Sewer Funded Debt"/>
    <n v="906900"/>
    <s v="Rue Concord, promenade Echo, avenue Greenfield"/>
    <s v="906900 Rue Concord, promenade Echo, avenue Greenfield"/>
    <x v="6"/>
    <x v="11"/>
    <x v="0"/>
    <x v="2"/>
  </r>
  <r>
    <n v="906900"/>
    <x v="400"/>
    <x v="2"/>
    <x v="2"/>
    <x v="26"/>
    <x v="6"/>
    <x v="3"/>
    <x v="1"/>
    <x v="1"/>
    <x v="0"/>
    <s v="Individual"/>
    <x v="0"/>
    <x v="6"/>
    <x v="1"/>
    <x v="3"/>
    <x v="11"/>
    <s v="906900  Main Greenfield Echo Concord et al"/>
    <s v="518011  Water Funded Debt"/>
    <n v="0"/>
    <n v="60"/>
    <n v="0"/>
    <n v="0"/>
    <n v="0"/>
    <n v="0"/>
    <n v="0"/>
    <n v="0"/>
    <n v="0"/>
    <n v="0"/>
    <n v="60"/>
    <n v="518011"/>
    <n v="60"/>
    <n v="17"/>
    <x v="8"/>
    <s v="Water Funded Debt"/>
    <n v="906900"/>
    <s v="Rue Concord, promenade Echo, avenue Greenfield"/>
    <s v="906900 Rue Concord, promenade Echo, avenue Greenfield"/>
    <x v="6"/>
    <x v="11"/>
    <x v="0"/>
    <x v="2"/>
  </r>
  <r>
    <n v="906901"/>
    <x v="401"/>
    <x v="0"/>
    <x v="0"/>
    <x v="20"/>
    <x v="5"/>
    <x v="3"/>
    <x v="1"/>
    <x v="1"/>
    <x v="0"/>
    <s v="Individual"/>
    <x v="0"/>
    <x v="6"/>
    <x v="1"/>
    <x v="3"/>
    <x v="11"/>
    <s v="906901  CWWF ORAP - Loretta Ave N&amp;S - Laurel St"/>
    <s v="516110  Water Capital"/>
    <n v="0"/>
    <n v="0"/>
    <n v="2900"/>
    <n v="0"/>
    <n v="0"/>
    <n v="0"/>
    <n v="0"/>
    <n v="0"/>
    <n v="0"/>
    <n v="0"/>
    <n v="2900"/>
    <n v="516110"/>
    <n v="2900"/>
    <n v="15"/>
    <x v="9"/>
    <s v="Water Capital"/>
    <n v="906901"/>
    <s v="PARO - Avenue Loretta Nord et Sud"/>
    <s v="906901 PARO - Avenue Loretta Nord et Sud"/>
    <x v="6"/>
    <x v="11"/>
    <x v="0"/>
    <x v="0"/>
  </r>
  <r>
    <n v="906901"/>
    <x v="401"/>
    <x v="2"/>
    <x v="2"/>
    <x v="26"/>
    <x v="6"/>
    <x v="3"/>
    <x v="1"/>
    <x v="1"/>
    <x v="0"/>
    <s v="Individual"/>
    <x v="0"/>
    <x v="6"/>
    <x v="1"/>
    <x v="3"/>
    <x v="11"/>
    <s v="906901  CWWF ORAP - Loretta Ave N&amp;S - Laurel St"/>
    <s v="518011  Water Funded Debt"/>
    <n v="0"/>
    <n v="0"/>
    <n v="100"/>
    <n v="0"/>
    <n v="0"/>
    <n v="0"/>
    <n v="0"/>
    <n v="0"/>
    <n v="0"/>
    <n v="0"/>
    <n v="100"/>
    <n v="518011"/>
    <n v="100"/>
    <n v="15"/>
    <x v="9"/>
    <s v="Water Funded Debt"/>
    <n v="906901"/>
    <s v="PARO - Avenue Loretta Nord et Sud"/>
    <s v="906901 PARO - Avenue Loretta Nord et Sud"/>
    <x v="6"/>
    <x v="11"/>
    <x v="0"/>
    <x v="2"/>
  </r>
  <r>
    <n v="908139"/>
    <x v="402"/>
    <x v="0"/>
    <x v="0"/>
    <x v="0"/>
    <x v="0"/>
    <x v="0"/>
    <x v="0"/>
    <x v="0"/>
    <x v="0"/>
    <s v="Integrated Rehab-Intensification Areas"/>
    <x v="0"/>
    <x v="6"/>
    <x v="1"/>
    <x v="3"/>
    <x v="11"/>
    <s v="908139  Montreal Rd (N River Rd-St Laurent Blvd)"/>
    <s v="516104  City Wide Capital"/>
    <n v="8000"/>
    <n v="8000"/>
    <n v="0"/>
    <n v="0"/>
    <n v="0"/>
    <n v="0"/>
    <n v="0"/>
    <n v="0"/>
    <n v="0"/>
    <n v="0"/>
    <n v="16000"/>
    <n v="516104"/>
    <n v="16000"/>
    <s v="12"/>
    <x v="17"/>
    <s v="City Wide Capital"/>
    <n v="908139"/>
    <s v="Ch. Montréal (ch. River N-St Laurent)"/>
    <s v="908139 Ch. Montréal (ch. River N-St Laurent)"/>
    <x v="6"/>
    <x v="11"/>
    <x v="0"/>
    <x v="0"/>
  </r>
  <r>
    <n v="908139"/>
    <x v="402"/>
    <x v="0"/>
    <x v="0"/>
    <x v="20"/>
    <x v="5"/>
    <x v="3"/>
    <x v="1"/>
    <x v="1"/>
    <x v="0"/>
    <s v="Integrated Rehab-Intensification Areas"/>
    <x v="0"/>
    <x v="6"/>
    <x v="1"/>
    <x v="3"/>
    <x v="11"/>
    <s v="908139  Montreal Rd (N River Rd-St Laurent Blvd)"/>
    <s v="516110  Water Capital"/>
    <n v="10000"/>
    <n v="0"/>
    <n v="0"/>
    <n v="0"/>
    <n v="0"/>
    <n v="0"/>
    <n v="0"/>
    <n v="0"/>
    <n v="0"/>
    <n v="0"/>
    <n v="10000"/>
    <n v="516110"/>
    <n v="10000"/>
    <s v="12"/>
    <x v="17"/>
    <s v="Water Capital"/>
    <n v="908139"/>
    <s v="Ch. Montréal (ch. River N-St Laurent)"/>
    <s v="908139 Ch. Montréal (ch. River N-St Laurent)"/>
    <x v="6"/>
    <x v="11"/>
    <x v="0"/>
    <x v="0"/>
  </r>
  <r>
    <n v="908139"/>
    <x v="402"/>
    <x v="0"/>
    <x v="0"/>
    <x v="46"/>
    <x v="0"/>
    <x v="0"/>
    <x v="0"/>
    <x v="0"/>
    <x v="0"/>
    <s v="Integrated Rehab-Intensification Areas"/>
    <x v="0"/>
    <x v="6"/>
    <x v="1"/>
    <x v="3"/>
    <x v="11"/>
    <s v="908139  Montreal Rd (N River Rd-St Laurent Blvd)"/>
    <s v="516115  Transit Capital"/>
    <n v="1128"/>
    <n v="0"/>
    <n v="0"/>
    <n v="0"/>
    <n v="0"/>
    <n v="0"/>
    <n v="0"/>
    <n v="0"/>
    <n v="0"/>
    <n v="0"/>
    <n v="1128"/>
    <n v="516115"/>
    <n v="1128"/>
    <s v="12"/>
    <x v="17"/>
    <s v="Transit Capital"/>
    <n v="908139"/>
    <s v="Ch. Montréal (ch. River N-St Laurent)"/>
    <s v="908139 Ch. Montréal (ch. River N-St Laurent)"/>
    <x v="6"/>
    <x v="11"/>
    <x v="0"/>
    <x v="0"/>
  </r>
  <r>
    <n v="908139"/>
    <x v="402"/>
    <x v="1"/>
    <x v="1"/>
    <x v="58"/>
    <x v="1"/>
    <x v="1"/>
    <x v="1"/>
    <x v="2"/>
    <x v="0"/>
    <s v="Integrated Rehab-Intensification Areas"/>
    <x v="0"/>
    <x v="6"/>
    <x v="1"/>
    <x v="3"/>
    <x v="11"/>
    <s v="908139  Montreal Rd (N River Rd-St Laurent Blvd)"/>
    <s v="516232  Sanitary Wastewater (Inside Green"/>
    <n v="1004"/>
    <n v="0"/>
    <n v="0"/>
    <n v="0"/>
    <n v="0"/>
    <n v="0"/>
    <n v="0"/>
    <n v="0"/>
    <n v="0"/>
    <n v="0"/>
    <n v="1004"/>
    <n v="516232"/>
    <n v="1004"/>
    <s v="12"/>
    <x v="17"/>
    <s v="Sanitary Wastewater"/>
    <n v="908139"/>
    <s v="Ch. Montréal (ch. River N-St Laurent)"/>
    <s v="908139 Ch. Montréal (ch. River N-St Laurent)"/>
    <x v="6"/>
    <x v="11"/>
    <x v="0"/>
    <x v="1"/>
  </r>
  <r>
    <n v="908139"/>
    <x v="402"/>
    <x v="2"/>
    <x v="2"/>
    <x v="2"/>
    <x v="2"/>
    <x v="0"/>
    <x v="0"/>
    <x v="0"/>
    <x v="0"/>
    <s v="Integrated Rehab-Intensification Areas"/>
    <x v="0"/>
    <x v="6"/>
    <x v="1"/>
    <x v="3"/>
    <x v="11"/>
    <s v="908139  Montreal Rd (N River Rd-St Laurent Blvd)"/>
    <s v="518004  Tax Supported Debt"/>
    <n v="640"/>
    <n v="0"/>
    <n v="0"/>
    <n v="0"/>
    <n v="0"/>
    <n v="0"/>
    <n v="0"/>
    <n v="0"/>
    <n v="0"/>
    <n v="0"/>
    <n v="640"/>
    <n v="518004"/>
    <n v="640"/>
    <s v="12"/>
    <x v="17"/>
    <s v="Tax Supported Debt"/>
    <n v="908139"/>
    <s v="Ch. Montréal (ch. River N-St Laurent)"/>
    <s v="908139 Ch. Montréal (ch. River N-St Laurent)"/>
    <x v="6"/>
    <x v="11"/>
    <x v="0"/>
    <x v="2"/>
  </r>
  <r>
    <n v="908139"/>
    <x v="402"/>
    <x v="2"/>
    <x v="2"/>
    <x v="23"/>
    <x v="6"/>
    <x v="3"/>
    <x v="1"/>
    <x v="2"/>
    <x v="0"/>
    <s v="Integrated Rehab-Intensification Areas"/>
    <x v="0"/>
    <x v="6"/>
    <x v="1"/>
    <x v="3"/>
    <x v="11"/>
    <s v="908139  Montreal Rd (N River Rd-St Laurent Blvd)"/>
    <s v="518007  Sewer Funded Debt"/>
    <n v="616"/>
    <n v="0"/>
    <n v="0"/>
    <n v="0"/>
    <n v="0"/>
    <n v="0"/>
    <n v="0"/>
    <n v="0"/>
    <n v="0"/>
    <n v="0"/>
    <n v="616"/>
    <n v="518007"/>
    <n v="616"/>
    <s v="12"/>
    <x v="17"/>
    <s v="Sewer Funded Debt"/>
    <n v="908139"/>
    <s v="Ch. Montréal (ch. River N-St Laurent)"/>
    <s v="908139 Ch. Montréal (ch. River N-St Laurent)"/>
    <x v="6"/>
    <x v="11"/>
    <x v="0"/>
    <x v="2"/>
  </r>
  <r>
    <n v="908139"/>
    <x v="402"/>
    <x v="2"/>
    <x v="2"/>
    <x v="26"/>
    <x v="6"/>
    <x v="3"/>
    <x v="1"/>
    <x v="1"/>
    <x v="0"/>
    <s v="Integrated Rehab-Intensification Areas"/>
    <x v="0"/>
    <x v="6"/>
    <x v="1"/>
    <x v="3"/>
    <x v="11"/>
    <s v="908139  Montreal Rd (N River Rd-St Laurent Blvd)"/>
    <s v="518011  Water Funded Debt"/>
    <n v="310"/>
    <n v="0"/>
    <n v="0"/>
    <n v="0"/>
    <n v="0"/>
    <n v="0"/>
    <n v="0"/>
    <n v="0"/>
    <n v="0"/>
    <n v="0"/>
    <n v="310"/>
    <n v="518011"/>
    <n v="310"/>
    <s v="12"/>
    <x v="17"/>
    <s v="Water Funded Debt"/>
    <n v="908139"/>
    <s v="Ch. Montréal (ch. River N-St Laurent)"/>
    <s v="908139 Ch. Montréal (ch. River N-St Laurent)"/>
    <x v="6"/>
    <x v="11"/>
    <x v="0"/>
    <x v="2"/>
  </r>
  <r>
    <n v="908139"/>
    <x v="402"/>
    <x v="2"/>
    <x v="2"/>
    <x v="24"/>
    <x v="6"/>
    <x v="3"/>
    <x v="1"/>
    <x v="3"/>
    <x v="0"/>
    <s v="Integrated Rehab-Intensification Areas"/>
    <x v="0"/>
    <x v="6"/>
    <x v="1"/>
    <x v="3"/>
    <x v="11"/>
    <s v="908139  Montreal Rd (N River Rd-St Laurent Blvd)"/>
    <s v="518056  Stormwater Reserve Capital Debt"/>
    <n v="3630"/>
    <n v="0"/>
    <n v="0"/>
    <n v="0"/>
    <n v="0"/>
    <n v="0"/>
    <n v="0"/>
    <n v="0"/>
    <n v="0"/>
    <n v="0"/>
    <n v="3630"/>
    <n v="518056"/>
    <n v="3630"/>
    <s v="12"/>
    <x v="17"/>
    <e v="#N/A"/>
    <n v="908139"/>
    <s v="Ch. Montréal (ch. River N-St Laurent)"/>
    <s v="908139 Ch. Montréal (ch. River N-St Laurent)"/>
    <x v="6"/>
    <x v="11"/>
    <x v="0"/>
    <x v="2"/>
  </r>
  <r>
    <n v="908140"/>
    <x v="403"/>
    <x v="0"/>
    <x v="0"/>
    <x v="0"/>
    <x v="0"/>
    <x v="0"/>
    <x v="0"/>
    <x v="0"/>
    <x v="0"/>
    <s v="Individual"/>
    <x v="0"/>
    <x v="6"/>
    <x v="1"/>
    <x v="3"/>
    <x v="11"/>
    <s v="908140  City Centre Ave &amp; Elm St"/>
    <s v="516104  City Wide Capital"/>
    <n v="0"/>
    <n v="100"/>
    <n v="0"/>
    <n v="400"/>
    <n v="0"/>
    <n v="0"/>
    <n v="0"/>
    <n v="0"/>
    <n v="0"/>
    <n v="0"/>
    <n v="500"/>
    <n v="516104"/>
    <n v="500"/>
    <s v="14"/>
    <x v="4"/>
    <s v="City Wide Capital"/>
    <n v="908140"/>
    <s v="Carling (Bronson - Ligne Trillium)"/>
    <s v="908140 Carling (Bronson - Ligne Trillium)"/>
    <x v="6"/>
    <x v="11"/>
    <x v="0"/>
    <x v="0"/>
  </r>
  <r>
    <n v="908140"/>
    <x v="403"/>
    <x v="0"/>
    <x v="0"/>
    <x v="20"/>
    <x v="5"/>
    <x v="3"/>
    <x v="1"/>
    <x v="1"/>
    <x v="0"/>
    <s v="Individual"/>
    <x v="0"/>
    <x v="6"/>
    <x v="1"/>
    <x v="3"/>
    <x v="11"/>
    <s v="908140  City Centre Ave &amp; Elm St"/>
    <s v="516110  Water Capital"/>
    <n v="0"/>
    <n v="270"/>
    <n v="0"/>
    <n v="1200"/>
    <n v="0"/>
    <n v="0"/>
    <n v="0"/>
    <n v="0"/>
    <n v="0"/>
    <n v="0"/>
    <n v="1470"/>
    <n v="516110"/>
    <n v="1470"/>
    <s v="14"/>
    <x v="4"/>
    <s v="Water Capital"/>
    <n v="908140"/>
    <s v="Carling (Bronson - Ligne Trillium)"/>
    <s v="908140 Carling (Bronson - Ligne Trillium)"/>
    <x v="6"/>
    <x v="11"/>
    <x v="0"/>
    <x v="0"/>
  </r>
  <r>
    <n v="908140"/>
    <x v="403"/>
    <x v="0"/>
    <x v="0"/>
    <x v="21"/>
    <x v="5"/>
    <x v="3"/>
    <x v="1"/>
    <x v="2"/>
    <x v="0"/>
    <s v="Individual"/>
    <x v="0"/>
    <x v="6"/>
    <x v="1"/>
    <x v="3"/>
    <x v="11"/>
    <s v="908140  City Centre Ave &amp; Elm St"/>
    <s v="516112  Sewer Capital"/>
    <n v="0"/>
    <n v="170"/>
    <n v="0"/>
    <n v="0"/>
    <n v="0"/>
    <n v="0"/>
    <n v="0"/>
    <n v="0"/>
    <n v="0"/>
    <n v="0"/>
    <n v="170"/>
    <n v="516112"/>
    <n v="170"/>
    <s v="14"/>
    <x v="4"/>
    <s v="Sewer Capital "/>
    <n v="908140"/>
    <s v="Carling (Bronson - Ligne Trillium)"/>
    <s v="908140 Carling (Bronson - Ligne Trillium)"/>
    <x v="6"/>
    <x v="11"/>
    <x v="0"/>
    <x v="0"/>
  </r>
  <r>
    <n v="908140"/>
    <x v="403"/>
    <x v="0"/>
    <x v="0"/>
    <x v="22"/>
    <x v="5"/>
    <x v="3"/>
    <x v="1"/>
    <x v="3"/>
    <x v="0"/>
    <s v="Individual"/>
    <x v="0"/>
    <x v="6"/>
    <x v="1"/>
    <x v="3"/>
    <x v="11"/>
    <s v="908140  City Centre Ave &amp; Elm St"/>
    <s v="516180  Stormwater Reserve Capital"/>
    <n v="0"/>
    <n v="200"/>
    <n v="0"/>
    <n v="740"/>
    <n v="0"/>
    <n v="0"/>
    <n v="0"/>
    <n v="0"/>
    <n v="0"/>
    <n v="0"/>
    <n v="940"/>
    <n v="516180"/>
    <n v="940"/>
    <s v="14"/>
    <x v="4"/>
    <s v="Stormwater"/>
    <n v="908140"/>
    <s v="Carling (Bronson - Ligne Trillium)"/>
    <s v="908140 Carling (Bronson - Ligne Trillium)"/>
    <x v="6"/>
    <x v="11"/>
    <x v="0"/>
    <x v="0"/>
  </r>
  <r>
    <n v="908140"/>
    <x v="403"/>
    <x v="2"/>
    <x v="2"/>
    <x v="2"/>
    <x v="2"/>
    <x v="0"/>
    <x v="0"/>
    <x v="0"/>
    <x v="0"/>
    <s v="Individual"/>
    <x v="0"/>
    <x v="6"/>
    <x v="1"/>
    <x v="3"/>
    <x v="11"/>
    <s v="908140  City Centre Ave &amp; Elm St"/>
    <s v="518004  Tax Supported Debt"/>
    <n v="0"/>
    <n v="20"/>
    <n v="0"/>
    <n v="80"/>
    <n v="0"/>
    <n v="0"/>
    <n v="0"/>
    <n v="0"/>
    <n v="0"/>
    <n v="0"/>
    <n v="100"/>
    <n v="518004"/>
    <n v="100"/>
    <s v="14"/>
    <x v="4"/>
    <s v="Tax Supported Debt"/>
    <n v="908140"/>
    <s v="Carling (Bronson - Ligne Trillium)"/>
    <s v="908140 Carling (Bronson - Ligne Trillium)"/>
    <x v="6"/>
    <x v="11"/>
    <x v="0"/>
    <x v="2"/>
  </r>
  <r>
    <n v="908140"/>
    <x v="403"/>
    <x v="2"/>
    <x v="2"/>
    <x v="23"/>
    <x v="6"/>
    <x v="3"/>
    <x v="1"/>
    <x v="2"/>
    <x v="0"/>
    <s v="Individual"/>
    <x v="0"/>
    <x v="6"/>
    <x v="1"/>
    <x v="3"/>
    <x v="11"/>
    <s v="908140  City Centre Ave &amp; Elm St"/>
    <s v="518007  Sewer Funded Debt"/>
    <n v="0"/>
    <n v="20"/>
    <n v="0"/>
    <n v="750"/>
    <n v="0"/>
    <n v="0"/>
    <n v="0"/>
    <n v="0"/>
    <n v="0"/>
    <n v="0"/>
    <n v="770"/>
    <n v="518007"/>
    <n v="770"/>
    <s v="14"/>
    <x v="4"/>
    <s v="Sewer Funded Debt"/>
    <n v="908140"/>
    <s v="Carling (Bronson - Ligne Trillium)"/>
    <s v="908140 Carling (Bronson - Ligne Trillium)"/>
    <x v="6"/>
    <x v="11"/>
    <x v="0"/>
    <x v="2"/>
  </r>
  <r>
    <n v="908140"/>
    <x v="403"/>
    <x v="2"/>
    <x v="2"/>
    <x v="26"/>
    <x v="6"/>
    <x v="3"/>
    <x v="1"/>
    <x v="1"/>
    <x v="0"/>
    <s v="Individual"/>
    <x v="0"/>
    <x v="6"/>
    <x v="1"/>
    <x v="3"/>
    <x v="11"/>
    <s v="908140  City Centre Ave &amp; Elm St"/>
    <s v="518011  Water Funded Debt"/>
    <n v="0"/>
    <n v="20"/>
    <n v="0"/>
    <n v="30"/>
    <n v="0"/>
    <n v="0"/>
    <n v="0"/>
    <n v="0"/>
    <n v="0"/>
    <n v="0"/>
    <n v="50"/>
    <n v="518011"/>
    <n v="50"/>
    <s v="14"/>
    <x v="4"/>
    <s v="Water Funded Debt"/>
    <n v="908140"/>
    <s v="Carling (Bronson - Ligne Trillium)"/>
    <s v="908140 Carling (Bronson - Ligne Trillium)"/>
    <x v="6"/>
    <x v="11"/>
    <x v="0"/>
    <x v="2"/>
  </r>
  <r>
    <n v="908141"/>
    <x v="404"/>
    <x v="0"/>
    <x v="0"/>
    <x v="0"/>
    <x v="0"/>
    <x v="0"/>
    <x v="0"/>
    <x v="0"/>
    <x v="0"/>
    <s v="Integrated Rehab-Intensification Areas"/>
    <x v="0"/>
    <x v="6"/>
    <x v="1"/>
    <x v="3"/>
    <x v="11"/>
    <s v="908141  ORAP Albert St-Bronson Ave-Slater St"/>
    <s v="516104  City Wide Capital"/>
    <n v="200"/>
    <n v="0"/>
    <n v="0"/>
    <n v="100"/>
    <n v="0"/>
    <n v="0"/>
    <n v="0"/>
    <n v="0"/>
    <n v="0"/>
    <n v="0"/>
    <n v="300"/>
    <n v="516104"/>
    <n v="300"/>
    <s v="14"/>
    <x v="11"/>
    <s v="City Wide Capital"/>
    <n v="908141"/>
    <s v="PARO - rue Albert-Bronson-Slater"/>
    <s v="908141 PARO - rue Albert-Bronson-Slater"/>
    <x v="6"/>
    <x v="11"/>
    <x v="0"/>
    <x v="0"/>
  </r>
  <r>
    <n v="908141"/>
    <x v="404"/>
    <x v="0"/>
    <x v="0"/>
    <x v="20"/>
    <x v="5"/>
    <x v="3"/>
    <x v="1"/>
    <x v="1"/>
    <x v="0"/>
    <s v="Integrated Rehab-Intensification Areas"/>
    <x v="0"/>
    <x v="6"/>
    <x v="1"/>
    <x v="3"/>
    <x v="11"/>
    <s v="908141  ORAP Albert St-Bronson Ave-Slater St"/>
    <s v="516110  Water Capital"/>
    <n v="0"/>
    <n v="0"/>
    <n v="0"/>
    <n v="4600"/>
    <n v="0"/>
    <n v="0"/>
    <n v="0"/>
    <n v="0"/>
    <n v="0"/>
    <n v="0"/>
    <n v="4600"/>
    <n v="516110"/>
    <n v="4600"/>
    <s v="14"/>
    <x v="11"/>
    <s v="Water Capital"/>
    <n v="908141"/>
    <s v="PARO - rue Albert-Bronson-Slater"/>
    <s v="908141 PARO - rue Albert-Bronson-Slater"/>
    <x v="6"/>
    <x v="11"/>
    <x v="0"/>
    <x v="0"/>
  </r>
  <r>
    <n v="908141"/>
    <x v="404"/>
    <x v="0"/>
    <x v="0"/>
    <x v="22"/>
    <x v="5"/>
    <x v="3"/>
    <x v="1"/>
    <x v="3"/>
    <x v="0"/>
    <s v="Integrated Rehab-Intensification Areas"/>
    <x v="0"/>
    <x v="6"/>
    <x v="1"/>
    <x v="3"/>
    <x v="11"/>
    <s v="908141  ORAP Albert St-Bronson Ave-Slater St"/>
    <s v="516180  Stormwater Reserve Capital"/>
    <n v="410"/>
    <n v="0"/>
    <n v="0"/>
    <n v="5900"/>
    <n v="0"/>
    <n v="0"/>
    <n v="0"/>
    <n v="0"/>
    <n v="0"/>
    <n v="0"/>
    <n v="6310"/>
    <n v="516180"/>
    <n v="6310"/>
    <s v="14"/>
    <x v="11"/>
    <s v="Stormwater"/>
    <n v="908141"/>
    <s v="PARO - rue Albert-Bronson-Slater"/>
    <s v="908141 PARO - rue Albert-Bronson-Slater"/>
    <x v="6"/>
    <x v="11"/>
    <x v="0"/>
    <x v="0"/>
  </r>
  <r>
    <n v="908141"/>
    <x v="404"/>
    <x v="1"/>
    <x v="1"/>
    <x v="58"/>
    <x v="1"/>
    <x v="1"/>
    <x v="1"/>
    <x v="2"/>
    <x v="0"/>
    <s v="Integrated Rehab-Intensification Areas"/>
    <x v="0"/>
    <x v="6"/>
    <x v="1"/>
    <x v="3"/>
    <x v="11"/>
    <s v="908141  ORAP Albert St-Bronson Ave-Slater St"/>
    <s v="516232  Sanitary Wastewater (Inside Green"/>
    <n v="51"/>
    <n v="0"/>
    <n v="0"/>
    <n v="700"/>
    <n v="0"/>
    <n v="0"/>
    <n v="0"/>
    <n v="0"/>
    <n v="0"/>
    <n v="0"/>
    <n v="751"/>
    <n v="516232"/>
    <n v="751"/>
    <s v="14"/>
    <x v="11"/>
    <s v="Sanitary Wastewater"/>
    <n v="908141"/>
    <s v="PARO - rue Albert-Bronson-Slater"/>
    <s v="908141 PARO - rue Albert-Bronson-Slater"/>
    <x v="6"/>
    <x v="11"/>
    <x v="0"/>
    <x v="1"/>
  </r>
  <r>
    <n v="908141"/>
    <x v="404"/>
    <x v="2"/>
    <x v="2"/>
    <x v="2"/>
    <x v="2"/>
    <x v="0"/>
    <x v="0"/>
    <x v="0"/>
    <x v="0"/>
    <s v="Integrated Rehab-Intensification Areas"/>
    <x v="0"/>
    <x v="6"/>
    <x v="1"/>
    <x v="3"/>
    <x v="11"/>
    <s v="908141  ORAP Albert St-Bronson Ave-Slater St"/>
    <s v="518004  Tax Supported Debt"/>
    <n v="60"/>
    <n v="0"/>
    <n v="0"/>
    <n v="6400"/>
    <n v="0"/>
    <n v="0"/>
    <n v="0"/>
    <n v="0"/>
    <n v="0"/>
    <n v="0"/>
    <n v="6460"/>
    <n v="518004"/>
    <n v="6460"/>
    <s v="14"/>
    <x v="11"/>
    <s v="Tax Supported Debt"/>
    <n v="908141"/>
    <s v="PARO - rue Albert-Bronson-Slater"/>
    <s v="908141 PARO - rue Albert-Bronson-Slater"/>
    <x v="6"/>
    <x v="11"/>
    <x v="0"/>
    <x v="2"/>
  </r>
  <r>
    <n v="908141"/>
    <x v="404"/>
    <x v="2"/>
    <x v="2"/>
    <x v="23"/>
    <x v="6"/>
    <x v="3"/>
    <x v="1"/>
    <x v="2"/>
    <x v="0"/>
    <s v="Integrated Rehab-Intensification Areas"/>
    <x v="0"/>
    <x v="6"/>
    <x v="1"/>
    <x v="3"/>
    <x v="11"/>
    <s v="908141  ORAP Albert St-Bronson Ave-Slater St"/>
    <s v="518007  Sewer Funded Debt"/>
    <n v="359"/>
    <n v="0"/>
    <n v="0"/>
    <n v="5200"/>
    <n v="0"/>
    <n v="0"/>
    <n v="0"/>
    <n v="0"/>
    <n v="0"/>
    <n v="0"/>
    <n v="5559"/>
    <n v="518007"/>
    <n v="5559"/>
    <s v="14"/>
    <x v="11"/>
    <s v="Sewer Funded Debt"/>
    <n v="908141"/>
    <s v="PARO - rue Albert-Bronson-Slater"/>
    <s v="908141 PARO - rue Albert-Bronson-Slater"/>
    <x v="6"/>
    <x v="11"/>
    <x v="0"/>
    <x v="2"/>
  </r>
  <r>
    <n v="908141"/>
    <x v="404"/>
    <x v="2"/>
    <x v="2"/>
    <x v="26"/>
    <x v="6"/>
    <x v="3"/>
    <x v="1"/>
    <x v="1"/>
    <x v="0"/>
    <s v="Integrated Rehab-Intensification Areas"/>
    <x v="0"/>
    <x v="6"/>
    <x v="1"/>
    <x v="3"/>
    <x v="11"/>
    <s v="908141  ORAP Albert St-Bronson Ave-Slater St"/>
    <s v="518011  Water Funded Debt"/>
    <n v="620"/>
    <n v="0"/>
    <n v="0"/>
    <n v="400"/>
    <n v="0"/>
    <n v="0"/>
    <n v="0"/>
    <n v="0"/>
    <n v="0"/>
    <n v="0"/>
    <n v="1020"/>
    <n v="518011"/>
    <n v="1020"/>
    <s v="14"/>
    <x v="11"/>
    <s v="Water Funded Debt"/>
    <n v="908141"/>
    <s v="PARO - rue Albert-Bronson-Slater"/>
    <s v="908141 PARO - rue Albert-Bronson-Slater"/>
    <x v="6"/>
    <x v="11"/>
    <x v="0"/>
    <x v="2"/>
  </r>
  <r>
    <n v="908142"/>
    <x v="405"/>
    <x v="0"/>
    <x v="0"/>
    <x v="0"/>
    <x v="0"/>
    <x v="0"/>
    <x v="0"/>
    <x v="0"/>
    <x v="0"/>
    <s v="Integrated Rehab-Intensification Areas"/>
    <x v="0"/>
    <x v="6"/>
    <x v="1"/>
    <x v="3"/>
    <x v="11"/>
    <s v="908142  CWWF McLeod - Florence"/>
    <s v="516104  City Wide Capital"/>
    <n v="940"/>
    <n v="0"/>
    <n v="0"/>
    <n v="0"/>
    <n v="0"/>
    <n v="0"/>
    <n v="0"/>
    <n v="0"/>
    <n v="0"/>
    <n v="0"/>
    <n v="940"/>
    <n v="516104"/>
    <n v="940"/>
    <s v="14"/>
    <x v="11"/>
    <s v="City Wide Capital"/>
    <n v="908142"/>
    <s v="McLeod (Bank-Bronson)"/>
    <s v="908142 McLeod (Bank-Bronson)"/>
    <x v="6"/>
    <x v="11"/>
    <x v="0"/>
    <x v="0"/>
  </r>
  <r>
    <n v="908142"/>
    <x v="405"/>
    <x v="0"/>
    <x v="0"/>
    <x v="20"/>
    <x v="5"/>
    <x v="3"/>
    <x v="1"/>
    <x v="1"/>
    <x v="0"/>
    <s v="Integrated Rehab-Intensification Areas"/>
    <x v="0"/>
    <x v="6"/>
    <x v="1"/>
    <x v="3"/>
    <x v="11"/>
    <s v="908142  CWWF McLeod - Florence"/>
    <s v="516110  Water Capital"/>
    <n v="1480"/>
    <n v="0"/>
    <n v="0"/>
    <n v="0"/>
    <n v="0"/>
    <n v="0"/>
    <n v="0"/>
    <n v="0"/>
    <n v="0"/>
    <n v="0"/>
    <n v="1480"/>
    <n v="516110"/>
    <n v="1480"/>
    <s v="14"/>
    <x v="11"/>
    <s v="Water Capital"/>
    <n v="908142"/>
    <s v="McLeod (Bank-Bronson)"/>
    <s v="908142 McLeod (Bank-Bronson)"/>
    <x v="6"/>
    <x v="11"/>
    <x v="0"/>
    <x v="0"/>
  </r>
  <r>
    <n v="908142"/>
    <x v="405"/>
    <x v="0"/>
    <x v="0"/>
    <x v="21"/>
    <x v="5"/>
    <x v="3"/>
    <x v="1"/>
    <x v="2"/>
    <x v="0"/>
    <s v="Integrated Rehab-Intensification Areas"/>
    <x v="0"/>
    <x v="6"/>
    <x v="1"/>
    <x v="3"/>
    <x v="11"/>
    <s v="908142  CWWF McLeod - Florence"/>
    <s v="516112  Sewer Capital"/>
    <n v="6198"/>
    <n v="0"/>
    <n v="0"/>
    <n v="0"/>
    <n v="0"/>
    <n v="0"/>
    <n v="0"/>
    <n v="0"/>
    <n v="0"/>
    <n v="0"/>
    <n v="6198"/>
    <n v="516112"/>
    <n v="6198"/>
    <s v="14"/>
    <x v="11"/>
    <s v="Sewer Capital "/>
    <n v="908142"/>
    <s v="McLeod (Bank-Bronson)"/>
    <s v="908142 McLeod (Bank-Bronson)"/>
    <x v="6"/>
    <x v="11"/>
    <x v="0"/>
    <x v="0"/>
  </r>
  <r>
    <n v="908142"/>
    <x v="405"/>
    <x v="1"/>
    <x v="1"/>
    <x v="58"/>
    <x v="1"/>
    <x v="1"/>
    <x v="1"/>
    <x v="2"/>
    <x v="0"/>
    <s v="Integrated Rehab-Intensification Areas"/>
    <x v="0"/>
    <x v="6"/>
    <x v="1"/>
    <x v="3"/>
    <x v="11"/>
    <s v="908142  CWWF McLeod - Florence"/>
    <s v="516232  Sanitary Wastewater (Inside Green"/>
    <n v="267"/>
    <n v="0"/>
    <n v="0"/>
    <n v="0"/>
    <n v="0"/>
    <n v="0"/>
    <n v="0"/>
    <n v="0"/>
    <n v="0"/>
    <n v="0"/>
    <n v="267"/>
    <n v="516232"/>
    <n v="267"/>
    <s v="14"/>
    <x v="11"/>
    <s v="Sanitary Wastewater"/>
    <n v="908142"/>
    <s v="McLeod (Bank-Bronson)"/>
    <s v="908142 McLeod (Bank-Bronson)"/>
    <x v="6"/>
    <x v="11"/>
    <x v="0"/>
    <x v="1"/>
  </r>
  <r>
    <n v="908570"/>
    <x v="406"/>
    <x v="0"/>
    <x v="0"/>
    <x v="0"/>
    <x v="0"/>
    <x v="0"/>
    <x v="0"/>
    <x v="0"/>
    <x v="0"/>
    <s v="Integrated Rehab-Intensification Areas"/>
    <x v="0"/>
    <x v="6"/>
    <x v="1"/>
    <x v="3"/>
    <x v="11"/>
    <s v="908570  Byron-Athlone-Highcroft"/>
    <s v="516104  City Wide Capital"/>
    <n v="250"/>
    <n v="0"/>
    <n v="1280"/>
    <n v="0"/>
    <n v="0"/>
    <n v="0"/>
    <n v="0"/>
    <n v="0"/>
    <n v="0"/>
    <n v="0"/>
    <n v="1530"/>
    <n v="516104"/>
    <n v="1530"/>
    <s v="15"/>
    <x v="1"/>
    <s v="City Wide Capital"/>
    <n v="908570"/>
    <s v="Byron-Highcroft-Athlone"/>
    <s v="908570 Byron-Highcroft-Athlone"/>
    <x v="6"/>
    <x v="11"/>
    <x v="0"/>
    <x v="0"/>
  </r>
  <r>
    <n v="908570"/>
    <x v="406"/>
    <x v="0"/>
    <x v="0"/>
    <x v="20"/>
    <x v="5"/>
    <x v="3"/>
    <x v="1"/>
    <x v="1"/>
    <x v="0"/>
    <s v="Integrated Rehab-Intensification Areas"/>
    <x v="0"/>
    <x v="6"/>
    <x v="1"/>
    <x v="3"/>
    <x v="11"/>
    <s v="908570  Byron-Athlone-Highcroft"/>
    <s v="516110  Water Capital"/>
    <n v="0"/>
    <n v="0"/>
    <n v="2500"/>
    <n v="0"/>
    <n v="0"/>
    <n v="0"/>
    <n v="0"/>
    <n v="0"/>
    <n v="0"/>
    <n v="0"/>
    <n v="2500"/>
    <n v="516110"/>
    <n v="2500"/>
    <s v="15"/>
    <x v="1"/>
    <s v="Water Capital"/>
    <n v="908570"/>
    <s v="Byron-Highcroft-Athlone"/>
    <s v="908570 Byron-Highcroft-Athlone"/>
    <x v="6"/>
    <x v="11"/>
    <x v="0"/>
    <x v="0"/>
  </r>
  <r>
    <n v="908570"/>
    <x v="406"/>
    <x v="0"/>
    <x v="0"/>
    <x v="21"/>
    <x v="5"/>
    <x v="3"/>
    <x v="1"/>
    <x v="2"/>
    <x v="0"/>
    <s v="Integrated Rehab-Intensification Areas"/>
    <x v="0"/>
    <x v="6"/>
    <x v="1"/>
    <x v="3"/>
    <x v="11"/>
    <s v="908570  Byron-Athlone-Highcroft"/>
    <s v="516112  Sewer Capital"/>
    <n v="350"/>
    <n v="0"/>
    <n v="0"/>
    <n v="0"/>
    <n v="0"/>
    <n v="0"/>
    <n v="0"/>
    <n v="0"/>
    <n v="0"/>
    <n v="0"/>
    <n v="350"/>
    <n v="516112"/>
    <n v="350"/>
    <s v="15"/>
    <x v="1"/>
    <s v="Sewer Capital "/>
    <n v="908570"/>
    <s v="Byron-Highcroft-Athlone"/>
    <s v="908570 Byron-Highcroft-Athlone"/>
    <x v="6"/>
    <x v="11"/>
    <x v="0"/>
    <x v="0"/>
  </r>
  <r>
    <n v="908570"/>
    <x v="406"/>
    <x v="0"/>
    <x v="0"/>
    <x v="22"/>
    <x v="5"/>
    <x v="3"/>
    <x v="1"/>
    <x v="3"/>
    <x v="0"/>
    <s v="Integrated Rehab-Intensification Areas"/>
    <x v="0"/>
    <x v="6"/>
    <x v="1"/>
    <x v="3"/>
    <x v="11"/>
    <s v="908570  Byron-Athlone-Highcroft"/>
    <s v="516180  Stormwater Reserve Capital"/>
    <n v="0"/>
    <n v="0"/>
    <n v="1700"/>
    <n v="0"/>
    <n v="0"/>
    <n v="0"/>
    <n v="0"/>
    <n v="0"/>
    <n v="0"/>
    <n v="0"/>
    <n v="1700"/>
    <n v="516180"/>
    <n v="1700"/>
    <s v="15"/>
    <x v="1"/>
    <s v="Stormwater"/>
    <n v="908570"/>
    <s v="Byron-Highcroft-Athlone"/>
    <s v="908570 Byron-Highcroft-Athlone"/>
    <x v="6"/>
    <x v="11"/>
    <x v="0"/>
    <x v="0"/>
  </r>
  <r>
    <n v="908570"/>
    <x v="406"/>
    <x v="2"/>
    <x v="2"/>
    <x v="23"/>
    <x v="6"/>
    <x v="3"/>
    <x v="1"/>
    <x v="2"/>
    <x v="0"/>
    <s v="Integrated Rehab-Intensification Areas"/>
    <x v="0"/>
    <x v="6"/>
    <x v="1"/>
    <x v="3"/>
    <x v="11"/>
    <s v="908570  Byron-Athlone-Highcroft"/>
    <s v="518007  Sewer Funded Debt"/>
    <n v="40"/>
    <n v="0"/>
    <n v="3145"/>
    <n v="0"/>
    <n v="0"/>
    <n v="0"/>
    <n v="0"/>
    <n v="0"/>
    <n v="0"/>
    <n v="0"/>
    <n v="3185"/>
    <n v="518007"/>
    <n v="3185"/>
    <s v="15"/>
    <x v="1"/>
    <s v="Sewer Funded Debt"/>
    <n v="908570"/>
    <s v="Byron-Highcroft-Athlone"/>
    <s v="908570 Byron-Highcroft-Athlone"/>
    <x v="6"/>
    <x v="11"/>
    <x v="0"/>
    <x v="2"/>
  </r>
  <r>
    <n v="908570"/>
    <x v="406"/>
    <x v="2"/>
    <x v="2"/>
    <x v="26"/>
    <x v="6"/>
    <x v="3"/>
    <x v="1"/>
    <x v="1"/>
    <x v="0"/>
    <s v="Integrated Rehab-Intensification Areas"/>
    <x v="0"/>
    <x v="6"/>
    <x v="1"/>
    <x v="3"/>
    <x v="11"/>
    <s v="908570  Byron-Athlone-Highcroft"/>
    <s v="518011  Water Funded Debt"/>
    <n v="640"/>
    <n v="0"/>
    <n v="60"/>
    <n v="0"/>
    <n v="0"/>
    <n v="0"/>
    <n v="0"/>
    <n v="0"/>
    <n v="0"/>
    <n v="0"/>
    <n v="700"/>
    <n v="518011"/>
    <n v="700"/>
    <s v="15"/>
    <x v="1"/>
    <s v="Water Funded Debt"/>
    <n v="908570"/>
    <s v="Byron-Highcroft-Athlone"/>
    <s v="908570 Byron-Highcroft-Athlone"/>
    <x v="6"/>
    <x v="11"/>
    <x v="0"/>
    <x v="2"/>
  </r>
  <r>
    <n v="908570"/>
    <x v="406"/>
    <x v="2"/>
    <x v="2"/>
    <x v="24"/>
    <x v="6"/>
    <x v="3"/>
    <x v="1"/>
    <x v="3"/>
    <x v="0"/>
    <s v="Integrated Rehab-Intensification Areas"/>
    <x v="0"/>
    <x v="6"/>
    <x v="1"/>
    <x v="3"/>
    <x v="11"/>
    <s v="908570  Byron-Athlone-Highcroft"/>
    <s v="518056  Stormwater Reserve Capital Debt"/>
    <n v="510"/>
    <n v="0"/>
    <n v="165"/>
    <n v="0"/>
    <n v="0"/>
    <n v="0"/>
    <n v="0"/>
    <n v="0"/>
    <n v="0"/>
    <n v="0"/>
    <n v="675"/>
    <n v="518056"/>
    <n v="675"/>
    <s v="15"/>
    <x v="1"/>
    <e v="#N/A"/>
    <n v="908570"/>
    <s v="Byron-Highcroft-Athlone"/>
    <s v="908570 Byron-Highcroft-Athlone"/>
    <x v="6"/>
    <x v="11"/>
    <x v="0"/>
    <x v="2"/>
  </r>
  <r>
    <n v="908571"/>
    <x v="407"/>
    <x v="0"/>
    <x v="0"/>
    <x v="0"/>
    <x v="0"/>
    <x v="0"/>
    <x v="0"/>
    <x v="0"/>
    <x v="0"/>
    <s v="Individual"/>
    <x v="0"/>
    <x v="6"/>
    <x v="1"/>
    <x v="3"/>
    <x v="11"/>
    <s v="908571  Catherine St (Bronson-Elgin)"/>
    <s v="516104  City Wide Capital"/>
    <n v="0"/>
    <n v="0"/>
    <n v="0"/>
    <n v="700"/>
    <n v="0"/>
    <n v="0"/>
    <n v="0"/>
    <n v="0"/>
    <n v="0"/>
    <n v="0"/>
    <n v="700"/>
    <n v="516104"/>
    <n v="700"/>
    <s v="14"/>
    <x v="2"/>
    <s v="City Wide Capital"/>
    <n v="908571"/>
    <s v="Rue Catherine (Bronson-Elgin)"/>
    <s v="908571 Rue Catherine (Bronson-Elgin)"/>
    <x v="6"/>
    <x v="11"/>
    <x v="0"/>
    <x v="0"/>
  </r>
  <r>
    <n v="908571"/>
    <x v="407"/>
    <x v="0"/>
    <x v="0"/>
    <x v="20"/>
    <x v="5"/>
    <x v="3"/>
    <x v="1"/>
    <x v="1"/>
    <x v="0"/>
    <s v="Individual"/>
    <x v="0"/>
    <x v="6"/>
    <x v="1"/>
    <x v="3"/>
    <x v="11"/>
    <s v="908571  Catherine St (Bronson-Elgin)"/>
    <s v="516110  Water Capital"/>
    <n v="0"/>
    <n v="0"/>
    <n v="0"/>
    <n v="1900"/>
    <n v="0"/>
    <n v="0"/>
    <n v="0"/>
    <n v="0"/>
    <n v="0"/>
    <n v="0"/>
    <n v="1900"/>
    <n v="516110"/>
    <n v="1900"/>
    <s v="14"/>
    <x v="2"/>
    <s v="Water Capital"/>
    <n v="908571"/>
    <s v="Rue Catherine (Bronson-Elgin)"/>
    <s v="908571 Rue Catherine (Bronson-Elgin)"/>
    <x v="6"/>
    <x v="11"/>
    <x v="0"/>
    <x v="0"/>
  </r>
  <r>
    <n v="908571"/>
    <x v="407"/>
    <x v="0"/>
    <x v="0"/>
    <x v="22"/>
    <x v="5"/>
    <x v="3"/>
    <x v="1"/>
    <x v="3"/>
    <x v="0"/>
    <s v="Individual"/>
    <x v="0"/>
    <x v="6"/>
    <x v="1"/>
    <x v="3"/>
    <x v="11"/>
    <s v="908571  Catherine St (Bronson-Elgin)"/>
    <s v="516180  Stormwater Reserve Capital"/>
    <n v="0"/>
    <n v="0"/>
    <n v="0"/>
    <n v="1200"/>
    <n v="0"/>
    <n v="0"/>
    <n v="0"/>
    <n v="0"/>
    <n v="0"/>
    <n v="0"/>
    <n v="1200"/>
    <n v="516180"/>
    <n v="1200"/>
    <s v="14"/>
    <x v="2"/>
    <s v="Stormwater"/>
    <n v="908571"/>
    <s v="Rue Catherine (Bronson-Elgin)"/>
    <s v="908571 Rue Catherine (Bronson-Elgin)"/>
    <x v="6"/>
    <x v="11"/>
    <x v="0"/>
    <x v="0"/>
  </r>
  <r>
    <n v="908571"/>
    <x v="407"/>
    <x v="1"/>
    <x v="1"/>
    <x v="58"/>
    <x v="1"/>
    <x v="1"/>
    <x v="1"/>
    <x v="2"/>
    <x v="0"/>
    <s v="Individual"/>
    <x v="0"/>
    <x v="6"/>
    <x v="1"/>
    <x v="3"/>
    <x v="11"/>
    <s v="908571  Catherine St (Bronson-Elgin)"/>
    <s v="516232  Sanitary Wastewater (Inside Green"/>
    <n v="0"/>
    <n v="0"/>
    <n v="0"/>
    <n v="150"/>
    <n v="0"/>
    <n v="0"/>
    <n v="0"/>
    <n v="0"/>
    <n v="0"/>
    <n v="0"/>
    <n v="150"/>
    <n v="516232"/>
    <n v="150"/>
    <s v="14"/>
    <x v="2"/>
    <s v="Sanitary Wastewater"/>
    <n v="908571"/>
    <s v="Rue Catherine (Bronson-Elgin)"/>
    <s v="908571 Rue Catherine (Bronson-Elgin)"/>
    <x v="6"/>
    <x v="11"/>
    <x v="0"/>
    <x v="1"/>
  </r>
  <r>
    <n v="908571"/>
    <x v="407"/>
    <x v="2"/>
    <x v="2"/>
    <x v="23"/>
    <x v="6"/>
    <x v="3"/>
    <x v="1"/>
    <x v="2"/>
    <x v="0"/>
    <s v="Individual"/>
    <x v="0"/>
    <x v="6"/>
    <x v="1"/>
    <x v="3"/>
    <x v="11"/>
    <s v="908571  Catherine St (Bronson-Elgin)"/>
    <s v="518007  Sewer Funded Debt"/>
    <n v="0"/>
    <n v="0"/>
    <n v="0"/>
    <n v="1050"/>
    <n v="0"/>
    <n v="0"/>
    <n v="0"/>
    <n v="0"/>
    <n v="0"/>
    <n v="0"/>
    <n v="1050"/>
    <n v="518007"/>
    <n v="1050"/>
    <s v="14"/>
    <x v="2"/>
    <s v="Sewer Funded Debt"/>
    <n v="908571"/>
    <s v="Rue Catherine (Bronson-Elgin)"/>
    <s v="908571 Rue Catherine (Bronson-Elgin)"/>
    <x v="6"/>
    <x v="11"/>
    <x v="0"/>
    <x v="2"/>
  </r>
  <r>
    <n v="908575"/>
    <x v="408"/>
    <x v="0"/>
    <x v="0"/>
    <x v="0"/>
    <x v="0"/>
    <x v="0"/>
    <x v="0"/>
    <x v="0"/>
    <x v="0"/>
    <s v="Individual"/>
    <x v="0"/>
    <x v="6"/>
    <x v="1"/>
    <x v="3"/>
    <x v="11"/>
    <s v="908575  Isabella-Chamberlain"/>
    <s v="516104  City Wide Capital"/>
    <n v="0"/>
    <n v="0"/>
    <n v="0"/>
    <n v="300"/>
    <n v="0"/>
    <n v="0"/>
    <n v="0"/>
    <n v="0"/>
    <n v="0"/>
    <n v="0"/>
    <n v="300"/>
    <n v="516104"/>
    <n v="300"/>
    <s v="17"/>
    <x v="7"/>
    <s v="City Wide Capital"/>
    <n v="908575"/>
    <s v="Isabella-Chamberlain"/>
    <s v="908575 Isabella-Chamberlain"/>
    <x v="6"/>
    <x v="11"/>
    <x v="0"/>
    <x v="0"/>
  </r>
  <r>
    <n v="908575"/>
    <x v="408"/>
    <x v="0"/>
    <x v="0"/>
    <x v="20"/>
    <x v="5"/>
    <x v="3"/>
    <x v="1"/>
    <x v="1"/>
    <x v="0"/>
    <s v="Individual"/>
    <x v="0"/>
    <x v="6"/>
    <x v="1"/>
    <x v="3"/>
    <x v="11"/>
    <s v="908575  Isabella-Chamberlain"/>
    <s v="516110  Water Capital"/>
    <n v="0"/>
    <n v="0"/>
    <n v="0"/>
    <n v="800"/>
    <n v="0"/>
    <n v="0"/>
    <n v="0"/>
    <n v="0"/>
    <n v="0"/>
    <n v="0"/>
    <n v="800"/>
    <n v="516110"/>
    <n v="800"/>
    <s v="17"/>
    <x v="7"/>
    <s v="Water Capital"/>
    <n v="908575"/>
    <s v="Isabella-Chamberlain"/>
    <s v="908575 Isabella-Chamberlain"/>
    <x v="6"/>
    <x v="11"/>
    <x v="0"/>
    <x v="0"/>
  </r>
  <r>
    <n v="908575"/>
    <x v="408"/>
    <x v="0"/>
    <x v="0"/>
    <x v="22"/>
    <x v="5"/>
    <x v="3"/>
    <x v="1"/>
    <x v="3"/>
    <x v="0"/>
    <s v="Individual"/>
    <x v="0"/>
    <x v="6"/>
    <x v="1"/>
    <x v="3"/>
    <x v="11"/>
    <s v="908575  Isabella-Chamberlain"/>
    <s v="516180  Stormwater Reserve Capital"/>
    <n v="0"/>
    <n v="0"/>
    <n v="0"/>
    <n v="600"/>
    <n v="0"/>
    <n v="0"/>
    <n v="0"/>
    <n v="0"/>
    <n v="0"/>
    <n v="0"/>
    <n v="600"/>
    <n v="516180"/>
    <n v="600"/>
    <s v="17"/>
    <x v="7"/>
    <s v="Stormwater"/>
    <n v="908575"/>
    <s v="Isabella-Chamberlain"/>
    <s v="908575 Isabella-Chamberlain"/>
    <x v="6"/>
    <x v="11"/>
    <x v="0"/>
    <x v="0"/>
  </r>
  <r>
    <n v="908575"/>
    <x v="408"/>
    <x v="1"/>
    <x v="1"/>
    <x v="58"/>
    <x v="1"/>
    <x v="1"/>
    <x v="1"/>
    <x v="2"/>
    <x v="0"/>
    <s v="Individual"/>
    <x v="0"/>
    <x v="6"/>
    <x v="1"/>
    <x v="3"/>
    <x v="11"/>
    <s v="908575  Isabella-Chamberlain"/>
    <s v="516232  Sanitary Wastewater (Inside Green"/>
    <n v="0"/>
    <n v="0"/>
    <n v="0"/>
    <n v="66"/>
    <n v="0"/>
    <n v="0"/>
    <n v="0"/>
    <n v="0"/>
    <n v="0"/>
    <n v="0"/>
    <n v="66"/>
    <n v="516232"/>
    <n v="66"/>
    <s v="17"/>
    <x v="7"/>
    <s v="Sanitary Wastewater"/>
    <n v="908575"/>
    <s v="Isabella-Chamberlain"/>
    <s v="908575 Isabella-Chamberlain"/>
    <x v="6"/>
    <x v="11"/>
    <x v="0"/>
    <x v="1"/>
  </r>
  <r>
    <n v="908575"/>
    <x v="408"/>
    <x v="2"/>
    <x v="2"/>
    <x v="23"/>
    <x v="6"/>
    <x v="3"/>
    <x v="1"/>
    <x v="2"/>
    <x v="0"/>
    <s v="Individual"/>
    <x v="0"/>
    <x v="6"/>
    <x v="1"/>
    <x v="3"/>
    <x v="11"/>
    <s v="908575  Isabella-Chamberlain"/>
    <s v="518007  Sewer Funded Debt"/>
    <n v="0"/>
    <n v="0"/>
    <n v="0"/>
    <n v="434"/>
    <n v="0"/>
    <n v="0"/>
    <n v="0"/>
    <n v="0"/>
    <n v="0"/>
    <n v="0"/>
    <n v="434"/>
    <n v="518007"/>
    <n v="434"/>
    <s v="17"/>
    <x v="7"/>
    <s v="Sewer Funded Debt"/>
    <n v="908575"/>
    <s v="Isabella-Chamberlain"/>
    <s v="908575 Isabella-Chamberlain"/>
    <x v="6"/>
    <x v="11"/>
    <x v="0"/>
    <x v="2"/>
  </r>
  <r>
    <n v="908582"/>
    <x v="409"/>
    <x v="0"/>
    <x v="0"/>
    <x v="0"/>
    <x v="0"/>
    <x v="0"/>
    <x v="0"/>
    <x v="0"/>
    <x v="0"/>
    <s v="Integrated Rehab-Intensification Areas"/>
    <x v="0"/>
    <x v="6"/>
    <x v="1"/>
    <x v="3"/>
    <x v="11"/>
    <s v="908582  N River Rd (Montreal-Dead EndNof Coupal)"/>
    <s v="516104  City Wide Capital"/>
    <n v="500"/>
    <n v="0"/>
    <n v="0"/>
    <n v="0"/>
    <n v="0"/>
    <n v="0"/>
    <n v="0"/>
    <n v="0"/>
    <n v="0"/>
    <n v="0"/>
    <n v="500"/>
    <n v="516104"/>
    <n v="500"/>
    <n v="12"/>
    <x v="3"/>
    <s v="City Wide Capital"/>
    <n v="908582"/>
    <s v="Ch. N River (Montreal-impasse au nord de Coupal)"/>
    <s v="908582 Ch. N River (Montreal-impasse au nord de Coupal)"/>
    <x v="6"/>
    <x v="11"/>
    <x v="0"/>
    <x v="0"/>
  </r>
  <r>
    <n v="908582"/>
    <x v="409"/>
    <x v="0"/>
    <x v="0"/>
    <x v="20"/>
    <x v="5"/>
    <x v="3"/>
    <x v="1"/>
    <x v="1"/>
    <x v="0"/>
    <s v="Integrated Rehab-Intensification Areas"/>
    <x v="0"/>
    <x v="6"/>
    <x v="1"/>
    <x v="3"/>
    <x v="11"/>
    <s v="908582  N River Rd (Montreal-Dead EndNof Coupal)"/>
    <s v="516110  Water Capital"/>
    <n v="1000"/>
    <n v="0"/>
    <n v="0"/>
    <n v="0"/>
    <n v="0"/>
    <n v="0"/>
    <n v="0"/>
    <n v="0"/>
    <n v="0"/>
    <n v="0"/>
    <n v="1000"/>
    <n v="516110"/>
    <n v="1000"/>
    <n v="12"/>
    <x v="3"/>
    <s v="Water Capital"/>
    <n v="908582"/>
    <s v="Ch. N River (Montreal-impasse au nord de Coupal)"/>
    <s v="908582 Ch. N River (Montreal-impasse au nord de Coupal)"/>
    <x v="6"/>
    <x v="11"/>
    <x v="0"/>
    <x v="0"/>
  </r>
  <r>
    <n v="908582"/>
    <x v="409"/>
    <x v="0"/>
    <x v="0"/>
    <x v="21"/>
    <x v="5"/>
    <x v="3"/>
    <x v="1"/>
    <x v="2"/>
    <x v="0"/>
    <s v="Integrated Rehab-Intensification Areas"/>
    <x v="0"/>
    <x v="6"/>
    <x v="1"/>
    <x v="3"/>
    <x v="11"/>
    <s v="908582  N River Rd (Montreal-Dead EndNof Coupal)"/>
    <s v="516112  Sewer Capital"/>
    <n v="515"/>
    <n v="0"/>
    <n v="0"/>
    <n v="0"/>
    <n v="0"/>
    <n v="0"/>
    <n v="0"/>
    <n v="0"/>
    <n v="0"/>
    <n v="0"/>
    <n v="515"/>
    <n v="516112"/>
    <n v="515"/>
    <n v="12"/>
    <x v="3"/>
    <s v="Sewer Capital "/>
    <n v="908582"/>
    <s v="Ch. N River (Montreal-impasse au nord de Coupal)"/>
    <s v="908582 Ch. N River (Montreal-impasse au nord de Coupal)"/>
    <x v="6"/>
    <x v="11"/>
    <x v="0"/>
    <x v="0"/>
  </r>
  <r>
    <n v="908582"/>
    <x v="409"/>
    <x v="0"/>
    <x v="0"/>
    <x v="22"/>
    <x v="5"/>
    <x v="3"/>
    <x v="1"/>
    <x v="3"/>
    <x v="0"/>
    <s v="Integrated Rehab-Intensification Areas"/>
    <x v="0"/>
    <x v="6"/>
    <x v="1"/>
    <x v="3"/>
    <x v="11"/>
    <s v="908582  N River Rd (Montreal-Dead EndNof Coupal)"/>
    <s v="516180  Stormwater Reserve Capital"/>
    <n v="450"/>
    <n v="0"/>
    <n v="0"/>
    <n v="0"/>
    <n v="0"/>
    <n v="0"/>
    <n v="0"/>
    <n v="0"/>
    <n v="0"/>
    <n v="0"/>
    <n v="450"/>
    <n v="516180"/>
    <n v="450"/>
    <n v="12"/>
    <x v="3"/>
    <s v="Stormwater"/>
    <n v="908582"/>
    <s v="Ch. N River (Montreal-impasse au nord de Coupal)"/>
    <s v="908582 Ch. N River (Montreal-impasse au nord de Coupal)"/>
    <x v="6"/>
    <x v="11"/>
    <x v="0"/>
    <x v="0"/>
  </r>
  <r>
    <n v="908582"/>
    <x v="409"/>
    <x v="1"/>
    <x v="1"/>
    <x v="58"/>
    <x v="1"/>
    <x v="1"/>
    <x v="1"/>
    <x v="2"/>
    <x v="0"/>
    <s v="Integrated Rehab-Intensification Areas"/>
    <x v="0"/>
    <x v="6"/>
    <x v="1"/>
    <x v="3"/>
    <x v="11"/>
    <s v="908582  N River Rd (Montreal-Dead EndNof Coupal)"/>
    <s v="516232  Sanitary Wastewater (Inside Green"/>
    <n v="85"/>
    <n v="0"/>
    <n v="0"/>
    <n v="0"/>
    <n v="0"/>
    <n v="0"/>
    <n v="0"/>
    <n v="0"/>
    <n v="0"/>
    <n v="0"/>
    <n v="85"/>
    <n v="516232"/>
    <n v="85"/>
    <n v="12"/>
    <x v="3"/>
    <s v="Sanitary Wastewater"/>
    <n v="908582"/>
    <s v="Ch. N River (Montreal-impasse au nord de Coupal)"/>
    <s v="908582 Ch. N River (Montreal-impasse au nord de Coupal)"/>
    <x v="6"/>
    <x v="11"/>
    <x v="0"/>
    <x v="1"/>
  </r>
  <r>
    <n v="908582"/>
    <x v="409"/>
    <x v="2"/>
    <x v="2"/>
    <x v="23"/>
    <x v="6"/>
    <x v="3"/>
    <x v="1"/>
    <x v="2"/>
    <x v="0"/>
    <s v="Integrated Rehab-Intensification Areas"/>
    <x v="0"/>
    <x v="6"/>
    <x v="1"/>
    <x v="3"/>
    <x v="11"/>
    <s v="908582  N River Rd (Montreal-Dead EndNof Coupal)"/>
    <s v="518007  Sewer Funded Debt"/>
    <n v="100"/>
    <n v="0"/>
    <n v="0"/>
    <n v="0"/>
    <n v="0"/>
    <n v="0"/>
    <n v="0"/>
    <n v="0"/>
    <n v="0"/>
    <n v="0"/>
    <n v="100"/>
    <n v="518007"/>
    <n v="100"/>
    <n v="12"/>
    <x v="3"/>
    <s v="Sewer Funded Debt"/>
    <n v="908582"/>
    <s v="Ch. N River (Montreal-impasse au nord de Coupal)"/>
    <s v="908582 Ch. N River (Montreal-impasse au nord de Coupal)"/>
    <x v="6"/>
    <x v="11"/>
    <x v="0"/>
    <x v="2"/>
  </r>
  <r>
    <n v="908582"/>
    <x v="409"/>
    <x v="2"/>
    <x v="2"/>
    <x v="26"/>
    <x v="6"/>
    <x v="3"/>
    <x v="1"/>
    <x v="1"/>
    <x v="0"/>
    <s v="Integrated Rehab-Intensification Areas"/>
    <x v="0"/>
    <x v="6"/>
    <x v="1"/>
    <x v="3"/>
    <x v="11"/>
    <s v="908582  N River Rd (Montreal-Dead EndNof Coupal)"/>
    <s v="518011  Water Funded Debt"/>
    <n v="190"/>
    <n v="0"/>
    <n v="0"/>
    <n v="0"/>
    <n v="0"/>
    <n v="0"/>
    <n v="0"/>
    <n v="0"/>
    <n v="0"/>
    <n v="0"/>
    <n v="190"/>
    <n v="518011"/>
    <n v="190"/>
    <n v="12"/>
    <x v="3"/>
    <s v="Water Funded Debt"/>
    <n v="908582"/>
    <s v="Ch. N River (Montreal-impasse au nord de Coupal)"/>
    <s v="908582 Ch. N River (Montreal-impasse au nord de Coupal)"/>
    <x v="6"/>
    <x v="11"/>
    <x v="0"/>
    <x v="2"/>
  </r>
  <r>
    <n v="908835"/>
    <x v="410"/>
    <x v="0"/>
    <x v="0"/>
    <x v="0"/>
    <x v="0"/>
    <x v="0"/>
    <x v="0"/>
    <x v="0"/>
    <x v="0"/>
    <s v="Integrated Rehab-Intensification Areas"/>
    <x v="0"/>
    <x v="6"/>
    <x v="1"/>
    <x v="3"/>
    <x v="11"/>
    <s v="908835  Mann-Range-Russell-Templeton"/>
    <s v="516104  City Wide Capital"/>
    <n v="2425"/>
    <n v="0"/>
    <n v="0"/>
    <n v="0"/>
    <n v="0"/>
    <n v="0"/>
    <n v="0"/>
    <n v="0"/>
    <n v="0"/>
    <n v="0"/>
    <n v="2425"/>
    <n v="516104"/>
    <n v="2425"/>
    <s v="12"/>
    <x v="11"/>
    <s v="City Wide Capital"/>
    <n v="908835"/>
    <s v="Mann-Range-Russell-Templeton"/>
    <s v="908835 Mann-Range-Russell-Templeton"/>
    <x v="6"/>
    <x v="11"/>
    <x v="0"/>
    <x v="0"/>
  </r>
  <r>
    <n v="908835"/>
    <x v="410"/>
    <x v="0"/>
    <x v="0"/>
    <x v="20"/>
    <x v="5"/>
    <x v="3"/>
    <x v="1"/>
    <x v="1"/>
    <x v="0"/>
    <s v="Integrated Rehab-Intensification Areas"/>
    <x v="0"/>
    <x v="6"/>
    <x v="1"/>
    <x v="3"/>
    <x v="11"/>
    <s v="908835  Mann-Range-Russell-Templeton"/>
    <s v="516110  Water Capital"/>
    <n v="5100"/>
    <n v="0"/>
    <n v="0"/>
    <n v="0"/>
    <n v="0"/>
    <n v="0"/>
    <n v="0"/>
    <n v="0"/>
    <n v="0"/>
    <n v="0"/>
    <n v="5100"/>
    <n v="516110"/>
    <n v="5100"/>
    <s v="12"/>
    <x v="11"/>
    <s v="Water Capital"/>
    <n v="908835"/>
    <s v="Mann-Range-Russell-Templeton"/>
    <s v="908835 Mann-Range-Russell-Templeton"/>
    <x v="6"/>
    <x v="11"/>
    <x v="0"/>
    <x v="0"/>
  </r>
  <r>
    <n v="908835"/>
    <x v="410"/>
    <x v="0"/>
    <x v="0"/>
    <x v="21"/>
    <x v="5"/>
    <x v="3"/>
    <x v="1"/>
    <x v="2"/>
    <x v="0"/>
    <s v="Integrated Rehab-Intensification Areas"/>
    <x v="0"/>
    <x v="6"/>
    <x v="1"/>
    <x v="3"/>
    <x v="11"/>
    <s v="908835  Mann-Range-Russell-Templeton"/>
    <s v="516112  Sewer Capital"/>
    <n v="700"/>
    <n v="0"/>
    <n v="0"/>
    <n v="0"/>
    <n v="0"/>
    <n v="0"/>
    <n v="0"/>
    <n v="0"/>
    <n v="0"/>
    <n v="0"/>
    <n v="700"/>
    <n v="516112"/>
    <n v="700"/>
    <s v="12"/>
    <x v="11"/>
    <s v="Sewer Capital "/>
    <n v="908835"/>
    <s v="Mann-Range-Russell-Templeton"/>
    <s v="908835 Mann-Range-Russell-Templeton"/>
    <x v="6"/>
    <x v="11"/>
    <x v="0"/>
    <x v="0"/>
  </r>
  <r>
    <n v="908835"/>
    <x v="410"/>
    <x v="0"/>
    <x v="0"/>
    <x v="22"/>
    <x v="5"/>
    <x v="3"/>
    <x v="1"/>
    <x v="3"/>
    <x v="0"/>
    <s v="Integrated Rehab-Intensification Areas"/>
    <x v="0"/>
    <x v="6"/>
    <x v="1"/>
    <x v="3"/>
    <x v="11"/>
    <s v="908835  Mann-Range-Russell-Templeton"/>
    <s v="516180  Stormwater Reserve Capital"/>
    <n v="80"/>
    <n v="0"/>
    <n v="0"/>
    <n v="0"/>
    <n v="0"/>
    <n v="0"/>
    <n v="0"/>
    <n v="0"/>
    <n v="0"/>
    <n v="0"/>
    <n v="80"/>
    <n v="516180"/>
    <n v="80"/>
    <s v="12"/>
    <x v="11"/>
    <s v="Stormwater"/>
    <n v="908835"/>
    <s v="Mann-Range-Russell-Templeton"/>
    <s v="908835 Mann-Range-Russell-Templeton"/>
    <x v="6"/>
    <x v="11"/>
    <x v="0"/>
    <x v="0"/>
  </r>
  <r>
    <n v="908835"/>
    <x v="410"/>
    <x v="2"/>
    <x v="2"/>
    <x v="2"/>
    <x v="2"/>
    <x v="0"/>
    <x v="0"/>
    <x v="0"/>
    <x v="0"/>
    <s v="Integrated Rehab-Intensification Areas"/>
    <x v="0"/>
    <x v="6"/>
    <x v="1"/>
    <x v="3"/>
    <x v="11"/>
    <s v="908835  Mann-Range-Russell-Templeton"/>
    <s v="518004  Tax Supported Debt"/>
    <n v="40"/>
    <n v="0"/>
    <n v="0"/>
    <n v="0"/>
    <n v="0"/>
    <n v="0"/>
    <n v="0"/>
    <n v="0"/>
    <n v="0"/>
    <n v="0"/>
    <n v="40"/>
    <n v="518004"/>
    <n v="40"/>
    <s v="12"/>
    <x v="11"/>
    <s v="Tax Supported Debt"/>
    <n v="908835"/>
    <s v="Mann-Range-Russell-Templeton"/>
    <s v="908835 Mann-Range-Russell-Templeton"/>
    <x v="6"/>
    <x v="11"/>
    <x v="0"/>
    <x v="2"/>
  </r>
  <r>
    <n v="908835"/>
    <x v="410"/>
    <x v="2"/>
    <x v="2"/>
    <x v="23"/>
    <x v="6"/>
    <x v="3"/>
    <x v="1"/>
    <x v="2"/>
    <x v="0"/>
    <s v="Integrated Rehab-Intensification Areas"/>
    <x v="0"/>
    <x v="6"/>
    <x v="1"/>
    <x v="3"/>
    <x v="11"/>
    <s v="908835  Mann-Range-Russell-Templeton"/>
    <s v="518007  Sewer Funded Debt"/>
    <n v="3010"/>
    <n v="0"/>
    <n v="0"/>
    <n v="0"/>
    <n v="0"/>
    <n v="0"/>
    <n v="0"/>
    <n v="0"/>
    <n v="0"/>
    <n v="0"/>
    <n v="3010"/>
    <n v="518007"/>
    <n v="3010"/>
    <s v="12"/>
    <x v="11"/>
    <s v="Sewer Funded Debt"/>
    <n v="908835"/>
    <s v="Mann-Range-Russell-Templeton"/>
    <s v="908835 Mann-Range-Russell-Templeton"/>
    <x v="6"/>
    <x v="11"/>
    <x v="0"/>
    <x v="2"/>
  </r>
  <r>
    <n v="908835"/>
    <x v="410"/>
    <x v="2"/>
    <x v="2"/>
    <x v="26"/>
    <x v="6"/>
    <x v="3"/>
    <x v="1"/>
    <x v="1"/>
    <x v="0"/>
    <s v="Integrated Rehab-Intensification Areas"/>
    <x v="0"/>
    <x v="6"/>
    <x v="1"/>
    <x v="3"/>
    <x v="11"/>
    <s v="908835  Mann-Range-Russell-Templeton"/>
    <s v="518011  Water Funded Debt"/>
    <n v="35"/>
    <n v="0"/>
    <n v="0"/>
    <n v="0"/>
    <n v="0"/>
    <n v="0"/>
    <n v="0"/>
    <n v="0"/>
    <n v="0"/>
    <n v="0"/>
    <n v="35"/>
    <n v="518011"/>
    <n v="35"/>
    <s v="12"/>
    <x v="11"/>
    <s v="Water Funded Debt"/>
    <n v="908835"/>
    <s v="Mann-Range-Russell-Templeton"/>
    <s v="908835 Mann-Range-Russell-Templeton"/>
    <x v="6"/>
    <x v="11"/>
    <x v="0"/>
    <x v="2"/>
  </r>
  <r>
    <n v="909012"/>
    <x v="411"/>
    <x v="0"/>
    <x v="0"/>
    <x v="0"/>
    <x v="0"/>
    <x v="0"/>
    <x v="0"/>
    <x v="0"/>
    <x v="0"/>
    <s v="Integrated Rehab-Intensification Areas"/>
    <x v="0"/>
    <x v="6"/>
    <x v="1"/>
    <x v="3"/>
    <x v="11"/>
    <s v="909012  Bronson Ave (Arlington-Rideau Canal)"/>
    <s v="516104  City Wide Capital"/>
    <n v="130"/>
    <n v="0"/>
    <n v="0"/>
    <n v="520"/>
    <n v="0"/>
    <n v="0"/>
    <n v="0"/>
    <n v="0"/>
    <n v="0"/>
    <n v="0"/>
    <n v="650"/>
    <n v="516104"/>
    <n v="650"/>
    <s v="14,17"/>
    <x v="3"/>
    <s v="City Wide Capital"/>
    <n v="909012"/>
    <s v="Av. Bronson (Arlington - canal Rideau)"/>
    <s v="909012 Av. Bronson (Arlington - canal Rideau)"/>
    <x v="6"/>
    <x v="11"/>
    <x v="0"/>
    <x v="0"/>
  </r>
  <r>
    <n v="909012"/>
    <x v="411"/>
    <x v="0"/>
    <x v="0"/>
    <x v="20"/>
    <x v="5"/>
    <x v="3"/>
    <x v="1"/>
    <x v="1"/>
    <x v="0"/>
    <s v="Integrated Rehab-Intensification Areas"/>
    <x v="0"/>
    <x v="6"/>
    <x v="1"/>
    <x v="3"/>
    <x v="11"/>
    <s v="909012  Bronson Ave (Arlington-Rideau Canal)"/>
    <s v="516110  Water Capital"/>
    <n v="1030"/>
    <n v="0"/>
    <n v="0"/>
    <n v="5000"/>
    <n v="0"/>
    <n v="0"/>
    <n v="0"/>
    <n v="0"/>
    <n v="0"/>
    <n v="0"/>
    <n v="6030"/>
    <n v="516110"/>
    <n v="6030"/>
    <s v="14,17"/>
    <x v="3"/>
    <s v="Water Capital"/>
    <n v="909012"/>
    <s v="Av. Bronson (Arlington - canal Rideau)"/>
    <s v="909012 Av. Bronson (Arlington - canal Rideau)"/>
    <x v="6"/>
    <x v="11"/>
    <x v="0"/>
    <x v="0"/>
  </r>
  <r>
    <n v="909012"/>
    <x v="411"/>
    <x v="0"/>
    <x v="0"/>
    <x v="21"/>
    <x v="5"/>
    <x v="3"/>
    <x v="1"/>
    <x v="2"/>
    <x v="0"/>
    <s v="Integrated Rehab-Intensification Areas"/>
    <x v="0"/>
    <x v="6"/>
    <x v="1"/>
    <x v="3"/>
    <x v="11"/>
    <s v="909012  Bronson Ave (Arlington-Rideau Canal)"/>
    <s v="516112  Sewer Capital"/>
    <n v="175"/>
    <n v="0"/>
    <n v="0"/>
    <n v="4170"/>
    <n v="0"/>
    <n v="0"/>
    <n v="0"/>
    <n v="0"/>
    <n v="0"/>
    <n v="0"/>
    <n v="4345"/>
    <n v="516112"/>
    <n v="4345"/>
    <s v="14,17"/>
    <x v="3"/>
    <s v="Sewer Capital "/>
    <n v="909012"/>
    <s v="Av. Bronson (Arlington - canal Rideau)"/>
    <s v="909012 Av. Bronson (Arlington - canal Rideau)"/>
    <x v="6"/>
    <x v="11"/>
    <x v="0"/>
    <x v="0"/>
  </r>
  <r>
    <n v="909012"/>
    <x v="411"/>
    <x v="0"/>
    <x v="0"/>
    <x v="46"/>
    <x v="0"/>
    <x v="0"/>
    <x v="0"/>
    <x v="0"/>
    <x v="0"/>
    <s v="Integrated Rehab-Intensification Areas"/>
    <x v="0"/>
    <x v="6"/>
    <x v="1"/>
    <x v="3"/>
    <x v="11"/>
    <s v="909012  Bronson Ave (Arlington-Rideau Canal)"/>
    <s v="516115  Transit Capital"/>
    <n v="170"/>
    <n v="0"/>
    <n v="0"/>
    <n v="0"/>
    <n v="0"/>
    <n v="0"/>
    <n v="0"/>
    <n v="0"/>
    <n v="0"/>
    <n v="0"/>
    <n v="170"/>
    <n v="516115"/>
    <n v="170"/>
    <s v="14,17"/>
    <x v="3"/>
    <s v="Transit Capital"/>
    <n v="909012"/>
    <s v="Av. Bronson (Arlington - canal Rideau)"/>
    <s v="909012 Av. Bronson (Arlington - canal Rideau)"/>
    <x v="6"/>
    <x v="11"/>
    <x v="0"/>
    <x v="0"/>
  </r>
  <r>
    <n v="909012"/>
    <x v="411"/>
    <x v="0"/>
    <x v="0"/>
    <x v="22"/>
    <x v="5"/>
    <x v="3"/>
    <x v="1"/>
    <x v="3"/>
    <x v="0"/>
    <s v="Integrated Rehab-Intensification Areas"/>
    <x v="0"/>
    <x v="6"/>
    <x v="1"/>
    <x v="3"/>
    <x v="11"/>
    <s v="909012  Bronson Ave (Arlington-Rideau Canal)"/>
    <s v="516180  Stormwater Reserve Capital"/>
    <n v="225"/>
    <n v="0"/>
    <n v="0"/>
    <n v="4620"/>
    <n v="0"/>
    <n v="0"/>
    <n v="0"/>
    <n v="0"/>
    <n v="0"/>
    <n v="0"/>
    <n v="4845"/>
    <n v="516180"/>
    <n v="4845"/>
    <s v="14,17"/>
    <x v="3"/>
    <s v="Stormwater"/>
    <n v="909012"/>
    <s v="Av. Bronson (Arlington - canal Rideau)"/>
    <s v="909012 Av. Bronson (Arlington - canal Rideau)"/>
    <x v="6"/>
    <x v="11"/>
    <x v="0"/>
    <x v="0"/>
  </r>
  <r>
    <n v="909012"/>
    <x v="411"/>
    <x v="1"/>
    <x v="1"/>
    <x v="58"/>
    <x v="1"/>
    <x v="1"/>
    <x v="1"/>
    <x v="2"/>
    <x v="0"/>
    <s v="Integrated Rehab-Intensification Areas"/>
    <x v="0"/>
    <x v="6"/>
    <x v="1"/>
    <x v="3"/>
    <x v="11"/>
    <s v="909012  Bronson Ave (Arlington-Rideau Canal)"/>
    <s v="516232  Sanitary Wastewater (Inside Green"/>
    <n v="60"/>
    <n v="0"/>
    <n v="0"/>
    <n v="450"/>
    <n v="0"/>
    <n v="0"/>
    <n v="0"/>
    <n v="0"/>
    <n v="0"/>
    <n v="0"/>
    <n v="510"/>
    <n v="516232"/>
    <n v="510"/>
    <s v="14,17"/>
    <x v="3"/>
    <s v="Sanitary Wastewater"/>
    <n v="909012"/>
    <s v="Av. Bronson (Arlington - canal Rideau)"/>
    <s v="909012 Av. Bronson (Arlington - canal Rideau)"/>
    <x v="6"/>
    <x v="11"/>
    <x v="0"/>
    <x v="1"/>
  </r>
  <r>
    <n v="909012"/>
    <x v="411"/>
    <x v="2"/>
    <x v="2"/>
    <x v="26"/>
    <x v="6"/>
    <x v="3"/>
    <x v="1"/>
    <x v="1"/>
    <x v="0"/>
    <s v="Integrated Rehab-Intensification Areas"/>
    <x v="0"/>
    <x v="6"/>
    <x v="1"/>
    <x v="3"/>
    <x v="11"/>
    <s v="909012  Bronson Ave (Arlington-Rideau Canal)"/>
    <s v="518011  Water Funded Debt"/>
    <n v="200"/>
    <n v="0"/>
    <n v="0"/>
    <n v="240"/>
    <n v="0"/>
    <n v="0"/>
    <n v="0"/>
    <n v="0"/>
    <n v="0"/>
    <n v="0"/>
    <n v="440"/>
    <n v="518011"/>
    <n v="440"/>
    <s v="14,17"/>
    <x v="3"/>
    <s v="Water Funded Debt"/>
    <n v="909012"/>
    <s v="Av. Bronson (Arlington - canal Rideau)"/>
    <s v="909012 Av. Bronson (Arlington - canal Rideau)"/>
    <x v="6"/>
    <x v="11"/>
    <x v="0"/>
    <x v="2"/>
  </r>
  <r>
    <n v="909021"/>
    <x v="412"/>
    <x v="0"/>
    <x v="0"/>
    <x v="0"/>
    <x v="0"/>
    <x v="0"/>
    <x v="0"/>
    <x v="0"/>
    <x v="0"/>
    <s v="Individual"/>
    <x v="0"/>
    <x v="6"/>
    <x v="1"/>
    <x v="3"/>
    <x v="11"/>
    <s v="909021  Woodroffe Ave (Saville-Richmond)"/>
    <s v="516104  City Wide Capital"/>
    <n v="0"/>
    <n v="0"/>
    <n v="200"/>
    <n v="0"/>
    <n v="0"/>
    <n v="0"/>
    <n v="0"/>
    <n v="0"/>
    <n v="0"/>
    <n v="0"/>
    <n v="200"/>
    <n v="516104"/>
    <n v="200"/>
    <n v="7"/>
    <x v="5"/>
    <s v="City Wide Capital"/>
    <n v="909021"/>
    <s v="Avenue Woodroffe (Saville-Richmond)"/>
    <s v="909021 Avenue Woodroffe (Saville-Richmond)"/>
    <x v="6"/>
    <x v="11"/>
    <x v="0"/>
    <x v="0"/>
  </r>
  <r>
    <n v="909021"/>
    <x v="412"/>
    <x v="0"/>
    <x v="0"/>
    <x v="20"/>
    <x v="5"/>
    <x v="3"/>
    <x v="1"/>
    <x v="1"/>
    <x v="0"/>
    <s v="Individual"/>
    <x v="0"/>
    <x v="6"/>
    <x v="1"/>
    <x v="3"/>
    <x v="11"/>
    <s v="909021  Woodroffe Ave (Saville-Richmond)"/>
    <s v="516110  Water Capital"/>
    <n v="0"/>
    <n v="0"/>
    <n v="470"/>
    <n v="0"/>
    <n v="0"/>
    <n v="0"/>
    <n v="0"/>
    <n v="0"/>
    <n v="0"/>
    <n v="0"/>
    <n v="470"/>
    <n v="516110"/>
    <n v="470"/>
    <n v="7"/>
    <x v="5"/>
    <s v="Water Capital"/>
    <n v="909021"/>
    <s v="Avenue Woodroffe (Saville-Richmond)"/>
    <s v="909021 Avenue Woodroffe (Saville-Richmond)"/>
    <x v="6"/>
    <x v="11"/>
    <x v="0"/>
    <x v="0"/>
  </r>
  <r>
    <n v="909021"/>
    <x v="412"/>
    <x v="0"/>
    <x v="0"/>
    <x v="22"/>
    <x v="5"/>
    <x v="3"/>
    <x v="1"/>
    <x v="3"/>
    <x v="0"/>
    <s v="Individual"/>
    <x v="0"/>
    <x v="6"/>
    <x v="1"/>
    <x v="3"/>
    <x v="11"/>
    <s v="909021  Woodroffe Ave (Saville-Richmond)"/>
    <s v="516180  Stormwater Reserve Capital"/>
    <n v="0"/>
    <n v="0"/>
    <n v="300"/>
    <n v="0"/>
    <n v="0"/>
    <n v="0"/>
    <n v="0"/>
    <n v="0"/>
    <n v="0"/>
    <n v="0"/>
    <n v="300"/>
    <n v="516180"/>
    <n v="300"/>
    <n v="7"/>
    <x v="5"/>
    <s v="Stormwater"/>
    <n v="909021"/>
    <s v="Avenue Woodroffe (Saville-Richmond)"/>
    <s v="909021 Avenue Woodroffe (Saville-Richmond)"/>
    <x v="6"/>
    <x v="11"/>
    <x v="0"/>
    <x v="0"/>
  </r>
  <r>
    <n v="909021"/>
    <x v="412"/>
    <x v="2"/>
    <x v="2"/>
    <x v="23"/>
    <x v="6"/>
    <x v="3"/>
    <x v="1"/>
    <x v="2"/>
    <x v="0"/>
    <s v="Individual"/>
    <x v="0"/>
    <x v="6"/>
    <x v="1"/>
    <x v="3"/>
    <x v="11"/>
    <s v="909021  Woodroffe Ave (Saville-Richmond)"/>
    <s v="518007  Sewer Funded Debt"/>
    <n v="0"/>
    <n v="0"/>
    <n v="310"/>
    <n v="0"/>
    <n v="0"/>
    <n v="0"/>
    <n v="0"/>
    <n v="0"/>
    <n v="0"/>
    <n v="0"/>
    <n v="310"/>
    <n v="518007"/>
    <n v="310"/>
    <n v="7"/>
    <x v="5"/>
    <s v="Sewer Funded Debt"/>
    <n v="909021"/>
    <s v="Avenue Woodroffe (Saville-Richmond)"/>
    <s v="909021 Avenue Woodroffe (Saville-Richmond)"/>
    <x v="6"/>
    <x v="11"/>
    <x v="0"/>
    <x v="2"/>
  </r>
  <r>
    <n v="909021"/>
    <x v="412"/>
    <x v="2"/>
    <x v="2"/>
    <x v="26"/>
    <x v="6"/>
    <x v="3"/>
    <x v="1"/>
    <x v="1"/>
    <x v="0"/>
    <s v="Individual"/>
    <x v="0"/>
    <x v="6"/>
    <x v="1"/>
    <x v="3"/>
    <x v="11"/>
    <s v="909021  Woodroffe Ave (Saville-Richmond)"/>
    <s v="518011  Water Funded Debt"/>
    <n v="0"/>
    <n v="0"/>
    <n v="10"/>
    <n v="0"/>
    <n v="0"/>
    <n v="0"/>
    <n v="0"/>
    <n v="0"/>
    <n v="0"/>
    <n v="0"/>
    <n v="10"/>
    <n v="518011"/>
    <n v="10"/>
    <n v="7"/>
    <x v="5"/>
    <s v="Water Funded Debt"/>
    <n v="909021"/>
    <s v="Avenue Woodroffe (Saville-Richmond)"/>
    <s v="909021 Avenue Woodroffe (Saville-Richmond)"/>
    <x v="6"/>
    <x v="11"/>
    <x v="0"/>
    <x v="2"/>
  </r>
  <r>
    <n v="909021"/>
    <x v="412"/>
    <x v="2"/>
    <x v="2"/>
    <x v="24"/>
    <x v="6"/>
    <x v="3"/>
    <x v="1"/>
    <x v="3"/>
    <x v="0"/>
    <s v="Individual"/>
    <x v="0"/>
    <x v="6"/>
    <x v="1"/>
    <x v="3"/>
    <x v="11"/>
    <s v="909021  Woodroffe Ave (Saville-Richmond)"/>
    <s v="518056  Stormwater Reserve Capital Debt"/>
    <n v="0"/>
    <n v="0"/>
    <n v="10"/>
    <n v="0"/>
    <n v="0"/>
    <n v="0"/>
    <n v="0"/>
    <n v="0"/>
    <n v="0"/>
    <n v="0"/>
    <n v="10"/>
    <n v="518056"/>
    <n v="10"/>
    <n v="7"/>
    <x v="5"/>
    <e v="#N/A"/>
    <n v="909021"/>
    <s v="Avenue Woodroffe (Saville-Richmond)"/>
    <s v="909021 Avenue Woodroffe (Saville-Richmond)"/>
    <x v="6"/>
    <x v="11"/>
    <x v="0"/>
    <x v="2"/>
  </r>
  <r>
    <n v="909272"/>
    <x v="413"/>
    <x v="0"/>
    <x v="0"/>
    <x v="0"/>
    <x v="0"/>
    <x v="0"/>
    <x v="0"/>
    <x v="0"/>
    <x v="0"/>
    <s v="Integrated Rehab-Intensification Areas"/>
    <x v="0"/>
    <x v="6"/>
    <x v="1"/>
    <x v="3"/>
    <x v="11"/>
    <s v="909272  Scott St. (West of Smirle Ave)"/>
    <s v="516104  City Wide Capital"/>
    <n v="180"/>
    <n v="1590"/>
    <n v="0"/>
    <n v="0"/>
    <n v="0"/>
    <n v="0"/>
    <n v="0"/>
    <n v="0"/>
    <n v="0"/>
    <n v="0"/>
    <n v="1770"/>
    <n v="516104"/>
    <n v="1770"/>
    <n v="15"/>
    <x v="2"/>
    <s v="City Wide Capital"/>
    <n v="909272"/>
    <s v="Rue Scott (côté ouest de l'av. Smirle)"/>
    <s v="909272 Rue Scott (côté ouest de l'av. Smirle)"/>
    <x v="6"/>
    <x v="11"/>
    <x v="0"/>
    <x v="0"/>
  </r>
  <r>
    <n v="909272"/>
    <x v="413"/>
    <x v="0"/>
    <x v="0"/>
    <x v="20"/>
    <x v="5"/>
    <x v="3"/>
    <x v="1"/>
    <x v="1"/>
    <x v="0"/>
    <s v="Integrated Rehab-Intensification Areas"/>
    <x v="0"/>
    <x v="6"/>
    <x v="1"/>
    <x v="3"/>
    <x v="11"/>
    <s v="909272  Scott St. (West of Smirle Ave)"/>
    <s v="516110  Water Capital"/>
    <n v="420"/>
    <n v="2300"/>
    <n v="0"/>
    <n v="0"/>
    <n v="0"/>
    <n v="0"/>
    <n v="0"/>
    <n v="0"/>
    <n v="0"/>
    <n v="0"/>
    <n v="2720"/>
    <n v="516110"/>
    <n v="2720"/>
    <n v="15"/>
    <x v="2"/>
    <s v="Water Capital"/>
    <n v="909272"/>
    <s v="Rue Scott (côté ouest de l'av. Smirle)"/>
    <s v="909272 Rue Scott (côté ouest de l'av. Smirle)"/>
    <x v="6"/>
    <x v="11"/>
    <x v="0"/>
    <x v="0"/>
  </r>
  <r>
    <n v="909272"/>
    <x v="413"/>
    <x v="0"/>
    <x v="0"/>
    <x v="21"/>
    <x v="5"/>
    <x v="3"/>
    <x v="1"/>
    <x v="2"/>
    <x v="0"/>
    <s v="Integrated Rehab-Intensification Areas"/>
    <x v="0"/>
    <x v="6"/>
    <x v="1"/>
    <x v="3"/>
    <x v="11"/>
    <s v="909272  Scott St. (West of Smirle Ave)"/>
    <s v="516112  Sewer Capital"/>
    <n v="300"/>
    <n v="1880"/>
    <n v="0"/>
    <n v="0"/>
    <n v="0"/>
    <n v="0"/>
    <n v="0"/>
    <n v="0"/>
    <n v="0"/>
    <n v="0"/>
    <n v="2180"/>
    <n v="516112"/>
    <n v="2180"/>
    <n v="15"/>
    <x v="2"/>
    <s v="Sewer Capital "/>
    <n v="909272"/>
    <s v="Rue Scott (côté ouest de l'av. Smirle)"/>
    <s v="909272 Rue Scott (côté ouest de l'av. Smirle)"/>
    <x v="6"/>
    <x v="11"/>
    <x v="0"/>
    <x v="0"/>
  </r>
  <r>
    <n v="909272"/>
    <x v="413"/>
    <x v="0"/>
    <x v="0"/>
    <x v="22"/>
    <x v="5"/>
    <x v="3"/>
    <x v="1"/>
    <x v="3"/>
    <x v="0"/>
    <s v="Integrated Rehab-Intensification Areas"/>
    <x v="0"/>
    <x v="6"/>
    <x v="1"/>
    <x v="3"/>
    <x v="11"/>
    <s v="909272  Scott St. (West of Smirle Ave)"/>
    <s v="516180  Stormwater Reserve Capital"/>
    <n v="300"/>
    <n v="330"/>
    <n v="0"/>
    <n v="0"/>
    <n v="0"/>
    <n v="0"/>
    <n v="0"/>
    <n v="0"/>
    <n v="0"/>
    <n v="0"/>
    <n v="630"/>
    <n v="516180"/>
    <n v="630"/>
    <n v="15"/>
    <x v="2"/>
    <s v="Stormwater"/>
    <n v="909272"/>
    <s v="Rue Scott (côté ouest de l'av. Smirle)"/>
    <s v="909272 Rue Scott (côté ouest de l'av. Smirle)"/>
    <x v="6"/>
    <x v="11"/>
    <x v="0"/>
    <x v="0"/>
  </r>
  <r>
    <n v="909485"/>
    <x v="414"/>
    <x v="0"/>
    <x v="0"/>
    <x v="0"/>
    <x v="0"/>
    <x v="0"/>
    <x v="0"/>
    <x v="0"/>
    <x v="0"/>
    <s v="Integrated Rehab-Intensification Areas"/>
    <x v="0"/>
    <x v="6"/>
    <x v="1"/>
    <x v="3"/>
    <x v="11"/>
    <s v="909485  Carling Ave - Churchill Ave - Kirkwood"/>
    <s v="516104  City Wide Capital"/>
    <n v="250"/>
    <n v="0"/>
    <n v="960"/>
    <n v="0"/>
    <n v="0"/>
    <n v="0"/>
    <n v="0"/>
    <n v="0"/>
    <n v="0"/>
    <n v="0"/>
    <n v="1210"/>
    <n v="516104"/>
    <n v="1210"/>
    <n v="15"/>
    <x v="1"/>
    <s v="City Wide Capital"/>
    <n v="909485"/>
    <s v="Av. Carling - av. Churchill - Kirkwood"/>
    <s v="909485 Av. Carling - av. Churchill - Kirkwood"/>
    <x v="6"/>
    <x v="11"/>
    <x v="0"/>
    <x v="0"/>
  </r>
  <r>
    <n v="909485"/>
    <x v="414"/>
    <x v="0"/>
    <x v="0"/>
    <x v="20"/>
    <x v="5"/>
    <x v="3"/>
    <x v="1"/>
    <x v="1"/>
    <x v="0"/>
    <s v="Integrated Rehab-Intensification Areas"/>
    <x v="0"/>
    <x v="6"/>
    <x v="1"/>
    <x v="3"/>
    <x v="11"/>
    <s v="909485  Carling Ave - Churchill Ave - Kirkwood"/>
    <s v="516110  Water Capital"/>
    <n v="290"/>
    <n v="0"/>
    <n v="1180"/>
    <n v="0"/>
    <n v="0"/>
    <n v="0"/>
    <n v="0"/>
    <n v="0"/>
    <n v="0"/>
    <n v="0"/>
    <n v="1470"/>
    <n v="516110"/>
    <n v="1470"/>
    <n v="15"/>
    <x v="1"/>
    <s v="Water Capital"/>
    <n v="909485"/>
    <s v="Av. Carling - av. Churchill - Kirkwood"/>
    <s v="909485 Av. Carling - av. Churchill - Kirkwood"/>
    <x v="6"/>
    <x v="11"/>
    <x v="0"/>
    <x v="0"/>
  </r>
  <r>
    <n v="909485"/>
    <x v="414"/>
    <x v="0"/>
    <x v="0"/>
    <x v="21"/>
    <x v="5"/>
    <x v="3"/>
    <x v="1"/>
    <x v="2"/>
    <x v="0"/>
    <s v="Integrated Rehab-Intensification Areas"/>
    <x v="0"/>
    <x v="6"/>
    <x v="1"/>
    <x v="3"/>
    <x v="11"/>
    <s v="909485  Carling Ave - Churchill Ave - Kirkwood"/>
    <s v="516112  Sewer Capital"/>
    <n v="633"/>
    <n v="0"/>
    <n v="0"/>
    <n v="0"/>
    <n v="0"/>
    <n v="0"/>
    <n v="0"/>
    <n v="0"/>
    <n v="0"/>
    <n v="0"/>
    <n v="633"/>
    <n v="516112"/>
    <n v="633"/>
    <n v="15"/>
    <x v="1"/>
    <s v="Sewer Capital "/>
    <n v="909485"/>
    <s v="Av. Carling - av. Churchill - Kirkwood"/>
    <s v="909485 Av. Carling - av. Churchill - Kirkwood"/>
    <x v="6"/>
    <x v="11"/>
    <x v="0"/>
    <x v="0"/>
  </r>
  <r>
    <n v="909485"/>
    <x v="414"/>
    <x v="0"/>
    <x v="0"/>
    <x v="22"/>
    <x v="5"/>
    <x v="3"/>
    <x v="1"/>
    <x v="3"/>
    <x v="0"/>
    <s v="Integrated Rehab-Intensification Areas"/>
    <x v="0"/>
    <x v="6"/>
    <x v="1"/>
    <x v="3"/>
    <x v="11"/>
    <s v="909485  Carling Ave - Churchill Ave - Kirkwood"/>
    <s v="516180  Stormwater Reserve Capital"/>
    <n v="640"/>
    <n v="0"/>
    <n v="2540"/>
    <n v="0"/>
    <n v="0"/>
    <n v="0"/>
    <n v="0"/>
    <n v="0"/>
    <n v="0"/>
    <n v="0"/>
    <n v="3180"/>
    <n v="516180"/>
    <n v="3180"/>
    <n v="15"/>
    <x v="1"/>
    <s v="Stormwater"/>
    <n v="909485"/>
    <s v="Av. Carling - av. Churchill - Kirkwood"/>
    <s v="909485 Av. Carling - av. Churchill - Kirkwood"/>
    <x v="6"/>
    <x v="11"/>
    <x v="0"/>
    <x v="0"/>
  </r>
  <r>
    <n v="909485"/>
    <x v="414"/>
    <x v="1"/>
    <x v="1"/>
    <x v="58"/>
    <x v="1"/>
    <x v="1"/>
    <x v="1"/>
    <x v="2"/>
    <x v="0"/>
    <s v="Integrated Rehab-Intensification Areas"/>
    <x v="0"/>
    <x v="6"/>
    <x v="1"/>
    <x v="3"/>
    <x v="11"/>
    <s v="909485  Carling Ave - Churchill Ave - Kirkwood"/>
    <s v="516232  Sanitary Wastewater (Inside Green"/>
    <n v="57"/>
    <n v="0"/>
    <n v="0"/>
    <n v="0"/>
    <n v="0"/>
    <n v="0"/>
    <n v="0"/>
    <n v="0"/>
    <n v="0"/>
    <n v="0"/>
    <n v="57"/>
    <n v="516232"/>
    <n v="57"/>
    <n v="15"/>
    <x v="1"/>
    <s v="Sanitary Wastewater"/>
    <n v="909485"/>
    <s v="Av. Carling - av. Churchill - Kirkwood"/>
    <s v="909485 Av. Carling - av. Churchill - Kirkwood"/>
    <x v="6"/>
    <x v="11"/>
    <x v="0"/>
    <x v="1"/>
  </r>
  <r>
    <n v="909485"/>
    <x v="414"/>
    <x v="2"/>
    <x v="2"/>
    <x v="23"/>
    <x v="6"/>
    <x v="3"/>
    <x v="1"/>
    <x v="2"/>
    <x v="0"/>
    <s v="Integrated Rehab-Intensification Areas"/>
    <x v="0"/>
    <x v="6"/>
    <x v="1"/>
    <x v="3"/>
    <x v="11"/>
    <s v="909485  Carling Ave - Churchill Ave - Kirkwood"/>
    <s v="518007  Sewer Funded Debt"/>
    <n v="10"/>
    <n v="0"/>
    <n v="2800"/>
    <n v="0"/>
    <n v="0"/>
    <n v="0"/>
    <n v="0"/>
    <n v="0"/>
    <n v="0"/>
    <n v="0"/>
    <n v="2810"/>
    <n v="518007"/>
    <n v="2810"/>
    <n v="15"/>
    <x v="1"/>
    <s v="Sewer Funded Debt"/>
    <n v="909485"/>
    <s v="Av. Carling - av. Churchill - Kirkwood"/>
    <s v="909485 Av. Carling - av. Churchill - Kirkwood"/>
    <x v="6"/>
    <x v="11"/>
    <x v="0"/>
    <x v="2"/>
  </r>
  <r>
    <n v="909485"/>
    <x v="414"/>
    <x v="2"/>
    <x v="2"/>
    <x v="26"/>
    <x v="6"/>
    <x v="3"/>
    <x v="1"/>
    <x v="1"/>
    <x v="0"/>
    <s v="Integrated Rehab-Intensification Areas"/>
    <x v="0"/>
    <x v="6"/>
    <x v="1"/>
    <x v="3"/>
    <x v="11"/>
    <s v="909485  Carling Ave - Churchill Ave - Kirkwood"/>
    <s v="518011  Water Funded Debt"/>
    <n v="10"/>
    <n v="0"/>
    <n v="20"/>
    <n v="0"/>
    <n v="0"/>
    <n v="0"/>
    <n v="0"/>
    <n v="0"/>
    <n v="0"/>
    <n v="0"/>
    <n v="30"/>
    <n v="518011"/>
    <n v="30"/>
    <n v="15"/>
    <x v="1"/>
    <s v="Water Funded Debt"/>
    <n v="909485"/>
    <s v="Av. Carling - av. Churchill - Kirkwood"/>
    <s v="909485 Av. Carling - av. Churchill - Kirkwood"/>
    <x v="6"/>
    <x v="11"/>
    <x v="0"/>
    <x v="2"/>
  </r>
  <r>
    <n v="909485"/>
    <x v="414"/>
    <x v="2"/>
    <x v="2"/>
    <x v="24"/>
    <x v="6"/>
    <x v="3"/>
    <x v="1"/>
    <x v="3"/>
    <x v="0"/>
    <s v="Integrated Rehab-Intensification Areas"/>
    <x v="0"/>
    <x v="6"/>
    <x v="1"/>
    <x v="3"/>
    <x v="11"/>
    <s v="909485  Carling Ave - Churchill Ave - Kirkwood"/>
    <s v="518056  Stormwater Reserve Capital Debt"/>
    <n v="10"/>
    <n v="0"/>
    <n v="20"/>
    <n v="0"/>
    <n v="0"/>
    <n v="0"/>
    <n v="0"/>
    <n v="0"/>
    <n v="0"/>
    <n v="0"/>
    <n v="30"/>
    <n v="518056"/>
    <n v="30"/>
    <n v="15"/>
    <x v="1"/>
    <e v="#N/A"/>
    <n v="909485"/>
    <s v="Av. Carling - av. Churchill - Kirkwood"/>
    <s v="909485 Av. Carling - av. Churchill - Kirkwood"/>
    <x v="6"/>
    <x v="11"/>
    <x v="0"/>
    <x v="2"/>
  </r>
  <r>
    <n v="909282"/>
    <x v="415"/>
    <x v="0"/>
    <x v="0"/>
    <x v="59"/>
    <x v="0"/>
    <x v="0"/>
    <x v="0"/>
    <x v="0"/>
    <x v="0"/>
    <s v="909282  Lifecycle Renewal Fleet"/>
    <x v="0"/>
    <x v="6"/>
    <x v="5"/>
    <x v="26"/>
    <x v="23"/>
    <s v="909282  Lifecycle Renewal Fleet"/>
    <s v="516116  Corporate Fleet"/>
    <n v="32615"/>
    <n v="41484"/>
    <n v="31089"/>
    <n v="23789"/>
    <n v="26355"/>
    <n v="20211"/>
    <n v="24898"/>
    <n v="36044"/>
    <n v="25636"/>
    <n v="28342"/>
    <n v="290463"/>
    <n v="516116"/>
    <n v="128977"/>
    <s v="CW"/>
    <x v="2"/>
    <s v="Corporate Fleet"/>
    <n v="909282"/>
    <s v="Renouvellement de fin de cycle de vie  – Parc automobile"/>
    <s v="909282 Renouvellement de fin de cycle de vie  – Parc automobile"/>
    <x v="6"/>
    <x v="23"/>
    <x v="0"/>
    <x v="0"/>
  </r>
  <r>
    <n v="909423"/>
    <x v="416"/>
    <x v="0"/>
    <x v="0"/>
    <x v="0"/>
    <x v="0"/>
    <x v="0"/>
    <x v="0"/>
    <x v="0"/>
    <x v="0"/>
    <s v="909423 Municipal Fleet UpFits, Facilities&amp;Tools"/>
    <x v="0"/>
    <x v="6"/>
    <x v="5"/>
    <x v="26"/>
    <x v="23"/>
    <s v="909423  Municipal Fleet UpFits, Facilities&amp;Tools"/>
    <s v="516104  City Wide Capital"/>
    <n v="0"/>
    <n v="280"/>
    <n v="280"/>
    <n v="280"/>
    <n v="280"/>
    <n v="280"/>
    <n v="280"/>
    <n v="280"/>
    <n v="280"/>
    <n v="280"/>
    <n v="2520"/>
    <n v="516104"/>
    <n v="840"/>
    <s v="CW"/>
    <x v="2"/>
    <s v="City Wide Capital"/>
    <n v="909423"/>
    <s v="Transformations, installations et outillage du parc automobile municipal"/>
    <s v="909423 Transformations, installations et outillage du parc automobile municipal"/>
    <x v="6"/>
    <x v="23"/>
    <x v="0"/>
    <x v="0"/>
  </r>
  <r>
    <n v="909423"/>
    <x v="416"/>
    <x v="0"/>
    <x v="0"/>
    <x v="59"/>
    <x v="0"/>
    <x v="0"/>
    <x v="0"/>
    <x v="0"/>
    <x v="0"/>
    <s v="909423 Municipal Fleet UpFits, Facilities&amp;Tools"/>
    <x v="0"/>
    <x v="6"/>
    <x v="5"/>
    <x v="26"/>
    <x v="23"/>
    <s v="909423  Municipal Fleet UpFits, Facilities&amp;Tools"/>
    <s v="516116  Corporate Fleet"/>
    <n v="830"/>
    <n v="0"/>
    <n v="0"/>
    <n v="0"/>
    <n v="0"/>
    <n v="0"/>
    <n v="0"/>
    <n v="0"/>
    <n v="0"/>
    <n v="0"/>
    <n v="830"/>
    <n v="516116"/>
    <n v="830"/>
    <s v="CW"/>
    <x v="2"/>
    <s v="Corporate Fleet"/>
    <n v="909423"/>
    <s v="Transformations, installations et outillage du parc automobile municipal"/>
    <s v="909423 Transformations, installations et outillage du parc automobile municipal"/>
    <x v="6"/>
    <x v="23"/>
    <x v="0"/>
    <x v="0"/>
  </r>
  <r>
    <n v="909065"/>
    <x v="417"/>
    <x v="0"/>
    <x v="0"/>
    <x v="46"/>
    <x v="0"/>
    <x v="0"/>
    <x v="0"/>
    <x v="0"/>
    <x v="0"/>
    <s v="Individual"/>
    <x v="1"/>
    <x v="6"/>
    <x v="6"/>
    <x v="24"/>
    <x v="20"/>
    <s v="909065  2018 Park and Ride Facilities"/>
    <s v="516115  Transit Capital"/>
    <n v="0"/>
    <n v="0"/>
    <n v="0"/>
    <n v="0"/>
    <n v="85"/>
    <n v="97"/>
    <n v="10"/>
    <n v="22"/>
    <n v="35"/>
    <n v="0"/>
    <n v="249"/>
    <n v="516115"/>
    <n v="0"/>
    <s v="CW"/>
    <x v="3"/>
    <s v="Transit Capital"/>
    <n v="909065"/>
    <s v="Installations des parcs-o-bus 2018"/>
    <s v="909065 Installations des parcs-o-bus 2018"/>
    <x v="6"/>
    <x v="20"/>
    <x v="1"/>
    <x v="0"/>
  </r>
  <r>
    <n v="909065"/>
    <x v="417"/>
    <x v="0"/>
    <x v="4"/>
    <x v="47"/>
    <x v="8"/>
    <x v="4"/>
    <x v="0"/>
    <x v="0"/>
    <x v="0"/>
    <s v="Individual"/>
    <x v="1"/>
    <x v="6"/>
    <x v="6"/>
    <x v="24"/>
    <x v="20"/>
    <s v="909065  2018 Park and Ride Facilities"/>
    <s v="516174  Federal Gas Tax"/>
    <n v="0"/>
    <n v="0"/>
    <n v="0"/>
    <n v="0"/>
    <n v="500"/>
    <n v="500"/>
    <n v="600"/>
    <n v="600"/>
    <n v="600"/>
    <n v="0"/>
    <n v="2800"/>
    <n v="516174"/>
    <n v="0"/>
    <s v="CW"/>
    <x v="3"/>
    <s v="Federal Gas Tax"/>
    <n v="909065"/>
    <s v="Installations des parcs-o-bus 2018"/>
    <s v="909065 Installations des parcs-o-bus 2018"/>
    <x v="6"/>
    <x v="20"/>
    <x v="1"/>
    <x v="4"/>
  </r>
  <r>
    <n v="909065"/>
    <x v="417"/>
    <x v="1"/>
    <x v="1"/>
    <x v="60"/>
    <x v="1"/>
    <x v="1"/>
    <x v="0"/>
    <x v="0"/>
    <x v="0"/>
    <s v="Individual"/>
    <x v="1"/>
    <x v="6"/>
    <x v="6"/>
    <x v="24"/>
    <x v="20"/>
    <s v="909065  2018 Park and Ride Facilities"/>
    <s v="516271  Transitway Services (Urban Area)"/>
    <n v="0"/>
    <n v="0"/>
    <n v="0"/>
    <n v="0"/>
    <n v="1064"/>
    <n v="1084"/>
    <n v="1103"/>
    <n v="1123"/>
    <n v="1047"/>
    <n v="0"/>
    <n v="5421"/>
    <n v="516271"/>
    <n v="0"/>
    <s v="CW"/>
    <x v="3"/>
    <s v="Public Transit"/>
    <n v="909065"/>
    <s v="Installations des parcs-o-bus 2018"/>
    <s v="909065 Installations des parcs-o-bus 2018"/>
    <x v="6"/>
    <x v="20"/>
    <x v="1"/>
    <x v="1"/>
  </r>
  <r>
    <n v="909065"/>
    <x v="417"/>
    <x v="4"/>
    <x v="2"/>
    <x v="61"/>
    <x v="4"/>
    <x v="1"/>
    <x v="0"/>
    <x v="0"/>
    <x v="0"/>
    <s v="Individual"/>
    <x v="1"/>
    <x v="6"/>
    <x v="6"/>
    <x v="24"/>
    <x v="20"/>
    <s v="909065  2018 Park and Ride Facilities"/>
    <s v="518008  Transit DC Debt  TBA"/>
    <n v="0"/>
    <n v="0"/>
    <n v="0"/>
    <n v="0"/>
    <n v="0"/>
    <n v="0"/>
    <n v="0"/>
    <n v="0"/>
    <n v="96"/>
    <n v="0"/>
    <n v="96"/>
    <n v="518008"/>
    <n v="0"/>
    <s v="CW"/>
    <x v="3"/>
    <s v="Public Transit DC Debt"/>
    <n v="909065"/>
    <s v="Installations des parcs-o-bus 2018"/>
    <s v="909065 Installations des parcs-o-bus 2018"/>
    <x v="6"/>
    <x v="20"/>
    <x v="1"/>
    <x v="2"/>
  </r>
  <r>
    <n v="909065"/>
    <x v="417"/>
    <x v="2"/>
    <x v="2"/>
    <x v="30"/>
    <x v="2"/>
    <x v="0"/>
    <x v="0"/>
    <x v="0"/>
    <x v="0"/>
    <s v="Individual"/>
    <x v="1"/>
    <x v="6"/>
    <x v="6"/>
    <x v="24"/>
    <x v="20"/>
    <s v="909065  2018 Park and Ride Facilities"/>
    <s v="518013  Transit Debt"/>
    <n v="0"/>
    <n v="0"/>
    <n v="0"/>
    <n v="0"/>
    <n v="100"/>
    <n v="100"/>
    <n v="100"/>
    <n v="100"/>
    <n v="100"/>
    <n v="0"/>
    <n v="500"/>
    <n v="518013"/>
    <n v="0"/>
    <s v="CW"/>
    <x v="3"/>
    <s v="Transit Debt"/>
    <n v="909065"/>
    <s v="Installations des parcs-o-bus 2018"/>
    <s v="909065 Installations des parcs-o-bus 2018"/>
    <x v="6"/>
    <x v="20"/>
    <x v="1"/>
    <x v="2"/>
  </r>
  <r>
    <n v="909461"/>
    <x v="418"/>
    <x v="0"/>
    <x v="0"/>
    <x v="46"/>
    <x v="0"/>
    <x v="0"/>
    <x v="0"/>
    <x v="0"/>
    <x v="0"/>
    <s v="Individual"/>
    <x v="1"/>
    <x v="6"/>
    <x v="6"/>
    <x v="24"/>
    <x v="20"/>
    <s v="909461  2019 Park and Ride Facilities"/>
    <s v="516115  Transit Capital"/>
    <n v="0"/>
    <n v="0"/>
    <n v="0"/>
    <n v="370"/>
    <n v="0"/>
    <n v="0"/>
    <n v="0"/>
    <n v="0"/>
    <n v="0"/>
    <n v="0"/>
    <n v="370"/>
    <n v="516115"/>
    <n v="370"/>
    <s v="CW"/>
    <x v="3"/>
    <s v="Transit Capital"/>
    <n v="909461"/>
    <s v="Installations des parcs-o-bus 2019"/>
    <s v="909461 Installations des parcs-o-bus 2019"/>
    <x v="6"/>
    <x v="20"/>
    <x v="1"/>
    <x v="0"/>
  </r>
  <r>
    <n v="909461"/>
    <x v="418"/>
    <x v="1"/>
    <x v="1"/>
    <x v="60"/>
    <x v="1"/>
    <x v="1"/>
    <x v="0"/>
    <x v="0"/>
    <x v="0"/>
    <s v="Individual"/>
    <x v="1"/>
    <x v="6"/>
    <x v="6"/>
    <x v="24"/>
    <x v="20"/>
    <s v="909461  2019 Park and Ride Facilities"/>
    <s v="516271  Transitway Services (Urban Area)"/>
    <n v="994"/>
    <n v="1011"/>
    <n v="1030"/>
    <n v="1048"/>
    <n v="0"/>
    <n v="0"/>
    <n v="0"/>
    <n v="0"/>
    <n v="0"/>
    <n v="0"/>
    <n v="4083"/>
    <n v="516271"/>
    <n v="4083"/>
    <s v="CW"/>
    <x v="3"/>
    <s v="Public Transit"/>
    <n v="909461"/>
    <s v="Installations des parcs-o-bus 2019"/>
    <s v="909461 Installations des parcs-o-bus 2019"/>
    <x v="6"/>
    <x v="20"/>
    <x v="1"/>
    <x v="1"/>
  </r>
  <r>
    <n v="909461"/>
    <x v="418"/>
    <x v="2"/>
    <x v="2"/>
    <x v="30"/>
    <x v="2"/>
    <x v="0"/>
    <x v="0"/>
    <x v="0"/>
    <x v="0"/>
    <s v="Individual"/>
    <x v="1"/>
    <x v="6"/>
    <x v="6"/>
    <x v="24"/>
    <x v="20"/>
    <s v="909461  2019 Park and Ride Facilities"/>
    <s v="518013  Transit Debt"/>
    <n v="635"/>
    <n v="647"/>
    <n v="658"/>
    <n v="300"/>
    <n v="0"/>
    <n v="0"/>
    <n v="0"/>
    <n v="0"/>
    <n v="0"/>
    <n v="0"/>
    <n v="2240"/>
    <n v="518013"/>
    <n v="2240"/>
    <s v="CW"/>
    <x v="3"/>
    <s v="Transit Debt"/>
    <n v="909461"/>
    <s v="Installations des parcs-o-bus 2019"/>
    <s v="909461 Installations des parcs-o-bus 2019"/>
    <x v="6"/>
    <x v="20"/>
    <x v="1"/>
    <x v="2"/>
  </r>
  <r>
    <n v="906936"/>
    <x v="419"/>
    <x v="0"/>
    <x v="0"/>
    <x v="46"/>
    <x v="0"/>
    <x v="0"/>
    <x v="0"/>
    <x v="0"/>
    <x v="0"/>
    <s v="Individual"/>
    <x v="1"/>
    <x v="6"/>
    <x v="6"/>
    <x v="24"/>
    <x v="20"/>
    <s v="906936  2017 to 2022 TRANS Projects"/>
    <s v="516115  Transit Capital"/>
    <n v="0"/>
    <n v="0"/>
    <n v="0"/>
    <n v="563"/>
    <n v="0"/>
    <n v="0"/>
    <n v="0"/>
    <n v="0"/>
    <n v="0"/>
    <n v="0"/>
    <n v="563"/>
    <n v="516115"/>
    <n v="563"/>
    <s v="CW"/>
    <x v="7"/>
    <s v="Transit Capital"/>
    <n v="906936"/>
    <s v="Projets de TRANSPORT 2017 à 2022"/>
    <s v="906936 Projets de TRANSPORT 2017 à 2022"/>
    <x v="6"/>
    <x v="20"/>
    <x v="1"/>
    <x v="0"/>
  </r>
  <r>
    <n v="906936"/>
    <x v="419"/>
    <x v="1"/>
    <x v="1"/>
    <x v="60"/>
    <x v="1"/>
    <x v="1"/>
    <x v="0"/>
    <x v="0"/>
    <x v="0"/>
    <s v="Individual"/>
    <x v="1"/>
    <x v="6"/>
    <x v="6"/>
    <x v="24"/>
    <x v="20"/>
    <s v="906936  2017 to 2022 TRANS Projects"/>
    <s v="516271  Transitway Services (Urban Area)"/>
    <n v="0"/>
    <n v="0"/>
    <n v="0"/>
    <n v="555"/>
    <n v="0"/>
    <n v="0"/>
    <n v="0"/>
    <n v="0"/>
    <n v="0"/>
    <n v="0"/>
    <n v="555"/>
    <n v="516271"/>
    <n v="555"/>
    <s v="CW"/>
    <x v="7"/>
    <s v="Public Transit"/>
    <n v="906936"/>
    <s v="Projets de TRANSPORT 2017 à 2022"/>
    <s v="906936 Projets de TRANSPORT 2017 à 2022"/>
    <x v="6"/>
    <x v="20"/>
    <x v="1"/>
    <x v="1"/>
  </r>
  <r>
    <n v="906936"/>
    <x v="419"/>
    <x v="1"/>
    <x v="1"/>
    <x v="4"/>
    <x v="1"/>
    <x v="1"/>
    <x v="0"/>
    <x v="0"/>
    <x v="0"/>
    <s v="Individual"/>
    <x v="1"/>
    <x v="6"/>
    <x v="6"/>
    <x v="24"/>
    <x v="20"/>
    <s v="906936  2017 to 2022 TRANS Projects"/>
    <s v="516298  Future DC Funding"/>
    <n v="0"/>
    <n v="0"/>
    <n v="0"/>
    <n v="321"/>
    <n v="0"/>
    <n v="0"/>
    <n v="0"/>
    <n v="0"/>
    <n v="0"/>
    <n v="0"/>
    <n v="321"/>
    <n v="516298"/>
    <n v="321"/>
    <s v="CW"/>
    <x v="7"/>
    <s v="Check "/>
    <n v="906936"/>
    <s v="Projets de TRANSPORT 2017 à 2022"/>
    <s v="906936 Projets de TRANSPORT 2017 à 2022"/>
    <x v="6"/>
    <x v="20"/>
    <x v="1"/>
    <x v="1"/>
  </r>
  <r>
    <n v="907436"/>
    <x v="420"/>
    <x v="0"/>
    <x v="0"/>
    <x v="46"/>
    <x v="0"/>
    <x v="0"/>
    <x v="0"/>
    <x v="0"/>
    <x v="0"/>
    <s v="Individual"/>
    <x v="1"/>
    <x v="6"/>
    <x v="6"/>
    <x v="24"/>
    <x v="20"/>
    <s v="907436  Baseline Rd BRT (Baseline Stn-Heron Stn)"/>
    <s v="516115  Transit Capital"/>
    <n v="0"/>
    <n v="88"/>
    <n v="45.8"/>
    <n v="0"/>
    <n v="0"/>
    <n v="0"/>
    <n v="0"/>
    <n v="0"/>
    <n v="0"/>
    <n v="0"/>
    <n v="133.80000000000001"/>
    <n v="516115"/>
    <n v="133.80000000000001"/>
    <s v="8,9,16,17"/>
    <x v="2"/>
    <s v="Transit Capital"/>
    <n v="907436"/>
    <s v="Couloir de transport en commun du chemin Baseline (Baseline-St. Heron)"/>
    <s v="907436 Couloir de transport en commun du chemin Baseline (Baseline-St. Heron)"/>
    <x v="6"/>
    <x v="20"/>
    <x v="1"/>
    <x v="0"/>
  </r>
  <r>
    <n v="907436"/>
    <x v="420"/>
    <x v="0"/>
    <x v="4"/>
    <x v="47"/>
    <x v="8"/>
    <x v="4"/>
    <x v="0"/>
    <x v="0"/>
    <x v="0"/>
    <s v="Individual"/>
    <x v="1"/>
    <x v="6"/>
    <x v="6"/>
    <x v="24"/>
    <x v="20"/>
    <s v="907436  Baseline Rd BRT (Baseline Stn-Heron Stn)"/>
    <s v="516174  Federal Gas Tax"/>
    <n v="0"/>
    <n v="5177.6000000000004"/>
    <n v="19500"/>
    <n v="0"/>
    <n v="0"/>
    <n v="0"/>
    <n v="0"/>
    <n v="0"/>
    <n v="0"/>
    <n v="0"/>
    <n v="24677.599999999999"/>
    <n v="516174"/>
    <n v="24677.599999999999"/>
    <s v="8,9,16,17"/>
    <x v="2"/>
    <s v="Federal Gas Tax"/>
    <n v="907436"/>
    <s v="Couloir de transport en commun du chemin Baseline (Baseline-St. Heron)"/>
    <s v="907436 Couloir de transport en commun du chemin Baseline (Baseline-St. Heron)"/>
    <x v="6"/>
    <x v="20"/>
    <x v="1"/>
    <x v="4"/>
  </r>
  <r>
    <n v="907436"/>
    <x v="420"/>
    <x v="0"/>
    <x v="4"/>
    <x v="48"/>
    <x v="8"/>
    <x v="4"/>
    <x v="0"/>
    <x v="0"/>
    <x v="0"/>
    <s v="Individual"/>
    <x v="1"/>
    <x v="6"/>
    <x v="6"/>
    <x v="24"/>
    <x v="20"/>
    <s v="907436  Baseline Rd BRT (Baseline Stn-Heron Stn)"/>
    <s v="516175  Provincial Gas Tax"/>
    <n v="0"/>
    <n v="500"/>
    <n v="6000"/>
    <n v="0"/>
    <n v="0"/>
    <n v="0"/>
    <n v="0"/>
    <n v="0"/>
    <n v="0"/>
    <n v="0"/>
    <n v="6500"/>
    <n v="516175"/>
    <n v="6500"/>
    <s v="8,9,16,17"/>
    <x v="2"/>
    <s v="Provincial Gas Tax"/>
    <n v="907436"/>
    <s v="Couloir de transport en commun du chemin Baseline (Baseline-St. Heron)"/>
    <s v="907436 Couloir de transport en commun du chemin Baseline (Baseline-St. Heron)"/>
    <x v="6"/>
    <x v="20"/>
    <x v="1"/>
    <x v="4"/>
  </r>
  <r>
    <n v="907436"/>
    <x v="420"/>
    <x v="1"/>
    <x v="1"/>
    <x v="60"/>
    <x v="1"/>
    <x v="1"/>
    <x v="0"/>
    <x v="0"/>
    <x v="0"/>
    <s v="Individual"/>
    <x v="1"/>
    <x v="6"/>
    <x v="6"/>
    <x v="24"/>
    <x v="20"/>
    <s v="907436  Baseline Rd BRT (Baseline Stn-Heron Stn)"/>
    <s v="516271  Transitway Services (Urban Area)"/>
    <n v="0"/>
    <n v="15274.4"/>
    <n v="10822"/>
    <n v="0"/>
    <n v="0"/>
    <n v="0"/>
    <n v="0"/>
    <n v="0"/>
    <n v="0"/>
    <n v="0"/>
    <n v="26096.400000000001"/>
    <n v="516271"/>
    <n v="26096.400000000001"/>
    <s v="8,9,16,17"/>
    <x v="2"/>
    <s v="Public Transit"/>
    <n v="907436"/>
    <s v="Couloir de transport en commun du chemin Baseline (Baseline-St. Heron)"/>
    <s v="907436 Couloir de transport en commun du chemin Baseline (Baseline-St. Heron)"/>
    <x v="6"/>
    <x v="20"/>
    <x v="1"/>
    <x v="1"/>
  </r>
  <r>
    <n v="907436"/>
    <x v="420"/>
    <x v="4"/>
    <x v="2"/>
    <x v="61"/>
    <x v="4"/>
    <x v="1"/>
    <x v="0"/>
    <x v="0"/>
    <x v="0"/>
    <s v="Individual"/>
    <x v="1"/>
    <x v="6"/>
    <x v="6"/>
    <x v="24"/>
    <x v="20"/>
    <s v="907436  Baseline Rd BRT (Baseline Stn-Heron Stn)"/>
    <s v="518008  Transit DC Debt  TBA"/>
    <n v="0"/>
    <n v="0"/>
    <n v="58852.2"/>
    <n v="0"/>
    <n v="0"/>
    <n v="0"/>
    <n v="0"/>
    <n v="0"/>
    <n v="0"/>
    <n v="0"/>
    <n v="58852.2"/>
    <n v="518008"/>
    <n v="58852.2"/>
    <s v="8,9,16,17"/>
    <x v="2"/>
    <s v="Public Transit DC Debt"/>
    <n v="907436"/>
    <s v="Couloir de transport en commun du chemin Baseline (Baseline-St. Heron)"/>
    <s v="907436 Couloir de transport en commun du chemin Baseline (Baseline-St. Heron)"/>
    <x v="6"/>
    <x v="20"/>
    <x v="1"/>
    <x v="2"/>
  </r>
  <r>
    <n v="907436"/>
    <x v="420"/>
    <x v="2"/>
    <x v="2"/>
    <x v="30"/>
    <x v="2"/>
    <x v="0"/>
    <x v="0"/>
    <x v="0"/>
    <x v="0"/>
    <s v="Individual"/>
    <x v="1"/>
    <x v="6"/>
    <x v="6"/>
    <x v="24"/>
    <x v="20"/>
    <s v="907436  Baseline Rd BRT (Baseline Stn-Heron Stn)"/>
    <s v="518013  Transit Debt"/>
    <n v="0"/>
    <n v="4000"/>
    <n v="19000"/>
    <n v="0"/>
    <n v="0"/>
    <n v="0"/>
    <n v="0"/>
    <n v="0"/>
    <n v="0"/>
    <n v="0"/>
    <n v="23000"/>
    <n v="518013"/>
    <n v="23000"/>
    <s v="8,9,16,17"/>
    <x v="2"/>
    <s v="Transit Debt"/>
    <n v="907436"/>
    <s v="Couloir de transport en commun du chemin Baseline (Baseline-St. Heron)"/>
    <s v="907436 Couloir de transport en commun du chemin Baseline (Baseline-St. Heron)"/>
    <x v="6"/>
    <x v="20"/>
    <x v="1"/>
    <x v="2"/>
  </r>
  <r>
    <n v="907438"/>
    <x v="421"/>
    <x v="1"/>
    <x v="1"/>
    <x v="62"/>
    <x v="1"/>
    <x v="1"/>
    <x v="0"/>
    <x v="0"/>
    <x v="0"/>
    <s v="Individual"/>
    <x v="1"/>
    <x v="6"/>
    <x v="6"/>
    <x v="24"/>
    <x v="20"/>
    <s v="907438  West Tway (March to Kanata Town Centre)"/>
    <s v="516393  Post Period Capacity Transit"/>
    <n v="0"/>
    <n v="0"/>
    <n v="0"/>
    <n v="0"/>
    <n v="0"/>
    <n v="0"/>
    <n v="0"/>
    <n v="12222"/>
    <n v="18549"/>
    <n v="0"/>
    <n v="30771"/>
    <n v="516393"/>
    <n v="0"/>
    <s v="4,7"/>
    <x v="0"/>
    <s v="Public Transit"/>
    <n v="907438"/>
    <s v="Tway Ouest (du ch. March au Kanata Town Centre)"/>
    <s v="907438 Tway Ouest (du ch. March au Kanata Town Centre)"/>
    <x v="6"/>
    <x v="20"/>
    <x v="1"/>
    <x v="1"/>
  </r>
  <r>
    <n v="908552"/>
    <x v="422"/>
    <x v="0"/>
    <x v="0"/>
    <x v="46"/>
    <x v="0"/>
    <x v="0"/>
    <x v="0"/>
    <x v="0"/>
    <x v="0"/>
    <s v="Individual"/>
    <x v="1"/>
    <x v="6"/>
    <x v="6"/>
    <x v="24"/>
    <x v="20"/>
    <s v="908552  2019 Origin Destination Survey (Transit)"/>
    <s v="516115  Transit Capital"/>
    <n v="127"/>
    <n v="0"/>
    <n v="0"/>
    <n v="0"/>
    <n v="0"/>
    <n v="479"/>
    <n v="0"/>
    <n v="0"/>
    <n v="0"/>
    <n v="0"/>
    <n v="606"/>
    <n v="516115"/>
    <n v="127"/>
    <s v="CW"/>
    <x v="3"/>
    <s v="Transit Capital"/>
    <n v="908552"/>
    <s v="Enquête Origine - Destination de 2019  (Transport en commun)"/>
    <s v="908552 Enquête Origine - Destination de 2019  (Transport en commun)"/>
    <x v="6"/>
    <x v="20"/>
    <x v="1"/>
    <x v="0"/>
  </r>
  <r>
    <n v="908552"/>
    <x v="422"/>
    <x v="1"/>
    <x v="1"/>
    <x v="60"/>
    <x v="1"/>
    <x v="1"/>
    <x v="0"/>
    <x v="0"/>
    <x v="0"/>
    <s v="Individual"/>
    <x v="1"/>
    <x v="6"/>
    <x v="6"/>
    <x v="24"/>
    <x v="20"/>
    <s v="908552  2019 Origin Destination Survey (Transit)"/>
    <s v="516271  Transitway Services (Urban Area)"/>
    <n v="239"/>
    <n v="0"/>
    <n v="0"/>
    <n v="0"/>
    <n v="0"/>
    <n v="0"/>
    <n v="0"/>
    <n v="0"/>
    <n v="0"/>
    <n v="0"/>
    <n v="239"/>
    <n v="516271"/>
    <n v="239"/>
    <s v="CW"/>
    <x v="3"/>
    <s v="Public Transit"/>
    <n v="908552"/>
    <s v="Enquête Origine - Destination de 2019  (Transport en commun)"/>
    <s v="908552 Enquête Origine - Destination de 2019  (Transport en commun)"/>
    <x v="6"/>
    <x v="20"/>
    <x v="1"/>
    <x v="1"/>
  </r>
  <r>
    <n v="908552"/>
    <x v="422"/>
    <x v="1"/>
    <x v="1"/>
    <x v="4"/>
    <x v="1"/>
    <x v="1"/>
    <x v="0"/>
    <x v="0"/>
    <x v="0"/>
    <s v="Individual"/>
    <x v="1"/>
    <x v="6"/>
    <x v="6"/>
    <x v="24"/>
    <x v="20"/>
    <s v="908552  2019 Origin Destination Survey (Transit)"/>
    <s v="516298  Future DC Funding"/>
    <n v="23"/>
    <n v="0"/>
    <n v="0"/>
    <n v="0"/>
    <n v="0"/>
    <n v="0"/>
    <n v="0"/>
    <n v="0"/>
    <n v="0"/>
    <n v="0"/>
    <n v="23"/>
    <n v="516298"/>
    <n v="23"/>
    <s v="CW"/>
    <x v="3"/>
    <s v="Check "/>
    <n v="908552"/>
    <s v="Enquête Origine - Destination de 2019  (Transport en commun)"/>
    <s v="908552 Enquête Origine - Destination de 2019  (Transport en commun)"/>
    <x v="6"/>
    <x v="20"/>
    <x v="1"/>
    <x v="1"/>
  </r>
  <r>
    <n v="908552"/>
    <x v="422"/>
    <x v="1"/>
    <x v="1"/>
    <x v="62"/>
    <x v="1"/>
    <x v="1"/>
    <x v="0"/>
    <x v="0"/>
    <x v="0"/>
    <s v="Individual"/>
    <x v="1"/>
    <x v="6"/>
    <x v="6"/>
    <x v="24"/>
    <x v="20"/>
    <s v="908552  2019 Origin Destination Survey (Transit)"/>
    <s v="516393  Post Period Capacity Transit"/>
    <n v="49"/>
    <n v="0"/>
    <n v="0"/>
    <n v="0"/>
    <n v="0"/>
    <n v="0"/>
    <n v="0"/>
    <n v="0"/>
    <n v="0"/>
    <n v="0"/>
    <n v="49"/>
    <n v="516393"/>
    <n v="49"/>
    <s v="CW"/>
    <x v="3"/>
    <s v="Public Transit"/>
    <n v="908552"/>
    <s v="Enquête Origine - Destination de 2019  (Transport en commun)"/>
    <s v="908552 Enquête Origine - Destination de 2019  (Transport en commun)"/>
    <x v="6"/>
    <x v="20"/>
    <x v="1"/>
    <x v="1"/>
  </r>
  <r>
    <n v="908751"/>
    <x v="423"/>
    <x v="0"/>
    <x v="0"/>
    <x v="46"/>
    <x v="0"/>
    <x v="0"/>
    <x v="2"/>
    <x v="4"/>
    <x v="0"/>
    <s v="Individual"/>
    <x v="0"/>
    <x v="6"/>
    <x v="6"/>
    <x v="24"/>
    <x v="20"/>
    <s v="908751  2018 Transportation Master Plan"/>
    <s v="516115  Transit Capital"/>
    <n v="0"/>
    <n v="0"/>
    <n v="0"/>
    <n v="0"/>
    <n v="765"/>
    <n v="779"/>
    <n v="793"/>
    <n v="807"/>
    <n v="822"/>
    <n v="0"/>
    <n v="3966"/>
    <n v="516115"/>
    <n v="0"/>
    <s v="CW"/>
    <x v="3"/>
    <s v="Transit Capital"/>
    <n v="908751"/>
    <s v="Plan directeur des transports 2018"/>
    <s v="908751 Plan directeur des transports 2018"/>
    <x v="6"/>
    <x v="20"/>
    <x v="0"/>
    <x v="0"/>
  </r>
  <r>
    <n v="909064"/>
    <x v="424"/>
    <x v="0"/>
    <x v="0"/>
    <x v="46"/>
    <x v="0"/>
    <x v="0"/>
    <x v="0"/>
    <x v="0"/>
    <x v="0"/>
    <s v="Individual"/>
    <x v="1"/>
    <x v="6"/>
    <x v="6"/>
    <x v="24"/>
    <x v="20"/>
    <s v="909064  2018 Transit Corridor Protection"/>
    <s v="516115  Transit Capital"/>
    <n v="0"/>
    <n v="0"/>
    <n v="0"/>
    <n v="0"/>
    <n v="27"/>
    <n v="41"/>
    <n v="64"/>
    <n v="28"/>
    <n v="3"/>
    <n v="0"/>
    <n v="163"/>
    <n v="516115"/>
    <n v="0"/>
    <s v="CW"/>
    <x v="3"/>
    <s v="Transit Capital"/>
    <n v="909064"/>
    <s v="Protection des couloirs du transport en commun 2018"/>
    <s v="909064 Protection des couloirs du transport en commun 2018"/>
    <x v="6"/>
    <x v="20"/>
    <x v="1"/>
    <x v="0"/>
  </r>
  <r>
    <n v="909064"/>
    <x v="424"/>
    <x v="1"/>
    <x v="1"/>
    <x v="60"/>
    <x v="1"/>
    <x v="1"/>
    <x v="0"/>
    <x v="0"/>
    <x v="0"/>
    <s v="Individual"/>
    <x v="1"/>
    <x v="6"/>
    <x v="6"/>
    <x v="24"/>
    <x v="20"/>
    <s v="909064  2018 Transit Corridor Protection"/>
    <s v="516271  Transitway Services (Urban Area)"/>
    <n v="0"/>
    <n v="0"/>
    <n v="0"/>
    <n v="0"/>
    <n v="1131"/>
    <n v="1151"/>
    <n v="1655"/>
    <n v="1739"/>
    <n v="585"/>
    <n v="0"/>
    <n v="6261"/>
    <n v="516271"/>
    <n v="0"/>
    <s v="CW"/>
    <x v="3"/>
    <s v="Public Transit"/>
    <n v="909064"/>
    <s v="Protection des couloirs du transport en commun 2018"/>
    <s v="909064 Protection des couloirs du transport en commun 2018"/>
    <x v="6"/>
    <x v="20"/>
    <x v="1"/>
    <x v="1"/>
  </r>
  <r>
    <n v="909064"/>
    <x v="424"/>
    <x v="4"/>
    <x v="2"/>
    <x v="61"/>
    <x v="4"/>
    <x v="1"/>
    <x v="0"/>
    <x v="0"/>
    <x v="0"/>
    <s v="Individual"/>
    <x v="1"/>
    <x v="6"/>
    <x v="6"/>
    <x v="24"/>
    <x v="20"/>
    <s v="909064  2018 Transit Corridor Protection"/>
    <s v="518008  Transit DC Debt  TBA"/>
    <n v="0"/>
    <n v="0"/>
    <n v="0"/>
    <n v="0"/>
    <n v="0"/>
    <n v="0"/>
    <n v="0"/>
    <n v="0"/>
    <n v="1130"/>
    <n v="0"/>
    <n v="1130"/>
    <n v="518008"/>
    <n v="0"/>
    <s v="CW"/>
    <x v="3"/>
    <s v="Public Transit DC Debt"/>
    <n v="909064"/>
    <s v="Protection des couloirs du transport en commun 2018"/>
    <s v="909064 Protection des couloirs du transport en commun 2018"/>
    <x v="6"/>
    <x v="20"/>
    <x v="1"/>
    <x v="2"/>
  </r>
  <r>
    <n v="909064"/>
    <x v="424"/>
    <x v="2"/>
    <x v="2"/>
    <x v="30"/>
    <x v="2"/>
    <x v="0"/>
    <x v="0"/>
    <x v="0"/>
    <x v="0"/>
    <s v="Individual"/>
    <x v="1"/>
    <x v="6"/>
    <x v="6"/>
    <x v="24"/>
    <x v="20"/>
    <s v="909064  2018 Transit Corridor Protection"/>
    <s v="518013  Transit Debt"/>
    <n v="0"/>
    <n v="0"/>
    <n v="0"/>
    <n v="0"/>
    <n v="700"/>
    <n v="700"/>
    <n v="1000"/>
    <n v="1000"/>
    <n v="1100"/>
    <n v="0"/>
    <n v="4500"/>
    <n v="518013"/>
    <n v="0"/>
    <s v="CW"/>
    <x v="3"/>
    <s v="Transit Debt"/>
    <n v="909064"/>
    <s v="Protection des couloirs du transport en commun 2018"/>
    <s v="909064 Protection des couloirs du transport en commun 2018"/>
    <x v="6"/>
    <x v="20"/>
    <x v="1"/>
    <x v="2"/>
  </r>
  <r>
    <n v="909066"/>
    <x v="425"/>
    <x v="0"/>
    <x v="0"/>
    <x v="46"/>
    <x v="0"/>
    <x v="0"/>
    <x v="0"/>
    <x v="0"/>
    <x v="0"/>
    <s v="Individual"/>
    <x v="1"/>
    <x v="6"/>
    <x v="6"/>
    <x v="24"/>
    <x v="20"/>
    <s v="909066  Kanata N. Transitway (Corkstown-Solandt)"/>
    <s v="516115  Transit Capital"/>
    <n v="0"/>
    <n v="0"/>
    <n v="0"/>
    <n v="0"/>
    <n v="0"/>
    <n v="0"/>
    <n v="0"/>
    <n v="0"/>
    <n v="40"/>
    <n v="0"/>
    <n v="40"/>
    <n v="516115"/>
    <n v="0"/>
    <s v="4,7"/>
    <x v="16"/>
    <s v="Transit Capital"/>
    <n v="909066"/>
    <s v="Transitway de Kanata-Nord (de Corkstown à Solandt)"/>
    <s v="909066 Transitway de Kanata-Nord (de Corkstown à Solandt)"/>
    <x v="6"/>
    <x v="20"/>
    <x v="1"/>
    <x v="0"/>
  </r>
  <r>
    <n v="909066"/>
    <x v="425"/>
    <x v="0"/>
    <x v="4"/>
    <x v="47"/>
    <x v="8"/>
    <x v="4"/>
    <x v="0"/>
    <x v="0"/>
    <x v="0"/>
    <s v="Individual"/>
    <x v="1"/>
    <x v="6"/>
    <x v="6"/>
    <x v="24"/>
    <x v="20"/>
    <s v="909066  Kanata N. Transitway (Corkstown-Solandt)"/>
    <s v="516174  Federal Gas Tax"/>
    <n v="0"/>
    <n v="0"/>
    <n v="0"/>
    <n v="0"/>
    <n v="0"/>
    <n v="0"/>
    <n v="0"/>
    <n v="0"/>
    <n v="9600"/>
    <n v="0"/>
    <n v="9600"/>
    <n v="516174"/>
    <n v="0"/>
    <s v="4,7"/>
    <x v="16"/>
    <s v="Federal Gas Tax"/>
    <n v="909066"/>
    <s v="Transitway de Kanata-Nord (de Corkstown à Solandt)"/>
    <s v="909066 Transitway de Kanata-Nord (de Corkstown à Solandt)"/>
    <x v="6"/>
    <x v="20"/>
    <x v="1"/>
    <x v="4"/>
  </r>
  <r>
    <n v="909066"/>
    <x v="425"/>
    <x v="0"/>
    <x v="4"/>
    <x v="48"/>
    <x v="8"/>
    <x v="4"/>
    <x v="0"/>
    <x v="0"/>
    <x v="0"/>
    <s v="Individual"/>
    <x v="1"/>
    <x v="6"/>
    <x v="6"/>
    <x v="24"/>
    <x v="20"/>
    <s v="909066  Kanata N. Transitway (Corkstown-Solandt)"/>
    <s v="516175  Provincial Gas Tax"/>
    <n v="0"/>
    <n v="0"/>
    <n v="0"/>
    <n v="0"/>
    <n v="0"/>
    <n v="0"/>
    <n v="0"/>
    <n v="0"/>
    <n v="2000"/>
    <n v="0"/>
    <n v="2000"/>
    <n v="516175"/>
    <n v="0"/>
    <s v="4,7"/>
    <x v="16"/>
    <s v="Provincial Gas Tax"/>
    <n v="909066"/>
    <s v="Transitway de Kanata-Nord (de Corkstown à Solandt)"/>
    <s v="909066 Transitway de Kanata-Nord (de Corkstown à Solandt)"/>
    <x v="6"/>
    <x v="20"/>
    <x v="1"/>
    <x v="4"/>
  </r>
  <r>
    <n v="909066"/>
    <x v="425"/>
    <x v="2"/>
    <x v="2"/>
    <x v="30"/>
    <x v="2"/>
    <x v="0"/>
    <x v="0"/>
    <x v="0"/>
    <x v="0"/>
    <s v="Individual"/>
    <x v="1"/>
    <x v="6"/>
    <x v="6"/>
    <x v="24"/>
    <x v="20"/>
    <s v="909066  Kanata N. Transitway (Corkstown-Solandt)"/>
    <s v="518013  Transit Debt"/>
    <n v="0"/>
    <n v="0"/>
    <n v="0"/>
    <n v="0"/>
    <n v="0"/>
    <n v="0"/>
    <n v="0"/>
    <n v="0"/>
    <n v="100"/>
    <n v="0"/>
    <n v="100"/>
    <n v="518013"/>
    <n v="0"/>
    <s v="4,7"/>
    <x v="16"/>
    <s v="Transit Debt"/>
    <n v="909066"/>
    <s v="Transitway de Kanata-Nord (de Corkstown à Solandt)"/>
    <s v="909066 Transitway de Kanata-Nord (de Corkstown à Solandt)"/>
    <x v="6"/>
    <x v="20"/>
    <x v="1"/>
    <x v="2"/>
  </r>
  <r>
    <n v="909459"/>
    <x v="426"/>
    <x v="0"/>
    <x v="0"/>
    <x v="46"/>
    <x v="0"/>
    <x v="0"/>
    <x v="0"/>
    <x v="0"/>
    <x v="0"/>
    <s v="Individual"/>
    <x v="1"/>
    <x v="6"/>
    <x v="6"/>
    <x v="24"/>
    <x v="20"/>
    <s v="909459  2019 TMP Transit Priority Network"/>
    <s v="516115  Transit Capital"/>
    <n v="0"/>
    <n v="0"/>
    <n v="0"/>
    <n v="1000"/>
    <n v="0"/>
    <n v="0"/>
    <n v="0"/>
    <n v="0"/>
    <n v="0"/>
    <n v="0"/>
    <n v="1000"/>
    <n v="516115"/>
    <n v="1000"/>
    <s v="CW"/>
    <x v="3"/>
    <s v="Transit Capital"/>
    <n v="909459"/>
    <s v="PDT 2019 − réseau du transport en commun prioritaire"/>
    <s v="909459 PDT 2019 − réseau du transport en commun prioritaire"/>
    <x v="6"/>
    <x v="20"/>
    <x v="1"/>
    <x v="0"/>
  </r>
  <r>
    <n v="909459"/>
    <x v="426"/>
    <x v="1"/>
    <x v="1"/>
    <x v="60"/>
    <x v="1"/>
    <x v="1"/>
    <x v="0"/>
    <x v="0"/>
    <x v="0"/>
    <s v="Individual"/>
    <x v="1"/>
    <x v="6"/>
    <x v="6"/>
    <x v="24"/>
    <x v="20"/>
    <s v="909459  2019 TMP Transit Priority Network"/>
    <s v="516271  Transitway Services (Urban Area)"/>
    <n v="3843"/>
    <n v="5063"/>
    <n v="3050"/>
    <n v="3050"/>
    <n v="0"/>
    <n v="0"/>
    <n v="0"/>
    <n v="0"/>
    <n v="0"/>
    <n v="0"/>
    <n v="15006"/>
    <n v="516271"/>
    <n v="15006"/>
    <s v="CW"/>
    <x v="3"/>
    <s v="Public Transit"/>
    <n v="909459"/>
    <s v="PDT 2019 − réseau du transport en commun prioritaire"/>
    <s v="909459 PDT 2019 − réseau du transport en commun prioritaire"/>
    <x v="6"/>
    <x v="20"/>
    <x v="1"/>
    <x v="1"/>
  </r>
  <r>
    <n v="909459"/>
    <x v="426"/>
    <x v="2"/>
    <x v="2"/>
    <x v="30"/>
    <x v="2"/>
    <x v="0"/>
    <x v="0"/>
    <x v="0"/>
    <x v="0"/>
    <s v="Individual"/>
    <x v="1"/>
    <x v="6"/>
    <x v="6"/>
    <x v="24"/>
    <x v="20"/>
    <s v="909459  2019 TMP Transit Priority Network"/>
    <s v="518013  Transit Debt"/>
    <n v="2457"/>
    <n v="3237"/>
    <n v="1950"/>
    <n v="950"/>
    <n v="0"/>
    <n v="0"/>
    <n v="0"/>
    <n v="0"/>
    <n v="0"/>
    <n v="0"/>
    <n v="8594"/>
    <n v="518013"/>
    <n v="8594"/>
    <s v="CW"/>
    <x v="3"/>
    <s v="Transit Debt"/>
    <n v="909459"/>
    <s v="PDT 2019 − réseau du transport en commun prioritaire"/>
    <s v="909459 PDT 2019 − réseau du transport en commun prioritaire"/>
    <x v="6"/>
    <x v="20"/>
    <x v="1"/>
    <x v="2"/>
  </r>
  <r>
    <n v="909460"/>
    <x v="427"/>
    <x v="0"/>
    <x v="0"/>
    <x v="46"/>
    <x v="0"/>
    <x v="0"/>
    <x v="0"/>
    <x v="0"/>
    <x v="0"/>
    <s v="Individual"/>
    <x v="0"/>
    <x v="6"/>
    <x v="6"/>
    <x v="24"/>
    <x v="20"/>
    <s v="909460  2019 Transportation Master Plan"/>
    <s v="516115  Transit Capital"/>
    <n v="713"/>
    <n v="725"/>
    <n v="739"/>
    <n v="752"/>
    <n v="0"/>
    <n v="0"/>
    <n v="0"/>
    <n v="0"/>
    <n v="0"/>
    <n v="0"/>
    <n v="2929"/>
    <n v="516115"/>
    <n v="2929"/>
    <s v="CW"/>
    <x v="3"/>
    <s v="Transit Capital"/>
    <n v="909460"/>
    <s v="Plan directeur des transports 2019"/>
    <s v="909460 Plan directeur des transports 2019"/>
    <x v="6"/>
    <x v="20"/>
    <x v="0"/>
    <x v="0"/>
  </r>
  <r>
    <n v="909462"/>
    <x v="428"/>
    <x v="0"/>
    <x v="0"/>
    <x v="46"/>
    <x v="0"/>
    <x v="0"/>
    <x v="0"/>
    <x v="0"/>
    <x v="0"/>
    <s v="Individual"/>
    <x v="1"/>
    <x v="6"/>
    <x v="6"/>
    <x v="24"/>
    <x v="20"/>
    <s v="909462  2019 Transit Corridor Protection"/>
    <s v="516115  Transit Capital"/>
    <n v="0"/>
    <n v="0"/>
    <n v="400"/>
    <n v="412"/>
    <n v="0"/>
    <n v="0"/>
    <n v="0"/>
    <n v="0"/>
    <n v="0"/>
    <n v="0"/>
    <n v="812"/>
    <n v="516115"/>
    <n v="812"/>
    <s v="CW"/>
    <x v="3"/>
    <s v="Transit Capital"/>
    <n v="909462"/>
    <s v="Protection des couloirs du transport en commun 2019"/>
    <s v="909462 Protection des couloirs du transport en commun 2019"/>
    <x v="6"/>
    <x v="20"/>
    <x v="1"/>
    <x v="0"/>
  </r>
  <r>
    <n v="909462"/>
    <x v="428"/>
    <x v="1"/>
    <x v="1"/>
    <x v="60"/>
    <x v="1"/>
    <x v="1"/>
    <x v="0"/>
    <x v="0"/>
    <x v="0"/>
    <s v="Individual"/>
    <x v="1"/>
    <x v="6"/>
    <x v="6"/>
    <x v="24"/>
    <x v="20"/>
    <s v="909462  2019 Transit Corridor Protection"/>
    <s v="516271  Transitway Services (Urban Area)"/>
    <n v="1056"/>
    <n v="1074"/>
    <n v="1094"/>
    <n v="1114"/>
    <n v="0"/>
    <n v="0"/>
    <n v="0"/>
    <n v="0"/>
    <n v="0"/>
    <n v="0"/>
    <n v="4338"/>
    <n v="516271"/>
    <n v="4338"/>
    <s v="CW"/>
    <x v="3"/>
    <s v="Public Transit"/>
    <n v="909462"/>
    <s v="Protection des couloirs du transport en commun 2019"/>
    <s v="909462 Protection des couloirs du transport en commun 2019"/>
    <x v="6"/>
    <x v="20"/>
    <x v="1"/>
    <x v="1"/>
  </r>
  <r>
    <n v="909462"/>
    <x v="428"/>
    <x v="2"/>
    <x v="2"/>
    <x v="30"/>
    <x v="2"/>
    <x v="0"/>
    <x v="0"/>
    <x v="0"/>
    <x v="0"/>
    <s v="Individual"/>
    <x v="1"/>
    <x v="6"/>
    <x v="6"/>
    <x v="24"/>
    <x v="20"/>
    <s v="909462  2019 Transit Corridor Protection"/>
    <s v="518013  Transit Debt"/>
    <n v="675"/>
    <n v="687"/>
    <n v="300"/>
    <n v="300"/>
    <n v="0"/>
    <n v="0"/>
    <n v="0"/>
    <n v="0"/>
    <n v="0"/>
    <n v="0"/>
    <n v="1962"/>
    <n v="518013"/>
    <n v="1962"/>
    <s v="CW"/>
    <x v="3"/>
    <s v="Transit Debt"/>
    <n v="909462"/>
    <s v="Protection des couloirs du transport en commun 2019"/>
    <s v="909462 Protection des couloirs du transport en commun 2019"/>
    <x v="6"/>
    <x v="20"/>
    <x v="1"/>
    <x v="2"/>
  </r>
  <r>
    <n v="909067"/>
    <x v="429"/>
    <x v="0"/>
    <x v="0"/>
    <x v="46"/>
    <x v="0"/>
    <x v="0"/>
    <x v="0"/>
    <x v="0"/>
    <x v="0"/>
    <s v="Individual"/>
    <x v="1"/>
    <x v="6"/>
    <x v="6"/>
    <x v="24"/>
    <x v="20"/>
    <s v="909067  2018 Rapid Transit EA Studies"/>
    <s v="516115  Transit Capital"/>
    <n v="0"/>
    <n v="0"/>
    <n v="0"/>
    <n v="0"/>
    <n v="428"/>
    <n v="436"/>
    <n v="443"/>
    <n v="451"/>
    <n v="460"/>
    <n v="0"/>
    <n v="2218"/>
    <n v="516115"/>
    <n v="0"/>
    <s v="CW"/>
    <x v="3"/>
    <s v="Transit Capital"/>
    <n v="909067"/>
    <s v="Études d’ÉE de 2018 sur le transport en commun rapide"/>
    <s v="909067 Études d’ÉE de 2018 sur le transport en commun rapide"/>
    <x v="6"/>
    <x v="20"/>
    <x v="1"/>
    <x v="0"/>
  </r>
  <r>
    <n v="909067"/>
    <x v="429"/>
    <x v="1"/>
    <x v="1"/>
    <x v="60"/>
    <x v="1"/>
    <x v="1"/>
    <x v="0"/>
    <x v="0"/>
    <x v="0"/>
    <s v="Individual"/>
    <x v="1"/>
    <x v="6"/>
    <x v="6"/>
    <x v="24"/>
    <x v="20"/>
    <s v="909067  2018 Rapid Transit EA Studies"/>
    <s v="516271  Transitway Services (Urban Area)"/>
    <n v="0"/>
    <n v="0"/>
    <n v="0"/>
    <n v="0"/>
    <n v="665"/>
    <n v="677"/>
    <n v="690"/>
    <n v="702"/>
    <n v="0"/>
    <n v="0"/>
    <n v="2734"/>
    <n v="516271"/>
    <n v="0"/>
    <s v="CW"/>
    <x v="3"/>
    <s v="Public Transit"/>
    <n v="909067"/>
    <s v="Études d’ÉE de 2018 sur le transport en commun rapide"/>
    <s v="909067 Études d’ÉE de 2018 sur le transport en commun rapide"/>
    <x v="6"/>
    <x v="20"/>
    <x v="1"/>
    <x v="1"/>
  </r>
  <r>
    <n v="909067"/>
    <x v="429"/>
    <x v="1"/>
    <x v="1"/>
    <x v="4"/>
    <x v="1"/>
    <x v="1"/>
    <x v="0"/>
    <x v="0"/>
    <x v="0"/>
    <s v="Individual"/>
    <x v="1"/>
    <x v="6"/>
    <x v="6"/>
    <x v="24"/>
    <x v="20"/>
    <s v="909067  2018 Rapid Transit EA Studies"/>
    <s v="516298  Future DC Funding"/>
    <n v="0"/>
    <n v="0"/>
    <n v="0"/>
    <n v="0"/>
    <n v="0"/>
    <n v="0"/>
    <n v="0"/>
    <n v="0"/>
    <n v="714"/>
    <n v="0"/>
    <n v="714"/>
    <n v="516298"/>
    <n v="0"/>
    <s v="CW"/>
    <x v="3"/>
    <s v="Check "/>
    <n v="909067"/>
    <s v="Études d’ÉE de 2018 sur le transport en commun rapide"/>
    <s v="909067 Études d’ÉE de 2018 sur le transport en commun rapide"/>
    <x v="6"/>
    <x v="20"/>
    <x v="1"/>
    <x v="1"/>
  </r>
  <r>
    <n v="909463"/>
    <x v="430"/>
    <x v="0"/>
    <x v="0"/>
    <x v="46"/>
    <x v="0"/>
    <x v="0"/>
    <x v="0"/>
    <x v="0"/>
    <x v="0"/>
    <s v="Individual"/>
    <x v="1"/>
    <x v="6"/>
    <x v="6"/>
    <x v="24"/>
    <x v="20"/>
    <s v="909463  2019 Rapid Transit EA Studies"/>
    <s v="516115  Transit Capital"/>
    <n v="397"/>
    <n v="404"/>
    <n v="411"/>
    <n v="419"/>
    <n v="0"/>
    <n v="0"/>
    <n v="0"/>
    <n v="0"/>
    <n v="0"/>
    <n v="0"/>
    <n v="1631"/>
    <n v="516115"/>
    <n v="1631"/>
    <s v="CW"/>
    <x v="3"/>
    <s v="Transit Capital"/>
    <n v="909463"/>
    <s v="Études d’ÉE de 2019 sur le transport en commun rapide"/>
    <s v="909463 Études d’ÉE de 2019 sur le transport en commun rapide"/>
    <x v="6"/>
    <x v="20"/>
    <x v="1"/>
    <x v="0"/>
  </r>
  <r>
    <n v="909463"/>
    <x v="430"/>
    <x v="1"/>
    <x v="1"/>
    <x v="60"/>
    <x v="1"/>
    <x v="1"/>
    <x v="0"/>
    <x v="0"/>
    <x v="0"/>
    <s v="Individual"/>
    <x v="1"/>
    <x v="6"/>
    <x v="6"/>
    <x v="24"/>
    <x v="20"/>
    <s v="909463  2019 Rapid Transit EA Studies"/>
    <s v="516271  Transitway Services (Urban Area)"/>
    <n v="621"/>
    <n v="632"/>
    <n v="644"/>
    <n v="655"/>
    <n v="0"/>
    <n v="0"/>
    <n v="0"/>
    <n v="0"/>
    <n v="0"/>
    <n v="0"/>
    <n v="2552"/>
    <n v="516271"/>
    <n v="2552"/>
    <s v="CW"/>
    <x v="3"/>
    <s v="Public Transit"/>
    <n v="909463"/>
    <s v="Études d’ÉE de 2019 sur le transport en commun rapide"/>
    <s v="909463 Études d’ÉE de 2019 sur le transport en commun rapide"/>
    <x v="6"/>
    <x v="20"/>
    <x v="1"/>
    <x v="1"/>
  </r>
  <r>
    <n v="909378"/>
    <x v="431"/>
    <x v="0"/>
    <x v="0"/>
    <x v="0"/>
    <x v="0"/>
    <x v="0"/>
    <x v="0"/>
    <x v="0"/>
    <x v="0"/>
    <s v="Road Reconstruction/Upgrades"/>
    <x v="0"/>
    <x v="7"/>
    <x v="1"/>
    <x v="3"/>
    <x v="21"/>
    <s v="909378  2019 Guiderail Renewal"/>
    <s v="516104  City Wide Capital"/>
    <n v="1696"/>
    <n v="2000"/>
    <n v="2750"/>
    <n v="3000"/>
    <n v="3250"/>
    <n v="3500"/>
    <n v="0"/>
    <n v="4000"/>
    <n v="4250"/>
    <n v="4500"/>
    <n v="28946"/>
    <n v="516104"/>
    <n v="9446"/>
    <s v="CW"/>
    <x v="3"/>
    <s v="City Wide Capital"/>
    <n v="909378"/>
    <s v="Remplacement des glissières 2019"/>
    <s v="909378 Remplacement des glissières 2019"/>
    <x v="7"/>
    <x v="21"/>
    <x v="0"/>
    <x v="0"/>
  </r>
  <r>
    <n v="909379"/>
    <x v="432"/>
    <x v="0"/>
    <x v="0"/>
    <x v="0"/>
    <x v="0"/>
    <x v="0"/>
    <x v="0"/>
    <x v="0"/>
    <x v="0"/>
    <s v="Road Reconstruction/Upgrades"/>
    <x v="0"/>
    <x v="7"/>
    <x v="1"/>
    <x v="3"/>
    <x v="21"/>
    <s v="909379  2019 Rural Road Upgrades"/>
    <s v="516104  City Wide Capital"/>
    <n v="1100"/>
    <n v="1300"/>
    <n v="1750"/>
    <n v="2000"/>
    <n v="2250"/>
    <n v="2500"/>
    <n v="2750"/>
    <n v="3000"/>
    <n v="3250"/>
    <n v="3500"/>
    <n v="23400"/>
    <n v="516104"/>
    <n v="6150"/>
    <s v="CW"/>
    <x v="3"/>
    <s v="City Wide Capital"/>
    <n v="909379"/>
    <s v="Réfection des routes rurales 2019"/>
    <s v="909379 Réfection des routes rurales 2019"/>
    <x v="7"/>
    <x v="21"/>
    <x v="0"/>
    <x v="0"/>
  </r>
  <r>
    <n v="909515"/>
    <x v="433"/>
    <x v="0"/>
    <x v="0"/>
    <x v="0"/>
    <x v="0"/>
    <x v="0"/>
    <x v="0"/>
    <x v="0"/>
    <x v="0"/>
    <s v="Structures-Rural"/>
    <x v="0"/>
    <x v="7"/>
    <x v="1"/>
    <x v="3"/>
    <x v="21"/>
    <s v="909515  Piperville RD Bearbrook Bridge (223150)"/>
    <s v="516104  City Wide Capital"/>
    <n v="150"/>
    <n v="1000"/>
    <n v="0"/>
    <n v="0"/>
    <n v="0"/>
    <n v="0"/>
    <n v="0"/>
    <n v="0"/>
    <n v="0"/>
    <n v="0"/>
    <n v="1150"/>
    <n v="516104"/>
    <n v="1150"/>
    <n v="19"/>
    <x v="2"/>
    <s v="City Wide Capital"/>
    <n v="909515"/>
    <s v="Pont Bearbrook ch. Piperville (223150)"/>
    <s v="909515 Pont Bearbrook ch. Piperville (223150)"/>
    <x v="7"/>
    <x v="21"/>
    <x v="0"/>
    <x v="0"/>
  </r>
  <r>
    <n v="909515"/>
    <x v="433"/>
    <x v="2"/>
    <x v="2"/>
    <x v="2"/>
    <x v="2"/>
    <x v="0"/>
    <x v="0"/>
    <x v="0"/>
    <x v="0"/>
    <s v="Structures-Rural"/>
    <x v="0"/>
    <x v="7"/>
    <x v="1"/>
    <x v="3"/>
    <x v="21"/>
    <s v="909515  Piperville RD Bearbrook Bridge (223150)"/>
    <s v="518004  Tax Supported Debt"/>
    <n v="100"/>
    <n v="200"/>
    <n v="0"/>
    <n v="0"/>
    <n v="0"/>
    <n v="0"/>
    <n v="0"/>
    <n v="0"/>
    <n v="0"/>
    <n v="0"/>
    <n v="300"/>
    <n v="518004"/>
    <n v="300"/>
    <n v="19"/>
    <x v="2"/>
    <s v="Tax Supported Debt"/>
    <n v="909515"/>
    <s v="Pont Bearbrook ch. Piperville (223150)"/>
    <s v="909515 Pont Bearbrook ch. Piperville (223150)"/>
    <x v="7"/>
    <x v="21"/>
    <x v="0"/>
    <x v="2"/>
  </r>
  <r>
    <n v="907016"/>
    <x v="434"/>
    <x v="0"/>
    <x v="0"/>
    <x v="0"/>
    <x v="0"/>
    <x v="0"/>
    <x v="0"/>
    <x v="0"/>
    <x v="0"/>
    <s v="Structures-Rural"/>
    <x v="0"/>
    <x v="7"/>
    <x v="1"/>
    <x v="3"/>
    <x v="21"/>
    <s v="907016  Fitzroy Harbour Brdge [433010]"/>
    <s v="516104  City Wide Capital"/>
    <n v="660"/>
    <n v="0"/>
    <n v="0"/>
    <n v="0"/>
    <n v="0"/>
    <n v="0"/>
    <n v="0"/>
    <n v="0"/>
    <n v="0"/>
    <n v="0"/>
    <n v="660"/>
    <n v="516104"/>
    <n v="660"/>
    <n v="5"/>
    <x v="7"/>
    <s v="City Wide Capital"/>
    <n v="907016"/>
    <s v="Pont Fitzroy Harbour [433010]"/>
    <s v="907016 Pont Fitzroy Harbour [433010]"/>
    <x v="7"/>
    <x v="21"/>
    <x v="0"/>
    <x v="0"/>
  </r>
  <r>
    <n v="907016"/>
    <x v="434"/>
    <x v="2"/>
    <x v="2"/>
    <x v="2"/>
    <x v="2"/>
    <x v="0"/>
    <x v="0"/>
    <x v="0"/>
    <x v="0"/>
    <s v="Structures-Rural"/>
    <x v="0"/>
    <x v="7"/>
    <x v="1"/>
    <x v="3"/>
    <x v="21"/>
    <s v="907016  Fitzroy Harbour Brdge [433010]"/>
    <s v="518004  Tax Supported Debt"/>
    <n v="1000"/>
    <n v="0"/>
    <n v="0"/>
    <n v="0"/>
    <n v="0"/>
    <n v="0"/>
    <n v="0"/>
    <n v="0"/>
    <n v="0"/>
    <n v="0"/>
    <n v="1000"/>
    <n v="518004"/>
    <n v="1000"/>
    <n v="5"/>
    <x v="7"/>
    <s v="Tax Supported Debt"/>
    <n v="907016"/>
    <s v="Pont Fitzroy Harbour [433010]"/>
    <s v="907016 Pont Fitzroy Harbour [433010]"/>
    <x v="7"/>
    <x v="21"/>
    <x v="0"/>
    <x v="2"/>
  </r>
  <r>
    <n v="908162"/>
    <x v="435"/>
    <x v="0"/>
    <x v="0"/>
    <x v="0"/>
    <x v="0"/>
    <x v="0"/>
    <x v="0"/>
    <x v="0"/>
    <x v="0"/>
    <s v="Structures-Rural"/>
    <x v="0"/>
    <x v="7"/>
    <x v="1"/>
    <x v="3"/>
    <x v="21"/>
    <s v="908162  Rideau Rd Bridge [227670]"/>
    <s v="516104  City Wide Capital"/>
    <n v="250"/>
    <n v="0"/>
    <n v="0"/>
    <n v="0"/>
    <n v="0"/>
    <n v="0"/>
    <n v="0"/>
    <n v="0"/>
    <n v="0"/>
    <n v="0"/>
    <n v="250"/>
    <n v="516104"/>
    <n v="250"/>
    <n v="20"/>
    <x v="11"/>
    <s v="City Wide Capital"/>
    <n v="908162"/>
    <s v="Pont du chemin Rideau [227670]"/>
    <s v="908162 Pont du chemin Rideau [227670]"/>
    <x v="7"/>
    <x v="21"/>
    <x v="0"/>
    <x v="0"/>
  </r>
  <r>
    <n v="908162"/>
    <x v="435"/>
    <x v="2"/>
    <x v="2"/>
    <x v="2"/>
    <x v="2"/>
    <x v="0"/>
    <x v="0"/>
    <x v="0"/>
    <x v="0"/>
    <s v="Structures-Rural"/>
    <x v="0"/>
    <x v="7"/>
    <x v="1"/>
    <x v="3"/>
    <x v="21"/>
    <s v="908162  Rideau Rd Bridge [227670]"/>
    <s v="518004  Tax Supported Debt"/>
    <n v="300"/>
    <n v="0"/>
    <n v="0"/>
    <n v="0"/>
    <n v="0"/>
    <n v="0"/>
    <n v="0"/>
    <n v="0"/>
    <n v="0"/>
    <n v="0"/>
    <n v="300"/>
    <n v="518004"/>
    <n v="300"/>
    <n v="20"/>
    <x v="11"/>
    <s v="Tax Supported Debt"/>
    <n v="908162"/>
    <s v="Pont du chemin Rideau [227670]"/>
    <s v="908162 Pont du chemin Rideau [227670]"/>
    <x v="7"/>
    <x v="21"/>
    <x v="0"/>
    <x v="2"/>
  </r>
  <r>
    <n v="908163"/>
    <x v="436"/>
    <x v="0"/>
    <x v="0"/>
    <x v="0"/>
    <x v="0"/>
    <x v="0"/>
    <x v="0"/>
    <x v="0"/>
    <x v="0"/>
    <s v="Structures-Rural"/>
    <x v="0"/>
    <x v="7"/>
    <x v="1"/>
    <x v="3"/>
    <x v="21"/>
    <s v="908163  Mitch Owens Rd [227580]"/>
    <s v="516104  City Wide Capital"/>
    <n v="260"/>
    <n v="0"/>
    <n v="0"/>
    <n v="0"/>
    <n v="0"/>
    <n v="0"/>
    <n v="0"/>
    <n v="0"/>
    <n v="0"/>
    <n v="0"/>
    <n v="260"/>
    <n v="516104"/>
    <n v="260"/>
    <s v="20"/>
    <x v="17"/>
    <s v="City Wide Capital"/>
    <n v="908163"/>
    <s v="Pont du chemin Mitch Owens [227580]"/>
    <s v="908163 Pont du chemin Mitch Owens [227580]"/>
    <x v="7"/>
    <x v="21"/>
    <x v="0"/>
    <x v="0"/>
  </r>
  <r>
    <n v="908595"/>
    <x v="437"/>
    <x v="0"/>
    <x v="0"/>
    <x v="0"/>
    <x v="0"/>
    <x v="0"/>
    <x v="0"/>
    <x v="0"/>
    <x v="0"/>
    <s v="Structures-Rural"/>
    <x v="0"/>
    <x v="7"/>
    <x v="1"/>
    <x v="3"/>
    <x v="21"/>
    <s v="908595  Kilmaurs Road Bridge SN 337080"/>
    <s v="516104  City Wide Capital"/>
    <n v="80"/>
    <n v="0"/>
    <n v="0"/>
    <n v="0"/>
    <n v="0"/>
    <n v="0"/>
    <n v="0"/>
    <n v="0"/>
    <n v="0"/>
    <n v="0"/>
    <n v="80"/>
    <n v="516104"/>
    <n v="80"/>
    <n v="5"/>
    <x v="11"/>
    <s v="City Wide Capital"/>
    <n v="908595"/>
    <s v="Pont du chemin Kilmaurs SN 337080"/>
    <s v="908595 Pont du chemin Kilmaurs SN 337080"/>
    <x v="7"/>
    <x v="21"/>
    <x v="0"/>
    <x v="0"/>
  </r>
  <r>
    <n v="908595"/>
    <x v="437"/>
    <x v="2"/>
    <x v="2"/>
    <x v="2"/>
    <x v="2"/>
    <x v="0"/>
    <x v="0"/>
    <x v="0"/>
    <x v="0"/>
    <s v="Structures-Rural"/>
    <x v="0"/>
    <x v="7"/>
    <x v="1"/>
    <x v="3"/>
    <x v="21"/>
    <s v="908595  Kilmaurs Road Bridge SN 337080"/>
    <s v="518004  Tax Supported Debt"/>
    <n v="100"/>
    <n v="0"/>
    <n v="0"/>
    <n v="0"/>
    <n v="0"/>
    <n v="0"/>
    <n v="0"/>
    <n v="0"/>
    <n v="0"/>
    <n v="0"/>
    <n v="100"/>
    <n v="518004"/>
    <n v="100"/>
    <n v="5"/>
    <x v="11"/>
    <s v="Tax Supported Debt"/>
    <n v="908595"/>
    <s v="Pont du chemin Kilmaurs SN 337080"/>
    <s v="908595 Pont du chemin Kilmaurs SN 337080"/>
    <x v="7"/>
    <x v="21"/>
    <x v="0"/>
    <x v="2"/>
  </r>
  <r>
    <n v="908604"/>
    <x v="438"/>
    <x v="0"/>
    <x v="0"/>
    <x v="0"/>
    <x v="0"/>
    <x v="0"/>
    <x v="0"/>
    <x v="0"/>
    <x v="0"/>
    <s v="Structures-Rural"/>
    <x v="0"/>
    <x v="7"/>
    <x v="1"/>
    <x v="3"/>
    <x v="21"/>
    <s v="908604  Ritchie Side Rd [437620]"/>
    <s v="516104  City Wide Capital"/>
    <n v="120"/>
    <n v="0"/>
    <n v="0"/>
    <n v="0"/>
    <n v="0"/>
    <n v="0"/>
    <n v="0"/>
    <n v="0"/>
    <n v="0"/>
    <n v="0"/>
    <n v="120"/>
    <n v="516104"/>
    <n v="120"/>
    <n v="5"/>
    <x v="14"/>
    <s v="City Wide Capital"/>
    <n v="908604"/>
    <s v="Chemin Ritchie Side [437620]"/>
    <s v="908604 Chemin Ritchie Side [437620]"/>
    <x v="7"/>
    <x v="21"/>
    <x v="0"/>
    <x v="0"/>
  </r>
  <r>
    <n v="908604"/>
    <x v="438"/>
    <x v="2"/>
    <x v="2"/>
    <x v="2"/>
    <x v="2"/>
    <x v="0"/>
    <x v="0"/>
    <x v="0"/>
    <x v="0"/>
    <s v="Structures-Rural"/>
    <x v="0"/>
    <x v="7"/>
    <x v="1"/>
    <x v="3"/>
    <x v="21"/>
    <s v="908604  Ritchie Side Rd [437620]"/>
    <s v="518004  Tax Supported Debt"/>
    <n v="500"/>
    <n v="0"/>
    <n v="0"/>
    <n v="0"/>
    <n v="0"/>
    <n v="0"/>
    <n v="0"/>
    <n v="0"/>
    <n v="0"/>
    <n v="0"/>
    <n v="500"/>
    <n v="518004"/>
    <n v="500"/>
    <n v="5"/>
    <x v="14"/>
    <s v="Tax Supported Debt"/>
    <n v="908604"/>
    <s v="Chemin Ritchie Side [437620]"/>
    <s v="908604 Chemin Ritchie Side [437620]"/>
    <x v="7"/>
    <x v="21"/>
    <x v="0"/>
    <x v="2"/>
  </r>
  <r>
    <n v="908958"/>
    <x v="439"/>
    <x v="0"/>
    <x v="0"/>
    <x v="0"/>
    <x v="0"/>
    <x v="0"/>
    <x v="0"/>
    <x v="0"/>
    <x v="0"/>
    <s v="Structures-Rural"/>
    <x v="0"/>
    <x v="7"/>
    <x v="1"/>
    <x v="3"/>
    <x v="21"/>
    <s v="908958  Byron St Bridge [887390]"/>
    <s v="516104  City Wide Capital"/>
    <n v="190"/>
    <n v="0"/>
    <n v="0"/>
    <n v="0"/>
    <n v="0"/>
    <n v="0"/>
    <n v="0"/>
    <n v="0"/>
    <n v="0"/>
    <n v="0"/>
    <n v="190"/>
    <n v="516104"/>
    <n v="190"/>
    <s v="20"/>
    <x v="8"/>
    <s v="City Wide Capital"/>
    <n v="908958"/>
    <s v="Pont de la rue Byron [887390]"/>
    <s v="908958 Pont de la rue Byron [887390]"/>
    <x v="7"/>
    <x v="21"/>
    <x v="0"/>
    <x v="0"/>
  </r>
  <r>
    <n v="908960"/>
    <x v="440"/>
    <x v="0"/>
    <x v="0"/>
    <x v="0"/>
    <x v="0"/>
    <x v="0"/>
    <x v="0"/>
    <x v="0"/>
    <x v="0"/>
    <s v="Structures-Rural"/>
    <x v="0"/>
    <x v="7"/>
    <x v="1"/>
    <x v="3"/>
    <x v="21"/>
    <s v="908960  Anderson Rd Bridge [227920]"/>
    <s v="516104  City Wide Capital"/>
    <n v="210"/>
    <n v="0"/>
    <n v="0"/>
    <n v="0"/>
    <n v="0"/>
    <n v="0"/>
    <n v="0"/>
    <n v="0"/>
    <n v="0"/>
    <n v="0"/>
    <n v="210"/>
    <n v="516104"/>
    <n v="210"/>
    <n v="19"/>
    <x v="3"/>
    <s v="City Wide Capital"/>
    <n v="908960"/>
    <s v="Pont du chemin Anderson [227920]"/>
    <s v="908960 Pont du chemin Anderson [227920]"/>
    <x v="7"/>
    <x v="21"/>
    <x v="0"/>
    <x v="0"/>
  </r>
  <r>
    <n v="908960"/>
    <x v="440"/>
    <x v="2"/>
    <x v="2"/>
    <x v="2"/>
    <x v="2"/>
    <x v="0"/>
    <x v="0"/>
    <x v="0"/>
    <x v="0"/>
    <s v="Structures-Rural"/>
    <x v="0"/>
    <x v="7"/>
    <x v="1"/>
    <x v="3"/>
    <x v="21"/>
    <s v="908960  Anderson Rd Bridge [227920]"/>
    <s v="518004  Tax Supported Debt"/>
    <n v="500"/>
    <n v="0"/>
    <n v="0"/>
    <n v="0"/>
    <n v="0"/>
    <n v="0"/>
    <n v="0"/>
    <n v="0"/>
    <n v="0"/>
    <n v="0"/>
    <n v="500"/>
    <n v="518004"/>
    <n v="500"/>
    <n v="19"/>
    <x v="3"/>
    <s v="Tax Supported Debt"/>
    <n v="908960"/>
    <s v="Pont du chemin Anderson [227920]"/>
    <s v="908960 Pont du chemin Anderson [227920]"/>
    <x v="7"/>
    <x v="21"/>
    <x v="0"/>
    <x v="2"/>
  </r>
  <r>
    <n v="902173"/>
    <x v="441"/>
    <x v="0"/>
    <x v="0"/>
    <x v="0"/>
    <x v="0"/>
    <x v="0"/>
    <x v="0"/>
    <x v="0"/>
    <x v="0"/>
    <s v="Individual"/>
    <x v="1"/>
    <x v="7"/>
    <x v="3"/>
    <x v="7"/>
    <x v="7"/>
    <s v="902173  Community Bldg Rural East"/>
    <s v="516104  City Wide Capital"/>
    <n v="0"/>
    <n v="0"/>
    <n v="0"/>
    <n v="72"/>
    <n v="139"/>
    <n v="0"/>
    <n v="0"/>
    <n v="0"/>
    <n v="0"/>
    <n v="0"/>
    <n v="211"/>
    <n v="516104"/>
    <n v="72"/>
    <s v="CW"/>
    <x v="8"/>
    <s v="City Wide Capital"/>
    <n v="902173"/>
    <s v="Bâtiment communautaire - secteur rural est"/>
    <s v="902173 Bâtiment communautaire - secteur rural est"/>
    <x v="7"/>
    <x v="7"/>
    <x v="1"/>
    <x v="0"/>
  </r>
  <r>
    <n v="902173"/>
    <x v="441"/>
    <x v="1"/>
    <x v="1"/>
    <x v="13"/>
    <x v="1"/>
    <x v="1"/>
    <x v="0"/>
    <x v="0"/>
    <x v="0"/>
    <s v="Individual"/>
    <x v="1"/>
    <x v="7"/>
    <x v="3"/>
    <x v="7"/>
    <x v="7"/>
    <s v="902173  Community Bldg Rural East"/>
    <s v="516277  Recreation -OSGB"/>
    <n v="0"/>
    <n v="0"/>
    <n v="0"/>
    <n v="424"/>
    <n v="819"/>
    <n v="0"/>
    <n v="0"/>
    <n v="0"/>
    <n v="0"/>
    <n v="0"/>
    <n v="1243"/>
    <n v="516277"/>
    <n v="424"/>
    <s v="CW"/>
    <x v="8"/>
    <s v="Recreation"/>
    <n v="902173"/>
    <s v="Bâtiment communautaire - secteur rural est"/>
    <s v="902173 Bâtiment communautaire - secteur rural est"/>
    <x v="7"/>
    <x v="7"/>
    <x v="1"/>
    <x v="1"/>
  </r>
  <r>
    <n v="903916"/>
    <x v="442"/>
    <x v="0"/>
    <x v="0"/>
    <x v="0"/>
    <x v="0"/>
    <x v="0"/>
    <x v="0"/>
    <x v="0"/>
    <x v="0"/>
    <s v="Individual"/>
    <x v="1"/>
    <x v="7"/>
    <x v="3"/>
    <x v="7"/>
    <x v="7"/>
    <s v="903916  Community Bldg Rural West"/>
    <s v="516104  City Wide Capital"/>
    <n v="78"/>
    <n v="157"/>
    <n v="0"/>
    <n v="0"/>
    <n v="0"/>
    <n v="0"/>
    <n v="0"/>
    <n v="0"/>
    <n v="0"/>
    <n v="0"/>
    <n v="235"/>
    <n v="516104"/>
    <n v="235"/>
    <s v="CW"/>
    <x v="1"/>
    <s v="City Wide Capital"/>
    <n v="903916"/>
    <s v="Bâtiment communautaire - secteur rural ouest"/>
    <s v="903916 Bâtiment communautaire - secteur rural ouest"/>
    <x v="7"/>
    <x v="7"/>
    <x v="1"/>
    <x v="0"/>
  </r>
  <r>
    <n v="903916"/>
    <x v="442"/>
    <x v="1"/>
    <x v="1"/>
    <x v="63"/>
    <x v="1"/>
    <x v="1"/>
    <x v="0"/>
    <x v="0"/>
    <x v="0"/>
    <s v="Individual"/>
    <x v="1"/>
    <x v="7"/>
    <x v="3"/>
    <x v="7"/>
    <x v="7"/>
    <s v="903916  Community Bldg Rural West"/>
    <s v="516278  Recreation -Rural"/>
    <n v="272"/>
    <n v="447"/>
    <n v="0"/>
    <n v="0"/>
    <n v="0"/>
    <n v="0"/>
    <n v="0"/>
    <n v="0"/>
    <n v="0"/>
    <n v="0"/>
    <n v="719"/>
    <n v="516278"/>
    <n v="719"/>
    <s v="CW"/>
    <x v="1"/>
    <s v="Recreation"/>
    <n v="903916"/>
    <s v="Bâtiment communautaire - secteur rural ouest"/>
    <s v="903916 Bâtiment communautaire - secteur rural ouest"/>
    <x v="7"/>
    <x v="7"/>
    <x v="1"/>
    <x v="1"/>
  </r>
  <r>
    <n v="903916"/>
    <x v="442"/>
    <x v="2"/>
    <x v="2"/>
    <x v="2"/>
    <x v="2"/>
    <x v="0"/>
    <x v="0"/>
    <x v="0"/>
    <x v="0"/>
    <s v="Individual"/>
    <x v="1"/>
    <x v="7"/>
    <x v="3"/>
    <x v="7"/>
    <x v="7"/>
    <s v="903916  Community Bldg Rural West"/>
    <s v="518004  Tax Supported Debt"/>
    <n v="200"/>
    <n v="300"/>
    <n v="0"/>
    <n v="0"/>
    <n v="0"/>
    <n v="0"/>
    <n v="0"/>
    <n v="0"/>
    <n v="0"/>
    <n v="0"/>
    <n v="500"/>
    <n v="518004"/>
    <n v="500"/>
    <s v="CW"/>
    <x v="1"/>
    <s v="Tax Supported Debt"/>
    <n v="903916"/>
    <s v="Bâtiment communautaire - secteur rural ouest"/>
    <s v="903916 Bâtiment communautaire - secteur rural ouest"/>
    <x v="7"/>
    <x v="7"/>
    <x v="1"/>
    <x v="2"/>
  </r>
  <r>
    <n v="905780"/>
    <x v="443"/>
    <x v="0"/>
    <x v="0"/>
    <x v="64"/>
    <x v="0"/>
    <x v="0"/>
    <x v="3"/>
    <x v="5"/>
    <x v="0"/>
    <s v="Individual"/>
    <x v="0"/>
    <x v="8"/>
    <x v="7"/>
    <x v="27"/>
    <x v="24"/>
    <s v="905780  Technology Infrastructure Lifecycle"/>
    <s v="516131  Ottawa PublicLibrary Capital"/>
    <n v="0"/>
    <n v="0"/>
    <n v="0"/>
    <n v="1190"/>
    <n v="25"/>
    <n v="120"/>
    <n v="40"/>
    <n v="0"/>
    <n v="0"/>
    <n v="0"/>
    <n v="1375"/>
    <n v="516131"/>
    <n v="1190"/>
    <s v="CW"/>
    <x v="13"/>
    <s v="Ottawa PublicLibrary Capital"/>
    <n v="905780"/>
    <s v="Renouvellement du cycle de vie de l’infrastructure technologique"/>
    <s v="905780 Renouvellement du cycle de vie de l’infrastructure technologique"/>
    <x v="8"/>
    <x v="24"/>
    <x v="0"/>
    <x v="0"/>
  </r>
  <r>
    <n v="908253"/>
    <x v="444"/>
    <x v="0"/>
    <x v="0"/>
    <x v="64"/>
    <x v="0"/>
    <x v="0"/>
    <x v="3"/>
    <x v="5"/>
    <x v="0"/>
    <s v="Individual"/>
    <x v="0"/>
    <x v="8"/>
    <x v="7"/>
    <x v="27"/>
    <x v="24"/>
    <s v="908253  Technology Lifecycle"/>
    <s v="516131  Ottawa PublicLibrary Capital"/>
    <n v="0"/>
    <n v="0"/>
    <n v="0"/>
    <n v="0"/>
    <n v="90"/>
    <n v="125"/>
    <n v="0"/>
    <n v="110"/>
    <n v="0"/>
    <n v="0"/>
    <n v="325"/>
    <n v="516131"/>
    <n v="0"/>
    <s v="CW"/>
    <x v="9"/>
    <s v="Ottawa PublicLibrary Capital"/>
    <n v="908253"/>
    <s v="cycle de la vie accessibilité technologie"/>
    <s v="908253 cycle de la vie accessibilité technologie"/>
    <x v="8"/>
    <x v="24"/>
    <x v="0"/>
    <x v="0"/>
  </r>
  <r>
    <n v="909006"/>
    <x v="445"/>
    <x v="0"/>
    <x v="0"/>
    <x v="64"/>
    <x v="0"/>
    <x v="0"/>
    <x v="3"/>
    <x v="5"/>
    <x v="0"/>
    <s v="Individual"/>
    <x v="0"/>
    <x v="8"/>
    <x v="7"/>
    <x v="27"/>
    <x v="24"/>
    <s v="909006  Alternative Services Vehicle Replacement"/>
    <s v="516131  Ottawa PublicLibrary Capital"/>
    <n v="0"/>
    <n v="0"/>
    <n v="0"/>
    <n v="250"/>
    <n v="0"/>
    <n v="0"/>
    <n v="300"/>
    <n v="0"/>
    <n v="0"/>
    <n v="0"/>
    <n v="550"/>
    <n v="516131"/>
    <n v="250"/>
    <s v="CW"/>
    <x v="13"/>
    <s v="Ottawa PublicLibrary Capital"/>
    <n v="909006"/>
    <s v="Remplacement de véhicule, Services parallèles"/>
    <s v="909006 Remplacement de véhicule, Services parallèles"/>
    <x v="8"/>
    <x v="24"/>
    <x v="0"/>
    <x v="0"/>
  </r>
  <r>
    <n v="909069"/>
    <x v="446"/>
    <x v="0"/>
    <x v="0"/>
    <x v="64"/>
    <x v="0"/>
    <x v="0"/>
    <x v="3"/>
    <x v="5"/>
    <x v="0"/>
    <s v="Individual"/>
    <x v="0"/>
    <x v="8"/>
    <x v="7"/>
    <x v="27"/>
    <x v="24"/>
    <s v="909069  RFID Self Checkouts - Lifecycle"/>
    <s v="516131  Ottawa PublicLibrary Capital"/>
    <n v="0"/>
    <n v="180"/>
    <n v="0"/>
    <n v="0"/>
    <n v="0"/>
    <n v="0"/>
    <n v="0"/>
    <n v="0"/>
    <n v="0"/>
    <n v="0"/>
    <n v="180"/>
    <n v="516131"/>
    <n v="180"/>
    <s v="CW"/>
    <x v="2"/>
    <s v="Ottawa PublicLibrary Capital"/>
    <n v="909069"/>
    <s v="RFID Self Checkout - renouvellement"/>
    <s v="909069 RFID Self Checkout - renouvellement"/>
    <x v="8"/>
    <x v="24"/>
    <x v="0"/>
    <x v="0"/>
  </r>
  <r>
    <n v="909365"/>
    <x v="447"/>
    <x v="0"/>
    <x v="0"/>
    <x v="0"/>
    <x v="0"/>
    <x v="0"/>
    <x v="3"/>
    <x v="5"/>
    <x v="0"/>
    <s v="Buildings-Library"/>
    <x v="0"/>
    <x v="8"/>
    <x v="1"/>
    <x v="3"/>
    <x v="24"/>
    <s v="909365  2019 Buildings-Library"/>
    <s v="516104  City Wide Capital"/>
    <n v="810"/>
    <n v="900"/>
    <n v="900"/>
    <n v="900"/>
    <n v="900"/>
    <n v="900"/>
    <n v="900"/>
    <n v="900"/>
    <n v="900"/>
    <n v="900"/>
    <n v="8910"/>
    <n v="516104"/>
    <n v="3510"/>
    <s v="CW"/>
    <x v="3"/>
    <s v="City Wide Capital"/>
    <n v="909365"/>
    <s v="Bâtiments 2019 - Bibliothèque"/>
    <s v="909365 Bâtiments 2019 - Bibliothèque"/>
    <x v="8"/>
    <x v="24"/>
    <x v="0"/>
    <x v="0"/>
  </r>
  <r>
    <n v="909487"/>
    <x v="448"/>
    <x v="0"/>
    <x v="0"/>
    <x v="64"/>
    <x v="0"/>
    <x v="0"/>
    <x v="3"/>
    <x v="5"/>
    <x v="0"/>
    <s v="Individual"/>
    <x v="0"/>
    <x v="8"/>
    <x v="7"/>
    <x v="27"/>
    <x v="24"/>
    <s v="909487  Centennial Planning"/>
    <s v="516131  Ottawa PublicLibrary Capital"/>
    <n v="75"/>
    <n v="0"/>
    <n v="200"/>
    <n v="1800"/>
    <n v="0"/>
    <n v="0"/>
    <n v="0"/>
    <n v="0"/>
    <n v="0"/>
    <n v="0"/>
    <n v="2075"/>
    <n v="516131"/>
    <n v="2075"/>
    <n v="8"/>
    <x v="8"/>
    <s v="Ottawa PublicLibrary Capital"/>
    <n v="909487"/>
    <s v="Plannification de la succursale Centennial"/>
    <s v="909487 Plannification de la succursale Centennial"/>
    <x v="8"/>
    <x v="24"/>
    <x v="0"/>
    <x v="0"/>
  </r>
  <r>
    <n v="909488"/>
    <x v="449"/>
    <x v="0"/>
    <x v="0"/>
    <x v="64"/>
    <x v="0"/>
    <x v="0"/>
    <x v="3"/>
    <x v="5"/>
    <x v="0"/>
    <s v="Individual"/>
    <x v="0"/>
    <x v="8"/>
    <x v="7"/>
    <x v="27"/>
    <x v="24"/>
    <s v="909488  Facilities &amp; Branch Improvements - 2019"/>
    <s v="516131  Ottawa PublicLibrary Capital"/>
    <n v="425"/>
    <n v="0"/>
    <n v="425"/>
    <n v="250"/>
    <n v="0"/>
    <n v="0"/>
    <n v="0"/>
    <n v="0"/>
    <n v="0"/>
    <n v="0"/>
    <n v="1100"/>
    <n v="516131"/>
    <n v="1100"/>
    <s v="CW"/>
    <x v="8"/>
    <s v="Ottawa PublicLibrary Capital"/>
    <n v="909488"/>
    <s v="Améliorations des installations et des succursales - 2019"/>
    <s v="909488 Améliorations des installations et des succursales - 2019"/>
    <x v="8"/>
    <x v="24"/>
    <x v="0"/>
    <x v="0"/>
  </r>
  <r>
    <n v="909489"/>
    <x v="450"/>
    <x v="0"/>
    <x v="0"/>
    <x v="64"/>
    <x v="0"/>
    <x v="0"/>
    <x v="3"/>
    <x v="5"/>
    <x v="0"/>
    <s v="Individual"/>
    <x v="0"/>
    <x v="8"/>
    <x v="7"/>
    <x v="27"/>
    <x v="24"/>
    <s v="909489  Lifecycle Vehicle Purchase - 2019"/>
    <s v="516131  Ottawa PublicLibrary Capital"/>
    <n v="110"/>
    <n v="0"/>
    <n v="0"/>
    <n v="300"/>
    <n v="0"/>
    <n v="0"/>
    <n v="0"/>
    <n v="0"/>
    <n v="0"/>
    <n v="0"/>
    <n v="410"/>
    <n v="516131"/>
    <n v="410"/>
    <s v="CW"/>
    <x v="8"/>
    <s v="Ottawa PublicLibrary Capital"/>
    <n v="909489"/>
    <s v="Achat - véhicule de remplacement -  2019"/>
    <s v="909489 Achat - véhicule de remplacement -  2019"/>
    <x v="8"/>
    <x v="24"/>
    <x v="0"/>
    <x v="0"/>
  </r>
  <r>
    <n v="909495"/>
    <x v="451"/>
    <x v="0"/>
    <x v="0"/>
    <x v="64"/>
    <x v="0"/>
    <x v="0"/>
    <x v="3"/>
    <x v="5"/>
    <x v="0"/>
    <s v="Individual"/>
    <x v="0"/>
    <x v="8"/>
    <x v="7"/>
    <x v="27"/>
    <x v="24"/>
    <s v="909495  Rosemount Revitalization"/>
    <s v="516131  Ottawa PublicLibrary Capital"/>
    <n v="400"/>
    <n v="0"/>
    <n v="0"/>
    <n v="0"/>
    <n v="0"/>
    <n v="0"/>
    <n v="0"/>
    <n v="0"/>
    <n v="0"/>
    <n v="0"/>
    <n v="400"/>
    <n v="516131"/>
    <n v="400"/>
    <n v="15"/>
    <x v="8"/>
    <s v="Ottawa PublicLibrary Capital"/>
    <n v="909495"/>
    <s v="Revitalisation de la succursale Rosemount"/>
    <s v="909495 Revitalisation de la succursale Rosemount"/>
    <x v="8"/>
    <x v="24"/>
    <x v="0"/>
    <x v="0"/>
  </r>
  <r>
    <n v="909496"/>
    <x v="452"/>
    <x v="0"/>
    <x v="0"/>
    <x v="64"/>
    <x v="0"/>
    <x v="0"/>
    <x v="3"/>
    <x v="5"/>
    <x v="0"/>
    <s v="Individual"/>
    <x v="0"/>
    <x v="8"/>
    <x v="7"/>
    <x v="27"/>
    <x v="24"/>
    <s v="909496  Technology Replacements 2019"/>
    <s v="516131  Ottawa PublicLibrary Capital"/>
    <n v="110"/>
    <n v="0"/>
    <n v="0"/>
    <n v="265"/>
    <n v="0"/>
    <n v="0"/>
    <n v="0"/>
    <n v="0"/>
    <n v="0"/>
    <n v="0"/>
    <n v="375"/>
    <n v="516131"/>
    <n v="375"/>
    <s v="CW"/>
    <x v="9"/>
    <s v="Ottawa PublicLibrary Capital"/>
    <n v="909496"/>
    <s v="Remplacements de technologies - 2019"/>
    <s v="909496 Remplacements de technologies - 2019"/>
    <x v="8"/>
    <x v="24"/>
    <x v="0"/>
    <x v="0"/>
  </r>
  <r>
    <n v="907059"/>
    <x v="453"/>
    <x v="0"/>
    <x v="0"/>
    <x v="64"/>
    <x v="0"/>
    <x v="0"/>
    <x v="3"/>
    <x v="5"/>
    <x v="0"/>
    <s v="Individual"/>
    <x v="1"/>
    <x v="8"/>
    <x v="7"/>
    <x v="27"/>
    <x v="24"/>
    <s v="907059  Barrhaven - New Branch Construction"/>
    <s v="516131  Ottawa PublicLibrary Capital"/>
    <n v="0"/>
    <n v="0"/>
    <n v="0"/>
    <n v="0"/>
    <n v="0"/>
    <n v="0"/>
    <n v="16"/>
    <n v="270"/>
    <n v="0"/>
    <n v="0"/>
    <n v="286"/>
    <n v="516131"/>
    <n v="0"/>
    <n v="3"/>
    <x v="0"/>
    <s v="Ottawa PublicLibrary Capital"/>
    <n v="907059"/>
    <s v="Barrhaven - Nouvelle construction"/>
    <s v="907059 Barrhaven - Nouvelle construction"/>
    <x v="8"/>
    <x v="24"/>
    <x v="1"/>
    <x v="0"/>
  </r>
  <r>
    <n v="907059"/>
    <x v="453"/>
    <x v="1"/>
    <x v="1"/>
    <x v="65"/>
    <x v="1"/>
    <x v="1"/>
    <x v="3"/>
    <x v="5"/>
    <x v="0"/>
    <s v="Individual"/>
    <x v="1"/>
    <x v="8"/>
    <x v="7"/>
    <x v="27"/>
    <x v="24"/>
    <s v="907059  Barrhaven - New Branch Construction"/>
    <s v="516260  Library (Outside Greenbelt)"/>
    <n v="0"/>
    <n v="0"/>
    <n v="0"/>
    <n v="0"/>
    <n v="0"/>
    <n v="0"/>
    <n v="207"/>
    <n v="916"/>
    <n v="0"/>
    <n v="0"/>
    <n v="1123"/>
    <n v="516260"/>
    <n v="0"/>
    <n v="3"/>
    <x v="0"/>
    <s v="Library"/>
    <n v="907059"/>
    <s v="Barrhaven - Nouvelle construction"/>
    <s v="907059 Barrhaven - Nouvelle construction"/>
    <x v="8"/>
    <x v="24"/>
    <x v="1"/>
    <x v="1"/>
  </r>
  <r>
    <n v="907059"/>
    <x v="453"/>
    <x v="1"/>
    <x v="1"/>
    <x v="66"/>
    <x v="1"/>
    <x v="1"/>
    <x v="3"/>
    <x v="5"/>
    <x v="0"/>
    <s v="Individual"/>
    <x v="1"/>
    <x v="8"/>
    <x v="7"/>
    <x v="27"/>
    <x v="24"/>
    <s v="907059  Barrhaven - New Branch Construction"/>
    <s v="516327  D/C - Library (Rural)"/>
    <n v="0"/>
    <n v="0"/>
    <n v="0"/>
    <n v="0"/>
    <n v="0"/>
    <n v="0"/>
    <n v="77"/>
    <n v="339"/>
    <n v="0"/>
    <n v="0"/>
    <n v="416"/>
    <n v="516327"/>
    <n v="0"/>
    <n v="3"/>
    <x v="0"/>
    <s v="Library"/>
    <n v="907059"/>
    <s v="Barrhaven - Nouvelle construction"/>
    <s v="907059 Barrhaven - Nouvelle construction"/>
    <x v="8"/>
    <x v="24"/>
    <x v="1"/>
    <x v="1"/>
  </r>
  <r>
    <n v="907059"/>
    <x v="453"/>
    <x v="2"/>
    <x v="2"/>
    <x v="2"/>
    <x v="2"/>
    <x v="0"/>
    <x v="3"/>
    <x v="5"/>
    <x v="0"/>
    <s v="Individual"/>
    <x v="1"/>
    <x v="8"/>
    <x v="7"/>
    <x v="27"/>
    <x v="24"/>
    <s v="907059  Barrhaven - New Branch Construction"/>
    <s v="518004  Tax Supported Debt"/>
    <n v="0"/>
    <n v="0"/>
    <n v="0"/>
    <n v="0"/>
    <n v="0"/>
    <n v="0"/>
    <n v="50"/>
    <n v="3000"/>
    <n v="0"/>
    <n v="0"/>
    <n v="3050"/>
    <n v="518004"/>
    <n v="0"/>
    <n v="3"/>
    <x v="0"/>
    <s v="Tax Supported Debt"/>
    <n v="907059"/>
    <s v="Barrhaven - Nouvelle construction"/>
    <s v="907059 Barrhaven - Nouvelle construction"/>
    <x v="8"/>
    <x v="24"/>
    <x v="1"/>
    <x v="2"/>
  </r>
  <r>
    <n v="907059"/>
    <x v="453"/>
    <x v="4"/>
    <x v="2"/>
    <x v="67"/>
    <x v="4"/>
    <x v="1"/>
    <x v="3"/>
    <x v="5"/>
    <x v="0"/>
    <s v="Individual"/>
    <x v="1"/>
    <x v="8"/>
    <x v="7"/>
    <x v="27"/>
    <x v="24"/>
    <s v="907059  Barrhaven - New Branch Construction"/>
    <s v="518042  Library DC Debt  TBA"/>
    <n v="0"/>
    <n v="0"/>
    <n v="0"/>
    <n v="0"/>
    <n v="0"/>
    <n v="0"/>
    <n v="0"/>
    <n v="3475"/>
    <n v="0"/>
    <n v="0"/>
    <n v="3475"/>
    <n v="518042"/>
    <n v="0"/>
    <n v="3"/>
    <x v="0"/>
    <s v="Library DC Debt"/>
    <n v="907059"/>
    <s v="Barrhaven - Nouvelle construction"/>
    <s v="907059 Barrhaven - Nouvelle construction"/>
    <x v="8"/>
    <x v="24"/>
    <x v="1"/>
    <x v="2"/>
  </r>
  <r>
    <n v="908692"/>
    <x v="454"/>
    <x v="0"/>
    <x v="0"/>
    <x v="64"/>
    <x v="0"/>
    <x v="0"/>
    <x v="3"/>
    <x v="5"/>
    <x v="0"/>
    <s v="Individual"/>
    <x v="1"/>
    <x v="8"/>
    <x v="7"/>
    <x v="27"/>
    <x v="24"/>
    <s v="908692  North Gower Library Expansion"/>
    <s v="516131  Ottawa PublicLibrary Capital"/>
    <n v="0"/>
    <n v="0"/>
    <n v="0"/>
    <n v="0"/>
    <n v="2000"/>
    <n v="0"/>
    <n v="0"/>
    <n v="0"/>
    <n v="0"/>
    <n v="0"/>
    <n v="2000"/>
    <n v="516131"/>
    <n v="0"/>
    <s v="CW"/>
    <x v="5"/>
    <s v="Ottawa PublicLibrary Capital"/>
    <n v="908692"/>
    <s v="North  Gower - Agrandissement"/>
    <s v="908692 North  Gower - Agrandissement"/>
    <x v="8"/>
    <x v="24"/>
    <x v="1"/>
    <x v="0"/>
  </r>
  <r>
    <n v="909497"/>
    <x v="455"/>
    <x v="0"/>
    <x v="0"/>
    <x v="64"/>
    <x v="0"/>
    <x v="0"/>
    <x v="3"/>
    <x v="5"/>
    <x v="0"/>
    <s v="Individual"/>
    <x v="1"/>
    <x v="8"/>
    <x v="7"/>
    <x v="27"/>
    <x v="24"/>
    <s v="909497  East Urban Planning - DC"/>
    <s v="516131  Ottawa PublicLibrary Capital"/>
    <n v="40"/>
    <n v="0"/>
    <n v="0"/>
    <n v="0"/>
    <n v="0"/>
    <n v="0"/>
    <n v="0"/>
    <n v="0"/>
    <n v="0"/>
    <n v="0"/>
    <n v="40"/>
    <n v="516131"/>
    <n v="40"/>
    <n v="19"/>
    <x v="3"/>
    <s v="Ottawa PublicLibrary Capital"/>
    <n v="909497"/>
    <s v="Planification urbain-est - Redevances d’aménagement"/>
    <s v="909497 Planification urbain-est - Redevances d’aménagement"/>
    <x v="8"/>
    <x v="24"/>
    <x v="1"/>
    <x v="0"/>
  </r>
  <r>
    <n v="909497"/>
    <x v="455"/>
    <x v="1"/>
    <x v="1"/>
    <x v="65"/>
    <x v="1"/>
    <x v="1"/>
    <x v="3"/>
    <x v="5"/>
    <x v="0"/>
    <s v="Individual"/>
    <x v="1"/>
    <x v="8"/>
    <x v="7"/>
    <x v="27"/>
    <x v="24"/>
    <s v="909497  East Urban Planning - DC"/>
    <s v="516260  Library (Outside Greenbelt)"/>
    <n v="360"/>
    <n v="0"/>
    <n v="0"/>
    <n v="0"/>
    <n v="0"/>
    <n v="0"/>
    <n v="0"/>
    <n v="0"/>
    <n v="0"/>
    <n v="0"/>
    <n v="360"/>
    <n v="516260"/>
    <n v="360"/>
    <n v="19"/>
    <x v="3"/>
    <s v="Library"/>
    <n v="909497"/>
    <s v="Planification urbain-est - Redevances d’aménagement"/>
    <s v="909497 Planification urbain-est - Redevances d’aménagement"/>
    <x v="8"/>
    <x v="24"/>
    <x v="1"/>
    <x v="1"/>
  </r>
  <r>
    <n v="909498"/>
    <x v="456"/>
    <x v="0"/>
    <x v="0"/>
    <x v="64"/>
    <x v="0"/>
    <x v="0"/>
    <x v="3"/>
    <x v="5"/>
    <x v="0"/>
    <s v="Individual"/>
    <x v="1"/>
    <x v="8"/>
    <x v="7"/>
    <x v="27"/>
    <x v="24"/>
    <s v="909498  Library Materials - DC - 2019"/>
    <s v="516131  Ottawa PublicLibrary Capital"/>
    <n v="262"/>
    <n v="0"/>
    <n v="0"/>
    <n v="307"/>
    <n v="0"/>
    <n v="0"/>
    <n v="0"/>
    <n v="0"/>
    <n v="0"/>
    <n v="0"/>
    <n v="569"/>
    <n v="516131"/>
    <n v="569"/>
    <s v="CW"/>
    <x v="3"/>
    <s v="Ottawa PublicLibrary Capital"/>
    <n v="909498"/>
    <s v="Matériels de Bibliothèque - Redevances d’aménagement - 2019"/>
    <s v="909498 Matériels de Bibliothèque - Redevances d’aménagement - 2019"/>
    <x v="8"/>
    <x v="24"/>
    <x v="1"/>
    <x v="0"/>
  </r>
  <r>
    <n v="909498"/>
    <x v="456"/>
    <x v="1"/>
    <x v="1"/>
    <x v="68"/>
    <x v="1"/>
    <x v="1"/>
    <x v="3"/>
    <x v="5"/>
    <x v="0"/>
    <s v="Individual"/>
    <x v="1"/>
    <x v="8"/>
    <x v="7"/>
    <x v="27"/>
    <x v="24"/>
    <s v="909498  Library Materials - DC - 2019"/>
    <s v="516259  Library (City Wide)"/>
    <n v="1488"/>
    <n v="0"/>
    <n v="0"/>
    <n v="0"/>
    <n v="0"/>
    <n v="0"/>
    <n v="0"/>
    <n v="0"/>
    <n v="0"/>
    <n v="0"/>
    <n v="1488"/>
    <n v="516259"/>
    <n v="1488"/>
    <s v="CW"/>
    <x v="3"/>
    <s v="Library"/>
    <n v="909498"/>
    <s v="Matériels de Bibliothèque - Redevances d’aménagement - 2019"/>
    <s v="909498 Matériels de Bibliothèque - Redevances d’aménagement - 2019"/>
    <x v="8"/>
    <x v="24"/>
    <x v="1"/>
    <x v="1"/>
  </r>
  <r>
    <n v="909498"/>
    <x v="456"/>
    <x v="1"/>
    <x v="1"/>
    <x v="4"/>
    <x v="1"/>
    <x v="1"/>
    <x v="3"/>
    <x v="5"/>
    <x v="0"/>
    <s v="Individual"/>
    <x v="1"/>
    <x v="8"/>
    <x v="7"/>
    <x v="27"/>
    <x v="24"/>
    <s v="909498  Library Materials - DC - 2019"/>
    <s v="516298  Future DC Funding"/>
    <n v="0"/>
    <n v="0"/>
    <n v="0"/>
    <n v="1737"/>
    <n v="0"/>
    <n v="0"/>
    <n v="0"/>
    <n v="0"/>
    <n v="0"/>
    <n v="0"/>
    <n v="1737"/>
    <n v="516298"/>
    <n v="1737"/>
    <s v="CW"/>
    <x v="3"/>
    <s v="Check "/>
    <n v="909498"/>
    <s v="Matériels de Bibliothèque - Redevances d’aménagement - 2019"/>
    <s v="909498 Matériels de Bibliothèque - Redevances d’aménagement - 2019"/>
    <x v="8"/>
    <x v="24"/>
    <x v="1"/>
    <x v="1"/>
  </r>
  <r>
    <n v="909499"/>
    <x v="457"/>
    <x v="0"/>
    <x v="0"/>
    <x v="64"/>
    <x v="0"/>
    <x v="0"/>
    <x v="3"/>
    <x v="5"/>
    <x v="0"/>
    <s v="Individual"/>
    <x v="1"/>
    <x v="8"/>
    <x v="7"/>
    <x v="27"/>
    <x v="24"/>
    <s v="909499  Riverside South Design - DC"/>
    <s v="516131  Ottawa PublicLibrary Capital"/>
    <n v="76"/>
    <n v="0"/>
    <n v="1820"/>
    <n v="0"/>
    <n v="0"/>
    <n v="0"/>
    <n v="0"/>
    <n v="0"/>
    <n v="0"/>
    <n v="0"/>
    <n v="1896"/>
    <n v="516131"/>
    <n v="1896"/>
    <n v="22"/>
    <x v="3"/>
    <s v="Ottawa PublicLibrary Capital"/>
    <n v="909499"/>
    <s v="Riverside-sud – Conception  – Redevances d’aménagement "/>
    <s v="909499 Riverside-sud – Conception  – Redevances d’aménagement "/>
    <x v="8"/>
    <x v="24"/>
    <x v="1"/>
    <x v="0"/>
  </r>
  <r>
    <n v="909499"/>
    <x v="457"/>
    <x v="1"/>
    <x v="1"/>
    <x v="65"/>
    <x v="1"/>
    <x v="1"/>
    <x v="3"/>
    <x v="5"/>
    <x v="0"/>
    <s v="Individual"/>
    <x v="1"/>
    <x v="8"/>
    <x v="7"/>
    <x v="27"/>
    <x v="24"/>
    <s v="909499  Riverside South Design - DC"/>
    <s v="516260  Library (Outside Greenbelt)"/>
    <n v="237"/>
    <n v="0"/>
    <n v="5943"/>
    <n v="0"/>
    <n v="0"/>
    <n v="0"/>
    <n v="0"/>
    <n v="0"/>
    <n v="0"/>
    <n v="0"/>
    <n v="6180"/>
    <n v="516260"/>
    <n v="6180"/>
    <n v="22"/>
    <x v="3"/>
    <s v="Library"/>
    <n v="909499"/>
    <s v="Riverside-sud – Conception  – Redevances d’aménagement "/>
    <s v="909499 Riverside-sud – Conception  – Redevances d’aménagement "/>
    <x v="8"/>
    <x v="24"/>
    <x v="1"/>
    <x v="1"/>
  </r>
  <r>
    <n v="909499"/>
    <x v="457"/>
    <x v="1"/>
    <x v="1"/>
    <x v="66"/>
    <x v="1"/>
    <x v="1"/>
    <x v="3"/>
    <x v="5"/>
    <x v="0"/>
    <s v="Individual"/>
    <x v="1"/>
    <x v="8"/>
    <x v="7"/>
    <x v="27"/>
    <x v="24"/>
    <s v="909499  Riverside South Design - DC"/>
    <s v="516327  D/C - Library (Rural)"/>
    <n v="87"/>
    <n v="0"/>
    <n v="2199"/>
    <n v="0"/>
    <n v="0"/>
    <n v="0"/>
    <n v="0"/>
    <n v="0"/>
    <n v="0"/>
    <n v="0"/>
    <n v="2286"/>
    <n v="516327"/>
    <n v="2286"/>
    <n v="22"/>
    <x v="3"/>
    <s v="Library"/>
    <n v="909499"/>
    <s v="Riverside-sud – Conception  – Redevances d’aménagement "/>
    <s v="909499 Riverside-sud – Conception  – Redevances d’aménagement "/>
    <x v="8"/>
    <x v="24"/>
    <x v="1"/>
    <x v="1"/>
  </r>
  <r>
    <n v="908221"/>
    <x v="458"/>
    <x v="0"/>
    <x v="0"/>
    <x v="64"/>
    <x v="0"/>
    <x v="0"/>
    <x v="3"/>
    <x v="5"/>
    <x v="0"/>
    <s v="Individual"/>
    <x v="2"/>
    <x v="8"/>
    <x v="7"/>
    <x v="27"/>
    <x v="24"/>
    <s v="908221  RFID (Const &amp; Equip)"/>
    <s v="516131  Ottawa PublicLibrary Capital"/>
    <n v="0"/>
    <n v="0"/>
    <n v="0"/>
    <n v="0"/>
    <n v="94"/>
    <n v="145"/>
    <n v="145"/>
    <n v="0"/>
    <n v="0"/>
    <n v="0"/>
    <n v="384"/>
    <n v="516131"/>
    <n v="0"/>
    <s v="CW"/>
    <x v="9"/>
    <s v="Ottawa PublicLibrary Capital"/>
    <n v="908221"/>
    <s v="RFID (Const e Equip.)"/>
    <s v="908221 RFID (Const e Equip.)"/>
    <x v="8"/>
    <x v="24"/>
    <x v="2"/>
    <x v="0"/>
  </r>
  <r>
    <n v="908221"/>
    <x v="458"/>
    <x v="1"/>
    <x v="1"/>
    <x v="68"/>
    <x v="1"/>
    <x v="1"/>
    <x v="3"/>
    <x v="5"/>
    <x v="0"/>
    <s v="Individual"/>
    <x v="2"/>
    <x v="8"/>
    <x v="7"/>
    <x v="27"/>
    <x v="24"/>
    <s v="908221  RFID (Const &amp; Equip)"/>
    <s v="516259  Library (City Wide)"/>
    <n v="0"/>
    <n v="0"/>
    <n v="0"/>
    <n v="0"/>
    <n v="556"/>
    <n v="855"/>
    <n v="855"/>
    <n v="0"/>
    <n v="0"/>
    <n v="0"/>
    <n v="2266"/>
    <n v="516259"/>
    <n v="0"/>
    <s v="CW"/>
    <x v="9"/>
    <s v="Library"/>
    <n v="908221"/>
    <s v="RFID (Const e Equip.)"/>
    <s v="908221 RFID (Const e Equip.)"/>
    <x v="8"/>
    <x v="24"/>
    <x v="2"/>
    <x v="1"/>
  </r>
  <r>
    <n v="908265"/>
    <x v="459"/>
    <x v="0"/>
    <x v="0"/>
    <x v="64"/>
    <x v="0"/>
    <x v="0"/>
    <x v="3"/>
    <x v="5"/>
    <x v="0"/>
    <s v="Individual"/>
    <x v="2"/>
    <x v="8"/>
    <x v="7"/>
    <x v="27"/>
    <x v="24"/>
    <s v="908265  Accessiblity Technology"/>
    <s v="516131  Ottawa PublicLibrary Capital"/>
    <n v="0"/>
    <n v="125"/>
    <n v="0"/>
    <n v="85"/>
    <n v="0"/>
    <n v="0"/>
    <n v="0"/>
    <n v="0"/>
    <n v="0"/>
    <n v="0"/>
    <n v="210"/>
    <n v="516131"/>
    <n v="210"/>
    <s v="CW"/>
    <x v="9"/>
    <s v="Ottawa PublicLibrary Capital"/>
    <n v="908265"/>
    <s v="Technologies accessibles"/>
    <s v="908265 Technologies accessibles"/>
    <x v="8"/>
    <x v="24"/>
    <x v="2"/>
    <x v="0"/>
  </r>
  <r>
    <n v="909137"/>
    <x v="460"/>
    <x v="0"/>
    <x v="0"/>
    <x v="64"/>
    <x v="0"/>
    <x v="0"/>
    <x v="3"/>
    <x v="5"/>
    <x v="0"/>
    <s v="Individual"/>
    <x v="2"/>
    <x v="8"/>
    <x v="7"/>
    <x v="27"/>
    <x v="24"/>
    <s v="909137  Accessiblity Technology 2018"/>
    <s v="516131  Ottawa PublicLibrary Capital"/>
    <n v="0"/>
    <n v="0"/>
    <n v="0"/>
    <n v="85"/>
    <n v="85"/>
    <n v="85"/>
    <n v="0"/>
    <n v="0"/>
    <n v="0"/>
    <n v="0"/>
    <n v="255"/>
    <n v="516131"/>
    <n v="85"/>
    <s v="CW"/>
    <x v="9"/>
    <s v="Ottawa PublicLibrary Capital"/>
    <n v="909137"/>
    <s v="Technologie reliée à l'accessibilité"/>
    <s v="909137 Technologie reliée à l'accessibilité"/>
    <x v="8"/>
    <x v="24"/>
    <x v="2"/>
    <x v="0"/>
  </r>
  <r>
    <n v="909500"/>
    <x v="461"/>
    <x v="0"/>
    <x v="0"/>
    <x v="64"/>
    <x v="0"/>
    <x v="0"/>
    <x v="3"/>
    <x v="5"/>
    <x v="0"/>
    <s v="Individual"/>
    <x v="2"/>
    <x v="8"/>
    <x v="7"/>
    <x v="27"/>
    <x v="24"/>
    <s v="909500  Creation and Innovation Fund - 2019"/>
    <s v="516131  Ottawa PublicLibrary Capital"/>
    <n v="500"/>
    <n v="500"/>
    <n v="500"/>
    <n v="500"/>
    <n v="0"/>
    <n v="0"/>
    <n v="0"/>
    <n v="0"/>
    <n v="0"/>
    <n v="0"/>
    <n v="2000"/>
    <n v="516131"/>
    <n v="2000"/>
    <s v="CW"/>
    <x v="3"/>
    <s v="Ottawa PublicLibrary Capital"/>
    <n v="909500"/>
    <s v="Fonds de création et d’innovation - 2019"/>
    <s v="909500 Fonds de création et d’innovation - 2019"/>
    <x v="8"/>
    <x v="24"/>
    <x v="2"/>
    <x v="0"/>
  </r>
  <r>
    <n v="909476"/>
    <x v="462"/>
    <x v="0"/>
    <x v="0"/>
    <x v="0"/>
    <x v="0"/>
    <x v="0"/>
    <x v="3"/>
    <x v="5"/>
    <x v="0"/>
    <s v="Accessibility - Library"/>
    <x v="2"/>
    <x v="8"/>
    <x v="1"/>
    <x v="3"/>
    <x v="24"/>
    <s v="909476  2019 Accessibility - Library"/>
    <s v="516104  City Wide Capital"/>
    <n v="140"/>
    <n v="140"/>
    <n v="140"/>
    <n v="140"/>
    <n v="0"/>
    <n v="0"/>
    <n v="0"/>
    <n v="0"/>
    <n v="0"/>
    <n v="0"/>
    <n v="560"/>
    <n v="516104"/>
    <n v="560"/>
    <s v="CW"/>
    <x v="3"/>
    <s v="City Wide Capital"/>
    <n v="909476"/>
    <s v="Accessibilité 2019 - Bibliothèque"/>
    <s v="909476 Accessibilité 2019 - Bibliothèque"/>
    <x v="8"/>
    <x v="24"/>
    <x v="3"/>
    <x v="0"/>
  </r>
  <r>
    <n v="909143"/>
    <x v="463"/>
    <x v="0"/>
    <x v="0"/>
    <x v="69"/>
    <x v="0"/>
    <x v="0"/>
    <x v="4"/>
    <x v="6"/>
    <x v="0"/>
    <s v="Individual"/>
    <x v="0"/>
    <x v="9"/>
    <x v="8"/>
    <x v="28"/>
    <x v="25"/>
    <s v="909143  Telecommunications  2019"/>
    <s v="516117  Police Capital"/>
    <n v="424"/>
    <n v="1195"/>
    <n v="721.8"/>
    <n v="760.2"/>
    <n v="0"/>
    <n v="0"/>
    <n v="0"/>
    <n v="0"/>
    <n v="0"/>
    <n v="0"/>
    <n v="3101"/>
    <n v="516117"/>
    <n v="3101"/>
    <s v="CW"/>
    <x v="8"/>
    <s v="Police Capital"/>
    <n v="909143"/>
    <s v="Télécommunications 2019"/>
    <s v="909143 Télécommunications 2019"/>
    <x v="9"/>
    <x v="25"/>
    <x v="0"/>
    <x v="0"/>
  </r>
  <r>
    <n v="909306"/>
    <x v="464"/>
    <x v="0"/>
    <x v="0"/>
    <x v="69"/>
    <x v="0"/>
    <x v="0"/>
    <x v="4"/>
    <x v="6"/>
    <x v="0"/>
    <s v="Individual"/>
    <x v="0"/>
    <x v="9"/>
    <x v="8"/>
    <x v="28"/>
    <x v="25"/>
    <s v="909306  Facility Life Cycle 2019"/>
    <s v="516117  Police Capital"/>
    <n v="1815"/>
    <n v="2310"/>
    <n v="2371"/>
    <n v="2434"/>
    <n v="0"/>
    <n v="0"/>
    <n v="0"/>
    <n v="0"/>
    <n v="0"/>
    <n v="0"/>
    <n v="8930"/>
    <n v="516117"/>
    <n v="8930"/>
    <s v="CW"/>
    <x v="3"/>
    <s v="Police Capital"/>
    <n v="909306"/>
    <s v="Cycle de vie des installations 2019"/>
    <s v="909306 Cycle de vie des installations 2019"/>
    <x v="9"/>
    <x v="25"/>
    <x v="0"/>
    <x v="0"/>
  </r>
  <r>
    <n v="909550"/>
    <x v="465"/>
    <x v="3"/>
    <x v="3"/>
    <x v="11"/>
    <x v="3"/>
    <x v="2"/>
    <x v="4"/>
    <x v="6"/>
    <x v="0"/>
    <s v="Fleet - Renewal"/>
    <x v="0"/>
    <x v="9"/>
    <x v="8"/>
    <x v="28"/>
    <x v="25"/>
    <s v="909550  Fleet Replacement Program 2019"/>
    <s v="517005  General Revenue"/>
    <n v="286"/>
    <n v="286"/>
    <n v="286"/>
    <n v="286"/>
    <n v="286"/>
    <n v="0"/>
    <n v="0"/>
    <n v="0"/>
    <n v="0"/>
    <n v="0"/>
    <n v="1430"/>
    <n v="517005"/>
    <n v="1144"/>
    <s v="CW"/>
    <x v="8"/>
    <s v="General"/>
    <n v="909550"/>
    <s v="Programme de remplacement du parc de véhicules 2019"/>
    <s v="909550 Programme de remplacement du parc de véhicules 2019"/>
    <x v="9"/>
    <x v="25"/>
    <x v="0"/>
    <x v="3"/>
  </r>
  <r>
    <n v="909550"/>
    <x v="465"/>
    <x v="0"/>
    <x v="0"/>
    <x v="70"/>
    <x v="0"/>
    <x v="0"/>
    <x v="4"/>
    <x v="6"/>
    <x v="0"/>
    <s v="Fleet - Renewal"/>
    <x v="0"/>
    <x v="9"/>
    <x v="8"/>
    <x v="28"/>
    <x v="25"/>
    <s v="909550  Fleet Replacement Program 2019"/>
    <s v="516121  Fleet Police"/>
    <n v="3963"/>
    <n v="4505.3"/>
    <n v="4426.8999999999996"/>
    <n v="5421.2"/>
    <n v="0"/>
    <n v="0"/>
    <n v="0"/>
    <n v="0"/>
    <n v="0"/>
    <n v="0"/>
    <n v="18316.399999999998"/>
    <n v="516121"/>
    <n v="18316.399999999998"/>
    <s v="CW"/>
    <x v="8"/>
    <s v="Fleet Police"/>
    <n v="909550"/>
    <s v="Programme de remplacement du parc de véhicules 2019"/>
    <s v="909550 Programme de remplacement du parc de véhicules 2019"/>
    <x v="9"/>
    <x v="25"/>
    <x v="0"/>
    <x v="0"/>
  </r>
  <r>
    <n v="909551"/>
    <x v="466"/>
    <x v="0"/>
    <x v="0"/>
    <x v="69"/>
    <x v="0"/>
    <x v="0"/>
    <x v="4"/>
    <x v="6"/>
    <x v="0"/>
    <s v="Individual"/>
    <x v="0"/>
    <x v="9"/>
    <x v="8"/>
    <x v="28"/>
    <x v="25"/>
    <s v="909551  Infrastructure Support 2019"/>
    <s v="516117  Police Capital"/>
    <n v="1853"/>
    <n v="2955"/>
    <n v="0"/>
    <n v="2149"/>
    <n v="0"/>
    <n v="0"/>
    <n v="0"/>
    <n v="0"/>
    <n v="0"/>
    <n v="0"/>
    <n v="6957"/>
    <n v="516117"/>
    <n v="6957"/>
    <s v="CW"/>
    <x v="8"/>
    <s v="Police Capital"/>
    <n v="909551"/>
    <s v="Soutien à l’infrastructure 2019"/>
    <s v="909551 Soutien à l’infrastructure 2019"/>
    <x v="9"/>
    <x v="25"/>
    <x v="0"/>
    <x v="0"/>
  </r>
  <r>
    <n v="909551"/>
    <x v="466"/>
    <x v="0"/>
    <x v="0"/>
    <x v="70"/>
    <x v="0"/>
    <x v="0"/>
    <x v="4"/>
    <x v="6"/>
    <x v="0"/>
    <s v="Individual"/>
    <x v="0"/>
    <x v="9"/>
    <x v="8"/>
    <x v="28"/>
    <x v="25"/>
    <s v="909551  Infrastructure Support 2019"/>
    <s v="516121  Fleet Police"/>
    <n v="0"/>
    <n v="0"/>
    <n v="2031"/>
    <n v="0"/>
    <n v="0"/>
    <n v="0"/>
    <n v="0"/>
    <n v="0"/>
    <n v="0"/>
    <n v="0"/>
    <n v="2031"/>
    <n v="516121"/>
    <n v="2031"/>
    <s v="CW"/>
    <x v="8"/>
    <s v="Fleet Police"/>
    <n v="909551"/>
    <s v="Soutien à l’infrastructure 2019"/>
    <s v="909551 Soutien à l’infrastructure 2019"/>
    <x v="9"/>
    <x v="25"/>
    <x v="0"/>
    <x v="0"/>
  </r>
  <r>
    <n v="909552"/>
    <x v="467"/>
    <x v="0"/>
    <x v="0"/>
    <x v="69"/>
    <x v="0"/>
    <x v="0"/>
    <x v="4"/>
    <x v="6"/>
    <x v="0"/>
    <s v="Individual"/>
    <x v="0"/>
    <x v="9"/>
    <x v="8"/>
    <x v="28"/>
    <x v="25"/>
    <s v="909552  Evergreening of Assets 2019"/>
    <s v="516117  Police Capital"/>
    <n v="45"/>
    <n v="90"/>
    <n v="635"/>
    <n v="1180"/>
    <n v="0"/>
    <n v="0"/>
    <n v="0"/>
    <n v="0"/>
    <n v="0"/>
    <n v="0"/>
    <n v="1950"/>
    <n v="516117"/>
    <n v="1950"/>
    <s v="CW"/>
    <x v="8"/>
    <s v="Police Capital"/>
    <n v="909552"/>
    <s v="Modifications progressive des atouts 2019"/>
    <s v="909552 Modifications progressive des atouts 2019"/>
    <x v="9"/>
    <x v="25"/>
    <x v="0"/>
    <x v="0"/>
  </r>
  <r>
    <n v="903447"/>
    <x v="468"/>
    <x v="2"/>
    <x v="2"/>
    <x v="71"/>
    <x v="2"/>
    <x v="0"/>
    <x v="4"/>
    <x v="6"/>
    <x v="0"/>
    <s v="Individual"/>
    <x v="1"/>
    <x v="9"/>
    <x v="8"/>
    <x v="10"/>
    <x v="25"/>
    <s v="903447  South Facility"/>
    <s v="518017  Police Debt"/>
    <n v="1400"/>
    <n v="0"/>
    <n v="0"/>
    <n v="0"/>
    <n v="0"/>
    <n v="0"/>
    <n v="0"/>
    <n v="0"/>
    <n v="0"/>
    <n v="0"/>
    <n v="1400"/>
    <n v="518017"/>
    <n v="1400"/>
    <s v="CW"/>
    <x v="8"/>
    <s v="Police Debt"/>
    <n v="903447"/>
    <s v="Installation sud"/>
    <s v="903447 Installation sud"/>
    <x v="9"/>
    <x v="25"/>
    <x v="1"/>
    <x v="2"/>
  </r>
  <r>
    <n v="909309"/>
    <x v="469"/>
    <x v="2"/>
    <x v="2"/>
    <x v="71"/>
    <x v="2"/>
    <x v="0"/>
    <x v="4"/>
    <x v="6"/>
    <x v="0"/>
    <s v="Individual"/>
    <x v="1"/>
    <x v="9"/>
    <x v="8"/>
    <x v="28"/>
    <x v="25"/>
    <s v="909309  South Facility Phase 2"/>
    <s v="518017  Police Debt"/>
    <n v="16792"/>
    <n v="16000"/>
    <n v="0"/>
    <n v="0"/>
    <n v="0"/>
    <n v="0"/>
    <n v="0"/>
    <n v="0"/>
    <n v="0"/>
    <n v="0"/>
    <n v="32792"/>
    <n v="518017"/>
    <n v="32792"/>
    <s v="CW"/>
    <x v="3"/>
    <s v="Police Debt"/>
    <n v="909309"/>
    <s v="Nouvelles Installations - Sud la Phase 2"/>
    <s v="909309 Nouvelles Installations - Sud la Phase 2"/>
    <x v="9"/>
    <x v="25"/>
    <x v="1"/>
    <x v="2"/>
  </r>
  <r>
    <n v="907491"/>
    <x v="470"/>
    <x v="0"/>
    <x v="0"/>
    <x v="69"/>
    <x v="0"/>
    <x v="0"/>
    <x v="4"/>
    <x v="6"/>
    <x v="0"/>
    <s v="Individual"/>
    <x v="2"/>
    <x v="9"/>
    <x v="8"/>
    <x v="10"/>
    <x v="25"/>
    <s v="907491  Elgin Refit - 2014"/>
    <s v="516117  Police Capital"/>
    <n v="0"/>
    <n v="0"/>
    <n v="0"/>
    <n v="3603"/>
    <n v="0"/>
    <n v="0"/>
    <n v="0"/>
    <n v="0"/>
    <n v="0"/>
    <n v="0"/>
    <n v="3603"/>
    <n v="516117"/>
    <n v="3603"/>
    <n v="14"/>
    <x v="9"/>
    <s v="Police Capital"/>
    <n v="907491"/>
    <s v="Elgin radoub - 2014"/>
    <s v="907491 Elgin radoub - 2014"/>
    <x v="9"/>
    <x v="25"/>
    <x v="2"/>
    <x v="0"/>
  </r>
  <r>
    <n v="907491"/>
    <x v="470"/>
    <x v="0"/>
    <x v="0"/>
    <x v="72"/>
    <x v="0"/>
    <x v="0"/>
    <x v="4"/>
    <x v="6"/>
    <x v="0"/>
    <s v="Individual"/>
    <x v="2"/>
    <x v="9"/>
    <x v="8"/>
    <x v="10"/>
    <x v="25"/>
    <s v="907491  Elgin Refit - 2014"/>
    <s v="516172  OPS Facilities Strategic Reserve"/>
    <n v="330"/>
    <n v="0"/>
    <n v="0"/>
    <n v="0"/>
    <n v="0"/>
    <n v="0"/>
    <n v="0"/>
    <n v="0"/>
    <n v="0"/>
    <n v="0"/>
    <n v="330"/>
    <n v="516172"/>
    <n v="330"/>
    <n v="14"/>
    <x v="9"/>
    <s v="OPS Facilities Strategic"/>
    <n v="907491"/>
    <s v="Elgin radoub - 2014"/>
    <s v="907491 Elgin radoub - 2014"/>
    <x v="9"/>
    <x v="25"/>
    <x v="2"/>
    <x v="0"/>
  </r>
  <r>
    <n v="907492"/>
    <x v="471"/>
    <x v="0"/>
    <x v="0"/>
    <x v="69"/>
    <x v="0"/>
    <x v="0"/>
    <x v="4"/>
    <x v="6"/>
    <x v="0"/>
    <s v="Individual"/>
    <x v="2"/>
    <x v="9"/>
    <x v="8"/>
    <x v="10"/>
    <x v="25"/>
    <s v="907492  Swansea Refit"/>
    <s v="516117  Police Capital"/>
    <n v="0"/>
    <n v="330"/>
    <n v="2000"/>
    <n v="0"/>
    <n v="0"/>
    <n v="0"/>
    <n v="0"/>
    <n v="0"/>
    <n v="0"/>
    <n v="0"/>
    <n v="2330"/>
    <n v="516117"/>
    <n v="2330"/>
    <s v="CW"/>
    <x v="9"/>
    <s v="Police Capital"/>
    <n v="907492"/>
    <s v="Réaménagement – Swansea"/>
    <s v="907492 Réaménagement – Swansea"/>
    <x v="9"/>
    <x v="25"/>
    <x v="2"/>
    <x v="0"/>
  </r>
  <r>
    <n v="908707"/>
    <x v="472"/>
    <x v="0"/>
    <x v="0"/>
    <x v="72"/>
    <x v="0"/>
    <x v="0"/>
    <x v="4"/>
    <x v="6"/>
    <x v="0"/>
    <s v="Individual"/>
    <x v="2"/>
    <x v="9"/>
    <x v="8"/>
    <x v="10"/>
    <x v="25"/>
    <s v="908707  Queensview 2"/>
    <s v="516172  OPS Facilities Strategic Reserve"/>
    <n v="0"/>
    <n v="0"/>
    <n v="552"/>
    <n v="0"/>
    <n v="0"/>
    <n v="0"/>
    <n v="0"/>
    <n v="0"/>
    <n v="0"/>
    <n v="0"/>
    <n v="552"/>
    <n v="516172"/>
    <n v="552"/>
    <s v="CW"/>
    <x v="13"/>
    <s v="OPS Facilities Strategic"/>
    <n v="908707"/>
    <s v="Queensview 2"/>
    <s v="908707 Queensview 2"/>
    <x v="9"/>
    <x v="25"/>
    <x v="2"/>
    <x v="0"/>
  </r>
  <r>
    <n v="909307"/>
    <x v="473"/>
    <x v="0"/>
    <x v="0"/>
    <x v="69"/>
    <x v="0"/>
    <x v="0"/>
    <x v="4"/>
    <x v="6"/>
    <x v="0"/>
    <s v="Individual"/>
    <x v="2"/>
    <x v="9"/>
    <x v="8"/>
    <x v="28"/>
    <x v="25"/>
    <s v="909307  Facility Intitatives 2019"/>
    <s v="516117  Police Capital"/>
    <n v="400"/>
    <n v="450"/>
    <n v="500"/>
    <n v="550"/>
    <n v="0"/>
    <n v="0"/>
    <n v="0"/>
    <n v="0"/>
    <n v="0"/>
    <n v="0"/>
    <n v="1900"/>
    <n v="516117"/>
    <n v="1900"/>
    <s v="CW"/>
    <x v="3"/>
    <s v="Police Capital"/>
    <n v="909307"/>
    <s v="Initiatives relatives aux installations 2019"/>
    <s v="909307 Initiatives relatives aux installations 2019"/>
    <x v="9"/>
    <x v="25"/>
    <x v="2"/>
    <x v="0"/>
  </r>
  <r>
    <n v="909308"/>
    <x v="474"/>
    <x v="0"/>
    <x v="0"/>
    <x v="69"/>
    <x v="0"/>
    <x v="0"/>
    <x v="4"/>
    <x v="6"/>
    <x v="0"/>
    <s v="Individual"/>
    <x v="2"/>
    <x v="9"/>
    <x v="8"/>
    <x v="28"/>
    <x v="25"/>
    <s v="909308  Facility Security Intiatives 2019"/>
    <s v="516117  Police Capital"/>
    <n v="200"/>
    <n v="200"/>
    <n v="200"/>
    <n v="200"/>
    <n v="0"/>
    <n v="0"/>
    <n v="0"/>
    <n v="0"/>
    <n v="0"/>
    <n v="0"/>
    <n v="800"/>
    <n v="516117"/>
    <n v="800"/>
    <s v="CW"/>
    <x v="3"/>
    <s v="Police Capital"/>
    <n v="909308"/>
    <s v="Initiatives de surete de l'installation 2019"/>
    <s v="909308 Initiatives de surete de l'installation 2019"/>
    <x v="9"/>
    <x v="25"/>
    <x v="2"/>
    <x v="0"/>
  </r>
  <r>
    <n v="909315"/>
    <x v="475"/>
    <x v="0"/>
    <x v="0"/>
    <x v="69"/>
    <x v="0"/>
    <x v="0"/>
    <x v="4"/>
    <x v="6"/>
    <x v="0"/>
    <s v="Individual"/>
    <x v="2"/>
    <x v="9"/>
    <x v="8"/>
    <x v="28"/>
    <x v="25"/>
    <s v="909315  IT/Comm 2"/>
    <s v="516117  Police Capital"/>
    <n v="0"/>
    <n v="0"/>
    <n v="0"/>
    <n v="15000"/>
    <n v="0"/>
    <n v="0"/>
    <n v="0"/>
    <n v="0"/>
    <n v="0"/>
    <n v="0"/>
    <n v="15000"/>
    <n v="516117"/>
    <n v="15000"/>
    <s v="CW"/>
    <x v="2"/>
    <s v="Police Capital"/>
    <n v="909315"/>
    <s v="SIA et Communications 2"/>
    <s v="909315 SIA et Communications 2"/>
    <x v="9"/>
    <x v="25"/>
    <x v="2"/>
    <x v="0"/>
  </r>
  <r>
    <n v="909553"/>
    <x v="476"/>
    <x v="0"/>
    <x v="0"/>
    <x v="69"/>
    <x v="0"/>
    <x v="0"/>
    <x v="4"/>
    <x v="6"/>
    <x v="0"/>
    <s v="Individual"/>
    <x v="2"/>
    <x v="9"/>
    <x v="8"/>
    <x v="28"/>
    <x v="25"/>
    <s v="909553  Modernization Roadmap 2019"/>
    <s v="516117  Police Capital"/>
    <n v="8000"/>
    <n v="3865"/>
    <n v="0"/>
    <n v="0"/>
    <n v="0"/>
    <n v="0"/>
    <n v="0"/>
    <n v="0"/>
    <n v="0"/>
    <n v="0"/>
    <n v="11865"/>
    <n v="516117"/>
    <n v="11865"/>
    <s v="CW"/>
    <x v="3"/>
    <s v="Police Capital"/>
    <n v="909553"/>
    <s v="Feuille de route en matière de modernisation 2019"/>
    <s v="909553 Feuille de route en matière de modernisation 2019"/>
    <x v="9"/>
    <x v="25"/>
    <x v="2"/>
    <x v="0"/>
  </r>
  <r>
    <n v="909554"/>
    <x v="477"/>
    <x v="0"/>
    <x v="0"/>
    <x v="69"/>
    <x v="0"/>
    <x v="0"/>
    <x v="4"/>
    <x v="6"/>
    <x v="0"/>
    <s v="Individual"/>
    <x v="2"/>
    <x v="9"/>
    <x v="8"/>
    <x v="28"/>
    <x v="25"/>
    <s v="909554  Radio Project"/>
    <s v="516117  Police Capital"/>
    <n v="600"/>
    <n v="0"/>
    <n v="0"/>
    <n v="0"/>
    <n v="0"/>
    <n v="0"/>
    <n v="0"/>
    <n v="0"/>
    <n v="0"/>
    <n v="0"/>
    <n v="600"/>
    <n v="516117"/>
    <n v="600"/>
    <s v="CW"/>
    <x v="8"/>
    <s v="Police Capital"/>
    <n v="909554"/>
    <s v="Projet radio"/>
    <s v="909554 Projet radio"/>
    <x v="9"/>
    <x v="25"/>
    <x v="2"/>
    <x v="0"/>
  </r>
  <r>
    <n v="909555"/>
    <x v="478"/>
    <x v="0"/>
    <x v="0"/>
    <x v="69"/>
    <x v="0"/>
    <x v="0"/>
    <x v="4"/>
    <x v="6"/>
    <x v="0"/>
    <s v="Individual"/>
    <x v="2"/>
    <x v="9"/>
    <x v="8"/>
    <x v="28"/>
    <x v="25"/>
    <s v="909555  Growth Costs 2019"/>
    <s v="516117  Police Capital"/>
    <n v="1048"/>
    <n v="1350"/>
    <n v="1253"/>
    <n v="1253"/>
    <n v="0"/>
    <n v="0"/>
    <n v="0"/>
    <n v="0"/>
    <n v="0"/>
    <n v="0"/>
    <n v="4904"/>
    <n v="516117"/>
    <n v="4904"/>
    <s v="CW"/>
    <x v="8"/>
    <s v="Police Capital"/>
    <n v="909555"/>
    <s v="Coûts de croissance 2019"/>
    <s v="909555 Coûts de croissance 2019"/>
    <x v="9"/>
    <x v="25"/>
    <x v="1"/>
    <x v="0"/>
  </r>
  <r>
    <n v="903608"/>
    <x v="479"/>
    <x v="2"/>
    <x v="2"/>
    <x v="2"/>
    <x v="2"/>
    <x v="0"/>
    <x v="3"/>
    <x v="5"/>
    <x v="0"/>
    <s v="Individual"/>
    <x v="0"/>
    <x v="8"/>
    <x v="7"/>
    <x v="27"/>
    <x v="24"/>
    <s v="903608 East Urban Facility"/>
    <s v="518004  Tax Supported Debt"/>
    <n v="0"/>
    <n v="0"/>
    <n v="0"/>
    <n v="0"/>
    <n v="0"/>
    <n v="0"/>
    <n v="0"/>
    <n v="0"/>
    <n v="0"/>
    <n v="0"/>
    <n v="0"/>
    <n v="518004"/>
    <n v="0"/>
    <n v="2"/>
    <x v="7"/>
    <s v="Tax Supported Debt"/>
    <n v="903608"/>
    <s v="Aménagement de la succursale d'Orléans"/>
    <s v="903608 Aménagement de la succursale d'Orléans"/>
    <x v="8"/>
    <x v="24"/>
    <x v="0"/>
    <x v="2"/>
  </r>
  <r>
    <n v="903608"/>
    <x v="479"/>
    <x v="3"/>
    <x v="3"/>
    <x v="6"/>
    <x v="3"/>
    <x v="2"/>
    <x v="3"/>
    <x v="5"/>
    <x v="0"/>
    <s v="Individual"/>
    <x v="0"/>
    <x v="8"/>
    <x v="7"/>
    <x v="27"/>
    <x v="24"/>
    <s v="903608 East Urban Facility"/>
    <s v="512005  Provincial Revenue"/>
    <n v="0"/>
    <n v="0"/>
    <n v="0"/>
    <n v="0"/>
    <n v="0"/>
    <n v="0"/>
    <n v="0"/>
    <n v="0"/>
    <n v="0"/>
    <n v="0"/>
    <n v="0"/>
    <n v="512005"/>
    <n v="0"/>
    <n v="2"/>
    <x v="7"/>
    <s v="Provincial"/>
    <n v="903608"/>
    <s v="Aménagement de la succursale d'Orléans"/>
    <s v="903608 Aménagement de la succursale d'Orléans"/>
    <x v="8"/>
    <x v="24"/>
    <x v="0"/>
    <x v="3"/>
  </r>
  <r>
    <n v="903608"/>
    <x v="479"/>
    <x v="0"/>
    <x v="4"/>
    <x v="47"/>
    <x v="8"/>
    <x v="4"/>
    <x v="3"/>
    <x v="5"/>
    <x v="0"/>
    <s v="Individual"/>
    <x v="0"/>
    <x v="8"/>
    <x v="7"/>
    <x v="27"/>
    <x v="24"/>
    <s v="903608 East Urban Facility"/>
    <s v="516174  Federal Gas Tax"/>
    <n v="0"/>
    <n v="0"/>
    <n v="0"/>
    <n v="0"/>
    <n v="0"/>
    <n v="0"/>
    <n v="0"/>
    <n v="0"/>
    <n v="0"/>
    <n v="0"/>
    <n v="0"/>
    <n v="516174"/>
    <n v="0"/>
    <n v="2"/>
    <x v="7"/>
    <s v="Federal Gas Tax"/>
    <n v="903608"/>
    <s v="Aménagement de la succursale d'Orléans"/>
    <s v="903608 Aménagement de la succursale d'Orléans"/>
    <x v="8"/>
    <x v="24"/>
    <x v="0"/>
    <x v="4"/>
  </r>
  <r>
    <n v="903608"/>
    <x v="479"/>
    <x v="1"/>
    <x v="1"/>
    <x v="25"/>
    <x v="1"/>
    <x v="1"/>
    <x v="3"/>
    <x v="5"/>
    <x v="0"/>
    <s v="Individual"/>
    <x v="0"/>
    <x v="8"/>
    <x v="7"/>
    <x v="27"/>
    <x v="24"/>
    <s v="903608 East Urban Facility"/>
    <s v="516279  D/C Studies-2021-CW"/>
    <n v="0"/>
    <n v="0"/>
    <n v="0"/>
    <n v="0"/>
    <n v="0"/>
    <n v="0"/>
    <n v="0"/>
    <n v="0"/>
    <n v="0"/>
    <n v="0"/>
    <n v="0"/>
    <n v="516279"/>
    <n v="0"/>
    <n v="2"/>
    <x v="7"/>
    <s v="Studies"/>
    <n v="903608"/>
    <s v="Aménagement de la succursale d'Orléans"/>
    <s v="903608 Aménagement de la succursale d'Orléans"/>
    <x v="8"/>
    <x v="24"/>
    <x v="0"/>
    <x v="1"/>
  </r>
  <r>
    <n v="908717"/>
    <x v="480"/>
    <x v="2"/>
    <x v="2"/>
    <x v="2"/>
    <x v="2"/>
    <x v="0"/>
    <x v="4"/>
    <x v="6"/>
    <x v="0"/>
    <s v="Individual"/>
    <x v="2"/>
    <x v="9"/>
    <x v="8"/>
    <x v="10"/>
    <x v="25"/>
    <s v="908717  Corporate Services - South"/>
    <s v="518004  Tax Supported Debt"/>
    <n v="0"/>
    <n v="0"/>
    <n v="0"/>
    <n v="0"/>
    <n v="0"/>
    <n v="0"/>
    <n v="0"/>
    <n v="0"/>
    <n v="0"/>
    <n v="0"/>
    <n v="0"/>
    <n v="518004"/>
    <n v="0"/>
    <s v="CW"/>
    <x v="1"/>
    <s v="Tax Supported Debt"/>
    <n v="908717"/>
    <s v="Services généraux - Sud"/>
    <s v="908717 Services généraux - Sud"/>
    <x v="9"/>
    <x v="25"/>
    <x v="2"/>
    <x v="2"/>
  </r>
  <r>
    <n v="908717"/>
    <x v="480"/>
    <x v="3"/>
    <x v="3"/>
    <x v="6"/>
    <x v="3"/>
    <x v="2"/>
    <x v="4"/>
    <x v="6"/>
    <x v="0"/>
    <s v="Individual"/>
    <x v="2"/>
    <x v="9"/>
    <x v="8"/>
    <x v="10"/>
    <x v="25"/>
    <s v="908717  Corporate Services - South"/>
    <s v="512005  Provincial Revenue"/>
    <n v="0"/>
    <n v="0"/>
    <n v="0"/>
    <n v="0"/>
    <n v="0"/>
    <n v="0"/>
    <n v="0"/>
    <n v="0"/>
    <n v="0"/>
    <n v="0"/>
    <n v="0"/>
    <n v="512005"/>
    <n v="0"/>
    <s v="CW"/>
    <x v="1"/>
    <s v="Provincial"/>
    <n v="908717"/>
    <s v="Services généraux - Sud"/>
    <s v="908717 Services généraux - Sud"/>
    <x v="9"/>
    <x v="25"/>
    <x v="2"/>
    <x v="3"/>
  </r>
  <r>
    <n v="908717"/>
    <x v="480"/>
    <x v="0"/>
    <x v="4"/>
    <x v="47"/>
    <x v="8"/>
    <x v="4"/>
    <x v="4"/>
    <x v="6"/>
    <x v="0"/>
    <s v="Individual"/>
    <x v="2"/>
    <x v="9"/>
    <x v="8"/>
    <x v="10"/>
    <x v="25"/>
    <s v="908717  Corporate Services - South"/>
    <s v="516174  Federal Gas Tax"/>
    <n v="0"/>
    <n v="0"/>
    <n v="0"/>
    <n v="0"/>
    <n v="0"/>
    <n v="0"/>
    <n v="0"/>
    <n v="0"/>
    <n v="0"/>
    <n v="0"/>
    <n v="0"/>
    <n v="516174"/>
    <n v="0"/>
    <s v="CW"/>
    <x v="1"/>
    <s v="Federal Gas Tax"/>
    <n v="908717"/>
    <s v="Services généraux - Sud"/>
    <s v="908717 Services généraux - Sud"/>
    <x v="9"/>
    <x v="25"/>
    <x v="2"/>
    <x v="4"/>
  </r>
  <r>
    <n v="908717"/>
    <x v="480"/>
    <x v="1"/>
    <x v="1"/>
    <x v="25"/>
    <x v="1"/>
    <x v="1"/>
    <x v="4"/>
    <x v="6"/>
    <x v="0"/>
    <s v="Individual"/>
    <x v="2"/>
    <x v="9"/>
    <x v="8"/>
    <x v="10"/>
    <x v="25"/>
    <s v="908717  Corporate Services - South"/>
    <s v="516279  D/C Studies-2021-CW"/>
    <n v="0"/>
    <n v="0"/>
    <n v="0"/>
    <n v="0"/>
    <n v="0"/>
    <n v="0"/>
    <n v="0"/>
    <n v="0"/>
    <n v="0"/>
    <n v="0"/>
    <n v="0"/>
    <n v="516279"/>
    <n v="0"/>
    <s v="CW"/>
    <x v="1"/>
    <s v="Studies"/>
    <n v="908717"/>
    <s v="Services généraux - Sud"/>
    <s v="908717 Services généraux - Sud"/>
    <x v="9"/>
    <x v="25"/>
    <x v="2"/>
    <x v="1"/>
  </r>
  <r>
    <n v="908605"/>
    <x v="481"/>
    <x v="2"/>
    <x v="2"/>
    <x v="2"/>
    <x v="2"/>
    <x v="0"/>
    <x v="0"/>
    <x v="0"/>
    <x v="0"/>
    <s v="Individual"/>
    <x v="0"/>
    <x v="7"/>
    <x v="1"/>
    <x v="3"/>
    <x v="21"/>
    <s v="908605 South Mississippi Bridge Mohrs Rd 432030"/>
    <s v="518004  Tax Supported Debt"/>
    <n v="0"/>
    <n v="0"/>
    <n v="0"/>
    <n v="0"/>
    <n v="0"/>
    <n v="0"/>
    <n v="0"/>
    <n v="0"/>
    <n v="0"/>
    <n v="0"/>
    <n v="0"/>
    <n v="518004"/>
    <n v="0"/>
    <n v="5"/>
    <x v="11"/>
    <s v="Tax Supported Debt"/>
    <n v="908605"/>
    <s v="Pont Mississippi Sud rue Mohrs 432030"/>
    <s v="908605 Pont Mississippi Sud rue Mohrs 432030"/>
    <x v="7"/>
    <x v="21"/>
    <x v="0"/>
    <x v="2"/>
  </r>
  <r>
    <n v="908605"/>
    <x v="482"/>
    <x v="3"/>
    <x v="3"/>
    <x v="6"/>
    <x v="3"/>
    <x v="2"/>
    <x v="0"/>
    <x v="0"/>
    <x v="0"/>
    <s v="Individual"/>
    <x v="0"/>
    <x v="7"/>
    <x v="1"/>
    <x v="3"/>
    <x v="21"/>
    <s v="908605 South Mississippi Bridge Mohrs Rd 432031"/>
    <s v="512005  Provincial Revenue"/>
    <n v="0"/>
    <n v="0"/>
    <n v="0"/>
    <n v="0"/>
    <n v="0"/>
    <n v="0"/>
    <n v="0"/>
    <n v="0"/>
    <n v="0"/>
    <n v="0"/>
    <n v="0"/>
    <n v="512005"/>
    <n v="0"/>
    <n v="5"/>
    <x v="11"/>
    <s v="Provincial"/>
    <n v="908605"/>
    <s v="Pont Mississippi Sud rue Mohrs 432030"/>
    <s v="908605 Pont Mississippi Sud rue Mohrs 432030"/>
    <x v="7"/>
    <x v="21"/>
    <x v="0"/>
    <x v="3"/>
  </r>
  <r>
    <n v="908605"/>
    <x v="483"/>
    <x v="0"/>
    <x v="4"/>
    <x v="47"/>
    <x v="8"/>
    <x v="4"/>
    <x v="0"/>
    <x v="0"/>
    <x v="0"/>
    <s v="Individual"/>
    <x v="0"/>
    <x v="7"/>
    <x v="1"/>
    <x v="3"/>
    <x v="21"/>
    <s v="908605 South Mississippi Bridge Mohrs Rd 432032"/>
    <s v="516174  Federal Gas Tax"/>
    <n v="0"/>
    <n v="0"/>
    <n v="0"/>
    <n v="0"/>
    <n v="0"/>
    <n v="0"/>
    <n v="0"/>
    <n v="0"/>
    <n v="0"/>
    <n v="0"/>
    <n v="0"/>
    <n v="516174"/>
    <n v="0"/>
    <n v="5"/>
    <x v="11"/>
    <s v="Federal Gas Tax"/>
    <n v="908605"/>
    <s v="Pont Mississippi Sud rue Mohrs 432030"/>
    <s v="908605 Pont Mississippi Sud rue Mohrs 432030"/>
    <x v="7"/>
    <x v="21"/>
    <x v="0"/>
    <x v="4"/>
  </r>
  <r>
    <n v="908605"/>
    <x v="484"/>
    <x v="1"/>
    <x v="1"/>
    <x v="25"/>
    <x v="1"/>
    <x v="1"/>
    <x v="0"/>
    <x v="0"/>
    <x v="0"/>
    <s v="Individual"/>
    <x v="0"/>
    <x v="7"/>
    <x v="1"/>
    <x v="3"/>
    <x v="21"/>
    <s v="908605 South Mississippi Bridge Mohrs Rd 432033"/>
    <s v="516279  D/C Studies-2021-CW"/>
    <n v="0"/>
    <n v="0"/>
    <n v="0"/>
    <n v="0"/>
    <n v="0"/>
    <n v="0"/>
    <n v="0"/>
    <n v="0"/>
    <n v="0"/>
    <n v="0"/>
    <n v="0"/>
    <n v="516279"/>
    <n v="0"/>
    <n v="5"/>
    <x v="11"/>
    <s v="Studies"/>
    <n v="908605"/>
    <s v="Pont Mississippi Sud rue Mohrs 432030"/>
    <s v="908605 Pont Mississippi Sud rue Mohrs 432030"/>
    <x v="7"/>
    <x v="21"/>
    <x v="0"/>
    <x v="1"/>
  </r>
  <r>
    <n v="906642"/>
    <x v="485"/>
    <x v="2"/>
    <x v="2"/>
    <x v="2"/>
    <x v="2"/>
    <x v="0"/>
    <x v="1"/>
    <x v="1"/>
    <x v="0"/>
    <s v="Individual"/>
    <x v="0"/>
    <x v="1"/>
    <x v="4"/>
    <x v="11"/>
    <x v="9"/>
    <s v="906642  Munster Well System Rehab"/>
    <s v="518004  Tax Supported Debt"/>
    <n v="0"/>
    <n v="0"/>
    <n v="0"/>
    <n v="0"/>
    <n v="0"/>
    <n v="0"/>
    <n v="0"/>
    <n v="0"/>
    <n v="0"/>
    <n v="0"/>
    <n v="0"/>
    <n v="518004"/>
    <n v="0"/>
    <s v="CW"/>
    <x v="9"/>
    <s v="Tax Supported Debt"/>
    <n v="906642"/>
    <s v="Réfection du système de puits de Munster Hamlet"/>
    <s v="906642 Réfection du système de puits de Munster Hamlet"/>
    <x v="1"/>
    <x v="10"/>
    <x v="0"/>
    <x v="2"/>
  </r>
  <r>
    <n v="906642"/>
    <x v="485"/>
    <x v="3"/>
    <x v="3"/>
    <x v="6"/>
    <x v="3"/>
    <x v="2"/>
    <x v="1"/>
    <x v="1"/>
    <x v="0"/>
    <s v="Individual"/>
    <x v="0"/>
    <x v="1"/>
    <x v="4"/>
    <x v="11"/>
    <x v="9"/>
    <s v="906642  Munster Well System Rehab"/>
    <s v="512005  Provincial Revenue"/>
    <n v="0"/>
    <n v="0"/>
    <n v="0"/>
    <n v="0"/>
    <n v="0"/>
    <n v="0"/>
    <n v="0"/>
    <n v="0"/>
    <n v="0"/>
    <n v="0"/>
    <n v="0"/>
    <n v="512005"/>
    <n v="0"/>
    <s v="CW"/>
    <x v="9"/>
    <s v="Provincial"/>
    <n v="906642"/>
    <s v="Réfection du système de puits de Munster Hamlet"/>
    <s v="906642 Réfection du système de puits de Munster Hamlet"/>
    <x v="1"/>
    <x v="10"/>
    <x v="0"/>
    <x v="3"/>
  </r>
  <r>
    <n v="906642"/>
    <x v="485"/>
    <x v="0"/>
    <x v="4"/>
    <x v="47"/>
    <x v="8"/>
    <x v="4"/>
    <x v="1"/>
    <x v="1"/>
    <x v="0"/>
    <s v="Individual"/>
    <x v="0"/>
    <x v="1"/>
    <x v="4"/>
    <x v="11"/>
    <x v="9"/>
    <s v="906642  Munster Well System Rehab"/>
    <s v="516174  Federal Gas Tax"/>
    <n v="0"/>
    <n v="0"/>
    <n v="0"/>
    <n v="0"/>
    <n v="0"/>
    <n v="0"/>
    <n v="0"/>
    <n v="0"/>
    <n v="0"/>
    <n v="0"/>
    <n v="0"/>
    <n v="516174"/>
    <n v="0"/>
    <s v="CW"/>
    <x v="9"/>
    <s v="Federal Gas Tax"/>
    <n v="906642"/>
    <s v="Réfection du système de puits de Munster Hamlet"/>
    <s v="906642 Réfection du système de puits de Munster Hamlet"/>
    <x v="1"/>
    <x v="10"/>
    <x v="0"/>
    <x v="4"/>
  </r>
  <r>
    <n v="906642"/>
    <x v="485"/>
    <x v="1"/>
    <x v="1"/>
    <x v="25"/>
    <x v="1"/>
    <x v="1"/>
    <x v="1"/>
    <x v="1"/>
    <x v="0"/>
    <s v="Individual"/>
    <x v="0"/>
    <x v="1"/>
    <x v="4"/>
    <x v="11"/>
    <x v="9"/>
    <s v="906642  Munster Well System Rehab"/>
    <s v="516279  D/C Studies-2021-CW"/>
    <n v="0"/>
    <n v="0"/>
    <n v="0"/>
    <n v="0"/>
    <n v="0"/>
    <n v="0"/>
    <n v="0"/>
    <n v="0"/>
    <n v="0"/>
    <n v="0"/>
    <n v="0"/>
    <n v="516279"/>
    <n v="0"/>
    <s v="CW"/>
    <x v="9"/>
    <s v="Studies"/>
    <n v="906642"/>
    <s v="Réfection du système de puits de Munster Hamlet"/>
    <s v="906642 Réfection du système de puits de Munster Hamlet"/>
    <x v="1"/>
    <x v="10"/>
    <x v="0"/>
    <x v="1"/>
  </r>
  <r>
    <n v="907816"/>
    <x v="213"/>
    <x v="2"/>
    <x v="2"/>
    <x v="2"/>
    <x v="2"/>
    <x v="0"/>
    <x v="0"/>
    <x v="0"/>
    <x v="0"/>
    <s v="Solid Waste Landfill Management"/>
    <x v="3"/>
    <x v="2"/>
    <x v="4"/>
    <x v="15"/>
    <x v="13"/>
    <s v="907816  Groundwater Management"/>
    <s v="518004  Tax Supported Debt"/>
    <n v="0"/>
    <n v="0"/>
    <n v="0"/>
    <n v="0"/>
    <n v="0"/>
    <n v="0"/>
    <n v="0"/>
    <n v="0"/>
    <n v="0"/>
    <n v="0"/>
    <n v="0"/>
    <n v="518004"/>
    <n v="0"/>
    <s v="CW"/>
    <x v="9"/>
    <s v="Tax Supported Debt"/>
    <n v="907816"/>
    <s v="Gestion des eaux souterraines  "/>
    <s v="907816 Gestion des eaux souterraines  "/>
    <x v="2"/>
    <x v="13"/>
    <x v="4"/>
    <x v="2"/>
  </r>
  <r>
    <n v="907816"/>
    <x v="213"/>
    <x v="3"/>
    <x v="3"/>
    <x v="6"/>
    <x v="3"/>
    <x v="2"/>
    <x v="0"/>
    <x v="0"/>
    <x v="0"/>
    <s v="Solid Waste Landfill Management"/>
    <x v="3"/>
    <x v="2"/>
    <x v="4"/>
    <x v="15"/>
    <x v="13"/>
    <s v="907816  Groundwater Management"/>
    <s v="512005  Provincial Revenue"/>
    <n v="0"/>
    <n v="0"/>
    <n v="0"/>
    <n v="0"/>
    <n v="0"/>
    <n v="0"/>
    <n v="0"/>
    <n v="0"/>
    <n v="0"/>
    <n v="0"/>
    <n v="0"/>
    <n v="512005"/>
    <n v="0"/>
    <s v="CW"/>
    <x v="9"/>
    <s v="Provincial"/>
    <n v="907816"/>
    <s v="Gestion des eaux souterraines  "/>
    <s v="907816 Gestion des eaux souterraines  "/>
    <x v="2"/>
    <x v="13"/>
    <x v="4"/>
    <x v="3"/>
  </r>
  <r>
    <n v="907816"/>
    <x v="213"/>
    <x v="0"/>
    <x v="4"/>
    <x v="47"/>
    <x v="8"/>
    <x v="4"/>
    <x v="0"/>
    <x v="0"/>
    <x v="0"/>
    <s v="Solid Waste Landfill Management"/>
    <x v="3"/>
    <x v="2"/>
    <x v="4"/>
    <x v="15"/>
    <x v="13"/>
    <s v="907816  Groundwater Management"/>
    <s v="516174  Federal Gas Tax"/>
    <n v="0"/>
    <n v="0"/>
    <n v="0"/>
    <n v="0"/>
    <n v="0"/>
    <n v="0"/>
    <n v="0"/>
    <n v="0"/>
    <n v="0"/>
    <n v="0"/>
    <n v="0"/>
    <n v="516174"/>
    <n v="0"/>
    <s v="CW"/>
    <x v="9"/>
    <s v="Federal Gas Tax"/>
    <n v="907816"/>
    <s v="Gestion des eaux souterraines  "/>
    <s v="907816 Gestion des eaux souterraines  "/>
    <x v="2"/>
    <x v="13"/>
    <x v="4"/>
    <x v="4"/>
  </r>
  <r>
    <n v="907816"/>
    <x v="213"/>
    <x v="1"/>
    <x v="1"/>
    <x v="25"/>
    <x v="1"/>
    <x v="1"/>
    <x v="0"/>
    <x v="0"/>
    <x v="0"/>
    <s v="Solid Waste Landfill Management"/>
    <x v="3"/>
    <x v="2"/>
    <x v="4"/>
    <x v="15"/>
    <x v="13"/>
    <s v="907816  Groundwater Management"/>
    <s v="516279  D/C Studies-2021-CW"/>
    <n v="0"/>
    <n v="0"/>
    <n v="0"/>
    <n v="0"/>
    <n v="0"/>
    <n v="0"/>
    <n v="0"/>
    <n v="0"/>
    <n v="0"/>
    <n v="0"/>
    <n v="0"/>
    <n v="516279"/>
    <n v="0"/>
    <s v="CW"/>
    <x v="9"/>
    <s v="Studies"/>
    <n v="907816"/>
    <s v="Gestion des eaux souterraines  "/>
    <s v="907816 Gestion des eaux souterraines  "/>
    <x v="2"/>
    <x v="13"/>
    <x v="4"/>
    <x v="1"/>
  </r>
  <r>
    <n v="908875"/>
    <x v="486"/>
    <x v="2"/>
    <x v="2"/>
    <x v="2"/>
    <x v="2"/>
    <x v="0"/>
    <x v="0"/>
    <x v="0"/>
    <x v="0"/>
    <s v="Individual"/>
    <x v="0"/>
    <x v="3"/>
    <x v="5"/>
    <x v="18"/>
    <x v="16"/>
    <s v="908875  Technology Infrastructure - 2018"/>
    <s v="518004  Tax Supported Debt"/>
    <n v="0"/>
    <n v="0"/>
    <n v="0"/>
    <n v="0"/>
    <n v="0"/>
    <n v="0"/>
    <n v="0"/>
    <n v="0"/>
    <n v="0"/>
    <n v="0"/>
    <n v="0"/>
    <n v="518004"/>
    <n v="0"/>
    <s v="CW"/>
    <x v="3"/>
    <s v="Tax Supported Debt"/>
    <n v="908875"/>
    <s v="Infrastructure technologique des TI 2018"/>
    <s v="908875 Infrastructure technologique des TI 2018"/>
    <x v="3"/>
    <x v="16"/>
    <x v="0"/>
    <x v="2"/>
  </r>
  <r>
    <n v="908875"/>
    <x v="486"/>
    <x v="3"/>
    <x v="3"/>
    <x v="6"/>
    <x v="3"/>
    <x v="2"/>
    <x v="0"/>
    <x v="0"/>
    <x v="0"/>
    <s v="Individual"/>
    <x v="0"/>
    <x v="3"/>
    <x v="5"/>
    <x v="18"/>
    <x v="16"/>
    <s v="908875  Technology Infrastructure - 2018"/>
    <s v="512005  Provincial Revenue"/>
    <n v="0"/>
    <n v="0"/>
    <n v="0"/>
    <n v="0"/>
    <n v="0"/>
    <n v="0"/>
    <n v="0"/>
    <n v="0"/>
    <n v="0"/>
    <n v="0"/>
    <n v="0"/>
    <n v="512005"/>
    <n v="0"/>
    <s v="CW"/>
    <x v="3"/>
    <s v="Provincial"/>
    <n v="908875"/>
    <s v="Infrastructure technologique des TI 2018"/>
    <s v="908875 Infrastructure technologique des TI 2018"/>
    <x v="3"/>
    <x v="16"/>
    <x v="0"/>
    <x v="3"/>
  </r>
  <r>
    <n v="908875"/>
    <x v="486"/>
    <x v="0"/>
    <x v="4"/>
    <x v="47"/>
    <x v="8"/>
    <x v="4"/>
    <x v="0"/>
    <x v="0"/>
    <x v="0"/>
    <s v="Individual"/>
    <x v="0"/>
    <x v="3"/>
    <x v="5"/>
    <x v="18"/>
    <x v="16"/>
    <s v="908875  Technology Infrastructure - 2018"/>
    <s v="516174  Federal Gas Tax"/>
    <n v="0"/>
    <n v="0"/>
    <n v="0"/>
    <n v="0"/>
    <n v="0"/>
    <n v="0"/>
    <n v="0"/>
    <n v="0"/>
    <n v="0"/>
    <n v="0"/>
    <n v="0"/>
    <n v="516174"/>
    <n v="0"/>
    <s v="CW"/>
    <x v="3"/>
    <s v="Federal Gas Tax"/>
    <n v="908875"/>
    <s v="Infrastructure technologique des TI 2018"/>
    <s v="908875 Infrastructure technologique des TI 2018"/>
    <x v="3"/>
    <x v="16"/>
    <x v="0"/>
    <x v="4"/>
  </r>
  <r>
    <n v="908875"/>
    <x v="486"/>
    <x v="1"/>
    <x v="1"/>
    <x v="25"/>
    <x v="1"/>
    <x v="1"/>
    <x v="0"/>
    <x v="0"/>
    <x v="0"/>
    <s v="Individual"/>
    <x v="0"/>
    <x v="3"/>
    <x v="5"/>
    <x v="18"/>
    <x v="16"/>
    <s v="908875  Technology Infrastructure - 2018"/>
    <s v="516279  D/C Studies-2021-CW"/>
    <n v="0"/>
    <n v="0"/>
    <n v="0"/>
    <n v="0"/>
    <n v="0"/>
    <n v="0"/>
    <n v="0"/>
    <n v="0"/>
    <n v="0"/>
    <n v="0"/>
    <n v="0"/>
    <n v="516279"/>
    <n v="0"/>
    <s v="CW"/>
    <x v="3"/>
    <s v="Studies"/>
    <n v="908875"/>
    <s v="Infrastructure technologique des TI 2018"/>
    <s v="908875 Infrastructure technologique des TI 2018"/>
    <x v="3"/>
    <x v="16"/>
    <x v="0"/>
    <x v="1"/>
  </r>
  <r>
    <n v="907804"/>
    <x v="487"/>
    <x v="2"/>
    <x v="2"/>
    <x v="2"/>
    <x v="2"/>
    <x v="0"/>
    <x v="0"/>
    <x v="0"/>
    <x v="0"/>
    <s v="Individual"/>
    <x v="0"/>
    <x v="0"/>
    <x v="3"/>
    <x v="8"/>
    <x v="7"/>
    <s v="907804  Minor Park Improvement 2015"/>
    <s v="518004  Tax Supported Debt"/>
    <n v="0"/>
    <n v="0"/>
    <n v="0"/>
    <n v="0"/>
    <n v="0"/>
    <n v="0"/>
    <n v="0"/>
    <n v="0"/>
    <n v="0"/>
    <n v="0"/>
    <n v="0"/>
    <n v="518004"/>
    <n v="0"/>
    <s v="CW"/>
    <x v="8"/>
    <s v="Tax Supported Debt"/>
    <n v="907804"/>
    <s v="Améliorations mineures aux parcs 2015"/>
    <s v="907804 Améliorations mineures aux parcs 2015"/>
    <x v="0"/>
    <x v="7"/>
    <x v="0"/>
    <x v="2"/>
  </r>
  <r>
    <n v="907804"/>
    <x v="487"/>
    <x v="3"/>
    <x v="3"/>
    <x v="6"/>
    <x v="3"/>
    <x v="2"/>
    <x v="0"/>
    <x v="0"/>
    <x v="0"/>
    <s v="Individual"/>
    <x v="0"/>
    <x v="0"/>
    <x v="3"/>
    <x v="8"/>
    <x v="7"/>
    <s v="907804  Minor Park Improvement 2015"/>
    <s v="512005  Provincial Revenue"/>
    <n v="0"/>
    <n v="0"/>
    <n v="0"/>
    <n v="0"/>
    <n v="0"/>
    <n v="0"/>
    <n v="0"/>
    <n v="0"/>
    <n v="0"/>
    <n v="0"/>
    <n v="0"/>
    <n v="512005"/>
    <n v="0"/>
    <s v="CW"/>
    <x v="8"/>
    <s v="Provincial"/>
    <n v="907804"/>
    <s v="Améliorations mineures aux parcs 2015"/>
    <s v="907804 Améliorations mineures aux parcs 2015"/>
    <x v="0"/>
    <x v="7"/>
    <x v="0"/>
    <x v="3"/>
  </r>
  <r>
    <n v="907804"/>
    <x v="487"/>
    <x v="0"/>
    <x v="4"/>
    <x v="47"/>
    <x v="8"/>
    <x v="4"/>
    <x v="0"/>
    <x v="0"/>
    <x v="0"/>
    <s v="Individual"/>
    <x v="0"/>
    <x v="0"/>
    <x v="3"/>
    <x v="8"/>
    <x v="7"/>
    <s v="907804  Minor Park Improvement 2015"/>
    <s v="516174  Federal Gas Tax"/>
    <n v="0"/>
    <n v="0"/>
    <n v="0"/>
    <n v="0"/>
    <n v="0"/>
    <n v="0"/>
    <n v="0"/>
    <n v="0"/>
    <n v="0"/>
    <n v="0"/>
    <n v="0"/>
    <n v="516174"/>
    <n v="0"/>
    <s v="CW"/>
    <x v="8"/>
    <s v="Federal Gas Tax"/>
    <n v="907804"/>
    <s v="Améliorations mineures aux parcs 2015"/>
    <s v="907804 Améliorations mineures aux parcs 2015"/>
    <x v="0"/>
    <x v="7"/>
    <x v="0"/>
    <x v="4"/>
  </r>
  <r>
    <n v="907804"/>
    <x v="487"/>
    <x v="1"/>
    <x v="1"/>
    <x v="25"/>
    <x v="1"/>
    <x v="1"/>
    <x v="0"/>
    <x v="0"/>
    <x v="0"/>
    <s v="Individual"/>
    <x v="0"/>
    <x v="0"/>
    <x v="3"/>
    <x v="8"/>
    <x v="7"/>
    <s v="907804  Minor Park Improvement 2015"/>
    <s v="516279  D/C Studies-2021-CW"/>
    <n v="0"/>
    <n v="0"/>
    <n v="0"/>
    <n v="0"/>
    <n v="0"/>
    <n v="0"/>
    <n v="0"/>
    <n v="0"/>
    <n v="0"/>
    <n v="0"/>
    <n v="0"/>
    <n v="516279"/>
    <n v="0"/>
    <s v="CW"/>
    <x v="8"/>
    <s v="Studies"/>
    <n v="907804"/>
    <s v="Améliorations mineures aux parcs 2015"/>
    <s v="907804 Améliorations mineures aux parcs 2015"/>
    <x v="0"/>
    <x v="7"/>
    <x v="0"/>
    <x v="1"/>
  </r>
  <r>
    <n v="906930"/>
    <x v="488"/>
    <x v="2"/>
    <x v="2"/>
    <x v="2"/>
    <x v="2"/>
    <x v="0"/>
    <x v="0"/>
    <x v="0"/>
    <x v="0"/>
    <s v="Individual"/>
    <x v="2"/>
    <x v="4"/>
    <x v="1"/>
    <x v="13"/>
    <x v="18"/>
    <s v="906930  Legacy System Replacement - LMS"/>
    <s v="518004  Tax Supported Debt"/>
    <n v="0"/>
    <n v="0"/>
    <n v="0"/>
    <n v="0"/>
    <n v="0"/>
    <n v="0"/>
    <n v="0"/>
    <n v="0"/>
    <n v="0"/>
    <n v="0"/>
    <n v="0"/>
    <n v="518004"/>
    <n v="0"/>
    <s v="CW"/>
    <x v="8"/>
    <s v="Tax Supported Debt"/>
    <n v="906930"/>
    <s v="Remplacement des anciens systèmes- SGA"/>
    <s v="906930 Remplacement des anciens systèmes- SGA"/>
    <x v="4"/>
    <x v="18"/>
    <x v="2"/>
    <x v="2"/>
  </r>
  <r>
    <n v="906930"/>
    <x v="488"/>
    <x v="3"/>
    <x v="3"/>
    <x v="6"/>
    <x v="3"/>
    <x v="2"/>
    <x v="0"/>
    <x v="0"/>
    <x v="0"/>
    <s v="Individual"/>
    <x v="2"/>
    <x v="4"/>
    <x v="1"/>
    <x v="13"/>
    <x v="18"/>
    <s v="906930  Legacy System Replacement - LMS"/>
    <s v="512005  Provincial Revenue"/>
    <n v="0"/>
    <n v="0"/>
    <n v="0"/>
    <n v="0"/>
    <n v="0"/>
    <n v="0"/>
    <n v="0"/>
    <n v="0"/>
    <n v="0"/>
    <n v="0"/>
    <n v="0"/>
    <n v="512005"/>
    <n v="0"/>
    <s v="CW"/>
    <x v="8"/>
    <s v="Provincial"/>
    <n v="906930"/>
    <s v="Remplacement des anciens systèmes- SGA"/>
    <s v="906930 Remplacement des anciens systèmes- SGA"/>
    <x v="4"/>
    <x v="18"/>
    <x v="2"/>
    <x v="3"/>
  </r>
  <r>
    <n v="906930"/>
    <x v="488"/>
    <x v="0"/>
    <x v="4"/>
    <x v="47"/>
    <x v="8"/>
    <x v="4"/>
    <x v="0"/>
    <x v="0"/>
    <x v="0"/>
    <s v="Individual"/>
    <x v="2"/>
    <x v="4"/>
    <x v="1"/>
    <x v="13"/>
    <x v="18"/>
    <s v="906930  Legacy System Replacement - LMS"/>
    <s v="516174  Federal Gas Tax"/>
    <n v="0"/>
    <n v="0"/>
    <n v="0"/>
    <n v="0"/>
    <n v="0"/>
    <n v="0"/>
    <n v="0"/>
    <n v="0"/>
    <n v="0"/>
    <n v="0"/>
    <n v="0"/>
    <n v="516174"/>
    <n v="0"/>
    <s v="CW"/>
    <x v="8"/>
    <s v="Federal Gas Tax"/>
    <n v="906930"/>
    <s v="Remplacement des anciens systèmes- SGA"/>
    <s v="906930 Remplacement des anciens systèmes- SGA"/>
    <x v="4"/>
    <x v="18"/>
    <x v="2"/>
    <x v="4"/>
  </r>
  <r>
    <n v="906930"/>
    <x v="488"/>
    <x v="1"/>
    <x v="1"/>
    <x v="25"/>
    <x v="1"/>
    <x v="1"/>
    <x v="0"/>
    <x v="0"/>
    <x v="0"/>
    <s v="Individual"/>
    <x v="2"/>
    <x v="4"/>
    <x v="1"/>
    <x v="13"/>
    <x v="18"/>
    <s v="906930  Legacy System Replacement - LMS"/>
    <s v="516279  D/C Studies-2021-CW"/>
    <n v="0"/>
    <n v="0"/>
    <n v="0"/>
    <n v="0"/>
    <n v="0"/>
    <n v="0"/>
    <n v="0"/>
    <n v="0"/>
    <n v="0"/>
    <n v="0"/>
    <n v="0"/>
    <n v="516279"/>
    <n v="0"/>
    <s v="CW"/>
    <x v="8"/>
    <s v="Studies"/>
    <n v="906930"/>
    <s v="Remplacement des anciens systèmes- SGA"/>
    <s v="906930 Remplacement des anciens systèmes- SGA"/>
    <x v="4"/>
    <x v="18"/>
    <x v="2"/>
    <x v="1"/>
  </r>
  <r>
    <n v="909099"/>
    <x v="489"/>
    <x v="2"/>
    <x v="2"/>
    <x v="2"/>
    <x v="2"/>
    <x v="0"/>
    <x v="2"/>
    <x v="4"/>
    <x v="0"/>
    <s v="Individual"/>
    <x v="0"/>
    <x v="5"/>
    <x v="6"/>
    <x v="20"/>
    <x v="20"/>
    <s v="909099  Bus Replacement"/>
    <s v="518004  Tax Supported Debt"/>
    <n v="0"/>
    <n v="0"/>
    <n v="0"/>
    <n v="0"/>
    <n v="0"/>
    <n v="0"/>
    <n v="0"/>
    <n v="0"/>
    <n v="0"/>
    <n v="0"/>
    <n v="0"/>
    <n v="518004"/>
    <n v="0"/>
    <s v="CW"/>
    <x v="3"/>
    <s v="Tax Supported Debt"/>
    <n v="909099"/>
    <s v="Remplacement d’autobus"/>
    <s v="909099 Remplacement d’autobus"/>
    <x v="5"/>
    <x v="20"/>
    <x v="0"/>
    <x v="2"/>
  </r>
  <r>
    <n v="909099"/>
    <x v="489"/>
    <x v="3"/>
    <x v="3"/>
    <x v="6"/>
    <x v="3"/>
    <x v="2"/>
    <x v="2"/>
    <x v="4"/>
    <x v="0"/>
    <s v="Individual"/>
    <x v="0"/>
    <x v="5"/>
    <x v="6"/>
    <x v="20"/>
    <x v="20"/>
    <s v="909099  Bus Replacement"/>
    <s v="512005  Provincial Revenue"/>
    <n v="0"/>
    <n v="0"/>
    <n v="0"/>
    <n v="0"/>
    <n v="0"/>
    <n v="0"/>
    <n v="0"/>
    <n v="0"/>
    <n v="0"/>
    <n v="0"/>
    <n v="0"/>
    <n v="512005"/>
    <n v="0"/>
    <s v="CW"/>
    <x v="3"/>
    <s v="Provincial"/>
    <n v="909099"/>
    <s v="Remplacement d’autobus"/>
    <s v="909099 Remplacement d’autobus"/>
    <x v="5"/>
    <x v="20"/>
    <x v="0"/>
    <x v="3"/>
  </r>
  <r>
    <n v="909099"/>
    <x v="489"/>
    <x v="0"/>
    <x v="4"/>
    <x v="47"/>
    <x v="8"/>
    <x v="4"/>
    <x v="2"/>
    <x v="4"/>
    <x v="0"/>
    <s v="Individual"/>
    <x v="0"/>
    <x v="5"/>
    <x v="6"/>
    <x v="20"/>
    <x v="20"/>
    <s v="909099  Bus Replacement"/>
    <s v="516174  Federal Gas Tax"/>
    <n v="0"/>
    <n v="0"/>
    <n v="0"/>
    <n v="0"/>
    <n v="0"/>
    <n v="0"/>
    <n v="0"/>
    <n v="0"/>
    <n v="0"/>
    <n v="0"/>
    <n v="0"/>
    <n v="516174"/>
    <n v="0"/>
    <s v="CW"/>
    <x v="3"/>
    <s v="Federal Gas Tax"/>
    <n v="909099"/>
    <s v="Remplacement d’autobus"/>
    <s v="909099 Remplacement d’autobus"/>
    <x v="5"/>
    <x v="20"/>
    <x v="0"/>
    <x v="4"/>
  </r>
  <r>
    <n v="909099"/>
    <x v="489"/>
    <x v="1"/>
    <x v="1"/>
    <x v="25"/>
    <x v="1"/>
    <x v="1"/>
    <x v="2"/>
    <x v="4"/>
    <x v="0"/>
    <s v="Individual"/>
    <x v="0"/>
    <x v="5"/>
    <x v="6"/>
    <x v="20"/>
    <x v="20"/>
    <s v="909099  Bus Replacement"/>
    <s v="516279  D/C Studies-2021-CW"/>
    <n v="0"/>
    <n v="0"/>
    <n v="0"/>
    <n v="0"/>
    <n v="0"/>
    <n v="0"/>
    <n v="0"/>
    <n v="0"/>
    <n v="0"/>
    <n v="0"/>
    <n v="0"/>
    <n v="516279"/>
    <n v="0"/>
    <s v="CW"/>
    <x v="3"/>
    <s v="Studies"/>
    <n v="909099"/>
    <s v="Remplacement d’autobus"/>
    <s v="909099 Remplacement d’autobus"/>
    <x v="5"/>
    <x v="20"/>
    <x v="0"/>
    <x v="1"/>
  </r>
  <r>
    <n v="908140"/>
    <x v="490"/>
    <x v="2"/>
    <x v="2"/>
    <x v="2"/>
    <x v="2"/>
    <x v="0"/>
    <x v="0"/>
    <x v="0"/>
    <x v="0"/>
    <s v="Individual"/>
    <x v="0"/>
    <x v="6"/>
    <x v="1"/>
    <x v="3"/>
    <x v="11"/>
    <s v="908140  Carling (Bronson - Trillium Li"/>
    <s v="518004  Tax Supported Debt"/>
    <n v="0"/>
    <n v="0"/>
    <n v="0"/>
    <n v="0"/>
    <n v="0"/>
    <n v="0"/>
    <n v="0"/>
    <n v="0"/>
    <n v="0"/>
    <n v="0"/>
    <n v="0"/>
    <n v="518004"/>
    <n v="0"/>
    <s v="14"/>
    <x v="4"/>
    <s v="Tax Supported Debt"/>
    <n v="908140"/>
    <s v="Carling (Bronson - Ligne Trillium)"/>
    <s v="908140 Carling (Bronson - Ligne Trillium)"/>
    <x v="6"/>
    <x v="11"/>
    <x v="0"/>
    <x v="2"/>
  </r>
  <r>
    <n v="908140"/>
    <x v="490"/>
    <x v="3"/>
    <x v="3"/>
    <x v="6"/>
    <x v="3"/>
    <x v="2"/>
    <x v="0"/>
    <x v="0"/>
    <x v="0"/>
    <s v="Individual"/>
    <x v="0"/>
    <x v="6"/>
    <x v="1"/>
    <x v="3"/>
    <x v="11"/>
    <s v="908140  Carling (Bronson - Trillium Li"/>
    <s v="512005  Provincial Revenue"/>
    <n v="0"/>
    <n v="0"/>
    <n v="0"/>
    <n v="0"/>
    <n v="0"/>
    <n v="0"/>
    <n v="0"/>
    <n v="0"/>
    <n v="0"/>
    <n v="0"/>
    <n v="0"/>
    <n v="512005"/>
    <n v="0"/>
    <s v="14"/>
    <x v="4"/>
    <s v="Provincial"/>
    <n v="908140"/>
    <s v="Carling (Bronson - Ligne Trillium)"/>
    <s v="908140 Carling (Bronson - Ligne Trillium)"/>
    <x v="6"/>
    <x v="11"/>
    <x v="0"/>
    <x v="3"/>
  </r>
  <r>
    <n v="908140"/>
    <x v="490"/>
    <x v="0"/>
    <x v="4"/>
    <x v="47"/>
    <x v="8"/>
    <x v="4"/>
    <x v="0"/>
    <x v="0"/>
    <x v="0"/>
    <s v="Individual"/>
    <x v="0"/>
    <x v="6"/>
    <x v="1"/>
    <x v="3"/>
    <x v="11"/>
    <s v="908140  Carling (Bronson - Trillium Li"/>
    <s v="516174  Federal Gas Tax"/>
    <n v="0"/>
    <n v="0"/>
    <n v="0"/>
    <n v="0"/>
    <n v="0"/>
    <n v="0"/>
    <n v="0"/>
    <n v="0"/>
    <n v="0"/>
    <n v="0"/>
    <n v="0"/>
    <n v="516174"/>
    <n v="0"/>
    <s v="14"/>
    <x v="4"/>
    <s v="Federal Gas Tax"/>
    <n v="908140"/>
    <s v="Carling (Bronson - Ligne Trillium)"/>
    <s v="908140 Carling (Bronson - Ligne Trillium)"/>
    <x v="6"/>
    <x v="11"/>
    <x v="0"/>
    <x v="4"/>
  </r>
  <r>
    <n v="908140"/>
    <x v="490"/>
    <x v="1"/>
    <x v="1"/>
    <x v="25"/>
    <x v="1"/>
    <x v="1"/>
    <x v="0"/>
    <x v="0"/>
    <x v="0"/>
    <s v="Individual"/>
    <x v="0"/>
    <x v="6"/>
    <x v="1"/>
    <x v="3"/>
    <x v="11"/>
    <s v="908140  Carling (Bronson - Trillium Li"/>
    <s v="516279  D/C Studies-2021-CW"/>
    <n v="0"/>
    <n v="0"/>
    <n v="0"/>
    <n v="0"/>
    <n v="0"/>
    <n v="0"/>
    <n v="0"/>
    <n v="0"/>
    <n v="0"/>
    <n v="0"/>
    <n v="0"/>
    <n v="516279"/>
    <n v="0"/>
    <s v="14"/>
    <x v="4"/>
    <s v="Studies"/>
    <n v="908140"/>
    <s v="Carling (Bronson - Ligne Trillium)"/>
    <s v="908140 Carling (Bronson - Ligne Trillium)"/>
    <x v="6"/>
    <x v="11"/>
    <x v="0"/>
    <x v="1"/>
  </r>
  <r>
    <n v="908544"/>
    <x v="79"/>
    <x v="2"/>
    <x v="2"/>
    <x v="2"/>
    <x v="2"/>
    <x v="0"/>
    <x v="0"/>
    <x v="0"/>
    <x v="0"/>
    <s v="Parks Growth"/>
    <x v="1"/>
    <x v="0"/>
    <x v="3"/>
    <x v="7"/>
    <x v="7"/>
    <s v="908544  Place des Gouverneurs Park"/>
    <s v="518004  Tax Supported Debt"/>
    <n v="0"/>
    <n v="0"/>
    <n v="0"/>
    <n v="0"/>
    <n v="0"/>
    <n v="0"/>
    <n v="0"/>
    <n v="0"/>
    <n v="0"/>
    <n v="0"/>
    <n v="0"/>
    <n v="518004"/>
    <n v="0"/>
    <s v="11"/>
    <x v="5"/>
    <s v="Tax Supported Debt"/>
    <n v="908544"/>
    <s v="Parc de la Place des Gouverneurs "/>
    <s v="908544 Parc de la Place des Gouverneurs "/>
    <x v="0"/>
    <x v="7"/>
    <x v="1"/>
    <x v="2"/>
  </r>
  <r>
    <n v="908544"/>
    <x v="79"/>
    <x v="3"/>
    <x v="3"/>
    <x v="6"/>
    <x v="3"/>
    <x v="2"/>
    <x v="0"/>
    <x v="0"/>
    <x v="0"/>
    <s v="Parks Growth"/>
    <x v="1"/>
    <x v="0"/>
    <x v="3"/>
    <x v="7"/>
    <x v="7"/>
    <s v="908544  Place des Gouverneurs Park"/>
    <s v="512005  Provincial Revenue"/>
    <n v="0"/>
    <n v="0"/>
    <n v="0"/>
    <n v="0"/>
    <n v="0"/>
    <n v="0"/>
    <n v="0"/>
    <n v="0"/>
    <n v="0"/>
    <n v="0"/>
    <n v="0"/>
    <n v="512005"/>
    <n v="0"/>
    <s v="11"/>
    <x v="5"/>
    <s v="Provincial"/>
    <n v="908544"/>
    <s v="Parc de la Place des Gouverneurs "/>
    <s v="908544 Parc de la Place des Gouverneurs "/>
    <x v="0"/>
    <x v="7"/>
    <x v="1"/>
    <x v="3"/>
  </r>
  <r>
    <n v="908544"/>
    <x v="79"/>
    <x v="0"/>
    <x v="4"/>
    <x v="47"/>
    <x v="8"/>
    <x v="4"/>
    <x v="0"/>
    <x v="0"/>
    <x v="0"/>
    <s v="Parks Growth"/>
    <x v="1"/>
    <x v="0"/>
    <x v="3"/>
    <x v="7"/>
    <x v="7"/>
    <s v="908544  Place des Gouverneurs Park"/>
    <s v="516174  Federal Gas Tax"/>
    <n v="0"/>
    <n v="0"/>
    <n v="0"/>
    <n v="0"/>
    <n v="0"/>
    <n v="0"/>
    <n v="0"/>
    <n v="0"/>
    <n v="0"/>
    <n v="0"/>
    <n v="0"/>
    <n v="516174"/>
    <n v="0"/>
    <s v="11"/>
    <x v="5"/>
    <s v="Federal Gas Tax"/>
    <n v="908544"/>
    <s v="Parc de la Place des Gouverneurs "/>
    <s v="908544 Parc de la Place des Gouverneurs "/>
    <x v="0"/>
    <x v="7"/>
    <x v="1"/>
    <x v="4"/>
  </r>
  <r>
    <n v="908544"/>
    <x v="79"/>
    <x v="1"/>
    <x v="1"/>
    <x v="25"/>
    <x v="1"/>
    <x v="1"/>
    <x v="0"/>
    <x v="0"/>
    <x v="0"/>
    <s v="Parks Growth"/>
    <x v="1"/>
    <x v="0"/>
    <x v="3"/>
    <x v="7"/>
    <x v="7"/>
    <s v="908544  Place des Gouverneurs Park"/>
    <s v="516279  D/C Studies-2021-CW"/>
    <n v="0"/>
    <n v="0"/>
    <n v="0"/>
    <n v="0"/>
    <n v="0"/>
    <n v="0"/>
    <n v="0"/>
    <n v="0"/>
    <n v="0"/>
    <n v="0"/>
    <n v="0"/>
    <n v="516279"/>
    <n v="0"/>
    <s v="11"/>
    <x v="5"/>
    <s v="Studies"/>
    <n v="908544"/>
    <s v="Parc de la Place des Gouverneurs "/>
    <s v="908544 Parc de la Place des Gouverneurs "/>
    <x v="0"/>
    <x v="7"/>
    <x v="1"/>
    <x v="1"/>
  </r>
  <r>
    <n v="909364"/>
    <x v="226"/>
    <x v="2"/>
    <x v="2"/>
    <x v="2"/>
    <x v="2"/>
    <x v="0"/>
    <x v="0"/>
    <x v="0"/>
    <x v="0"/>
    <s v="Buildings-General Government"/>
    <x v="0"/>
    <x v="3"/>
    <x v="1"/>
    <x v="3"/>
    <x v="17"/>
    <s v="909364  2019 Buildings-General Government"/>
    <s v="518004  Tax Supported Debt"/>
    <n v="0"/>
    <n v="0"/>
    <n v="0"/>
    <n v="0"/>
    <n v="0"/>
    <n v="0"/>
    <n v="0"/>
    <n v="0"/>
    <n v="0"/>
    <n v="0"/>
    <n v="0"/>
    <n v="518004"/>
    <n v="0"/>
    <s v="CW"/>
    <x v="3"/>
    <s v="Tax Supported Debt"/>
    <n v="909364"/>
    <s v="Bâtiments 2019 - Administration générale"/>
    <s v="909364 Bâtiments 2019 - Administration générale"/>
    <x v="3"/>
    <x v="17"/>
    <x v="0"/>
    <x v="2"/>
  </r>
  <r>
    <n v="909364"/>
    <x v="226"/>
    <x v="3"/>
    <x v="3"/>
    <x v="6"/>
    <x v="3"/>
    <x v="2"/>
    <x v="0"/>
    <x v="0"/>
    <x v="0"/>
    <s v="Buildings-General Government"/>
    <x v="0"/>
    <x v="3"/>
    <x v="1"/>
    <x v="3"/>
    <x v="17"/>
    <s v="909364  2019 Buildings-General Government"/>
    <s v="512005  Provincial Revenue"/>
    <n v="0"/>
    <n v="0"/>
    <n v="0"/>
    <n v="0"/>
    <n v="0"/>
    <n v="0"/>
    <n v="0"/>
    <n v="0"/>
    <n v="0"/>
    <n v="0"/>
    <n v="0"/>
    <n v="512005"/>
    <n v="0"/>
    <s v="CW"/>
    <x v="3"/>
    <s v="Provincial"/>
    <n v="909364"/>
    <s v="Bâtiments 2019 - Administration générale"/>
    <s v="909364 Bâtiments 2019 - Administration générale"/>
    <x v="3"/>
    <x v="17"/>
    <x v="0"/>
    <x v="3"/>
  </r>
  <r>
    <n v="909364"/>
    <x v="226"/>
    <x v="0"/>
    <x v="4"/>
    <x v="47"/>
    <x v="8"/>
    <x v="4"/>
    <x v="0"/>
    <x v="0"/>
    <x v="0"/>
    <s v="Buildings-General Government"/>
    <x v="0"/>
    <x v="3"/>
    <x v="1"/>
    <x v="3"/>
    <x v="17"/>
    <s v="909364  2019 Buildings-General Government"/>
    <s v="516174  Federal Gas Tax"/>
    <n v="0"/>
    <n v="0"/>
    <n v="0"/>
    <n v="0"/>
    <n v="0"/>
    <n v="0"/>
    <n v="0"/>
    <n v="0"/>
    <n v="0"/>
    <n v="0"/>
    <n v="0"/>
    <n v="516174"/>
    <n v="0"/>
    <s v="CW"/>
    <x v="3"/>
    <s v="Federal Gas Tax"/>
    <n v="909364"/>
    <s v="Bâtiments 2019 - Administration générale"/>
    <s v="909364 Bâtiments 2019 - Administration générale"/>
    <x v="3"/>
    <x v="17"/>
    <x v="0"/>
    <x v="4"/>
  </r>
  <r>
    <n v="909364"/>
    <x v="226"/>
    <x v="1"/>
    <x v="1"/>
    <x v="25"/>
    <x v="1"/>
    <x v="1"/>
    <x v="0"/>
    <x v="0"/>
    <x v="0"/>
    <s v="Buildings-General Government"/>
    <x v="0"/>
    <x v="3"/>
    <x v="1"/>
    <x v="3"/>
    <x v="17"/>
    <s v="909364  2019 Buildings-General Government"/>
    <s v="516279  D/C Studies-2021-CW"/>
    <n v="0"/>
    <n v="0"/>
    <n v="0"/>
    <n v="0"/>
    <n v="0"/>
    <n v="0"/>
    <n v="0"/>
    <n v="0"/>
    <n v="0"/>
    <n v="0"/>
    <n v="0"/>
    <n v="516279"/>
    <n v="0"/>
    <s v="CW"/>
    <x v="3"/>
    <s v="Studies"/>
    <n v="909364"/>
    <s v="Bâtiments 2019 - Administration générale"/>
    <s v="909364 Bâtiments 2019 - Administration générale"/>
    <x v="3"/>
    <x v="17"/>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roject Description">
  <location ref="A6:F441" firstHeaderRow="0" firstDataRow="1" firstDataCol="1"/>
  <pivotFields count="41">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11">
        <item x="2"/>
        <item x="5"/>
        <item x="0"/>
        <item x="8"/>
        <item x="7"/>
        <item x="1"/>
        <item m="1" x="9"/>
        <item x="4"/>
        <item x="3"/>
        <item x="6"/>
        <item t="default"/>
      </items>
    </pivotField>
    <pivotField subtotalTop="0" showAll="0"/>
    <pivotField subtotalTop="0" showAll="0"/>
    <pivotField axis="axisRow" subtotalTop="0" showAll="0" measureFilter="1">
      <items count="492">
        <item x="128"/>
        <item x="336"/>
        <item x="129"/>
        <item x="203"/>
        <item x="441"/>
        <item x="130"/>
        <item x="337"/>
        <item x="338"/>
        <item x="192"/>
        <item x="468"/>
        <item x="479"/>
        <item x="442"/>
        <item x="13"/>
        <item x="14"/>
        <item x="15"/>
        <item x="41"/>
        <item x="339"/>
        <item x="131"/>
        <item x="132"/>
        <item x="133"/>
        <item x="134"/>
        <item x="180"/>
        <item x="181"/>
        <item x="340"/>
        <item x="312"/>
        <item x="443"/>
        <item x="135"/>
        <item x="298"/>
        <item x="287"/>
        <item x="211"/>
        <item x="243"/>
        <item x="262"/>
        <item x="341"/>
        <item x="231"/>
        <item x="485"/>
        <item x="159"/>
        <item x="398"/>
        <item x="230"/>
        <item x="16"/>
        <item x="42"/>
        <item x="399"/>
        <item x="400"/>
        <item x="401"/>
        <item x="488"/>
        <item x="419"/>
        <item x="232"/>
        <item x="145"/>
        <item x="434"/>
        <item x="212"/>
        <item x="453"/>
        <item x="160"/>
        <item x="136"/>
        <item x="137"/>
        <item x="182"/>
        <item x="216"/>
        <item x="236"/>
        <item x="313"/>
        <item x="342"/>
        <item x="217"/>
        <item x="161"/>
        <item x="162"/>
        <item x="163"/>
        <item x="164"/>
        <item x="165"/>
        <item x="166"/>
        <item x="189"/>
        <item x="343"/>
        <item x="344"/>
        <item x="345"/>
        <item x="64"/>
        <item x="420"/>
        <item x="421"/>
        <item x="138"/>
        <item x="139"/>
        <item x="183"/>
        <item x="140"/>
        <item x="205"/>
        <item x="470"/>
        <item x="471"/>
        <item x="208"/>
        <item x="209"/>
        <item x="121"/>
        <item x="150"/>
        <item x="102"/>
        <item x="218"/>
        <item x="487"/>
        <item x="219"/>
        <item x="213"/>
        <item x="65"/>
        <item x="43"/>
        <item x="228"/>
        <item x="346"/>
        <item x="360"/>
        <item x="157"/>
        <item x="4"/>
        <item x="122"/>
        <item x="126"/>
        <item x="123"/>
        <item x="103"/>
        <item x="152"/>
        <item x="167"/>
        <item x="168"/>
        <item x="367"/>
        <item x="368"/>
        <item x="402"/>
        <item x="490"/>
        <item x="403"/>
        <item x="404"/>
        <item x="405"/>
        <item x="314"/>
        <item x="315"/>
        <item x="435"/>
        <item x="436"/>
        <item x="177"/>
        <item x="458"/>
        <item x="184"/>
        <item x="148"/>
        <item x="193"/>
        <item x="444"/>
        <item x="361"/>
        <item x="459"/>
        <item x="355"/>
        <item x="347"/>
        <item x="369"/>
        <item x="44"/>
        <item x="109"/>
        <item x="146"/>
        <item x="124"/>
        <item x="151"/>
        <item x="153"/>
        <item x="169"/>
        <item x="170"/>
        <item x="171"/>
        <item x="370"/>
        <item x="239"/>
        <item x="66"/>
        <item x="67"/>
        <item x="68"/>
        <item x="69"/>
        <item x="70"/>
        <item x="71"/>
        <item x="72"/>
        <item x="73"/>
        <item x="74"/>
        <item x="75"/>
        <item x="76"/>
        <item x="77"/>
        <item x="78"/>
        <item x="79"/>
        <item x="80"/>
        <item x="81"/>
        <item x="82"/>
        <item x="83"/>
        <item x="422"/>
        <item x="304"/>
        <item x="185"/>
        <item x="356"/>
        <item x="371"/>
        <item x="372"/>
        <item x="373"/>
        <item x="406"/>
        <item x="407"/>
        <item x="374"/>
        <item x="375"/>
        <item x="376"/>
        <item x="408"/>
        <item x="377"/>
        <item x="378"/>
        <item x="379"/>
        <item x="94"/>
        <item x="380"/>
        <item x="409"/>
        <item x="316"/>
        <item x="317"/>
        <item x="318"/>
        <item x="319"/>
        <item x="437"/>
        <item x="320"/>
        <item x="321"/>
        <item x="438"/>
        <item x="481"/>
        <item x="482"/>
        <item x="483"/>
        <item x="484"/>
        <item x="322"/>
        <item x="114"/>
        <item x="115"/>
        <item x="116"/>
        <item x="201"/>
        <item x="104"/>
        <item x="186"/>
        <item x="110"/>
        <item x="381"/>
        <item x="382"/>
        <item x="5"/>
        <item x="172"/>
        <item x="173"/>
        <item x="0"/>
        <item x="210"/>
        <item x="454"/>
        <item x="244"/>
        <item x="472"/>
        <item x="480"/>
        <item x="383"/>
        <item x="423"/>
        <item x="410"/>
        <item x="486"/>
        <item x="221"/>
        <item x="19"/>
        <item x="6"/>
        <item x="127"/>
        <item x="305"/>
        <item x="323"/>
        <item x="324"/>
        <item x="325"/>
        <item x="439"/>
        <item x="326"/>
        <item x="440"/>
        <item x="117"/>
        <item x="118"/>
        <item x="240"/>
        <item x="237"/>
        <item x="95"/>
        <item x="384"/>
        <item x="327"/>
        <item x="445"/>
        <item x="282"/>
        <item x="411"/>
        <item x="328"/>
        <item x="329"/>
        <item x="196"/>
        <item x="412"/>
        <item x="296"/>
        <item x="207"/>
        <item x="190"/>
        <item x="154"/>
        <item x="174"/>
        <item x="125"/>
        <item x="107"/>
        <item x="348"/>
        <item x="349"/>
        <item x="37"/>
        <item x="300"/>
        <item x="334"/>
        <item x="365"/>
        <item x="362"/>
        <item x="350"/>
        <item x="351"/>
        <item x="306"/>
        <item x="358"/>
        <item x="363"/>
        <item x="424"/>
        <item x="417"/>
        <item x="425"/>
        <item x="429"/>
        <item x="446"/>
        <item x="141"/>
        <item x="187"/>
        <item x="21"/>
        <item x="22"/>
        <item x="23"/>
        <item x="27"/>
        <item x="245"/>
        <item x="246"/>
        <item x="247"/>
        <item x="248"/>
        <item x="263"/>
        <item x="264"/>
        <item x="265"/>
        <item x="266"/>
        <item x="489"/>
        <item x="233"/>
        <item x="84"/>
        <item x="45"/>
        <item x="1"/>
        <item x="2"/>
        <item x="46"/>
        <item x="29"/>
        <item x="30"/>
        <item x="288"/>
        <item x="289"/>
        <item x="283"/>
        <item x="85"/>
        <item x="47"/>
        <item x="17"/>
        <item x="460"/>
        <item x="463"/>
        <item x="202"/>
        <item x="223"/>
        <item x="178"/>
        <item x="36"/>
        <item x="90"/>
        <item x="227"/>
        <item x="413"/>
        <item x="119"/>
        <item x="415"/>
        <item x="464"/>
        <item x="473"/>
        <item x="474"/>
        <item x="469"/>
        <item x="191"/>
        <item x="155"/>
        <item x="475"/>
        <item x="301"/>
        <item x="303"/>
        <item x="297"/>
        <item x="293"/>
        <item x="294"/>
        <item x="295"/>
        <item x="299"/>
        <item x="7"/>
        <item x="8"/>
        <item x="9"/>
        <item x="10"/>
        <item x="11"/>
        <item x="20"/>
        <item x="156"/>
        <item x="158"/>
        <item x="175"/>
        <item x="176"/>
        <item x="206"/>
        <item x="142"/>
        <item x="143"/>
        <item x="144"/>
        <item x="194"/>
        <item x="195"/>
        <item x="188"/>
        <item x="31"/>
        <item x="35"/>
        <item x="48"/>
        <item x="12"/>
        <item x="226"/>
        <item x="447"/>
        <item x="38"/>
        <item x="49"/>
        <item x="307"/>
        <item x="33"/>
        <item x="249"/>
        <item x="105"/>
        <item x="50"/>
        <item x="385"/>
        <item x="386"/>
        <item x="96"/>
        <item x="97"/>
        <item x="98"/>
        <item x="431"/>
        <item x="432"/>
        <item x="309"/>
        <item x="330"/>
        <item x="197"/>
        <item x="198"/>
        <item x="199"/>
        <item x="200"/>
        <item x="332"/>
        <item x="241"/>
        <item x="242"/>
        <item x="238"/>
        <item x="120"/>
        <item x="149"/>
        <item x="387"/>
        <item x="276"/>
        <item x="277"/>
        <item x="278"/>
        <item x="279"/>
        <item x="214"/>
        <item x="388"/>
        <item x="389"/>
        <item x="390"/>
        <item x="99"/>
        <item x="391"/>
        <item x="392"/>
        <item x="393"/>
        <item x="394"/>
        <item x="395"/>
        <item x="396"/>
        <item x="106"/>
        <item x="111"/>
        <item x="112"/>
        <item x="108"/>
        <item x="113"/>
        <item x="28"/>
        <item x="24"/>
        <item x="25"/>
        <item x="284"/>
        <item x="416"/>
        <item x="285"/>
        <item x="286"/>
        <item x="290"/>
        <item x="291"/>
        <item x="51"/>
        <item x="52"/>
        <item x="215"/>
        <item x="220"/>
        <item x="18"/>
        <item x="3"/>
        <item x="275"/>
        <item x="32"/>
        <item x="292"/>
        <item x="331"/>
        <item x="53"/>
        <item x="54"/>
        <item x="55"/>
        <item x="56"/>
        <item x="57"/>
        <item x="58"/>
        <item x="91"/>
        <item x="92"/>
        <item x="59"/>
        <item x="60"/>
        <item x="61"/>
        <item x="62"/>
        <item x="222"/>
        <item x="302"/>
        <item x="426"/>
        <item x="427"/>
        <item x="418"/>
        <item x="428"/>
        <item x="430"/>
        <item x="366"/>
        <item x="335"/>
        <item x="357"/>
        <item x="352"/>
        <item x="353"/>
        <item x="354"/>
        <item x="308"/>
        <item x="359"/>
        <item x="364"/>
        <item x="224"/>
        <item x="225"/>
        <item x="397"/>
        <item x="462"/>
        <item x="40"/>
        <item x="93"/>
        <item x="34"/>
        <item x="100"/>
        <item x="310"/>
        <item x="311"/>
        <item x="333"/>
        <item x="414"/>
        <item x="229"/>
        <item x="448"/>
        <item x="449"/>
        <item x="450"/>
        <item x="86"/>
        <item x="101"/>
        <item x="250"/>
        <item x="451"/>
        <item x="452"/>
        <item x="455"/>
        <item x="456"/>
        <item x="457"/>
        <item x="461"/>
        <item x="87"/>
        <item x="88"/>
        <item x="26"/>
        <item x="267"/>
        <item x="251"/>
        <item x="433"/>
        <item x="147"/>
        <item x="234"/>
        <item x="235"/>
        <item x="252"/>
        <item x="269"/>
        <item x="270"/>
        <item x="268"/>
        <item x="253"/>
        <item x="271"/>
        <item x="272"/>
        <item x="254"/>
        <item x="255"/>
        <item x="273"/>
        <item x="256"/>
        <item x="274"/>
        <item x="257"/>
        <item x="258"/>
        <item x="259"/>
        <item x="260"/>
        <item x="261"/>
        <item x="204"/>
        <item x="179"/>
        <item x="39"/>
        <item x="63"/>
        <item x="280"/>
        <item x="281"/>
        <item x="89"/>
        <item x="465"/>
        <item x="466"/>
        <item x="467"/>
        <item x="476"/>
        <item x="477"/>
        <item x="478"/>
        <item t="default"/>
      </items>
    </pivotField>
    <pivotField subtotalTop="0" showAll="0"/>
    <pivotField dataField="1"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2">
    <field x="13"/>
    <field x="16"/>
  </rowFields>
  <rowItems count="435">
    <i>
      <x/>
    </i>
    <i r="1">
      <x v="33"/>
    </i>
    <i r="1">
      <x v="480"/>
    </i>
    <i t="default">
      <x/>
    </i>
    <i>
      <x v="1"/>
    </i>
    <i r="1">
      <x v="96"/>
    </i>
    <i r="1">
      <x v="210"/>
    </i>
    <i r="1">
      <x v="288"/>
    </i>
    <i r="1">
      <x v="295"/>
    </i>
    <i r="1">
      <x v="384"/>
    </i>
    <i r="1">
      <x v="427"/>
    </i>
    <i r="1">
      <x v="428"/>
    </i>
    <i t="default">
      <x v="1"/>
    </i>
    <i>
      <x v="2"/>
    </i>
    <i r="1">
      <x v="38"/>
    </i>
    <i r="1">
      <x v="94"/>
    </i>
    <i r="1">
      <x v="197"/>
    </i>
    <i r="1">
      <x v="208"/>
    </i>
    <i r="1">
      <x v="209"/>
    </i>
    <i r="1">
      <x v="258"/>
    </i>
    <i r="1">
      <x v="259"/>
    </i>
    <i r="1">
      <x v="260"/>
    </i>
    <i r="1">
      <x v="261"/>
    </i>
    <i r="1">
      <x v="274"/>
    </i>
    <i r="1">
      <x v="275"/>
    </i>
    <i r="1">
      <x v="277"/>
    </i>
    <i r="1">
      <x v="278"/>
    </i>
    <i r="1">
      <x v="284"/>
    </i>
    <i r="1">
      <x v="310"/>
    </i>
    <i r="1">
      <x v="311"/>
    </i>
    <i r="1">
      <x v="312"/>
    </i>
    <i r="1">
      <x v="313"/>
    </i>
    <i r="1">
      <x v="314"/>
    </i>
    <i r="1">
      <x v="315"/>
    </i>
    <i r="1">
      <x v="380"/>
    </i>
    <i r="1">
      <x v="381"/>
    </i>
    <i r="1">
      <x v="382"/>
    </i>
    <i r="1">
      <x v="394"/>
    </i>
    <i r="1">
      <x v="396"/>
    </i>
    <i t="default">
      <x v="2"/>
    </i>
    <i>
      <x v="3"/>
    </i>
    <i r="1">
      <x v="9"/>
    </i>
    <i r="1">
      <x v="77"/>
    </i>
    <i r="1">
      <x v="78"/>
    </i>
    <i r="1">
      <x v="201"/>
    </i>
    <i r="1">
      <x v="286"/>
    </i>
    <i r="1">
      <x v="296"/>
    </i>
    <i r="1">
      <x v="297"/>
    </i>
    <i r="1">
      <x v="298"/>
    </i>
    <i r="1">
      <x v="299"/>
    </i>
    <i r="1">
      <x v="302"/>
    </i>
    <i r="1">
      <x v="485"/>
    </i>
    <i r="1">
      <x v="486"/>
    </i>
    <i r="1">
      <x v="487"/>
    </i>
    <i r="1">
      <x v="488"/>
    </i>
    <i r="1">
      <x v="489"/>
    </i>
    <i r="1">
      <x v="490"/>
    </i>
    <i t="default">
      <x v="3"/>
    </i>
    <i>
      <x v="4"/>
    </i>
    <i r="1">
      <x v="25"/>
    </i>
    <i r="1">
      <x v="120"/>
    </i>
    <i r="1">
      <x v="225"/>
    </i>
    <i r="1">
      <x v="255"/>
    </i>
    <i r="1">
      <x v="285"/>
    </i>
    <i r="1">
      <x v="440"/>
    </i>
    <i r="1">
      <x v="441"/>
    </i>
    <i r="1">
      <x v="442"/>
    </i>
    <i r="1">
      <x v="446"/>
    </i>
    <i r="1">
      <x v="447"/>
    </i>
    <i r="1">
      <x v="448"/>
    </i>
    <i r="1">
      <x v="449"/>
    </i>
    <i r="1">
      <x v="450"/>
    </i>
    <i r="1">
      <x v="451"/>
    </i>
    <i t="default">
      <x v="4"/>
    </i>
    <i>
      <x v="5"/>
    </i>
    <i r="1">
      <x/>
    </i>
    <i r="1">
      <x v="2"/>
    </i>
    <i r="1">
      <x v="8"/>
    </i>
    <i r="1">
      <x v="17"/>
    </i>
    <i r="1">
      <x v="18"/>
    </i>
    <i r="1">
      <x v="20"/>
    </i>
    <i r="1">
      <x v="21"/>
    </i>
    <i r="1">
      <x v="22"/>
    </i>
    <i r="1">
      <x v="24"/>
    </i>
    <i r="1">
      <x v="26"/>
    </i>
    <i r="1">
      <x v="36"/>
    </i>
    <i r="1">
      <x v="37"/>
    </i>
    <i r="1">
      <x v="40"/>
    </i>
    <i r="1">
      <x v="41"/>
    </i>
    <i r="1">
      <x v="42"/>
    </i>
    <i r="1">
      <x v="47"/>
    </i>
    <i r="1">
      <x v="51"/>
    </i>
    <i r="1">
      <x v="52"/>
    </i>
    <i r="1">
      <x v="53"/>
    </i>
    <i r="1">
      <x v="55"/>
    </i>
    <i r="1">
      <x v="56"/>
    </i>
    <i r="1">
      <x v="72"/>
    </i>
    <i r="1">
      <x v="73"/>
    </i>
    <i r="1">
      <x v="74"/>
    </i>
    <i r="1">
      <x v="75"/>
    </i>
    <i r="1">
      <x v="76"/>
    </i>
    <i r="1">
      <x v="90"/>
    </i>
    <i r="1">
      <x v="92"/>
    </i>
    <i r="1">
      <x v="102"/>
    </i>
    <i r="1">
      <x v="103"/>
    </i>
    <i r="1">
      <x v="104"/>
    </i>
    <i r="1">
      <x v="106"/>
    </i>
    <i r="1">
      <x v="107"/>
    </i>
    <i r="1">
      <x v="108"/>
    </i>
    <i r="1">
      <x v="109"/>
    </i>
    <i r="1">
      <x v="110"/>
    </i>
    <i r="1">
      <x v="111"/>
    </i>
    <i r="1">
      <x v="112"/>
    </i>
    <i r="1">
      <x v="113"/>
    </i>
    <i r="1">
      <x v="115"/>
    </i>
    <i r="1">
      <x v="116"/>
    </i>
    <i r="1">
      <x v="117"/>
    </i>
    <i r="1">
      <x v="123"/>
    </i>
    <i r="1">
      <x v="133"/>
    </i>
    <i r="1">
      <x v="134"/>
    </i>
    <i r="1">
      <x v="155"/>
    </i>
    <i r="1">
      <x v="157"/>
    </i>
    <i r="1">
      <x v="158"/>
    </i>
    <i r="1">
      <x v="159"/>
    </i>
    <i r="1">
      <x v="160"/>
    </i>
    <i r="1">
      <x v="161"/>
    </i>
    <i r="1">
      <x v="162"/>
    </i>
    <i r="1">
      <x v="163"/>
    </i>
    <i r="1">
      <x v="164"/>
    </i>
    <i r="1">
      <x v="165"/>
    </i>
    <i r="1">
      <x v="166"/>
    </i>
    <i r="1">
      <x v="167"/>
    </i>
    <i r="1">
      <x v="168"/>
    </i>
    <i r="1">
      <x v="169"/>
    </i>
    <i r="1">
      <x v="170"/>
    </i>
    <i r="1">
      <x v="171"/>
    </i>
    <i r="1">
      <x v="172"/>
    </i>
    <i r="1">
      <x v="173"/>
    </i>
    <i r="1">
      <x v="174"/>
    </i>
    <i r="1">
      <x v="175"/>
    </i>
    <i r="1">
      <x v="176"/>
    </i>
    <i r="1">
      <x v="177"/>
    </i>
    <i r="1">
      <x v="178"/>
    </i>
    <i r="1">
      <x v="179"/>
    </i>
    <i r="1">
      <x v="184"/>
    </i>
    <i r="1">
      <x v="185"/>
    </i>
    <i r="1">
      <x v="186"/>
    </i>
    <i r="1">
      <x v="187"/>
    </i>
    <i r="1">
      <x v="188"/>
    </i>
    <i r="1">
      <x v="189"/>
    </i>
    <i r="1">
      <x v="190"/>
    </i>
    <i r="1">
      <x v="192"/>
    </i>
    <i r="1">
      <x v="193"/>
    </i>
    <i r="1">
      <x v="203"/>
    </i>
    <i r="1">
      <x v="205"/>
    </i>
    <i r="1">
      <x v="207"/>
    </i>
    <i r="1">
      <x v="211"/>
    </i>
    <i r="1">
      <x v="212"/>
    </i>
    <i r="1">
      <x v="213"/>
    </i>
    <i r="1">
      <x v="214"/>
    </i>
    <i r="1">
      <x v="215"/>
    </i>
    <i r="1">
      <x v="216"/>
    </i>
    <i r="1">
      <x v="217"/>
    </i>
    <i r="1">
      <x v="218"/>
    </i>
    <i r="1">
      <x v="219"/>
    </i>
    <i r="1">
      <x v="220"/>
    </i>
    <i r="1">
      <x v="221"/>
    </i>
    <i r="1">
      <x v="222"/>
    </i>
    <i r="1">
      <x v="223"/>
    </i>
    <i r="1">
      <x v="224"/>
    </i>
    <i r="1">
      <x v="227"/>
    </i>
    <i r="1">
      <x v="228"/>
    </i>
    <i r="1">
      <x v="229"/>
    </i>
    <i r="1">
      <x v="230"/>
    </i>
    <i r="1">
      <x v="231"/>
    </i>
    <i r="1">
      <x v="256"/>
    </i>
    <i r="1">
      <x v="257"/>
    </i>
    <i r="1">
      <x v="287"/>
    </i>
    <i r="1">
      <x v="290"/>
    </i>
    <i r="1">
      <x v="291"/>
    </i>
    <i r="1">
      <x v="292"/>
    </i>
    <i r="1">
      <x v="293"/>
    </i>
    <i r="1">
      <x v="294"/>
    </i>
    <i r="1">
      <x v="321"/>
    </i>
    <i r="1">
      <x v="322"/>
    </i>
    <i r="1">
      <x v="323"/>
    </i>
    <i r="1">
      <x v="324"/>
    </i>
    <i r="1">
      <x v="325"/>
    </i>
    <i r="1">
      <x v="326"/>
    </i>
    <i r="1">
      <x v="327"/>
    </i>
    <i r="1">
      <x v="328"/>
    </i>
    <i r="1">
      <x v="329"/>
    </i>
    <i r="1">
      <x v="330"/>
    </i>
    <i r="1">
      <x v="331"/>
    </i>
    <i r="1">
      <x v="332"/>
    </i>
    <i r="1">
      <x v="333"/>
    </i>
    <i r="1">
      <x v="334"/>
    </i>
    <i r="1">
      <x v="335"/>
    </i>
    <i r="1">
      <x v="336"/>
    </i>
    <i r="1">
      <x v="337"/>
    </i>
    <i r="1">
      <x v="338"/>
    </i>
    <i r="1">
      <x v="339"/>
    </i>
    <i r="1">
      <x v="340"/>
    </i>
    <i r="1">
      <x v="341"/>
    </i>
    <i r="1">
      <x v="342"/>
    </i>
    <i r="1">
      <x v="343"/>
    </i>
    <i r="1">
      <x v="344"/>
    </i>
    <i r="1">
      <x v="345"/>
    </i>
    <i r="1">
      <x v="346"/>
    </i>
    <i r="1">
      <x v="347"/>
    </i>
    <i r="1">
      <x v="348"/>
    </i>
    <i r="1">
      <x v="349"/>
    </i>
    <i r="1">
      <x v="350"/>
    </i>
    <i r="1">
      <x v="351"/>
    </i>
    <i r="1">
      <x v="352"/>
    </i>
    <i r="1">
      <x v="353"/>
    </i>
    <i r="1">
      <x v="354"/>
    </i>
    <i r="1">
      <x v="355"/>
    </i>
    <i r="1">
      <x v="356"/>
    </i>
    <i r="1">
      <x v="357"/>
    </i>
    <i r="1">
      <x v="358"/>
    </i>
    <i r="1">
      <x v="359"/>
    </i>
    <i r="1">
      <x v="365"/>
    </i>
    <i r="1">
      <x v="366"/>
    </i>
    <i r="1">
      <x v="367"/>
    </i>
    <i r="1">
      <x v="368"/>
    </i>
    <i r="1">
      <x v="369"/>
    </i>
    <i r="1">
      <x v="370"/>
    </i>
    <i r="1">
      <x v="371"/>
    </i>
    <i r="1">
      <x v="372"/>
    </i>
    <i r="1">
      <x v="373"/>
    </i>
    <i r="1">
      <x v="374"/>
    </i>
    <i r="1">
      <x v="398"/>
    </i>
    <i r="1">
      <x v="429"/>
    </i>
    <i r="1">
      <x v="430"/>
    </i>
    <i r="1">
      <x v="431"/>
    </i>
    <i r="1">
      <x v="432"/>
    </i>
    <i r="1">
      <x v="433"/>
    </i>
    <i r="1">
      <x v="434"/>
    </i>
    <i r="1">
      <x v="435"/>
    </i>
    <i r="1">
      <x v="436"/>
    </i>
    <i r="1">
      <x v="437"/>
    </i>
    <i r="1">
      <x v="438"/>
    </i>
    <i r="1">
      <x v="439"/>
    </i>
    <i r="1">
      <x v="444"/>
    </i>
    <i r="1">
      <x v="445"/>
    </i>
    <i r="1">
      <x v="457"/>
    </i>
    <i r="1">
      <x v="458"/>
    </i>
    <i r="1">
      <x v="478"/>
    </i>
    <i r="1">
      <x v="479"/>
    </i>
    <i t="default">
      <x v="5"/>
    </i>
    <i>
      <x v="7"/>
    </i>
    <i r="1">
      <x v="3"/>
    </i>
    <i r="1">
      <x v="28"/>
    </i>
    <i r="1">
      <x v="29"/>
    </i>
    <i r="1">
      <x v="35"/>
    </i>
    <i r="1">
      <x v="48"/>
    </i>
    <i r="1">
      <x v="50"/>
    </i>
    <i r="1">
      <x v="54"/>
    </i>
    <i r="1">
      <x v="58"/>
    </i>
    <i r="1">
      <x v="59"/>
    </i>
    <i r="1">
      <x v="60"/>
    </i>
    <i r="1">
      <x v="61"/>
    </i>
    <i r="1">
      <x v="63"/>
    </i>
    <i r="1">
      <x v="65"/>
    </i>
    <i r="1">
      <x v="79"/>
    </i>
    <i r="1">
      <x v="80"/>
    </i>
    <i r="1">
      <x v="81"/>
    </i>
    <i r="1">
      <x v="82"/>
    </i>
    <i r="1">
      <x v="83"/>
    </i>
    <i r="1">
      <x v="84"/>
    </i>
    <i r="1">
      <x v="86"/>
    </i>
    <i r="1">
      <x v="87"/>
    </i>
    <i r="1">
      <x v="93"/>
    </i>
    <i r="1">
      <x v="95"/>
    </i>
    <i r="1">
      <x v="97"/>
    </i>
    <i r="1">
      <x v="98"/>
    </i>
    <i r="1">
      <x v="99"/>
    </i>
    <i r="1">
      <x v="100"/>
    </i>
    <i r="1">
      <x v="101"/>
    </i>
    <i r="1">
      <x v="125"/>
    </i>
    <i r="1">
      <x v="126"/>
    </i>
    <i r="1">
      <x v="127"/>
    </i>
    <i r="1">
      <x v="128"/>
    </i>
    <i r="1">
      <x v="129"/>
    </i>
    <i r="1">
      <x v="130"/>
    </i>
    <i r="1">
      <x v="191"/>
    </i>
    <i r="1">
      <x v="198"/>
    </i>
    <i r="1">
      <x v="232"/>
    </i>
    <i r="1">
      <x v="233"/>
    </i>
    <i r="1">
      <x v="234"/>
    </i>
    <i r="1">
      <x v="235"/>
    </i>
    <i r="1">
      <x v="236"/>
    </i>
    <i r="1">
      <x v="237"/>
    </i>
    <i r="1">
      <x v="238"/>
    </i>
    <i r="1">
      <x v="281"/>
    </i>
    <i r="1">
      <x v="300"/>
    </i>
    <i r="1">
      <x v="301"/>
    </i>
    <i r="1">
      <x v="316"/>
    </i>
    <i r="1">
      <x v="317"/>
    </i>
    <i r="1">
      <x v="318"/>
    </i>
    <i r="1">
      <x v="319"/>
    </i>
    <i r="1">
      <x v="320"/>
    </i>
    <i r="1">
      <x v="364"/>
    </i>
    <i r="1">
      <x v="375"/>
    </i>
    <i r="1">
      <x v="376"/>
    </i>
    <i r="1">
      <x v="377"/>
    </i>
    <i r="1">
      <x v="378"/>
    </i>
    <i r="1">
      <x v="379"/>
    </i>
    <i r="1">
      <x v="383"/>
    </i>
    <i r="1">
      <x v="385"/>
    </i>
    <i r="1">
      <x v="386"/>
    </i>
    <i r="1">
      <x v="387"/>
    </i>
    <i r="1">
      <x v="388"/>
    </i>
    <i r="1">
      <x v="391"/>
    </i>
    <i r="1">
      <x v="392"/>
    </i>
    <i r="1">
      <x v="395"/>
    </i>
    <i r="1">
      <x v="397"/>
    </i>
    <i t="default">
      <x v="7"/>
    </i>
    <i>
      <x v="8"/>
    </i>
    <i r="1">
      <x v="4"/>
    </i>
    <i r="1">
      <x v="11"/>
    </i>
    <i r="1">
      <x v="69"/>
    </i>
    <i r="1">
      <x v="88"/>
    </i>
    <i r="1">
      <x v="89"/>
    </i>
    <i r="1">
      <x v="124"/>
    </i>
    <i r="1">
      <x v="136"/>
    </i>
    <i r="1">
      <x v="137"/>
    </i>
    <i r="1">
      <x v="138"/>
    </i>
    <i r="1">
      <x v="139"/>
    </i>
    <i r="1">
      <x v="140"/>
    </i>
    <i r="1">
      <x v="141"/>
    </i>
    <i r="1">
      <x v="142"/>
    </i>
    <i r="1">
      <x v="143"/>
    </i>
    <i r="1">
      <x v="145"/>
    </i>
    <i r="1">
      <x v="146"/>
    </i>
    <i r="1">
      <x v="147"/>
    </i>
    <i r="1">
      <x v="148"/>
    </i>
    <i r="1">
      <x v="149"/>
    </i>
    <i r="1">
      <x v="150"/>
    </i>
    <i r="1">
      <x v="152"/>
    </i>
    <i r="1">
      <x v="272"/>
    </i>
    <i r="1">
      <x v="273"/>
    </i>
    <i r="1">
      <x v="276"/>
    </i>
    <i r="1">
      <x v="283"/>
    </i>
    <i r="1">
      <x v="389"/>
    </i>
    <i r="1">
      <x v="399"/>
    </i>
    <i r="1">
      <x v="400"/>
    </i>
    <i r="1">
      <x v="401"/>
    </i>
    <i r="1">
      <x v="402"/>
    </i>
    <i r="1">
      <x v="403"/>
    </i>
    <i r="1">
      <x v="404"/>
    </i>
    <i r="1">
      <x v="405"/>
    </i>
    <i r="1">
      <x v="406"/>
    </i>
    <i r="1">
      <x v="407"/>
    </i>
    <i r="1">
      <x v="408"/>
    </i>
    <i r="1">
      <x v="409"/>
    </i>
    <i r="1">
      <x v="410"/>
    </i>
    <i r="1">
      <x v="411"/>
    </i>
    <i r="1">
      <x v="443"/>
    </i>
    <i r="1">
      <x v="452"/>
    </i>
    <i r="1">
      <x v="453"/>
    </i>
    <i r="1">
      <x v="481"/>
    </i>
    <i r="1">
      <x v="484"/>
    </i>
    <i t="default">
      <x v="8"/>
    </i>
    <i>
      <x v="9"/>
    </i>
    <i r="1">
      <x v="6"/>
    </i>
    <i r="1">
      <x v="16"/>
    </i>
    <i r="1">
      <x v="23"/>
    </i>
    <i r="1">
      <x v="30"/>
    </i>
    <i r="1">
      <x v="32"/>
    </i>
    <i r="1">
      <x v="44"/>
    </i>
    <i r="1">
      <x v="45"/>
    </i>
    <i r="1">
      <x v="68"/>
    </i>
    <i r="1">
      <x v="70"/>
    </i>
    <i r="1">
      <x v="153"/>
    </i>
    <i r="1">
      <x v="154"/>
    </i>
    <i r="1">
      <x v="156"/>
    </i>
    <i r="1">
      <x v="200"/>
    </i>
    <i r="1">
      <x v="245"/>
    </i>
    <i r="1">
      <x v="262"/>
    </i>
    <i r="1">
      <x v="264"/>
    </i>
    <i r="1">
      <x v="265"/>
    </i>
    <i r="1">
      <x v="271"/>
    </i>
    <i r="1">
      <x v="303"/>
    </i>
    <i r="1">
      <x v="304"/>
    </i>
    <i r="1">
      <x v="305"/>
    </i>
    <i r="1">
      <x v="306"/>
    </i>
    <i r="1">
      <x v="307"/>
    </i>
    <i r="1">
      <x v="308"/>
    </i>
    <i r="1">
      <x v="309"/>
    </i>
    <i r="1">
      <x v="360"/>
    </i>
    <i r="1">
      <x v="361"/>
    </i>
    <i r="1">
      <x v="362"/>
    </i>
    <i r="1">
      <x v="363"/>
    </i>
    <i r="1">
      <x v="412"/>
    </i>
    <i r="1">
      <x v="413"/>
    </i>
    <i r="1">
      <x v="414"/>
    </i>
    <i r="1">
      <x v="415"/>
    </i>
    <i r="1">
      <x v="416"/>
    </i>
    <i r="1">
      <x v="417"/>
    </i>
    <i r="1">
      <x v="418"/>
    </i>
    <i r="1">
      <x v="419"/>
    </i>
    <i r="1">
      <x v="420"/>
    </i>
    <i r="1">
      <x v="421"/>
    </i>
    <i r="1">
      <x v="422"/>
    </i>
    <i r="1">
      <x v="423"/>
    </i>
    <i r="1">
      <x v="424"/>
    </i>
    <i r="1">
      <x v="425"/>
    </i>
    <i r="1">
      <x v="426"/>
    </i>
    <i r="1">
      <x v="455"/>
    </i>
    <i r="1">
      <x v="456"/>
    </i>
    <i r="1">
      <x v="459"/>
    </i>
    <i r="1">
      <x v="460"/>
    </i>
    <i r="1">
      <x v="461"/>
    </i>
    <i r="1">
      <x v="462"/>
    </i>
    <i r="1">
      <x v="463"/>
    </i>
    <i r="1">
      <x v="464"/>
    </i>
    <i r="1">
      <x v="465"/>
    </i>
    <i r="1">
      <x v="466"/>
    </i>
    <i r="1">
      <x v="467"/>
    </i>
    <i r="1">
      <x v="468"/>
    </i>
    <i r="1">
      <x v="469"/>
    </i>
    <i r="1">
      <x v="470"/>
    </i>
    <i r="1">
      <x v="471"/>
    </i>
    <i r="1">
      <x v="472"/>
    </i>
    <i r="1">
      <x v="473"/>
    </i>
    <i r="1">
      <x v="474"/>
    </i>
    <i r="1">
      <x v="475"/>
    </i>
    <i r="1">
      <x v="476"/>
    </i>
    <i r="1">
      <x v="477"/>
    </i>
    <i r="1">
      <x v="482"/>
    </i>
    <i r="1">
      <x v="483"/>
    </i>
    <i t="default">
      <x v="9"/>
    </i>
    <i t="grand">
      <x/>
    </i>
  </rowItems>
  <colFields count="1">
    <field x="-2"/>
  </colFields>
  <colItems count="5">
    <i>
      <x/>
    </i>
    <i i="1">
      <x v="1"/>
    </i>
    <i i="2">
      <x v="2"/>
    </i>
    <i i="3">
      <x v="3"/>
    </i>
    <i i="4">
      <x v="4"/>
    </i>
  </colItems>
  <dataFields count="5">
    <dataField name=" 2019" fld="18" baseField="0" baseItem="0"/>
    <dataField name="  2020" fld="19" baseField="0" baseItem="0"/>
    <dataField name="  2021" fld="20" baseField="0" baseItem="0"/>
    <dataField name=" 2022" fld="21" baseField="0" baseItem="0"/>
    <dataField name="  Total" fld="30" baseField="0" baseItem="0"/>
  </dataFields>
  <formats count="164">
    <format dxfId="2145">
      <pivotArea collapsedLevelsAreSubtotals="1" fieldPosition="0">
        <references count="2">
          <reference field="13" count="1" selected="0">
            <x v="0"/>
          </reference>
          <reference field="16" count="2">
            <x v="33"/>
            <x v="480"/>
          </reference>
        </references>
      </pivotArea>
    </format>
    <format dxfId="2144">
      <pivotArea collapsedLevelsAreSubtotals="1" fieldPosition="0">
        <references count="1">
          <reference field="13" count="1" defaultSubtotal="1">
            <x v="0"/>
          </reference>
        </references>
      </pivotArea>
    </format>
    <format dxfId="2143">
      <pivotArea collapsedLevelsAreSubtotals="1" fieldPosition="0">
        <references count="1">
          <reference field="13" count="1">
            <x v="1"/>
          </reference>
        </references>
      </pivotArea>
    </format>
    <format dxfId="2142">
      <pivotArea collapsedLevelsAreSubtotals="1" fieldPosition="0">
        <references count="2">
          <reference field="13" count="1" selected="0">
            <x v="1"/>
          </reference>
          <reference field="16" count="7">
            <x v="96"/>
            <x v="210"/>
            <x v="288"/>
            <x v="295"/>
            <x v="384"/>
            <x v="427"/>
            <x v="428"/>
          </reference>
        </references>
      </pivotArea>
    </format>
    <format dxfId="2141">
      <pivotArea collapsedLevelsAreSubtotals="1" fieldPosition="0">
        <references count="1">
          <reference field="13" count="1" defaultSubtotal="1">
            <x v="1"/>
          </reference>
        </references>
      </pivotArea>
    </format>
    <format dxfId="2140">
      <pivotArea collapsedLevelsAreSubtotals="1" fieldPosition="0">
        <references count="1">
          <reference field="13" count="1">
            <x v="2"/>
          </reference>
        </references>
      </pivotArea>
    </format>
    <format dxfId="2139">
      <pivotArea collapsedLevelsAreSubtotals="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2138">
      <pivotArea collapsedLevelsAreSubtotals="1" fieldPosition="0">
        <references count="1">
          <reference field="13" count="1" defaultSubtotal="1">
            <x v="2"/>
          </reference>
        </references>
      </pivotArea>
    </format>
    <format dxfId="2137">
      <pivotArea collapsedLevelsAreSubtotals="1" fieldPosition="0">
        <references count="1">
          <reference field="13" count="1">
            <x v="3"/>
          </reference>
        </references>
      </pivotArea>
    </format>
    <format dxfId="2136">
      <pivotArea collapsedLevelsAreSubtotals="1" fieldPosition="0">
        <references count="2">
          <reference field="13" count="1" selected="0">
            <x v="3"/>
          </reference>
          <reference field="16" count="16">
            <x v="9"/>
            <x v="77"/>
            <x v="78"/>
            <x v="201"/>
            <x v="286"/>
            <x v="296"/>
            <x v="297"/>
            <x v="298"/>
            <x v="299"/>
            <x v="302"/>
            <x v="485"/>
            <x v="486"/>
            <x v="487"/>
            <x v="488"/>
            <x v="489"/>
            <x v="490"/>
          </reference>
        </references>
      </pivotArea>
    </format>
    <format dxfId="2135">
      <pivotArea collapsedLevelsAreSubtotals="1" fieldPosition="0">
        <references count="1">
          <reference field="13" count="1" defaultSubtotal="1">
            <x v="3"/>
          </reference>
        </references>
      </pivotArea>
    </format>
    <format dxfId="2134">
      <pivotArea collapsedLevelsAreSubtotals="1" fieldPosition="0">
        <references count="1">
          <reference field="13" count="1">
            <x v="4"/>
          </reference>
        </references>
      </pivotArea>
    </format>
    <format dxfId="2133">
      <pivotArea collapsedLevelsAreSubtotals="1" fieldPosition="0">
        <references count="2">
          <reference field="13" count="1" selected="0">
            <x v="4"/>
          </reference>
          <reference field="16" count="14">
            <x v="25"/>
            <x v="120"/>
            <x v="225"/>
            <x v="255"/>
            <x v="285"/>
            <x v="440"/>
            <x v="441"/>
            <x v="442"/>
            <x v="446"/>
            <x v="447"/>
            <x v="448"/>
            <x v="449"/>
            <x v="450"/>
            <x v="451"/>
          </reference>
        </references>
      </pivotArea>
    </format>
    <format dxfId="2132">
      <pivotArea collapsedLevelsAreSubtotals="1" fieldPosition="0">
        <references count="1">
          <reference field="13" count="1" defaultSubtotal="1">
            <x v="4"/>
          </reference>
        </references>
      </pivotArea>
    </format>
    <format dxfId="2131">
      <pivotArea collapsedLevelsAreSubtotals="1" fieldPosition="0">
        <references count="1">
          <reference field="13" count="1">
            <x v="5"/>
          </reference>
        </references>
      </pivotArea>
    </format>
    <format dxfId="2130">
      <pivotArea collapsedLevelsAreSubtotals="1" fieldPosition="0">
        <references count="2">
          <reference field="13" count="1" selected="0">
            <x v="5"/>
          </reference>
          <reference field="16" count="175">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x v="368"/>
            <x v="369"/>
            <x v="370"/>
            <x v="371"/>
            <x v="372"/>
            <x v="373"/>
            <x v="374"/>
            <x v="398"/>
            <x v="429"/>
            <x v="430"/>
            <x v="431"/>
            <x v="432"/>
            <x v="433"/>
            <x v="434"/>
            <x v="435"/>
            <x v="436"/>
            <x v="437"/>
            <x v="438"/>
            <x v="439"/>
            <x v="444"/>
            <x v="445"/>
            <x v="457"/>
            <x v="458"/>
            <x v="478"/>
            <x v="479"/>
          </reference>
        </references>
      </pivotArea>
    </format>
    <format dxfId="2129">
      <pivotArea collapsedLevelsAreSubtotals="1" fieldPosition="0">
        <references count="1">
          <reference field="13" count="1" defaultSubtotal="1">
            <x v="5"/>
          </reference>
        </references>
      </pivotArea>
    </format>
    <format dxfId="2128">
      <pivotArea collapsedLevelsAreSubtotals="1" fieldPosition="0">
        <references count="1">
          <reference field="13" count="1">
            <x v="7"/>
          </reference>
        </references>
      </pivotArea>
    </format>
    <format dxfId="2127">
      <pivotArea collapsedLevelsAreSubtotals="1" fieldPosition="0">
        <references count="2">
          <reference field="13" count="1" selected="0">
            <x v="7"/>
          </reference>
          <reference field="16" count="66">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x v="320"/>
            <x v="364"/>
            <x v="375"/>
            <x v="376"/>
            <x v="377"/>
            <x v="378"/>
            <x v="379"/>
            <x v="383"/>
            <x v="385"/>
            <x v="386"/>
            <x v="387"/>
            <x v="388"/>
            <x v="391"/>
            <x v="392"/>
            <x v="395"/>
            <x v="397"/>
          </reference>
        </references>
      </pivotArea>
    </format>
    <format dxfId="2126">
      <pivotArea collapsedLevelsAreSubtotals="1" fieldPosition="0">
        <references count="1">
          <reference field="13" count="1" defaultSubtotal="1">
            <x v="7"/>
          </reference>
        </references>
      </pivotArea>
    </format>
    <format dxfId="2125">
      <pivotArea collapsedLevelsAreSubtotals="1" fieldPosition="0">
        <references count="1">
          <reference field="13" count="1">
            <x v="8"/>
          </reference>
        </references>
      </pivotArea>
    </format>
    <format dxfId="2124">
      <pivotArea collapsedLevelsAreSubtotals="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2123">
      <pivotArea collapsedLevelsAreSubtotals="1" fieldPosition="0">
        <references count="1">
          <reference field="13" count="1" defaultSubtotal="1">
            <x v="8"/>
          </reference>
        </references>
      </pivotArea>
    </format>
    <format dxfId="2122">
      <pivotArea collapsedLevelsAreSubtotals="1" fieldPosition="0">
        <references count="1">
          <reference field="13" count="1">
            <x v="9"/>
          </reference>
        </references>
      </pivotArea>
    </format>
    <format dxfId="2121">
      <pivotArea collapsedLevelsAreSubtotals="1" fieldPosition="0">
        <references count="2">
          <reference field="13" count="1" selected="0">
            <x v="9"/>
          </reference>
          <reference field="16" count="67">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x v="463"/>
            <x v="464"/>
            <x v="465"/>
            <x v="466"/>
            <x v="467"/>
            <x v="468"/>
            <x v="469"/>
            <x v="470"/>
            <x v="471"/>
            <x v="472"/>
            <x v="473"/>
            <x v="474"/>
            <x v="475"/>
            <x v="476"/>
            <x v="477"/>
            <x v="482"/>
            <x v="483"/>
          </reference>
        </references>
      </pivotArea>
    </format>
    <format dxfId="2120">
      <pivotArea collapsedLevelsAreSubtotals="1" fieldPosition="0">
        <references count="1">
          <reference field="13" count="1" defaultSubtotal="1">
            <x v="9"/>
          </reference>
        </references>
      </pivotArea>
    </format>
    <format dxfId="2119">
      <pivotArea grandRow="1" outline="0" collapsedLevelsAreSubtotals="1" fieldPosition="0"/>
    </format>
    <format dxfId="2118">
      <pivotArea collapsedLevelsAreSubtotals="1" fieldPosition="0">
        <references count="2">
          <reference field="13" count="1" selected="0">
            <x v="0"/>
          </reference>
          <reference field="16" count="2">
            <x v="33"/>
            <x v="480"/>
          </reference>
        </references>
      </pivotArea>
    </format>
    <format dxfId="2117">
      <pivotArea collapsedLevelsAreSubtotals="1" fieldPosition="0">
        <references count="1">
          <reference field="13" count="1" defaultSubtotal="1">
            <x v="0"/>
          </reference>
        </references>
      </pivotArea>
    </format>
    <format dxfId="2116">
      <pivotArea collapsedLevelsAreSubtotals="1" fieldPosition="0">
        <references count="1">
          <reference field="13" count="1">
            <x v="1"/>
          </reference>
        </references>
      </pivotArea>
    </format>
    <format dxfId="2115">
      <pivotArea collapsedLevelsAreSubtotals="1" fieldPosition="0">
        <references count="2">
          <reference field="13" count="1" selected="0">
            <x v="1"/>
          </reference>
          <reference field="16" count="7">
            <x v="96"/>
            <x v="210"/>
            <x v="288"/>
            <x v="295"/>
            <x v="384"/>
            <x v="427"/>
            <x v="428"/>
          </reference>
        </references>
      </pivotArea>
    </format>
    <format dxfId="2114">
      <pivotArea collapsedLevelsAreSubtotals="1" fieldPosition="0">
        <references count="1">
          <reference field="13" count="1" defaultSubtotal="1">
            <x v="1"/>
          </reference>
        </references>
      </pivotArea>
    </format>
    <format dxfId="2113">
      <pivotArea collapsedLevelsAreSubtotals="1" fieldPosition="0">
        <references count="1">
          <reference field="13" count="1">
            <x v="2"/>
          </reference>
        </references>
      </pivotArea>
    </format>
    <format dxfId="2112">
      <pivotArea collapsedLevelsAreSubtotals="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2111">
      <pivotArea collapsedLevelsAreSubtotals="1" fieldPosition="0">
        <references count="1">
          <reference field="13" count="1" defaultSubtotal="1">
            <x v="2"/>
          </reference>
        </references>
      </pivotArea>
    </format>
    <format dxfId="2110">
      <pivotArea collapsedLevelsAreSubtotals="1" fieldPosition="0">
        <references count="1">
          <reference field="13" count="1">
            <x v="3"/>
          </reference>
        </references>
      </pivotArea>
    </format>
    <format dxfId="2109">
      <pivotArea collapsedLevelsAreSubtotals="1" fieldPosition="0">
        <references count="2">
          <reference field="13" count="1" selected="0">
            <x v="3"/>
          </reference>
          <reference field="16" count="16">
            <x v="9"/>
            <x v="77"/>
            <x v="78"/>
            <x v="201"/>
            <x v="286"/>
            <x v="296"/>
            <x v="297"/>
            <x v="298"/>
            <x v="299"/>
            <x v="302"/>
            <x v="485"/>
            <x v="486"/>
            <x v="487"/>
            <x v="488"/>
            <x v="489"/>
            <x v="490"/>
          </reference>
        </references>
      </pivotArea>
    </format>
    <format dxfId="2108">
      <pivotArea collapsedLevelsAreSubtotals="1" fieldPosition="0">
        <references count="1">
          <reference field="13" count="1" defaultSubtotal="1">
            <x v="3"/>
          </reference>
        </references>
      </pivotArea>
    </format>
    <format dxfId="2107">
      <pivotArea collapsedLevelsAreSubtotals="1" fieldPosition="0">
        <references count="1">
          <reference field="13" count="1">
            <x v="4"/>
          </reference>
        </references>
      </pivotArea>
    </format>
    <format dxfId="2106">
      <pivotArea collapsedLevelsAreSubtotals="1" fieldPosition="0">
        <references count="2">
          <reference field="13" count="1" selected="0">
            <x v="4"/>
          </reference>
          <reference field="16" count="14">
            <x v="25"/>
            <x v="120"/>
            <x v="225"/>
            <x v="255"/>
            <x v="285"/>
            <x v="440"/>
            <x v="441"/>
            <x v="442"/>
            <x v="446"/>
            <x v="447"/>
            <x v="448"/>
            <x v="449"/>
            <x v="450"/>
            <x v="451"/>
          </reference>
        </references>
      </pivotArea>
    </format>
    <format dxfId="2105">
      <pivotArea collapsedLevelsAreSubtotals="1" fieldPosition="0">
        <references count="1">
          <reference field="13" count="1" defaultSubtotal="1">
            <x v="4"/>
          </reference>
        </references>
      </pivotArea>
    </format>
    <format dxfId="2104">
      <pivotArea collapsedLevelsAreSubtotals="1" fieldPosition="0">
        <references count="1">
          <reference field="13" count="1">
            <x v="5"/>
          </reference>
        </references>
      </pivotArea>
    </format>
    <format dxfId="2103">
      <pivotArea collapsedLevelsAreSubtotals="1" fieldPosition="0">
        <references count="2">
          <reference field="13" count="1" selected="0">
            <x v="5"/>
          </reference>
          <reference field="16" count="175">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x v="368"/>
            <x v="369"/>
            <x v="370"/>
            <x v="371"/>
            <x v="372"/>
            <x v="373"/>
            <x v="374"/>
            <x v="398"/>
            <x v="429"/>
            <x v="430"/>
            <x v="431"/>
            <x v="432"/>
            <x v="433"/>
            <x v="434"/>
            <x v="435"/>
            <x v="436"/>
            <x v="437"/>
            <x v="438"/>
            <x v="439"/>
            <x v="444"/>
            <x v="445"/>
            <x v="457"/>
            <x v="458"/>
            <x v="478"/>
            <x v="479"/>
          </reference>
        </references>
      </pivotArea>
    </format>
    <format dxfId="2102">
      <pivotArea collapsedLevelsAreSubtotals="1" fieldPosition="0">
        <references count="1">
          <reference field="13" count="1" defaultSubtotal="1">
            <x v="5"/>
          </reference>
        </references>
      </pivotArea>
    </format>
    <format dxfId="2101">
      <pivotArea collapsedLevelsAreSubtotals="1" fieldPosition="0">
        <references count="1">
          <reference field="13" count="1">
            <x v="7"/>
          </reference>
        </references>
      </pivotArea>
    </format>
    <format dxfId="2100">
      <pivotArea collapsedLevelsAreSubtotals="1" fieldPosition="0">
        <references count="2">
          <reference field="13" count="1" selected="0">
            <x v="7"/>
          </reference>
          <reference field="16" count="66">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x v="320"/>
            <x v="364"/>
            <x v="375"/>
            <x v="376"/>
            <x v="377"/>
            <x v="378"/>
            <x v="379"/>
            <x v="383"/>
            <x v="385"/>
            <x v="386"/>
            <x v="387"/>
            <x v="388"/>
            <x v="391"/>
            <x v="392"/>
            <x v="395"/>
            <x v="397"/>
          </reference>
        </references>
      </pivotArea>
    </format>
    <format dxfId="2099">
      <pivotArea collapsedLevelsAreSubtotals="1" fieldPosition="0">
        <references count="1">
          <reference field="13" count="1" defaultSubtotal="1">
            <x v="7"/>
          </reference>
        </references>
      </pivotArea>
    </format>
    <format dxfId="2098">
      <pivotArea collapsedLevelsAreSubtotals="1" fieldPosition="0">
        <references count="1">
          <reference field="13" count="1">
            <x v="8"/>
          </reference>
        </references>
      </pivotArea>
    </format>
    <format dxfId="2097">
      <pivotArea collapsedLevelsAreSubtotals="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2096">
      <pivotArea collapsedLevelsAreSubtotals="1" fieldPosition="0">
        <references count="1">
          <reference field="13" count="1" defaultSubtotal="1">
            <x v="8"/>
          </reference>
        </references>
      </pivotArea>
    </format>
    <format dxfId="2095">
      <pivotArea collapsedLevelsAreSubtotals="1" fieldPosition="0">
        <references count="1">
          <reference field="13" count="1">
            <x v="9"/>
          </reference>
        </references>
      </pivotArea>
    </format>
    <format dxfId="2094">
      <pivotArea collapsedLevelsAreSubtotals="1" fieldPosition="0">
        <references count="2">
          <reference field="13" count="1" selected="0">
            <x v="9"/>
          </reference>
          <reference field="16" count="67">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x v="463"/>
            <x v="464"/>
            <x v="465"/>
            <x v="466"/>
            <x v="467"/>
            <x v="468"/>
            <x v="469"/>
            <x v="470"/>
            <x v="471"/>
            <x v="472"/>
            <x v="473"/>
            <x v="474"/>
            <x v="475"/>
            <x v="476"/>
            <x v="477"/>
            <x v="482"/>
            <x v="483"/>
          </reference>
        </references>
      </pivotArea>
    </format>
    <format dxfId="2093">
      <pivotArea collapsedLevelsAreSubtotals="1" fieldPosition="0">
        <references count="1">
          <reference field="13" count="1" defaultSubtotal="1">
            <x v="9"/>
          </reference>
        </references>
      </pivotArea>
    </format>
    <format dxfId="2092">
      <pivotArea grandRow="1" outline="0" collapsedLevelsAreSubtotals="1" fieldPosition="0"/>
    </format>
    <format dxfId="2091">
      <pivotArea collapsedLevelsAreSubtotals="1" fieldPosition="0">
        <references count="2">
          <reference field="13" count="1" selected="0">
            <x v="0"/>
          </reference>
          <reference field="16" count="2">
            <x v="33"/>
            <x v="480"/>
          </reference>
        </references>
      </pivotArea>
    </format>
    <format dxfId="2090">
      <pivotArea collapsedLevelsAreSubtotals="1" fieldPosition="0">
        <references count="1">
          <reference field="13" count="1" defaultSubtotal="1">
            <x v="0"/>
          </reference>
        </references>
      </pivotArea>
    </format>
    <format dxfId="2089">
      <pivotArea collapsedLevelsAreSubtotals="1" fieldPosition="0">
        <references count="1">
          <reference field="13" count="1">
            <x v="1"/>
          </reference>
        </references>
      </pivotArea>
    </format>
    <format dxfId="2088">
      <pivotArea collapsedLevelsAreSubtotals="1" fieldPosition="0">
        <references count="2">
          <reference field="13" count="1" selected="0">
            <x v="1"/>
          </reference>
          <reference field="16" count="7">
            <x v="96"/>
            <x v="210"/>
            <x v="288"/>
            <x v="295"/>
            <x v="384"/>
            <x v="427"/>
            <x v="428"/>
          </reference>
        </references>
      </pivotArea>
    </format>
    <format dxfId="2087">
      <pivotArea collapsedLevelsAreSubtotals="1" fieldPosition="0">
        <references count="1">
          <reference field="13" count="1" defaultSubtotal="1">
            <x v="1"/>
          </reference>
        </references>
      </pivotArea>
    </format>
    <format dxfId="2086">
      <pivotArea collapsedLevelsAreSubtotals="1" fieldPosition="0">
        <references count="1">
          <reference field="13" count="1">
            <x v="2"/>
          </reference>
        </references>
      </pivotArea>
    </format>
    <format dxfId="2085">
      <pivotArea collapsedLevelsAreSubtotals="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2084">
      <pivotArea collapsedLevelsAreSubtotals="1" fieldPosition="0">
        <references count="1">
          <reference field="13" count="1" defaultSubtotal="1">
            <x v="2"/>
          </reference>
        </references>
      </pivotArea>
    </format>
    <format dxfId="2083">
      <pivotArea collapsedLevelsAreSubtotals="1" fieldPosition="0">
        <references count="1">
          <reference field="13" count="1">
            <x v="3"/>
          </reference>
        </references>
      </pivotArea>
    </format>
    <format dxfId="2082">
      <pivotArea collapsedLevelsAreSubtotals="1" fieldPosition="0">
        <references count="2">
          <reference field="13" count="1" selected="0">
            <x v="3"/>
          </reference>
          <reference field="16" count="16">
            <x v="9"/>
            <x v="77"/>
            <x v="78"/>
            <x v="201"/>
            <x v="286"/>
            <x v="296"/>
            <x v="297"/>
            <x v="298"/>
            <x v="299"/>
            <x v="302"/>
            <x v="485"/>
            <x v="486"/>
            <x v="487"/>
            <x v="488"/>
            <x v="489"/>
            <x v="490"/>
          </reference>
        </references>
      </pivotArea>
    </format>
    <format dxfId="2081">
      <pivotArea collapsedLevelsAreSubtotals="1" fieldPosition="0">
        <references count="1">
          <reference field="13" count="1" defaultSubtotal="1">
            <x v="3"/>
          </reference>
        </references>
      </pivotArea>
    </format>
    <format dxfId="2080">
      <pivotArea collapsedLevelsAreSubtotals="1" fieldPosition="0">
        <references count="1">
          <reference field="13" count="1">
            <x v="4"/>
          </reference>
        </references>
      </pivotArea>
    </format>
    <format dxfId="2079">
      <pivotArea collapsedLevelsAreSubtotals="1" fieldPosition="0">
        <references count="2">
          <reference field="13" count="1" selected="0">
            <x v="4"/>
          </reference>
          <reference field="16" count="14">
            <x v="25"/>
            <x v="120"/>
            <x v="225"/>
            <x v="255"/>
            <x v="285"/>
            <x v="440"/>
            <x v="441"/>
            <x v="442"/>
            <x v="446"/>
            <x v="447"/>
            <x v="448"/>
            <x v="449"/>
            <x v="450"/>
            <x v="451"/>
          </reference>
        </references>
      </pivotArea>
    </format>
    <format dxfId="2078">
      <pivotArea collapsedLevelsAreSubtotals="1" fieldPosition="0">
        <references count="1">
          <reference field="13" count="1" defaultSubtotal="1">
            <x v="4"/>
          </reference>
        </references>
      </pivotArea>
    </format>
    <format dxfId="2077">
      <pivotArea collapsedLevelsAreSubtotals="1" fieldPosition="0">
        <references count="1">
          <reference field="13" count="1">
            <x v="5"/>
          </reference>
        </references>
      </pivotArea>
    </format>
    <format dxfId="2076">
      <pivotArea collapsedLevelsAreSubtotals="1" fieldPosition="0">
        <references count="2">
          <reference field="13" count="1" selected="0">
            <x v="5"/>
          </reference>
          <reference field="16" count="175">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x v="368"/>
            <x v="369"/>
            <x v="370"/>
            <x v="371"/>
            <x v="372"/>
            <x v="373"/>
            <x v="374"/>
            <x v="398"/>
            <x v="429"/>
            <x v="430"/>
            <x v="431"/>
            <x v="432"/>
            <x v="433"/>
            <x v="434"/>
            <x v="435"/>
            <x v="436"/>
            <x v="437"/>
            <x v="438"/>
            <x v="439"/>
            <x v="444"/>
            <x v="445"/>
            <x v="457"/>
            <x v="458"/>
            <x v="478"/>
            <x v="479"/>
          </reference>
        </references>
      </pivotArea>
    </format>
    <format dxfId="2075">
      <pivotArea collapsedLevelsAreSubtotals="1" fieldPosition="0">
        <references count="1">
          <reference field="13" count="1" defaultSubtotal="1">
            <x v="5"/>
          </reference>
        </references>
      </pivotArea>
    </format>
    <format dxfId="2074">
      <pivotArea collapsedLevelsAreSubtotals="1" fieldPosition="0">
        <references count="1">
          <reference field="13" count="1">
            <x v="7"/>
          </reference>
        </references>
      </pivotArea>
    </format>
    <format dxfId="2073">
      <pivotArea collapsedLevelsAreSubtotals="1" fieldPosition="0">
        <references count="2">
          <reference field="13" count="1" selected="0">
            <x v="7"/>
          </reference>
          <reference field="16" count="66">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x v="320"/>
            <x v="364"/>
            <x v="375"/>
            <x v="376"/>
            <x v="377"/>
            <x v="378"/>
            <x v="379"/>
            <x v="383"/>
            <x v="385"/>
            <x v="386"/>
            <x v="387"/>
            <x v="388"/>
            <x v="391"/>
            <x v="392"/>
            <x v="395"/>
            <x v="397"/>
          </reference>
        </references>
      </pivotArea>
    </format>
    <format dxfId="2072">
      <pivotArea collapsedLevelsAreSubtotals="1" fieldPosition="0">
        <references count="1">
          <reference field="13" count="1" defaultSubtotal="1">
            <x v="7"/>
          </reference>
        </references>
      </pivotArea>
    </format>
    <format dxfId="2071">
      <pivotArea collapsedLevelsAreSubtotals="1" fieldPosition="0">
        <references count="1">
          <reference field="13" count="1">
            <x v="8"/>
          </reference>
        </references>
      </pivotArea>
    </format>
    <format dxfId="2070">
      <pivotArea collapsedLevelsAreSubtotals="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2069">
      <pivotArea collapsedLevelsAreSubtotals="1" fieldPosition="0">
        <references count="1">
          <reference field="13" count="1" defaultSubtotal="1">
            <x v="8"/>
          </reference>
        </references>
      </pivotArea>
    </format>
    <format dxfId="2068">
      <pivotArea collapsedLevelsAreSubtotals="1" fieldPosition="0">
        <references count="1">
          <reference field="13" count="1">
            <x v="9"/>
          </reference>
        </references>
      </pivotArea>
    </format>
    <format dxfId="2067">
      <pivotArea collapsedLevelsAreSubtotals="1" fieldPosition="0">
        <references count="2">
          <reference field="13" count="1" selected="0">
            <x v="9"/>
          </reference>
          <reference field="16" count="67">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x v="463"/>
            <x v="464"/>
            <x v="465"/>
            <x v="466"/>
            <x v="467"/>
            <x v="468"/>
            <x v="469"/>
            <x v="470"/>
            <x v="471"/>
            <x v="472"/>
            <x v="473"/>
            <x v="474"/>
            <x v="475"/>
            <x v="476"/>
            <x v="477"/>
            <x v="482"/>
            <x v="483"/>
          </reference>
        </references>
      </pivotArea>
    </format>
    <format dxfId="2066">
      <pivotArea collapsedLevelsAreSubtotals="1" fieldPosition="0">
        <references count="1">
          <reference field="13" count="1" defaultSubtotal="1">
            <x v="9"/>
          </reference>
        </references>
      </pivotArea>
    </format>
    <format dxfId="2065">
      <pivotArea grandRow="1" outline="0" collapsedLevelsAreSubtotals="1" fieldPosition="0"/>
    </format>
    <format dxfId="2064">
      <pivotArea field="13" type="button" dataOnly="0" labelOnly="1" outline="0" axis="axisRow" fieldPosition="0"/>
    </format>
    <format dxfId="2063">
      <pivotArea dataOnly="0" labelOnly="1" fieldPosition="0">
        <references count="1">
          <reference field="13" count="0"/>
        </references>
      </pivotArea>
    </format>
    <format dxfId="2062">
      <pivotArea dataOnly="0" labelOnly="1" fieldPosition="0">
        <references count="1">
          <reference field="13" count="0" defaultSubtotal="1"/>
        </references>
      </pivotArea>
    </format>
    <format dxfId="2061">
      <pivotArea dataOnly="0" labelOnly="1" grandRow="1" outline="0" fieldPosition="0"/>
    </format>
    <format dxfId="2060">
      <pivotArea dataOnly="0" labelOnly="1" fieldPosition="0">
        <references count="2">
          <reference field="13" count="1" selected="0">
            <x v="0"/>
          </reference>
          <reference field="16" count="2">
            <x v="33"/>
            <x v="480"/>
          </reference>
        </references>
      </pivotArea>
    </format>
    <format dxfId="2059">
      <pivotArea dataOnly="0" labelOnly="1" fieldPosition="0">
        <references count="2">
          <reference field="13" count="1" selected="0">
            <x v="1"/>
          </reference>
          <reference field="16" count="7">
            <x v="96"/>
            <x v="210"/>
            <x v="288"/>
            <x v="295"/>
            <x v="384"/>
            <x v="427"/>
            <x v="428"/>
          </reference>
        </references>
      </pivotArea>
    </format>
    <format dxfId="2058">
      <pivotArea dataOnly="0" labelOnly="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2057">
      <pivotArea dataOnly="0" labelOnly="1" fieldPosition="0">
        <references count="2">
          <reference field="13" count="1" selected="0">
            <x v="3"/>
          </reference>
          <reference field="16" count="16">
            <x v="9"/>
            <x v="77"/>
            <x v="78"/>
            <x v="201"/>
            <x v="286"/>
            <x v="296"/>
            <x v="297"/>
            <x v="298"/>
            <x v="299"/>
            <x v="302"/>
            <x v="485"/>
            <x v="486"/>
            <x v="487"/>
            <x v="488"/>
            <x v="489"/>
            <x v="490"/>
          </reference>
        </references>
      </pivotArea>
    </format>
    <format dxfId="2056">
      <pivotArea dataOnly="0" labelOnly="1" fieldPosition="0">
        <references count="2">
          <reference field="13" count="1" selected="0">
            <x v="4"/>
          </reference>
          <reference field="16" count="14">
            <x v="25"/>
            <x v="120"/>
            <x v="225"/>
            <x v="255"/>
            <x v="285"/>
            <x v="440"/>
            <x v="441"/>
            <x v="442"/>
            <x v="446"/>
            <x v="447"/>
            <x v="448"/>
            <x v="449"/>
            <x v="450"/>
            <x v="451"/>
          </reference>
        </references>
      </pivotArea>
    </format>
    <format dxfId="2055">
      <pivotArea dataOnly="0" labelOnly="1" fieldPosition="0">
        <references count="2">
          <reference field="13" count="1" selected="0">
            <x v="5"/>
          </reference>
          <reference field="16" count="50">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reference>
        </references>
      </pivotArea>
    </format>
    <format dxfId="2054">
      <pivotArea dataOnly="0" labelOnly="1" fieldPosition="0">
        <references count="2">
          <reference field="13" count="1" selected="0">
            <x v="5"/>
          </reference>
          <reference field="16" count="5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reference>
        </references>
      </pivotArea>
    </format>
    <format dxfId="2053">
      <pivotArea dataOnly="0" labelOnly="1" fieldPosition="0">
        <references count="2">
          <reference field="13" count="1" selected="0">
            <x v="5"/>
          </reference>
          <reference field="16" count="50">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reference>
        </references>
      </pivotArea>
    </format>
    <format dxfId="2052">
      <pivotArea dataOnly="0" labelOnly="1" fieldPosition="0">
        <references count="2">
          <reference field="13" count="1" selected="0">
            <x v="5"/>
          </reference>
          <reference field="16" count="25">
            <x v="368"/>
            <x v="369"/>
            <x v="370"/>
            <x v="371"/>
            <x v="372"/>
            <x v="373"/>
            <x v="374"/>
            <x v="398"/>
            <x v="429"/>
            <x v="430"/>
            <x v="431"/>
            <x v="432"/>
            <x v="433"/>
            <x v="434"/>
            <x v="435"/>
            <x v="436"/>
            <x v="437"/>
            <x v="438"/>
            <x v="439"/>
            <x v="444"/>
            <x v="445"/>
            <x v="457"/>
            <x v="458"/>
            <x v="478"/>
            <x v="479"/>
          </reference>
        </references>
      </pivotArea>
    </format>
    <format dxfId="2051">
      <pivotArea dataOnly="0" labelOnly="1" fieldPosition="0">
        <references count="2">
          <reference field="13" count="1" selected="0">
            <x v="7"/>
          </reference>
          <reference field="16" count="50">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reference>
        </references>
      </pivotArea>
    </format>
    <format dxfId="2050">
      <pivotArea dataOnly="0" labelOnly="1" fieldPosition="0">
        <references count="2">
          <reference field="13" count="1" selected="0">
            <x v="7"/>
          </reference>
          <reference field="16" count="16">
            <x v="320"/>
            <x v="364"/>
            <x v="375"/>
            <x v="376"/>
            <x v="377"/>
            <x v="378"/>
            <x v="379"/>
            <x v="383"/>
            <x v="385"/>
            <x v="386"/>
            <x v="387"/>
            <x v="388"/>
            <x v="391"/>
            <x v="392"/>
            <x v="395"/>
            <x v="397"/>
          </reference>
        </references>
      </pivotArea>
    </format>
    <format dxfId="2049">
      <pivotArea dataOnly="0" labelOnly="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2048">
      <pivotArea dataOnly="0" labelOnly="1" fieldPosition="0">
        <references count="2">
          <reference field="13" count="1" selected="0">
            <x v="9"/>
          </reference>
          <reference field="16" count="50">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reference>
        </references>
      </pivotArea>
    </format>
    <format dxfId="2047">
      <pivotArea dataOnly="0" labelOnly="1" fieldPosition="0">
        <references count="2">
          <reference field="13" count="1" selected="0">
            <x v="9"/>
          </reference>
          <reference field="16" count="17">
            <x v="463"/>
            <x v="464"/>
            <x v="465"/>
            <x v="466"/>
            <x v="467"/>
            <x v="468"/>
            <x v="469"/>
            <x v="470"/>
            <x v="471"/>
            <x v="472"/>
            <x v="473"/>
            <x v="474"/>
            <x v="475"/>
            <x v="476"/>
            <x v="477"/>
            <x v="482"/>
            <x v="483"/>
          </reference>
        </references>
      </pivotArea>
    </format>
    <format dxfId="2046">
      <pivotArea field="13" type="button" dataOnly="0" labelOnly="1" outline="0" axis="axisRow" fieldPosition="0"/>
    </format>
    <format dxfId="2045">
      <pivotArea dataOnly="0" labelOnly="1" fieldPosition="0">
        <references count="1">
          <reference field="13" count="0"/>
        </references>
      </pivotArea>
    </format>
    <format dxfId="2044">
      <pivotArea dataOnly="0" labelOnly="1" fieldPosition="0">
        <references count="1">
          <reference field="13" count="0" defaultSubtotal="1"/>
        </references>
      </pivotArea>
    </format>
    <format dxfId="2043">
      <pivotArea dataOnly="0" labelOnly="1" grandRow="1" outline="0" fieldPosition="0"/>
    </format>
    <format dxfId="2042">
      <pivotArea dataOnly="0" labelOnly="1" fieldPosition="0">
        <references count="2">
          <reference field="13" count="1" selected="0">
            <x v="0"/>
          </reference>
          <reference field="16" count="2">
            <x v="33"/>
            <x v="480"/>
          </reference>
        </references>
      </pivotArea>
    </format>
    <format dxfId="2041">
      <pivotArea dataOnly="0" labelOnly="1" fieldPosition="0">
        <references count="2">
          <reference field="13" count="1" selected="0">
            <x v="1"/>
          </reference>
          <reference field="16" count="7">
            <x v="96"/>
            <x v="210"/>
            <x v="288"/>
            <x v="295"/>
            <x v="384"/>
            <x v="427"/>
            <x v="428"/>
          </reference>
        </references>
      </pivotArea>
    </format>
    <format dxfId="2040">
      <pivotArea dataOnly="0" labelOnly="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2039">
      <pivotArea dataOnly="0" labelOnly="1" fieldPosition="0">
        <references count="2">
          <reference field="13" count="1" selected="0">
            <x v="3"/>
          </reference>
          <reference field="16" count="16">
            <x v="9"/>
            <x v="77"/>
            <x v="78"/>
            <x v="201"/>
            <x v="286"/>
            <x v="296"/>
            <x v="297"/>
            <x v="298"/>
            <x v="299"/>
            <x v="302"/>
            <x v="485"/>
            <x v="486"/>
            <x v="487"/>
            <x v="488"/>
            <x v="489"/>
            <x v="490"/>
          </reference>
        </references>
      </pivotArea>
    </format>
    <format dxfId="2038">
      <pivotArea dataOnly="0" labelOnly="1" fieldPosition="0">
        <references count="2">
          <reference field="13" count="1" selected="0">
            <x v="4"/>
          </reference>
          <reference field="16" count="14">
            <x v="25"/>
            <x v="120"/>
            <x v="225"/>
            <x v="255"/>
            <x v="285"/>
            <x v="440"/>
            <x v="441"/>
            <x v="442"/>
            <x v="446"/>
            <x v="447"/>
            <x v="448"/>
            <x v="449"/>
            <x v="450"/>
            <x v="451"/>
          </reference>
        </references>
      </pivotArea>
    </format>
    <format dxfId="2037">
      <pivotArea dataOnly="0" labelOnly="1" fieldPosition="0">
        <references count="2">
          <reference field="13" count="1" selected="0">
            <x v="5"/>
          </reference>
          <reference field="16" count="50">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reference>
        </references>
      </pivotArea>
    </format>
    <format dxfId="2036">
      <pivotArea dataOnly="0" labelOnly="1" fieldPosition="0">
        <references count="2">
          <reference field="13" count="1" selected="0">
            <x v="5"/>
          </reference>
          <reference field="16" count="5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reference>
        </references>
      </pivotArea>
    </format>
    <format dxfId="2035">
      <pivotArea dataOnly="0" labelOnly="1" fieldPosition="0">
        <references count="2">
          <reference field="13" count="1" selected="0">
            <x v="5"/>
          </reference>
          <reference field="16" count="50">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reference>
        </references>
      </pivotArea>
    </format>
    <format dxfId="2034">
      <pivotArea dataOnly="0" labelOnly="1" fieldPosition="0">
        <references count="2">
          <reference field="13" count="1" selected="0">
            <x v="5"/>
          </reference>
          <reference field="16" count="25">
            <x v="368"/>
            <x v="369"/>
            <x v="370"/>
            <x v="371"/>
            <x v="372"/>
            <x v="373"/>
            <x v="374"/>
            <x v="398"/>
            <x v="429"/>
            <x v="430"/>
            <x v="431"/>
            <x v="432"/>
            <x v="433"/>
            <x v="434"/>
            <x v="435"/>
            <x v="436"/>
            <x v="437"/>
            <x v="438"/>
            <x v="439"/>
            <x v="444"/>
            <x v="445"/>
            <x v="457"/>
            <x v="458"/>
            <x v="478"/>
            <x v="479"/>
          </reference>
        </references>
      </pivotArea>
    </format>
    <format dxfId="2033">
      <pivotArea dataOnly="0" labelOnly="1" fieldPosition="0">
        <references count="2">
          <reference field="13" count="1" selected="0">
            <x v="7"/>
          </reference>
          <reference field="16" count="50">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reference>
        </references>
      </pivotArea>
    </format>
    <format dxfId="2032">
      <pivotArea dataOnly="0" labelOnly="1" fieldPosition="0">
        <references count="2">
          <reference field="13" count="1" selected="0">
            <x v="7"/>
          </reference>
          <reference field="16" count="16">
            <x v="320"/>
            <x v="364"/>
            <x v="375"/>
            <x v="376"/>
            <x v="377"/>
            <x v="378"/>
            <x v="379"/>
            <x v="383"/>
            <x v="385"/>
            <x v="386"/>
            <x v="387"/>
            <x v="388"/>
            <x v="391"/>
            <x v="392"/>
            <x v="395"/>
            <x v="397"/>
          </reference>
        </references>
      </pivotArea>
    </format>
    <format dxfId="2031">
      <pivotArea dataOnly="0" labelOnly="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2030">
      <pivotArea dataOnly="0" labelOnly="1" fieldPosition="0">
        <references count="2">
          <reference field="13" count="1" selected="0">
            <x v="9"/>
          </reference>
          <reference field="16" count="50">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reference>
        </references>
      </pivotArea>
    </format>
    <format dxfId="2029">
      <pivotArea dataOnly="0" labelOnly="1" fieldPosition="0">
        <references count="2">
          <reference field="13" count="1" selected="0">
            <x v="9"/>
          </reference>
          <reference field="16" count="17">
            <x v="463"/>
            <x v="464"/>
            <x v="465"/>
            <x v="466"/>
            <x v="467"/>
            <x v="468"/>
            <x v="469"/>
            <x v="470"/>
            <x v="471"/>
            <x v="472"/>
            <x v="473"/>
            <x v="474"/>
            <x v="475"/>
            <x v="476"/>
            <x v="477"/>
            <x v="482"/>
            <x v="483"/>
          </reference>
        </references>
      </pivotArea>
    </format>
    <format dxfId="2028">
      <pivotArea field="13" type="button" dataOnly="0" labelOnly="1" outline="0" axis="axisRow" fieldPosition="0"/>
    </format>
    <format dxfId="2027">
      <pivotArea field="13" type="button" dataOnly="0" labelOnly="1" outline="0" axis="axisRow" fieldPosition="0"/>
    </format>
    <format dxfId="2026">
      <pivotArea dataOnly="0" labelOnly="1" outline="0" fieldPosition="0">
        <references count="1">
          <reference field="4294967294" count="5">
            <x v="0"/>
            <x v="1"/>
            <x v="2"/>
            <x v="3"/>
            <x v="4"/>
          </reference>
        </references>
      </pivotArea>
    </format>
    <format dxfId="2025">
      <pivotArea field="13" type="button" dataOnly="0" labelOnly="1" outline="0" axis="axisRow" fieldPosition="0"/>
    </format>
    <format dxfId="2024">
      <pivotArea dataOnly="0" labelOnly="1" outline="0" fieldPosition="0">
        <references count="1">
          <reference field="4294967294" count="5">
            <x v="0"/>
            <x v="1"/>
            <x v="2"/>
            <x v="3"/>
            <x v="4"/>
          </reference>
        </references>
      </pivotArea>
    </format>
    <format dxfId="2023">
      <pivotArea collapsedLevelsAreSubtotals="1" fieldPosition="0">
        <references count="1">
          <reference field="13" count="1">
            <x v="0"/>
          </reference>
        </references>
      </pivotArea>
    </format>
    <format dxfId="2022">
      <pivotArea collapsedLevelsAreSubtotals="1" fieldPosition="0">
        <references count="2">
          <reference field="13" count="1" selected="0">
            <x v="0"/>
          </reference>
          <reference field="16" count="2">
            <x v="33"/>
            <x v="480"/>
          </reference>
        </references>
      </pivotArea>
    </format>
    <format dxfId="2021">
      <pivotArea collapsedLevelsAreSubtotals="1" fieldPosition="0">
        <references count="1">
          <reference field="13" count="1" defaultSubtotal="1">
            <x v="0"/>
          </reference>
        </references>
      </pivotArea>
    </format>
    <format dxfId="2020">
      <pivotArea collapsedLevelsAreSubtotals="1" fieldPosition="0">
        <references count="1">
          <reference field="13" count="1">
            <x v="1"/>
          </reference>
        </references>
      </pivotArea>
    </format>
    <format dxfId="2019">
      <pivotArea collapsedLevelsAreSubtotals="1" fieldPosition="0">
        <references count="2">
          <reference field="13" count="1" selected="0">
            <x v="1"/>
          </reference>
          <reference field="16" count="7">
            <x v="96"/>
            <x v="210"/>
            <x v="288"/>
            <x v="295"/>
            <x v="384"/>
            <x v="427"/>
            <x v="428"/>
          </reference>
        </references>
      </pivotArea>
    </format>
    <format dxfId="2018">
      <pivotArea collapsedLevelsAreSubtotals="1" fieldPosition="0">
        <references count="1">
          <reference field="13" count="1" defaultSubtotal="1">
            <x v="1"/>
          </reference>
        </references>
      </pivotArea>
    </format>
    <format dxfId="2017">
      <pivotArea collapsedLevelsAreSubtotals="1" fieldPosition="0">
        <references count="1">
          <reference field="13" count="1">
            <x v="2"/>
          </reference>
        </references>
      </pivotArea>
    </format>
    <format dxfId="2016">
      <pivotArea collapsedLevelsAreSubtotals="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2015">
      <pivotArea collapsedLevelsAreSubtotals="1" fieldPosition="0">
        <references count="1">
          <reference field="13" count="1" defaultSubtotal="1">
            <x v="2"/>
          </reference>
        </references>
      </pivotArea>
    </format>
    <format dxfId="2014">
      <pivotArea collapsedLevelsAreSubtotals="1" fieldPosition="0">
        <references count="1">
          <reference field="13" count="1">
            <x v="3"/>
          </reference>
        </references>
      </pivotArea>
    </format>
    <format dxfId="2013">
      <pivotArea collapsedLevelsAreSubtotals="1" fieldPosition="0">
        <references count="2">
          <reference field="13" count="1" selected="0">
            <x v="3"/>
          </reference>
          <reference field="16" count="16">
            <x v="9"/>
            <x v="77"/>
            <x v="78"/>
            <x v="201"/>
            <x v="286"/>
            <x v="296"/>
            <x v="297"/>
            <x v="298"/>
            <x v="299"/>
            <x v="302"/>
            <x v="485"/>
            <x v="486"/>
            <x v="487"/>
            <x v="488"/>
            <x v="489"/>
            <x v="490"/>
          </reference>
        </references>
      </pivotArea>
    </format>
    <format dxfId="2012">
      <pivotArea collapsedLevelsAreSubtotals="1" fieldPosition="0">
        <references count="1">
          <reference field="13" count="1" defaultSubtotal="1">
            <x v="3"/>
          </reference>
        </references>
      </pivotArea>
    </format>
    <format dxfId="2011">
      <pivotArea collapsedLevelsAreSubtotals="1" fieldPosition="0">
        <references count="1">
          <reference field="13" count="1">
            <x v="4"/>
          </reference>
        </references>
      </pivotArea>
    </format>
    <format dxfId="2010">
      <pivotArea collapsedLevelsAreSubtotals="1" fieldPosition="0">
        <references count="2">
          <reference field="13" count="1" selected="0">
            <x v="4"/>
          </reference>
          <reference field="16" count="14">
            <x v="25"/>
            <x v="120"/>
            <x v="225"/>
            <x v="255"/>
            <x v="285"/>
            <x v="440"/>
            <x v="441"/>
            <x v="442"/>
            <x v="446"/>
            <x v="447"/>
            <x v="448"/>
            <x v="449"/>
            <x v="450"/>
            <x v="451"/>
          </reference>
        </references>
      </pivotArea>
    </format>
    <format dxfId="2009">
      <pivotArea collapsedLevelsAreSubtotals="1" fieldPosition="0">
        <references count="1">
          <reference field="13" count="1" defaultSubtotal="1">
            <x v="4"/>
          </reference>
        </references>
      </pivotArea>
    </format>
    <format dxfId="2008">
      <pivotArea collapsedLevelsAreSubtotals="1" fieldPosition="0">
        <references count="1">
          <reference field="13" count="1">
            <x v="5"/>
          </reference>
        </references>
      </pivotArea>
    </format>
    <format dxfId="2007">
      <pivotArea collapsedLevelsAreSubtotals="1" fieldPosition="0">
        <references count="2">
          <reference field="13" count="1" selected="0">
            <x v="5"/>
          </reference>
          <reference field="16" count="175">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x v="368"/>
            <x v="369"/>
            <x v="370"/>
            <x v="371"/>
            <x v="372"/>
            <x v="373"/>
            <x v="374"/>
            <x v="398"/>
            <x v="429"/>
            <x v="430"/>
            <x v="431"/>
            <x v="432"/>
            <x v="433"/>
            <x v="434"/>
            <x v="435"/>
            <x v="436"/>
            <x v="437"/>
            <x v="438"/>
            <x v="439"/>
            <x v="444"/>
            <x v="445"/>
            <x v="457"/>
            <x v="458"/>
            <x v="478"/>
            <x v="479"/>
          </reference>
        </references>
      </pivotArea>
    </format>
    <format dxfId="2006">
      <pivotArea collapsedLevelsAreSubtotals="1" fieldPosition="0">
        <references count="1">
          <reference field="13" count="1" defaultSubtotal="1">
            <x v="5"/>
          </reference>
        </references>
      </pivotArea>
    </format>
    <format dxfId="2005">
      <pivotArea collapsedLevelsAreSubtotals="1" fieldPosition="0">
        <references count="1">
          <reference field="13" count="1">
            <x v="7"/>
          </reference>
        </references>
      </pivotArea>
    </format>
    <format dxfId="2004">
      <pivotArea collapsedLevelsAreSubtotals="1" fieldPosition="0">
        <references count="2">
          <reference field="13" count="1" selected="0">
            <x v="7"/>
          </reference>
          <reference field="16" count="66">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x v="320"/>
            <x v="364"/>
            <x v="375"/>
            <x v="376"/>
            <x v="377"/>
            <x v="378"/>
            <x v="379"/>
            <x v="383"/>
            <x v="385"/>
            <x v="386"/>
            <x v="387"/>
            <x v="388"/>
            <x v="391"/>
            <x v="392"/>
            <x v="395"/>
            <x v="397"/>
          </reference>
        </references>
      </pivotArea>
    </format>
    <format dxfId="2003">
      <pivotArea collapsedLevelsAreSubtotals="1" fieldPosition="0">
        <references count="1">
          <reference field="13" count="1" defaultSubtotal="1">
            <x v="7"/>
          </reference>
        </references>
      </pivotArea>
    </format>
    <format dxfId="2002">
      <pivotArea collapsedLevelsAreSubtotals="1" fieldPosition="0">
        <references count="1">
          <reference field="13" count="1">
            <x v="8"/>
          </reference>
        </references>
      </pivotArea>
    </format>
    <format dxfId="2001">
      <pivotArea collapsedLevelsAreSubtotals="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2000">
      <pivotArea collapsedLevelsAreSubtotals="1" fieldPosition="0">
        <references count="1">
          <reference field="13" count="1" defaultSubtotal="1">
            <x v="8"/>
          </reference>
        </references>
      </pivotArea>
    </format>
    <format dxfId="1999">
      <pivotArea collapsedLevelsAreSubtotals="1" fieldPosition="0">
        <references count="1">
          <reference field="13" count="1">
            <x v="9"/>
          </reference>
        </references>
      </pivotArea>
    </format>
    <format dxfId="1998">
      <pivotArea collapsedLevelsAreSubtotals="1" fieldPosition="0">
        <references count="2">
          <reference field="13" count="1" selected="0">
            <x v="9"/>
          </reference>
          <reference field="16" count="67">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x v="463"/>
            <x v="464"/>
            <x v="465"/>
            <x v="466"/>
            <x v="467"/>
            <x v="468"/>
            <x v="469"/>
            <x v="470"/>
            <x v="471"/>
            <x v="472"/>
            <x v="473"/>
            <x v="474"/>
            <x v="475"/>
            <x v="476"/>
            <x v="477"/>
            <x v="482"/>
            <x v="483"/>
          </reference>
        </references>
      </pivotArea>
    </format>
    <format dxfId="1997">
      <pivotArea dataOnly="0" labelOnly="1" fieldPosition="0">
        <references count="1">
          <reference field="13" count="0"/>
        </references>
      </pivotArea>
    </format>
    <format dxfId="1996">
      <pivotArea dataOnly="0" labelOnly="1" fieldPosition="0">
        <references count="1">
          <reference field="13" count="8" defaultSubtotal="1">
            <x v="0"/>
            <x v="1"/>
            <x v="2"/>
            <x v="3"/>
            <x v="4"/>
            <x v="5"/>
            <x v="7"/>
            <x v="8"/>
          </reference>
        </references>
      </pivotArea>
    </format>
    <format dxfId="1995">
      <pivotArea dataOnly="0" labelOnly="1" fieldPosition="0">
        <references count="2">
          <reference field="13" count="1" selected="0">
            <x v="0"/>
          </reference>
          <reference field="16" count="2">
            <x v="33"/>
            <x v="480"/>
          </reference>
        </references>
      </pivotArea>
    </format>
    <format dxfId="1994">
      <pivotArea dataOnly="0" labelOnly="1" fieldPosition="0">
        <references count="2">
          <reference field="13" count="1" selected="0">
            <x v="1"/>
          </reference>
          <reference field="16" count="7">
            <x v="96"/>
            <x v="210"/>
            <x v="288"/>
            <x v="295"/>
            <x v="384"/>
            <x v="427"/>
            <x v="428"/>
          </reference>
        </references>
      </pivotArea>
    </format>
    <format dxfId="1993">
      <pivotArea dataOnly="0" labelOnly="1" fieldPosition="0">
        <references count="2">
          <reference field="13" count="1" selected="0">
            <x v="2"/>
          </reference>
          <reference field="16" count="25">
            <x v="38"/>
            <x v="94"/>
            <x v="197"/>
            <x v="208"/>
            <x v="209"/>
            <x v="258"/>
            <x v="259"/>
            <x v="260"/>
            <x v="261"/>
            <x v="274"/>
            <x v="275"/>
            <x v="277"/>
            <x v="278"/>
            <x v="284"/>
            <x v="310"/>
            <x v="311"/>
            <x v="312"/>
            <x v="313"/>
            <x v="314"/>
            <x v="315"/>
            <x v="380"/>
            <x v="381"/>
            <x v="382"/>
            <x v="394"/>
            <x v="396"/>
          </reference>
        </references>
      </pivotArea>
    </format>
    <format dxfId="1992">
      <pivotArea dataOnly="0" labelOnly="1" fieldPosition="0">
        <references count="2">
          <reference field="13" count="1" selected="0">
            <x v="3"/>
          </reference>
          <reference field="16" count="16">
            <x v="9"/>
            <x v="77"/>
            <x v="78"/>
            <x v="201"/>
            <x v="286"/>
            <x v="296"/>
            <x v="297"/>
            <x v="298"/>
            <x v="299"/>
            <x v="302"/>
            <x v="485"/>
            <x v="486"/>
            <x v="487"/>
            <x v="488"/>
            <x v="489"/>
            <x v="490"/>
          </reference>
        </references>
      </pivotArea>
    </format>
    <format dxfId="1991">
      <pivotArea dataOnly="0" labelOnly="1" fieldPosition="0">
        <references count="2">
          <reference field="13" count="1" selected="0">
            <x v="4"/>
          </reference>
          <reference field="16" count="14">
            <x v="25"/>
            <x v="120"/>
            <x v="225"/>
            <x v="255"/>
            <x v="285"/>
            <x v="440"/>
            <x v="441"/>
            <x v="442"/>
            <x v="446"/>
            <x v="447"/>
            <x v="448"/>
            <x v="449"/>
            <x v="450"/>
            <x v="451"/>
          </reference>
        </references>
      </pivotArea>
    </format>
    <format dxfId="1990">
      <pivotArea dataOnly="0" labelOnly="1" fieldPosition="0">
        <references count="2">
          <reference field="13" count="1" selected="0">
            <x v="5"/>
          </reference>
          <reference field="16" count="50">
            <x v="0"/>
            <x v="2"/>
            <x v="8"/>
            <x v="17"/>
            <x v="18"/>
            <x v="20"/>
            <x v="21"/>
            <x v="22"/>
            <x v="24"/>
            <x v="26"/>
            <x v="36"/>
            <x v="37"/>
            <x v="40"/>
            <x v="41"/>
            <x v="42"/>
            <x v="47"/>
            <x v="51"/>
            <x v="52"/>
            <x v="53"/>
            <x v="55"/>
            <x v="56"/>
            <x v="72"/>
            <x v="73"/>
            <x v="74"/>
            <x v="75"/>
            <x v="76"/>
            <x v="90"/>
            <x v="92"/>
            <x v="102"/>
            <x v="103"/>
            <x v="104"/>
            <x v="106"/>
            <x v="107"/>
            <x v="108"/>
            <x v="109"/>
            <x v="110"/>
            <x v="111"/>
            <x v="112"/>
            <x v="113"/>
            <x v="115"/>
            <x v="116"/>
            <x v="117"/>
            <x v="123"/>
            <x v="133"/>
            <x v="134"/>
            <x v="155"/>
            <x v="157"/>
            <x v="158"/>
            <x v="159"/>
            <x v="160"/>
          </reference>
        </references>
      </pivotArea>
    </format>
    <format dxfId="1989">
      <pivotArea dataOnly="0" labelOnly="1" fieldPosition="0">
        <references count="2">
          <reference field="13" count="1" selected="0">
            <x v="5"/>
          </reference>
          <reference field="16" count="50">
            <x v="161"/>
            <x v="162"/>
            <x v="163"/>
            <x v="164"/>
            <x v="165"/>
            <x v="166"/>
            <x v="167"/>
            <x v="168"/>
            <x v="169"/>
            <x v="170"/>
            <x v="171"/>
            <x v="172"/>
            <x v="173"/>
            <x v="174"/>
            <x v="175"/>
            <x v="176"/>
            <x v="177"/>
            <x v="178"/>
            <x v="179"/>
            <x v="184"/>
            <x v="185"/>
            <x v="186"/>
            <x v="187"/>
            <x v="188"/>
            <x v="189"/>
            <x v="190"/>
            <x v="192"/>
            <x v="193"/>
            <x v="203"/>
            <x v="205"/>
            <x v="207"/>
            <x v="211"/>
            <x v="212"/>
            <x v="213"/>
            <x v="214"/>
            <x v="215"/>
            <x v="216"/>
            <x v="217"/>
            <x v="218"/>
            <x v="219"/>
            <x v="220"/>
            <x v="221"/>
            <x v="222"/>
            <x v="223"/>
            <x v="224"/>
            <x v="227"/>
            <x v="228"/>
            <x v="229"/>
            <x v="230"/>
            <x v="231"/>
          </reference>
        </references>
      </pivotArea>
    </format>
    <format dxfId="1988">
      <pivotArea dataOnly="0" labelOnly="1" fieldPosition="0">
        <references count="2">
          <reference field="13" count="1" selected="0">
            <x v="5"/>
          </reference>
          <reference field="16" count="50">
            <x v="256"/>
            <x v="257"/>
            <x v="287"/>
            <x v="290"/>
            <x v="291"/>
            <x v="292"/>
            <x v="293"/>
            <x v="294"/>
            <x v="321"/>
            <x v="322"/>
            <x v="323"/>
            <x v="324"/>
            <x v="325"/>
            <x v="326"/>
            <x v="327"/>
            <x v="328"/>
            <x v="329"/>
            <x v="330"/>
            <x v="331"/>
            <x v="332"/>
            <x v="333"/>
            <x v="334"/>
            <x v="335"/>
            <x v="336"/>
            <x v="337"/>
            <x v="338"/>
            <x v="339"/>
            <x v="340"/>
            <x v="341"/>
            <x v="342"/>
            <x v="343"/>
            <x v="344"/>
            <x v="345"/>
            <x v="346"/>
            <x v="347"/>
            <x v="348"/>
            <x v="349"/>
            <x v="350"/>
            <x v="351"/>
            <x v="352"/>
            <x v="353"/>
            <x v="354"/>
            <x v="355"/>
            <x v="356"/>
            <x v="357"/>
            <x v="358"/>
            <x v="359"/>
            <x v="365"/>
            <x v="366"/>
            <x v="367"/>
          </reference>
        </references>
      </pivotArea>
    </format>
    <format dxfId="1987">
      <pivotArea dataOnly="0" labelOnly="1" fieldPosition="0">
        <references count="2">
          <reference field="13" count="1" selected="0">
            <x v="5"/>
          </reference>
          <reference field="16" count="25">
            <x v="368"/>
            <x v="369"/>
            <x v="370"/>
            <x v="371"/>
            <x v="372"/>
            <x v="373"/>
            <x v="374"/>
            <x v="398"/>
            <x v="429"/>
            <x v="430"/>
            <x v="431"/>
            <x v="432"/>
            <x v="433"/>
            <x v="434"/>
            <x v="435"/>
            <x v="436"/>
            <x v="437"/>
            <x v="438"/>
            <x v="439"/>
            <x v="444"/>
            <x v="445"/>
            <x v="457"/>
            <x v="458"/>
            <x v="478"/>
            <x v="479"/>
          </reference>
        </references>
      </pivotArea>
    </format>
    <format dxfId="1986">
      <pivotArea dataOnly="0" labelOnly="1" fieldPosition="0">
        <references count="2">
          <reference field="13" count="1" selected="0">
            <x v="7"/>
          </reference>
          <reference field="16" count="50">
            <x v="3"/>
            <x v="28"/>
            <x v="29"/>
            <x v="35"/>
            <x v="48"/>
            <x v="50"/>
            <x v="54"/>
            <x v="58"/>
            <x v="59"/>
            <x v="60"/>
            <x v="61"/>
            <x v="63"/>
            <x v="65"/>
            <x v="79"/>
            <x v="80"/>
            <x v="81"/>
            <x v="82"/>
            <x v="83"/>
            <x v="84"/>
            <x v="86"/>
            <x v="87"/>
            <x v="93"/>
            <x v="95"/>
            <x v="97"/>
            <x v="98"/>
            <x v="99"/>
            <x v="100"/>
            <x v="101"/>
            <x v="125"/>
            <x v="126"/>
            <x v="127"/>
            <x v="128"/>
            <x v="129"/>
            <x v="130"/>
            <x v="191"/>
            <x v="198"/>
            <x v="232"/>
            <x v="233"/>
            <x v="234"/>
            <x v="235"/>
            <x v="236"/>
            <x v="237"/>
            <x v="238"/>
            <x v="281"/>
            <x v="300"/>
            <x v="301"/>
            <x v="316"/>
            <x v="317"/>
            <x v="318"/>
            <x v="319"/>
          </reference>
        </references>
      </pivotArea>
    </format>
    <format dxfId="1985">
      <pivotArea dataOnly="0" labelOnly="1" fieldPosition="0">
        <references count="2">
          <reference field="13" count="1" selected="0">
            <x v="7"/>
          </reference>
          <reference field="16" count="16">
            <x v="320"/>
            <x v="364"/>
            <x v="375"/>
            <x v="376"/>
            <x v="377"/>
            <x v="378"/>
            <x v="379"/>
            <x v="383"/>
            <x v="385"/>
            <x v="386"/>
            <x v="387"/>
            <x v="388"/>
            <x v="391"/>
            <x v="392"/>
            <x v="395"/>
            <x v="397"/>
          </reference>
        </references>
      </pivotArea>
    </format>
    <format dxfId="1984">
      <pivotArea dataOnly="0" labelOnly="1" fieldPosition="0">
        <references count="2">
          <reference field="13" count="1" selected="0">
            <x v="8"/>
          </reference>
          <reference field="16" count="44">
            <x v="4"/>
            <x v="11"/>
            <x v="69"/>
            <x v="88"/>
            <x v="89"/>
            <x v="124"/>
            <x v="136"/>
            <x v="137"/>
            <x v="138"/>
            <x v="139"/>
            <x v="140"/>
            <x v="141"/>
            <x v="142"/>
            <x v="143"/>
            <x v="145"/>
            <x v="146"/>
            <x v="147"/>
            <x v="148"/>
            <x v="149"/>
            <x v="150"/>
            <x v="152"/>
            <x v="272"/>
            <x v="273"/>
            <x v="276"/>
            <x v="283"/>
            <x v="389"/>
            <x v="399"/>
            <x v="400"/>
            <x v="401"/>
            <x v="402"/>
            <x v="403"/>
            <x v="404"/>
            <x v="405"/>
            <x v="406"/>
            <x v="407"/>
            <x v="408"/>
            <x v="409"/>
            <x v="410"/>
            <x v="411"/>
            <x v="443"/>
            <x v="452"/>
            <x v="453"/>
            <x v="481"/>
            <x v="484"/>
          </reference>
        </references>
      </pivotArea>
    </format>
    <format dxfId="1983">
      <pivotArea dataOnly="0" labelOnly="1" fieldPosition="0">
        <references count="2">
          <reference field="13" count="1" selected="0">
            <x v="9"/>
          </reference>
          <reference field="16" count="50">
            <x v="6"/>
            <x v="16"/>
            <x v="23"/>
            <x v="30"/>
            <x v="32"/>
            <x v="44"/>
            <x v="45"/>
            <x v="68"/>
            <x v="70"/>
            <x v="153"/>
            <x v="154"/>
            <x v="156"/>
            <x v="200"/>
            <x v="245"/>
            <x v="262"/>
            <x v="264"/>
            <x v="265"/>
            <x v="271"/>
            <x v="303"/>
            <x v="304"/>
            <x v="305"/>
            <x v="306"/>
            <x v="307"/>
            <x v="308"/>
            <x v="309"/>
            <x v="360"/>
            <x v="361"/>
            <x v="362"/>
            <x v="363"/>
            <x v="412"/>
            <x v="413"/>
            <x v="414"/>
            <x v="415"/>
            <x v="416"/>
            <x v="417"/>
            <x v="418"/>
            <x v="419"/>
            <x v="420"/>
            <x v="421"/>
            <x v="422"/>
            <x v="423"/>
            <x v="424"/>
            <x v="425"/>
            <x v="426"/>
            <x v="455"/>
            <x v="456"/>
            <x v="459"/>
            <x v="460"/>
            <x v="461"/>
            <x v="462"/>
          </reference>
        </references>
      </pivotArea>
    </format>
    <format dxfId="1982">
      <pivotArea dataOnly="0" labelOnly="1" fieldPosition="0">
        <references count="2">
          <reference field="13" count="1" selected="0">
            <x v="9"/>
          </reference>
          <reference field="16" count="17">
            <x v="463"/>
            <x v="464"/>
            <x v="465"/>
            <x v="466"/>
            <x v="467"/>
            <x v="468"/>
            <x v="469"/>
            <x v="470"/>
            <x v="471"/>
            <x v="472"/>
            <x v="473"/>
            <x v="474"/>
            <x v="475"/>
            <x v="476"/>
            <x v="477"/>
            <x v="482"/>
            <x v="483"/>
          </reference>
        </references>
      </pivotArea>
    </format>
  </formats>
  <pivotTableStyleInfo name="PivotStyleLight16" showRowHeaders="1" showColHeaders="1" showRowStripes="0" showColStripes="0" showLastColumn="1"/>
  <filters count="1">
    <filter fld="16" type="valueGreaterThan" evalOrder="-1" id="1" iMeasureFld="4">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7"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rowHeaderCaption="Project List by Category">
  <location ref="A7:J318" firstHeaderRow="1" firstDataRow="2" firstDataCol="1"/>
  <pivotFields count="41">
    <pivotField subtotalTop="0" showAll="0"/>
    <pivotField axis="axisRow" subtotalTop="0" showAll="0" measureFilter="1">
      <items count="501">
        <item x="137"/>
        <item x="345"/>
        <item x="138"/>
        <item x="212"/>
        <item x="450"/>
        <item x="139"/>
        <item x="346"/>
        <item x="347"/>
        <item x="201"/>
        <item x="477"/>
        <item x="488"/>
        <item x="451"/>
        <item x="13"/>
        <item x="14"/>
        <item x="15"/>
        <item x="41"/>
        <item x="348"/>
        <item x="140"/>
        <item x="141"/>
        <item x="142"/>
        <item x="143"/>
        <item x="189"/>
        <item x="190"/>
        <item x="349"/>
        <item x="321"/>
        <item x="452"/>
        <item x="144"/>
        <item x="307"/>
        <item x="296"/>
        <item x="220"/>
        <item x="252"/>
        <item x="271"/>
        <item x="350"/>
        <item x="240"/>
        <item x="494"/>
        <item x="168"/>
        <item x="407"/>
        <item x="239"/>
        <item x="16"/>
        <item x="42"/>
        <item x="408"/>
        <item x="409"/>
        <item x="410"/>
        <item x="497"/>
        <item x="428"/>
        <item x="241"/>
        <item x="154"/>
        <item x="443"/>
        <item x="221"/>
        <item x="462"/>
        <item x="169"/>
        <item x="145"/>
        <item x="146"/>
        <item x="191"/>
        <item x="225"/>
        <item x="245"/>
        <item x="322"/>
        <item x="351"/>
        <item x="226"/>
        <item x="170"/>
        <item x="171"/>
        <item x="172"/>
        <item x="173"/>
        <item x="174"/>
        <item x="175"/>
        <item x="198"/>
        <item x="352"/>
        <item x="353"/>
        <item x="354"/>
        <item x="67"/>
        <item x="429"/>
        <item x="430"/>
        <item x="147"/>
        <item x="148"/>
        <item x="192"/>
        <item x="149"/>
        <item x="214"/>
        <item x="479"/>
        <item x="480"/>
        <item x="217"/>
        <item x="218"/>
        <item x="113"/>
        <item x="114"/>
        <item x="130"/>
        <item x="159"/>
        <item x="106"/>
        <item x="227"/>
        <item x="496"/>
        <item x="228"/>
        <item x="222"/>
        <item x="68"/>
        <item x="43"/>
        <item x="237"/>
        <item x="355"/>
        <item x="369"/>
        <item x="166"/>
        <item x="4"/>
        <item x="131"/>
        <item x="135"/>
        <item x="132"/>
        <item x="107"/>
        <item x="161"/>
        <item x="176"/>
        <item x="177"/>
        <item x="376"/>
        <item x="377"/>
        <item x="411"/>
        <item x="499"/>
        <item x="412"/>
        <item x="413"/>
        <item x="414"/>
        <item x="323"/>
        <item x="324"/>
        <item x="444"/>
        <item x="445"/>
        <item x="186"/>
        <item x="467"/>
        <item x="193"/>
        <item x="157"/>
        <item x="202"/>
        <item x="453"/>
        <item x="370"/>
        <item x="468"/>
        <item x="364"/>
        <item x="356"/>
        <item x="378"/>
        <item x="115"/>
        <item x="44"/>
        <item x="116"/>
        <item x="155"/>
        <item x="133"/>
        <item x="160"/>
        <item x="162"/>
        <item x="178"/>
        <item x="179"/>
        <item x="180"/>
        <item x="379"/>
        <item x="248"/>
        <item x="69"/>
        <item x="70"/>
        <item x="71"/>
        <item x="72"/>
        <item x="73"/>
        <item x="74"/>
        <item x="75"/>
        <item x="76"/>
        <item x="77"/>
        <item x="78"/>
        <item x="79"/>
        <item x="80"/>
        <item x="81"/>
        <item x="82"/>
        <item x="83"/>
        <item x="84"/>
        <item x="85"/>
        <item x="86"/>
        <item x="431"/>
        <item x="313"/>
        <item x="194"/>
        <item x="365"/>
        <item x="380"/>
        <item x="381"/>
        <item x="382"/>
        <item x="415"/>
        <item x="416"/>
        <item x="383"/>
        <item x="384"/>
        <item x="385"/>
        <item x="417"/>
        <item x="386"/>
        <item x="387"/>
        <item x="388"/>
        <item x="98"/>
        <item x="389"/>
        <item x="418"/>
        <item x="325"/>
        <item x="326"/>
        <item x="327"/>
        <item x="328"/>
        <item x="446"/>
        <item x="329"/>
        <item x="330"/>
        <item x="447"/>
        <item x="490"/>
        <item x="491"/>
        <item x="492"/>
        <item x="493"/>
        <item x="331"/>
        <item x="123"/>
        <item x="124"/>
        <item x="125"/>
        <item x="210"/>
        <item x="108"/>
        <item x="195"/>
        <item x="117"/>
        <item x="390"/>
        <item x="391"/>
        <item x="5"/>
        <item x="181"/>
        <item x="182"/>
        <item x="0"/>
        <item x="219"/>
        <item x="463"/>
        <item x="253"/>
        <item x="481"/>
        <item x="489"/>
        <item x="392"/>
        <item x="432"/>
        <item x="419"/>
        <item x="495"/>
        <item x="230"/>
        <item x="19"/>
        <item x="6"/>
        <item x="136"/>
        <item x="314"/>
        <item x="332"/>
        <item x="333"/>
        <item x="334"/>
        <item x="448"/>
        <item x="335"/>
        <item x="449"/>
        <item x="126"/>
        <item x="127"/>
        <item x="249"/>
        <item x="246"/>
        <item x="99"/>
        <item x="393"/>
        <item x="336"/>
        <item x="454"/>
        <item x="291"/>
        <item x="420"/>
        <item x="337"/>
        <item x="338"/>
        <item x="205"/>
        <item x="421"/>
        <item x="305"/>
        <item x="216"/>
        <item x="199"/>
        <item x="163"/>
        <item x="183"/>
        <item x="118"/>
        <item x="134"/>
        <item x="111"/>
        <item x="357"/>
        <item x="358"/>
        <item x="37"/>
        <item x="309"/>
        <item x="343"/>
        <item x="374"/>
        <item x="371"/>
        <item x="359"/>
        <item x="360"/>
        <item x="315"/>
        <item x="367"/>
        <item x="372"/>
        <item x="433"/>
        <item x="426"/>
        <item x="434"/>
        <item x="438"/>
        <item x="455"/>
        <item x="150"/>
        <item x="196"/>
        <item x="21"/>
        <item x="22"/>
        <item x="23"/>
        <item x="27"/>
        <item x="254"/>
        <item x="255"/>
        <item x="256"/>
        <item x="257"/>
        <item x="272"/>
        <item x="273"/>
        <item x="274"/>
        <item x="275"/>
        <item x="498"/>
        <item x="242"/>
        <item x="87"/>
        <item x="45"/>
        <item x="1"/>
        <item x="2"/>
        <item x="46"/>
        <item x="29"/>
        <item x="30"/>
        <item x="297"/>
        <item x="298"/>
        <item x="292"/>
        <item x="88"/>
        <item x="47"/>
        <item x="17"/>
        <item x="469"/>
        <item x="472"/>
        <item x="211"/>
        <item x="232"/>
        <item x="187"/>
        <item x="36"/>
        <item x="94"/>
        <item x="236"/>
        <item x="422"/>
        <item x="128"/>
        <item x="424"/>
        <item x="48"/>
        <item x="473"/>
        <item x="482"/>
        <item x="483"/>
        <item x="478"/>
        <item x="200"/>
        <item x="164"/>
        <item x="484"/>
        <item x="310"/>
        <item x="312"/>
        <item x="306"/>
        <item x="302"/>
        <item x="303"/>
        <item x="304"/>
        <item x="308"/>
        <item x="7"/>
        <item x="8"/>
        <item x="9"/>
        <item x="10"/>
        <item x="11"/>
        <item x="20"/>
        <item x="165"/>
        <item x="167"/>
        <item x="184"/>
        <item x="185"/>
        <item x="215"/>
        <item x="151"/>
        <item x="152"/>
        <item x="153"/>
        <item x="203"/>
        <item x="204"/>
        <item x="197"/>
        <item x="31"/>
        <item x="35"/>
        <item x="49"/>
        <item x="12"/>
        <item x="235"/>
        <item x="456"/>
        <item x="38"/>
        <item x="50"/>
        <item x="316"/>
        <item x="33"/>
        <item x="258"/>
        <item x="109"/>
        <item x="51"/>
        <item x="394"/>
        <item x="395"/>
        <item x="100"/>
        <item x="101"/>
        <item x="102"/>
        <item x="440"/>
        <item x="441"/>
        <item x="318"/>
        <item x="339"/>
        <item x="206"/>
        <item x="207"/>
        <item x="208"/>
        <item x="209"/>
        <item x="341"/>
        <item x="250"/>
        <item x="251"/>
        <item x="247"/>
        <item x="129"/>
        <item x="158"/>
        <item x="396"/>
        <item x="285"/>
        <item x="286"/>
        <item x="287"/>
        <item x="288"/>
        <item x="223"/>
        <item x="397"/>
        <item x="398"/>
        <item x="399"/>
        <item x="103"/>
        <item x="400"/>
        <item x="401"/>
        <item x="402"/>
        <item x="403"/>
        <item x="404"/>
        <item x="405"/>
        <item x="110"/>
        <item x="119"/>
        <item x="120"/>
        <item x="112"/>
        <item x="122"/>
        <item x="28"/>
        <item x="24"/>
        <item x="25"/>
        <item x="293"/>
        <item x="425"/>
        <item x="294"/>
        <item x="295"/>
        <item x="299"/>
        <item x="300"/>
        <item x="52"/>
        <item x="53"/>
        <item x="224"/>
        <item x="229"/>
        <item x="18"/>
        <item x="3"/>
        <item x="284"/>
        <item x="32"/>
        <item x="301"/>
        <item x="340"/>
        <item x="54"/>
        <item x="55"/>
        <item x="56"/>
        <item x="57"/>
        <item x="58"/>
        <item x="59"/>
        <item x="95"/>
        <item x="96"/>
        <item x="60"/>
        <item x="61"/>
        <item x="62"/>
        <item x="63"/>
        <item x="231"/>
        <item x="311"/>
        <item x="435"/>
        <item x="436"/>
        <item x="427"/>
        <item x="437"/>
        <item x="439"/>
        <item x="375"/>
        <item x="344"/>
        <item x="366"/>
        <item x="361"/>
        <item x="362"/>
        <item x="363"/>
        <item x="317"/>
        <item x="368"/>
        <item x="373"/>
        <item x="233"/>
        <item x="234"/>
        <item x="406"/>
        <item x="471"/>
        <item x="40"/>
        <item x="97"/>
        <item x="34"/>
        <item x="104"/>
        <item x="319"/>
        <item x="320"/>
        <item x="342"/>
        <item x="423"/>
        <item x="238"/>
        <item x="457"/>
        <item x="458"/>
        <item x="459"/>
        <item x="89"/>
        <item x="105"/>
        <item x="259"/>
        <item x="460"/>
        <item x="461"/>
        <item x="464"/>
        <item x="465"/>
        <item x="466"/>
        <item x="470"/>
        <item x="90"/>
        <item x="91"/>
        <item x="26"/>
        <item x="276"/>
        <item x="260"/>
        <item x="442"/>
        <item x="156"/>
        <item x="243"/>
        <item x="244"/>
        <item x="261"/>
        <item x="278"/>
        <item x="279"/>
        <item x="277"/>
        <item x="262"/>
        <item x="280"/>
        <item x="281"/>
        <item x="263"/>
        <item x="264"/>
        <item x="282"/>
        <item x="265"/>
        <item x="283"/>
        <item x="266"/>
        <item x="267"/>
        <item x="268"/>
        <item x="269"/>
        <item x="270"/>
        <item x="213"/>
        <item x="188"/>
        <item x="39"/>
        <item x="64"/>
        <item x="289"/>
        <item x="290"/>
        <item x="92"/>
        <item x="474"/>
        <item x="475"/>
        <item x="476"/>
        <item x="485"/>
        <item x="486"/>
        <item x="487"/>
        <item x="93"/>
        <item x="121"/>
        <item x="65"/>
        <item x="66"/>
        <item t="default"/>
      </items>
    </pivotField>
    <pivotField subtotalTop="0" showAll="0"/>
    <pivotField subtotalTop="0" showAll="0">
      <items count="7">
        <item x="0"/>
        <item x="2"/>
        <item x="1"/>
        <item x="5"/>
        <item x="3"/>
        <item x="4"/>
        <item t="default"/>
      </items>
    </pivotField>
    <pivotField subtotalTop="0" showAll="0">
      <items count="77">
        <item x="48"/>
        <item x="47"/>
        <item x="8"/>
        <item x="55"/>
        <item x="11"/>
        <item x="0"/>
        <item x="43"/>
        <item x="62"/>
        <item x="18"/>
        <item x="10"/>
        <item x="1"/>
        <item x="21"/>
        <item x="50"/>
        <item x="73"/>
        <item x="4"/>
        <item x="12"/>
        <item x="71"/>
        <item x="68"/>
        <item x="69"/>
        <item x="70"/>
        <item x="31"/>
        <item x="75"/>
        <item x="67"/>
        <item x="56"/>
        <item x="17"/>
        <item x="19"/>
        <item x="14"/>
        <item x="72"/>
        <item x="74"/>
        <item x="58"/>
        <item x="38"/>
        <item x="65"/>
        <item x="30"/>
        <item x="7"/>
        <item x="3"/>
        <item x="5"/>
        <item x="51"/>
        <item x="6"/>
        <item x="16"/>
        <item x="20"/>
        <item x="15"/>
        <item x="66"/>
        <item x="42"/>
        <item x="53"/>
        <item x="59"/>
        <item x="60"/>
        <item x="57"/>
        <item x="39"/>
        <item x="37"/>
        <item x="61"/>
        <item x="41"/>
        <item x="23"/>
        <item x="25"/>
        <item x="9"/>
        <item x="45"/>
        <item x="46"/>
        <item x="26"/>
        <item x="24"/>
        <item x="27"/>
        <item x="35"/>
        <item x="44"/>
        <item x="40"/>
        <item x="2"/>
        <item x="49"/>
        <item x="64"/>
        <item x="32"/>
        <item x="52"/>
        <item x="63"/>
        <item x="54"/>
        <item x="22"/>
        <item x="33"/>
        <item x="28"/>
        <item x="36"/>
        <item x="29"/>
        <item x="34"/>
        <item x="13"/>
        <item t="default"/>
      </items>
    </pivotField>
    <pivotField axis="axisCol" subtotalTop="0" showAll="0">
      <items count="10">
        <item x="3"/>
        <item x="0"/>
        <item x="6"/>
        <item x="8"/>
        <item x="1"/>
        <item x="2"/>
        <item x="7"/>
        <item x="5"/>
        <item h="1" x="4"/>
        <item t="default"/>
      </items>
    </pivotField>
    <pivotField subtotalTop="0" showAll="0"/>
    <pivotField subtotalTop="0" showAll="0"/>
    <pivotField subtotalTop="0" showAll="0"/>
    <pivotField subtotalTop="0" showAll="0"/>
    <pivotField subtotalTop="0" showAll="0"/>
    <pivotField axis="axisRow" subtotalTop="0" showAll="0">
      <items count="5">
        <item x="0"/>
        <item x="1"/>
        <item x="3"/>
        <item x="2"/>
        <item t="default"/>
      </items>
    </pivotField>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2">
    <field x="11"/>
    <field x="1"/>
  </rowFields>
  <rowItems count="310">
    <i>
      <x/>
    </i>
    <i r="1">
      <x v="3"/>
    </i>
    <i r="1">
      <x v="8"/>
    </i>
    <i r="1">
      <x v="35"/>
    </i>
    <i r="1">
      <x v="40"/>
    </i>
    <i r="1">
      <x v="47"/>
    </i>
    <i r="1">
      <x v="55"/>
    </i>
    <i r="1">
      <x v="60"/>
    </i>
    <i r="1">
      <x v="94"/>
    </i>
    <i r="1">
      <x v="98"/>
    </i>
    <i r="1">
      <x v="99"/>
    </i>
    <i r="1">
      <x v="100"/>
    </i>
    <i r="1">
      <x v="101"/>
    </i>
    <i r="1">
      <x v="106"/>
    </i>
    <i r="1">
      <x v="109"/>
    </i>
    <i r="1">
      <x v="110"/>
    </i>
    <i r="1">
      <x v="111"/>
    </i>
    <i r="1">
      <x v="112"/>
    </i>
    <i r="1">
      <x v="113"/>
    </i>
    <i r="1">
      <x v="114"/>
    </i>
    <i r="1">
      <x v="115"/>
    </i>
    <i r="1">
      <x v="119"/>
    </i>
    <i r="1">
      <x v="125"/>
    </i>
    <i r="1">
      <x v="127"/>
    </i>
    <i r="1">
      <x v="131"/>
    </i>
    <i r="1">
      <x v="136"/>
    </i>
    <i r="1">
      <x v="137"/>
    </i>
    <i r="1">
      <x v="161"/>
    </i>
    <i r="1">
      <x v="162"/>
    </i>
    <i r="1">
      <x v="163"/>
    </i>
    <i r="1">
      <x v="166"/>
    </i>
    <i r="1">
      <x v="167"/>
    </i>
    <i r="1">
      <x v="170"/>
    </i>
    <i r="1">
      <x v="171"/>
    </i>
    <i r="1">
      <x v="174"/>
    </i>
    <i r="1">
      <x v="176"/>
    </i>
    <i r="1">
      <x v="177"/>
    </i>
    <i r="1">
      <x v="178"/>
    </i>
    <i r="1">
      <x v="179"/>
    </i>
    <i r="1">
      <x v="180"/>
    </i>
    <i r="1">
      <x v="182"/>
    </i>
    <i r="1">
      <x v="187"/>
    </i>
    <i r="1">
      <x v="189"/>
    </i>
    <i r="1">
      <x v="190"/>
    </i>
    <i r="1">
      <x v="194"/>
    </i>
    <i r="1">
      <x v="195"/>
    </i>
    <i r="1">
      <x v="200"/>
    </i>
    <i r="1">
      <x v="206"/>
    </i>
    <i r="1">
      <x v="208"/>
    </i>
    <i r="1">
      <x v="210"/>
    </i>
    <i r="1">
      <x v="212"/>
    </i>
    <i r="1">
      <x v="213"/>
    </i>
    <i r="1">
      <x v="214"/>
    </i>
    <i r="1">
      <x v="216"/>
    </i>
    <i r="1">
      <x v="217"/>
    </i>
    <i r="1">
      <x v="218"/>
    </i>
    <i r="1">
      <x v="219"/>
    </i>
    <i r="1">
      <x v="220"/>
    </i>
    <i r="1">
      <x v="221"/>
    </i>
    <i r="1">
      <x v="222"/>
    </i>
    <i r="1">
      <x v="223"/>
    </i>
    <i r="1">
      <x v="224"/>
    </i>
    <i r="1">
      <x v="225"/>
    </i>
    <i r="1">
      <x v="226"/>
    </i>
    <i r="1">
      <x v="227"/>
    </i>
    <i r="1">
      <x v="230"/>
    </i>
    <i r="1">
      <x v="231"/>
    </i>
    <i r="1">
      <x v="232"/>
    </i>
    <i r="1">
      <x v="233"/>
    </i>
    <i r="1">
      <x v="262"/>
    </i>
    <i r="1">
      <x v="266"/>
    </i>
    <i r="1">
      <x v="278"/>
    </i>
    <i r="1">
      <x v="279"/>
    </i>
    <i r="1">
      <x v="280"/>
    </i>
    <i r="1">
      <x v="285"/>
    </i>
    <i r="1">
      <x v="287"/>
    </i>
    <i r="1">
      <x v="290"/>
    </i>
    <i r="1">
      <x v="291"/>
    </i>
    <i r="1">
      <x v="297"/>
    </i>
    <i r="1">
      <x v="299"/>
    </i>
    <i r="1">
      <x v="300"/>
    </i>
    <i r="1">
      <x v="301"/>
    </i>
    <i r="1">
      <x v="306"/>
    </i>
    <i r="1">
      <x v="311"/>
    </i>
    <i r="1">
      <x v="312"/>
    </i>
    <i r="1">
      <x v="313"/>
    </i>
    <i r="1">
      <x v="315"/>
    </i>
    <i r="1">
      <x v="316"/>
    </i>
    <i r="1">
      <x v="317"/>
    </i>
    <i r="1">
      <x v="318"/>
    </i>
    <i r="1">
      <x v="319"/>
    </i>
    <i r="1">
      <x v="321"/>
    </i>
    <i r="1">
      <x v="322"/>
    </i>
    <i r="1">
      <x v="323"/>
    </i>
    <i r="1">
      <x v="324"/>
    </i>
    <i r="1">
      <x v="329"/>
    </i>
    <i r="1">
      <x v="332"/>
    </i>
    <i r="1">
      <x v="333"/>
    </i>
    <i r="1">
      <x v="334"/>
    </i>
    <i r="1">
      <x v="335"/>
    </i>
    <i r="1">
      <x v="336"/>
    </i>
    <i r="1">
      <x v="337"/>
    </i>
    <i r="1">
      <x v="338"/>
    </i>
    <i r="1">
      <x v="339"/>
    </i>
    <i r="1">
      <x v="340"/>
    </i>
    <i r="1">
      <x v="341"/>
    </i>
    <i r="1">
      <x v="342"/>
    </i>
    <i r="1">
      <x v="343"/>
    </i>
    <i r="1">
      <x v="344"/>
    </i>
    <i r="1">
      <x v="345"/>
    </i>
    <i r="1">
      <x v="346"/>
    </i>
    <i r="1">
      <x v="347"/>
    </i>
    <i r="1">
      <x v="348"/>
    </i>
    <i r="1">
      <x v="349"/>
    </i>
    <i r="1">
      <x v="350"/>
    </i>
    <i r="1">
      <x v="351"/>
    </i>
    <i r="1">
      <x v="352"/>
    </i>
    <i r="1">
      <x v="353"/>
    </i>
    <i r="1">
      <x v="354"/>
    </i>
    <i r="1">
      <x v="355"/>
    </i>
    <i r="1">
      <x v="356"/>
    </i>
    <i r="1">
      <x v="357"/>
    </i>
    <i r="1">
      <x v="358"/>
    </i>
    <i r="1">
      <x v="359"/>
    </i>
    <i r="1">
      <x v="361"/>
    </i>
    <i r="1">
      <x v="362"/>
    </i>
    <i r="1">
      <x v="363"/>
    </i>
    <i r="1">
      <x v="364"/>
    </i>
    <i r="1">
      <x v="370"/>
    </i>
    <i r="1">
      <x v="373"/>
    </i>
    <i r="1">
      <x v="374"/>
    </i>
    <i r="1">
      <x v="375"/>
    </i>
    <i r="1">
      <x v="380"/>
    </i>
    <i r="1">
      <x v="381"/>
    </i>
    <i r="1">
      <x v="382"/>
    </i>
    <i r="1">
      <x v="383"/>
    </i>
    <i r="1">
      <x v="384"/>
    </i>
    <i r="1">
      <x v="386"/>
    </i>
    <i r="1">
      <x v="387"/>
    </i>
    <i r="1">
      <x v="388"/>
    </i>
    <i r="1">
      <x v="389"/>
    </i>
    <i r="1">
      <x v="390"/>
    </i>
    <i r="1">
      <x v="391"/>
    </i>
    <i r="1">
      <x v="392"/>
    </i>
    <i r="1">
      <x v="393"/>
    </i>
    <i r="1">
      <x v="399"/>
    </i>
    <i r="1">
      <x v="401"/>
    </i>
    <i r="1">
      <x v="402"/>
    </i>
    <i r="1">
      <x v="403"/>
    </i>
    <i r="1">
      <x v="404"/>
    </i>
    <i r="1">
      <x v="405"/>
    </i>
    <i r="1">
      <x v="406"/>
    </i>
    <i r="1">
      <x v="407"/>
    </i>
    <i r="1">
      <x v="408"/>
    </i>
    <i r="1">
      <x v="409"/>
    </i>
    <i r="1">
      <x v="412"/>
    </i>
    <i r="1">
      <x v="413"/>
    </i>
    <i r="1">
      <x v="414"/>
    </i>
    <i r="1">
      <x v="419"/>
    </i>
    <i r="1">
      <x v="423"/>
    </i>
    <i r="1">
      <x v="424"/>
    </i>
    <i r="1">
      <x v="429"/>
    </i>
    <i r="1">
      <x v="431"/>
    </i>
    <i r="1">
      <x v="432"/>
    </i>
    <i r="1">
      <x v="433"/>
    </i>
    <i r="1">
      <x v="434"/>
    </i>
    <i r="1">
      <x v="439"/>
    </i>
    <i r="1">
      <x v="440"/>
    </i>
    <i r="1">
      <x v="441"/>
    </i>
    <i r="1">
      <x v="442"/>
    </i>
    <i r="1">
      <x v="443"/>
    </i>
    <i r="1">
      <x v="445"/>
    </i>
    <i r="1">
      <x v="446"/>
    </i>
    <i r="1">
      <x v="447"/>
    </i>
    <i r="1">
      <x v="449"/>
    </i>
    <i r="1">
      <x v="450"/>
    </i>
    <i r="1">
      <x v="451"/>
    </i>
    <i r="1">
      <x v="452"/>
    </i>
    <i r="1">
      <x v="461"/>
    </i>
    <i r="1">
      <x v="462"/>
    </i>
    <i r="1">
      <x v="463"/>
    </i>
    <i r="1">
      <x v="464"/>
    </i>
    <i r="1">
      <x v="465"/>
    </i>
    <i r="1">
      <x v="466"/>
    </i>
    <i r="1">
      <x v="470"/>
    </i>
    <i r="1">
      <x v="473"/>
    </i>
    <i r="1">
      <x v="474"/>
    </i>
    <i r="1">
      <x v="476"/>
    </i>
    <i r="1">
      <x v="479"/>
    </i>
    <i r="1">
      <x v="480"/>
    </i>
    <i r="1">
      <x v="481"/>
    </i>
    <i r="1">
      <x v="482"/>
    </i>
    <i r="1">
      <x v="485"/>
    </i>
    <i r="1">
      <x v="486"/>
    </i>
    <i r="1">
      <x v="489"/>
    </i>
    <i r="1">
      <x v="490"/>
    </i>
    <i r="1">
      <x v="491"/>
    </i>
    <i r="1">
      <x v="492"/>
    </i>
    <i r="1">
      <x v="497"/>
    </i>
    <i r="1">
      <x v="499"/>
    </i>
    <i t="default">
      <x/>
    </i>
    <i>
      <x v="1"/>
    </i>
    <i r="1">
      <x/>
    </i>
    <i r="1">
      <x v="9"/>
    </i>
    <i r="1">
      <x v="11"/>
    </i>
    <i r="1">
      <x v="21"/>
    </i>
    <i r="1">
      <x v="22"/>
    </i>
    <i r="1">
      <x v="30"/>
    </i>
    <i r="1">
      <x v="32"/>
    </i>
    <i r="1">
      <x v="45"/>
    </i>
    <i r="1">
      <x v="53"/>
    </i>
    <i r="1">
      <x v="68"/>
    </i>
    <i r="1">
      <x v="69"/>
    </i>
    <i r="1">
      <x v="74"/>
    </i>
    <i r="1">
      <x v="75"/>
    </i>
    <i r="1">
      <x v="76"/>
    </i>
    <i r="1">
      <x v="90"/>
    </i>
    <i r="1">
      <x v="92"/>
    </i>
    <i r="1">
      <x v="117"/>
    </i>
    <i r="1">
      <x v="142"/>
    </i>
    <i r="1">
      <x v="145"/>
    </i>
    <i r="1">
      <x v="146"/>
    </i>
    <i r="1">
      <x v="148"/>
    </i>
    <i r="1">
      <x v="153"/>
    </i>
    <i r="1">
      <x v="156"/>
    </i>
    <i r="1">
      <x v="201"/>
    </i>
    <i r="1">
      <x v="203"/>
    </i>
    <i r="1">
      <x v="235"/>
    </i>
    <i r="1">
      <x v="260"/>
    </i>
    <i r="1">
      <x v="265"/>
    </i>
    <i r="1">
      <x v="276"/>
    </i>
    <i r="1">
      <x v="304"/>
    </i>
    <i r="1">
      <x v="308"/>
    </i>
    <i r="1">
      <x v="309"/>
    </i>
    <i r="1">
      <x v="310"/>
    </i>
    <i r="1">
      <x v="314"/>
    </i>
    <i r="1">
      <x v="326"/>
    </i>
    <i r="1">
      <x v="327"/>
    </i>
    <i r="1">
      <x v="328"/>
    </i>
    <i r="1">
      <x v="331"/>
    </i>
    <i r="1">
      <x v="385"/>
    </i>
    <i r="1">
      <x v="400"/>
    </i>
    <i r="1">
      <x v="417"/>
    </i>
    <i r="1">
      <x v="418"/>
    </i>
    <i r="1">
      <x v="420"/>
    </i>
    <i r="1">
      <x v="421"/>
    </i>
    <i r="1">
      <x v="422"/>
    </i>
    <i r="1">
      <x v="425"/>
    </i>
    <i r="1">
      <x v="426"/>
    </i>
    <i r="1">
      <x v="427"/>
    </i>
    <i r="1">
      <x v="428"/>
    </i>
    <i r="1">
      <x v="430"/>
    </i>
    <i r="1">
      <x v="453"/>
    </i>
    <i r="1">
      <x v="454"/>
    </i>
    <i r="1">
      <x v="455"/>
    </i>
    <i r="1">
      <x v="478"/>
    </i>
    <i r="1">
      <x v="483"/>
    </i>
    <i r="1">
      <x v="484"/>
    </i>
    <i t="default">
      <x v="1"/>
    </i>
    <i>
      <x v="2"/>
    </i>
    <i r="1">
      <x v="48"/>
    </i>
    <i r="1">
      <x v="54"/>
    </i>
    <i r="1">
      <x v="58"/>
    </i>
    <i r="1">
      <x v="86"/>
    </i>
    <i r="1">
      <x v="88"/>
    </i>
    <i r="1">
      <x v="89"/>
    </i>
    <i r="1">
      <x v="325"/>
    </i>
    <i r="1">
      <x v="396"/>
    </i>
    <i t="default">
      <x v="2"/>
    </i>
    <i>
      <x v="3"/>
    </i>
    <i r="1">
      <x v="33"/>
    </i>
    <i r="1">
      <x v="37"/>
    </i>
    <i r="1">
      <x v="77"/>
    </i>
    <i r="1">
      <x v="249"/>
    </i>
    <i r="1">
      <x v="292"/>
    </i>
    <i r="1">
      <x v="294"/>
    </i>
    <i r="1">
      <x v="295"/>
    </i>
    <i r="1">
      <x v="296"/>
    </i>
    <i r="1">
      <x v="302"/>
    </i>
    <i r="1">
      <x v="303"/>
    </i>
    <i r="1">
      <x v="305"/>
    </i>
    <i r="1">
      <x v="320"/>
    </i>
    <i r="1">
      <x v="365"/>
    </i>
    <i r="1">
      <x v="366"/>
    </i>
    <i r="1">
      <x v="367"/>
    </i>
    <i r="1">
      <x v="368"/>
    </i>
    <i r="1">
      <x v="397"/>
    </i>
    <i r="1">
      <x v="410"/>
    </i>
    <i r="1">
      <x v="411"/>
    </i>
    <i r="1">
      <x v="416"/>
    </i>
    <i r="1">
      <x v="435"/>
    </i>
    <i r="1">
      <x v="436"/>
    </i>
    <i r="1">
      <x v="437"/>
    </i>
    <i r="1">
      <x v="438"/>
    </i>
    <i r="1">
      <x v="444"/>
    </i>
    <i r="1">
      <x v="456"/>
    </i>
    <i r="1">
      <x v="460"/>
    </i>
    <i r="1">
      <x v="467"/>
    </i>
    <i r="1">
      <x v="468"/>
    </i>
    <i r="1">
      <x v="469"/>
    </i>
    <i r="1">
      <x v="471"/>
    </i>
    <i r="1">
      <x v="475"/>
    </i>
    <i r="1">
      <x v="477"/>
    </i>
    <i r="1">
      <x v="487"/>
    </i>
    <i r="1">
      <x v="488"/>
    </i>
    <i r="1">
      <x v="493"/>
    </i>
    <i r="1">
      <x v="494"/>
    </i>
    <i r="1">
      <x v="495"/>
    </i>
    <i t="default">
      <x v="3"/>
    </i>
    <i t="grand">
      <x/>
    </i>
  </rowItems>
  <colFields count="1">
    <field x="5"/>
  </colFields>
  <colItems count="9">
    <i>
      <x/>
    </i>
    <i>
      <x v="1"/>
    </i>
    <i>
      <x v="2"/>
    </i>
    <i>
      <x v="3"/>
    </i>
    <i>
      <x v="4"/>
    </i>
    <i>
      <x v="5"/>
    </i>
    <i>
      <x v="6"/>
    </i>
    <i>
      <x v="7"/>
    </i>
    <i t="grand">
      <x/>
    </i>
  </colItems>
  <dataFields count="1">
    <dataField name="Sum of 2019" fld="18" baseField="0" baseItem="0"/>
  </dataFields>
  <formats count="198">
    <format dxfId="1981">
      <pivotArea collapsedLevelsAreSubtotals="1" fieldPosition="0">
        <references count="2">
          <reference field="1" count="304">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x v="491"/>
            <x v="492"/>
            <x v="497"/>
            <x v="499"/>
          </reference>
          <reference field="11" count="1" selected="0">
            <x v="0"/>
          </reference>
        </references>
      </pivotArea>
    </format>
    <format dxfId="1980">
      <pivotArea collapsedLevelsAreSubtotals="1" fieldPosition="0">
        <references count="1">
          <reference field="11" count="1" defaultSubtotal="1">
            <x v="0"/>
          </reference>
        </references>
      </pivotArea>
    </format>
    <format dxfId="1979">
      <pivotArea collapsedLevelsAreSubtotals="1" fieldPosition="0">
        <references count="1">
          <reference field="11" count="1">
            <x v="1"/>
          </reference>
        </references>
      </pivotArea>
    </format>
    <format dxfId="1978">
      <pivotArea collapsedLevelsAreSubtotals="1" fieldPosition="0">
        <references count="2">
          <reference field="1" count="126">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977">
      <pivotArea collapsedLevelsAreSubtotals="1" fieldPosition="0">
        <references count="1">
          <reference field="11" count="1" defaultSubtotal="1">
            <x v="1"/>
          </reference>
        </references>
      </pivotArea>
    </format>
    <format dxfId="1976">
      <pivotArea collapsedLevelsAreSubtotals="1" fieldPosition="0">
        <references count="1">
          <reference field="11" count="1">
            <x v="2"/>
          </reference>
        </references>
      </pivotArea>
    </format>
    <format dxfId="1975">
      <pivotArea collapsedLevelsAreSubtotals="1" fieldPosition="0">
        <references count="2">
          <reference field="1" count="10">
            <x v="48"/>
            <x v="54"/>
            <x v="58"/>
            <x v="86"/>
            <x v="88"/>
            <x v="89"/>
            <x v="129"/>
            <x v="325"/>
            <x v="369"/>
            <x v="396"/>
          </reference>
          <reference field="11" count="1" selected="0">
            <x v="2"/>
          </reference>
        </references>
      </pivotArea>
    </format>
    <format dxfId="1974">
      <pivotArea collapsedLevelsAreSubtotals="1" fieldPosition="0">
        <references count="1">
          <reference field="11" count="1" defaultSubtotal="1">
            <x v="2"/>
          </reference>
        </references>
      </pivotArea>
    </format>
    <format dxfId="1973">
      <pivotArea collapsedLevelsAreSubtotals="1" fieldPosition="0">
        <references count="1">
          <reference field="11" count="1">
            <x v="3"/>
          </reference>
        </references>
      </pivotArea>
    </format>
    <format dxfId="1972">
      <pivotArea collapsedLevelsAreSubtotals="1" fieldPosition="0">
        <references count="2">
          <reference field="1" count="58">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x v="472"/>
            <x v="475"/>
            <x v="477"/>
            <x v="487"/>
            <x v="488"/>
            <x v="493"/>
            <x v="494"/>
            <x v="495"/>
          </reference>
          <reference field="11" count="1" selected="0">
            <x v="3"/>
          </reference>
        </references>
      </pivotArea>
    </format>
    <format dxfId="1971">
      <pivotArea collapsedLevelsAreSubtotals="1" fieldPosition="0">
        <references count="1">
          <reference field="11" count="1" defaultSubtotal="1">
            <x v="3"/>
          </reference>
        </references>
      </pivotArea>
    </format>
    <format dxfId="1970">
      <pivotArea grandRow="1" outline="0" collapsedLevelsAreSubtotals="1" fieldPosition="0"/>
    </format>
    <format dxfId="1969">
      <pivotArea dataOnly="0" labelOnly="1" fieldPosition="0">
        <references count="1">
          <reference field="11" count="3">
            <x v="1"/>
            <x v="2"/>
            <x v="3"/>
          </reference>
        </references>
      </pivotArea>
    </format>
    <format dxfId="1968">
      <pivotArea dataOnly="0" labelOnly="1" fieldPosition="0">
        <references count="1">
          <reference field="11" count="0" defaultSubtotal="1"/>
        </references>
      </pivotArea>
    </format>
    <format dxfId="1967">
      <pivotArea dataOnly="0" labelOnly="1" grandRow="1" outline="0" fieldPosition="0"/>
    </format>
    <format dxfId="1966">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965">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964">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963">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962">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961">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960">
      <pivotArea dataOnly="0" labelOnly="1" fieldPosition="0">
        <references count="2">
          <reference field="1" count="4">
            <x v="491"/>
            <x v="492"/>
            <x v="497"/>
            <x v="499"/>
          </reference>
          <reference field="11" count="1" selected="0">
            <x v="0"/>
          </reference>
        </references>
      </pivotArea>
    </format>
    <format dxfId="1959">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958">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957">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956">
      <pivotArea dataOnly="0" labelOnly="1" fieldPosition="0">
        <references count="2">
          <reference field="1" count="10">
            <x v="48"/>
            <x v="54"/>
            <x v="58"/>
            <x v="86"/>
            <x v="88"/>
            <x v="89"/>
            <x v="129"/>
            <x v="325"/>
            <x v="369"/>
            <x v="396"/>
          </reference>
          <reference field="11" count="1" selected="0">
            <x v="2"/>
          </reference>
        </references>
      </pivotArea>
    </format>
    <format dxfId="1955">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954">
      <pivotArea dataOnly="0" labelOnly="1" fieldPosition="0">
        <references count="2">
          <reference field="1" count="8">
            <x v="472"/>
            <x v="475"/>
            <x v="477"/>
            <x v="487"/>
            <x v="488"/>
            <x v="493"/>
            <x v="494"/>
            <x v="495"/>
          </reference>
          <reference field="11" count="1" selected="0">
            <x v="3"/>
          </reference>
        </references>
      </pivotArea>
    </format>
    <format dxfId="1953">
      <pivotArea collapsedLevelsAreSubtotals="1" fieldPosition="0">
        <references count="2">
          <reference field="1" count="304">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x v="491"/>
            <x v="492"/>
            <x v="497"/>
            <x v="499"/>
          </reference>
          <reference field="11" count="1" selected="0">
            <x v="0"/>
          </reference>
        </references>
      </pivotArea>
    </format>
    <format dxfId="1952">
      <pivotArea collapsedLevelsAreSubtotals="1" fieldPosition="0">
        <references count="1">
          <reference field="11" count="1" defaultSubtotal="1">
            <x v="0"/>
          </reference>
        </references>
      </pivotArea>
    </format>
    <format dxfId="1951">
      <pivotArea collapsedLevelsAreSubtotals="1" fieldPosition="0">
        <references count="1">
          <reference field="11" count="1">
            <x v="1"/>
          </reference>
        </references>
      </pivotArea>
    </format>
    <format dxfId="1950">
      <pivotArea collapsedLevelsAreSubtotals="1" fieldPosition="0">
        <references count="2">
          <reference field="1" count="126">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949">
      <pivotArea collapsedLevelsAreSubtotals="1" fieldPosition="0">
        <references count="1">
          <reference field="11" count="1" defaultSubtotal="1">
            <x v="1"/>
          </reference>
        </references>
      </pivotArea>
    </format>
    <format dxfId="1948">
      <pivotArea collapsedLevelsAreSubtotals="1" fieldPosition="0">
        <references count="1">
          <reference field="11" count="1">
            <x v="2"/>
          </reference>
        </references>
      </pivotArea>
    </format>
    <format dxfId="1947">
      <pivotArea collapsedLevelsAreSubtotals="1" fieldPosition="0">
        <references count="2">
          <reference field="1" count="10">
            <x v="48"/>
            <x v="54"/>
            <x v="58"/>
            <x v="86"/>
            <x v="88"/>
            <x v="89"/>
            <x v="129"/>
            <x v="325"/>
            <x v="369"/>
            <x v="396"/>
          </reference>
          <reference field="11" count="1" selected="0">
            <x v="2"/>
          </reference>
        </references>
      </pivotArea>
    </format>
    <format dxfId="1946">
      <pivotArea collapsedLevelsAreSubtotals="1" fieldPosition="0">
        <references count="1">
          <reference field="11" count="1" defaultSubtotal="1">
            <x v="2"/>
          </reference>
        </references>
      </pivotArea>
    </format>
    <format dxfId="1945">
      <pivotArea collapsedLevelsAreSubtotals="1" fieldPosition="0">
        <references count="1">
          <reference field="11" count="1">
            <x v="3"/>
          </reference>
        </references>
      </pivotArea>
    </format>
    <format dxfId="1944">
      <pivotArea collapsedLevelsAreSubtotals="1" fieldPosition="0">
        <references count="2">
          <reference field="1" count="58">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x v="472"/>
            <x v="475"/>
            <x v="477"/>
            <x v="487"/>
            <x v="488"/>
            <x v="493"/>
            <x v="494"/>
            <x v="495"/>
          </reference>
          <reference field="11" count="1" selected="0">
            <x v="3"/>
          </reference>
        </references>
      </pivotArea>
    </format>
    <format dxfId="1943">
      <pivotArea collapsedLevelsAreSubtotals="1" fieldPosition="0">
        <references count="1">
          <reference field="11" count="1" defaultSubtotal="1">
            <x v="3"/>
          </reference>
        </references>
      </pivotArea>
    </format>
    <format dxfId="1942">
      <pivotArea grandRow="1" outline="0" collapsedLevelsAreSubtotals="1" fieldPosition="0"/>
    </format>
    <format dxfId="1941">
      <pivotArea dataOnly="0" labelOnly="1" fieldPosition="0">
        <references count="1">
          <reference field="11" count="3">
            <x v="1"/>
            <x v="2"/>
            <x v="3"/>
          </reference>
        </references>
      </pivotArea>
    </format>
    <format dxfId="1940">
      <pivotArea dataOnly="0" labelOnly="1" fieldPosition="0">
        <references count="1">
          <reference field="11" count="0" defaultSubtotal="1"/>
        </references>
      </pivotArea>
    </format>
    <format dxfId="1939">
      <pivotArea dataOnly="0" labelOnly="1" grandRow="1" outline="0" fieldPosition="0"/>
    </format>
    <format dxfId="1938">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937">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936">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935">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934">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933">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932">
      <pivotArea dataOnly="0" labelOnly="1" fieldPosition="0">
        <references count="2">
          <reference field="1" count="4">
            <x v="491"/>
            <x v="492"/>
            <x v="497"/>
            <x v="499"/>
          </reference>
          <reference field="11" count="1" selected="0">
            <x v="0"/>
          </reference>
        </references>
      </pivotArea>
    </format>
    <format dxfId="1931">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930">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929">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928">
      <pivotArea dataOnly="0" labelOnly="1" fieldPosition="0">
        <references count="2">
          <reference field="1" count="10">
            <x v="48"/>
            <x v="54"/>
            <x v="58"/>
            <x v="86"/>
            <x v="88"/>
            <x v="89"/>
            <x v="129"/>
            <x v="325"/>
            <x v="369"/>
            <x v="396"/>
          </reference>
          <reference field="11" count="1" selected="0">
            <x v="2"/>
          </reference>
        </references>
      </pivotArea>
    </format>
    <format dxfId="1927">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926">
      <pivotArea dataOnly="0" labelOnly="1" fieldPosition="0">
        <references count="2">
          <reference field="1" count="8">
            <x v="472"/>
            <x v="475"/>
            <x v="477"/>
            <x v="487"/>
            <x v="488"/>
            <x v="493"/>
            <x v="494"/>
            <x v="495"/>
          </reference>
          <reference field="11" count="1" selected="0">
            <x v="3"/>
          </reference>
        </references>
      </pivotArea>
    </format>
    <format dxfId="1925">
      <pivotArea collapsedLevelsAreSubtotals="1" fieldPosition="0">
        <references count="2">
          <reference field="1" count="304">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x v="491"/>
            <x v="492"/>
            <x v="497"/>
            <x v="499"/>
          </reference>
          <reference field="11" count="1" selected="0">
            <x v="0"/>
          </reference>
        </references>
      </pivotArea>
    </format>
    <format dxfId="1924">
      <pivotArea collapsedLevelsAreSubtotals="1" fieldPosition="0">
        <references count="1">
          <reference field="11" count="1" defaultSubtotal="1">
            <x v="0"/>
          </reference>
        </references>
      </pivotArea>
    </format>
    <format dxfId="1923">
      <pivotArea collapsedLevelsAreSubtotals="1" fieldPosition="0">
        <references count="1">
          <reference field="11" count="1">
            <x v="1"/>
          </reference>
        </references>
      </pivotArea>
    </format>
    <format dxfId="1922">
      <pivotArea collapsedLevelsAreSubtotals="1" fieldPosition="0">
        <references count="2">
          <reference field="1" count="126">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921">
      <pivotArea collapsedLevelsAreSubtotals="1" fieldPosition="0">
        <references count="1">
          <reference field="11" count="1" defaultSubtotal="1">
            <x v="1"/>
          </reference>
        </references>
      </pivotArea>
    </format>
    <format dxfId="1920">
      <pivotArea collapsedLevelsAreSubtotals="1" fieldPosition="0">
        <references count="1">
          <reference field="11" count="1">
            <x v="2"/>
          </reference>
        </references>
      </pivotArea>
    </format>
    <format dxfId="1919">
      <pivotArea collapsedLevelsAreSubtotals="1" fieldPosition="0">
        <references count="2">
          <reference field="1" count="10">
            <x v="48"/>
            <x v="54"/>
            <x v="58"/>
            <x v="86"/>
            <x v="88"/>
            <x v="89"/>
            <x v="129"/>
            <x v="325"/>
            <x v="369"/>
            <x v="396"/>
          </reference>
          <reference field="11" count="1" selected="0">
            <x v="2"/>
          </reference>
        </references>
      </pivotArea>
    </format>
    <format dxfId="1918">
      <pivotArea collapsedLevelsAreSubtotals="1" fieldPosition="0">
        <references count="1">
          <reference field="11" count="1" defaultSubtotal="1">
            <x v="2"/>
          </reference>
        </references>
      </pivotArea>
    </format>
    <format dxfId="1917">
      <pivotArea collapsedLevelsAreSubtotals="1" fieldPosition="0">
        <references count="1">
          <reference field="11" count="1">
            <x v="3"/>
          </reference>
        </references>
      </pivotArea>
    </format>
    <format dxfId="1916">
      <pivotArea collapsedLevelsAreSubtotals="1" fieldPosition="0">
        <references count="2">
          <reference field="1" count="58">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x v="472"/>
            <x v="475"/>
            <x v="477"/>
            <x v="487"/>
            <x v="488"/>
            <x v="493"/>
            <x v="494"/>
            <x v="495"/>
          </reference>
          <reference field="11" count="1" selected="0">
            <x v="3"/>
          </reference>
        </references>
      </pivotArea>
    </format>
    <format dxfId="1915">
      <pivotArea collapsedLevelsAreSubtotals="1" fieldPosition="0">
        <references count="1">
          <reference field="11" count="1" defaultSubtotal="1">
            <x v="3"/>
          </reference>
        </references>
      </pivotArea>
    </format>
    <format dxfId="1914">
      <pivotArea grandRow="1" outline="0" collapsedLevelsAreSubtotals="1" fieldPosition="0"/>
    </format>
    <format dxfId="1913">
      <pivotArea dataOnly="0" labelOnly="1" fieldPosition="0">
        <references count="1">
          <reference field="11" count="3">
            <x v="1"/>
            <x v="2"/>
            <x v="3"/>
          </reference>
        </references>
      </pivotArea>
    </format>
    <format dxfId="1912">
      <pivotArea dataOnly="0" labelOnly="1" fieldPosition="0">
        <references count="1">
          <reference field="11" count="0" defaultSubtotal="1"/>
        </references>
      </pivotArea>
    </format>
    <format dxfId="1911">
      <pivotArea dataOnly="0" labelOnly="1" grandRow="1" outline="0" fieldPosition="0"/>
    </format>
    <format dxfId="1910">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909">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908">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907">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906">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905">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904">
      <pivotArea dataOnly="0" labelOnly="1" fieldPosition="0">
        <references count="2">
          <reference field="1" count="4">
            <x v="491"/>
            <x v="492"/>
            <x v="497"/>
            <x v="499"/>
          </reference>
          <reference field="11" count="1" selected="0">
            <x v="0"/>
          </reference>
        </references>
      </pivotArea>
    </format>
    <format dxfId="1903">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902">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901">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900">
      <pivotArea dataOnly="0" labelOnly="1" fieldPosition="0">
        <references count="2">
          <reference field="1" count="10">
            <x v="48"/>
            <x v="54"/>
            <x v="58"/>
            <x v="86"/>
            <x v="88"/>
            <x v="89"/>
            <x v="129"/>
            <x v="325"/>
            <x v="369"/>
            <x v="396"/>
          </reference>
          <reference field="11" count="1" selected="0">
            <x v="2"/>
          </reference>
        </references>
      </pivotArea>
    </format>
    <format dxfId="1899">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898">
      <pivotArea dataOnly="0" labelOnly="1" fieldPosition="0">
        <references count="2">
          <reference field="1" count="8">
            <x v="472"/>
            <x v="475"/>
            <x v="477"/>
            <x v="487"/>
            <x v="488"/>
            <x v="493"/>
            <x v="494"/>
            <x v="495"/>
          </reference>
          <reference field="11" count="1" selected="0">
            <x v="3"/>
          </reference>
        </references>
      </pivotArea>
    </format>
    <format dxfId="1897">
      <pivotArea type="origin" dataOnly="0" labelOnly="1" outline="0" fieldPosition="0"/>
    </format>
    <format dxfId="1896">
      <pivotArea field="11" type="button" dataOnly="0" labelOnly="1" outline="0" axis="axisRow" fieldPosition="0"/>
    </format>
    <format dxfId="1895">
      <pivotArea dataOnly="0" labelOnly="1" fieldPosition="0">
        <references count="1">
          <reference field="11" count="0"/>
        </references>
      </pivotArea>
    </format>
    <format dxfId="1894">
      <pivotArea dataOnly="0" labelOnly="1" fieldPosition="0">
        <references count="1">
          <reference field="11" count="0" defaultSubtotal="1"/>
        </references>
      </pivotArea>
    </format>
    <format dxfId="1893">
      <pivotArea dataOnly="0" labelOnly="1" grandRow="1" outline="0" fieldPosition="0"/>
    </format>
    <format dxfId="1892">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891">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890">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889">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888">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887">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886">
      <pivotArea dataOnly="0" labelOnly="1" fieldPosition="0">
        <references count="2">
          <reference field="1" count="4">
            <x v="491"/>
            <x v="492"/>
            <x v="497"/>
            <x v="499"/>
          </reference>
          <reference field="11" count="1" selected="0">
            <x v="0"/>
          </reference>
        </references>
      </pivotArea>
    </format>
    <format dxfId="1885">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884">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883">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882">
      <pivotArea dataOnly="0" labelOnly="1" fieldPosition="0">
        <references count="2">
          <reference field="1" count="10">
            <x v="48"/>
            <x v="54"/>
            <x v="58"/>
            <x v="86"/>
            <x v="88"/>
            <x v="89"/>
            <x v="129"/>
            <x v="325"/>
            <x v="369"/>
            <x v="396"/>
          </reference>
          <reference field="11" count="1" selected="0">
            <x v="2"/>
          </reference>
        </references>
      </pivotArea>
    </format>
    <format dxfId="1881">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880">
      <pivotArea dataOnly="0" labelOnly="1" fieldPosition="0">
        <references count="2">
          <reference field="1" count="8">
            <x v="472"/>
            <x v="475"/>
            <x v="477"/>
            <x v="487"/>
            <x v="488"/>
            <x v="493"/>
            <x v="494"/>
            <x v="495"/>
          </reference>
          <reference field="11" count="1" selected="0">
            <x v="3"/>
          </reference>
        </references>
      </pivotArea>
    </format>
    <format dxfId="1879">
      <pivotArea type="origin" dataOnly="0" labelOnly="1" outline="0" fieldPosition="0"/>
    </format>
    <format dxfId="1878">
      <pivotArea field="11" type="button" dataOnly="0" labelOnly="1" outline="0" axis="axisRow" fieldPosition="0"/>
    </format>
    <format dxfId="1877">
      <pivotArea dataOnly="0" labelOnly="1" fieldPosition="0">
        <references count="1">
          <reference field="11" count="0"/>
        </references>
      </pivotArea>
    </format>
    <format dxfId="1876">
      <pivotArea dataOnly="0" labelOnly="1" fieldPosition="0">
        <references count="1">
          <reference field="11" count="0" defaultSubtotal="1"/>
        </references>
      </pivotArea>
    </format>
    <format dxfId="1875">
      <pivotArea dataOnly="0" labelOnly="1" grandRow="1" outline="0" fieldPosition="0"/>
    </format>
    <format dxfId="1874">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873">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872">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871">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870">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869">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868">
      <pivotArea dataOnly="0" labelOnly="1" fieldPosition="0">
        <references count="2">
          <reference field="1" count="4">
            <x v="491"/>
            <x v="492"/>
            <x v="497"/>
            <x v="499"/>
          </reference>
          <reference field="11" count="1" selected="0">
            <x v="0"/>
          </reference>
        </references>
      </pivotArea>
    </format>
    <format dxfId="1867">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866">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865">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864">
      <pivotArea dataOnly="0" labelOnly="1" fieldPosition="0">
        <references count="2">
          <reference field="1" count="10">
            <x v="48"/>
            <x v="54"/>
            <x v="58"/>
            <x v="86"/>
            <x v="88"/>
            <x v="89"/>
            <x v="129"/>
            <x v="325"/>
            <x v="369"/>
            <x v="396"/>
          </reference>
          <reference field="11" count="1" selected="0">
            <x v="2"/>
          </reference>
        </references>
      </pivotArea>
    </format>
    <format dxfId="1863">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862">
      <pivotArea dataOnly="0" labelOnly="1" fieldPosition="0">
        <references count="2">
          <reference field="1" count="8">
            <x v="472"/>
            <x v="475"/>
            <x v="477"/>
            <x v="487"/>
            <x v="488"/>
            <x v="493"/>
            <x v="494"/>
            <x v="495"/>
          </reference>
          <reference field="11" count="1" selected="0">
            <x v="3"/>
          </reference>
        </references>
      </pivotArea>
    </format>
    <format dxfId="1861">
      <pivotArea field="11" type="button" dataOnly="0" labelOnly="1" outline="0" axis="axisRow" fieldPosition="0"/>
    </format>
    <format dxfId="1860">
      <pivotArea dataOnly="0" labelOnly="1" fieldPosition="0">
        <references count="1">
          <reference field="5" count="0"/>
        </references>
      </pivotArea>
    </format>
    <format dxfId="1859">
      <pivotArea dataOnly="0" labelOnly="1" grandCol="1" outline="0" fieldPosition="0"/>
    </format>
    <format dxfId="1858">
      <pivotArea field="11" type="button" dataOnly="0" labelOnly="1" outline="0" axis="axisRow" fieldPosition="0"/>
    </format>
    <format dxfId="1857">
      <pivotArea dataOnly="0" labelOnly="1" fieldPosition="0">
        <references count="1">
          <reference field="5" count="0"/>
        </references>
      </pivotArea>
    </format>
    <format dxfId="1856">
      <pivotArea dataOnly="0" labelOnly="1" grandCol="1" outline="0" fieldPosition="0"/>
    </format>
    <format dxfId="1855">
      <pivotArea type="origin" dataOnly="0" labelOnly="1" outline="0" fieldPosition="0"/>
    </format>
    <format dxfId="1854">
      <pivotArea field="5" type="button" dataOnly="0" labelOnly="1" outline="0" axis="axisCol" fieldPosition="0"/>
    </format>
    <format dxfId="1853">
      <pivotArea type="topRight" dataOnly="0" labelOnly="1" outline="0" fieldPosition="0"/>
    </format>
    <format dxfId="1852">
      <pivotArea outline="0" collapsedLevelsAreSubtotals="1" fieldPosition="0"/>
    </format>
    <format dxfId="1851">
      <pivotArea field="5" type="button" dataOnly="0" labelOnly="1" outline="0" axis="axisCol" fieldPosition="0"/>
    </format>
    <format dxfId="1850">
      <pivotArea type="topRight" dataOnly="0" labelOnly="1" outline="0" fieldPosition="0"/>
    </format>
    <format dxfId="1849">
      <pivotArea dataOnly="0" labelOnly="1" fieldPosition="0">
        <references count="1">
          <reference field="5" count="0"/>
        </references>
      </pivotArea>
    </format>
    <format dxfId="1848">
      <pivotArea dataOnly="0" labelOnly="1" grandCol="1" outline="0" fieldPosition="0"/>
    </format>
    <format dxfId="1847">
      <pivotArea outline="0" collapsedLevelsAreSubtotals="1" fieldPosition="0"/>
    </format>
    <format dxfId="1846">
      <pivotArea field="5" type="button" dataOnly="0" labelOnly="1" outline="0" axis="axisCol" fieldPosition="0"/>
    </format>
    <format dxfId="1845">
      <pivotArea type="topRight" dataOnly="0" labelOnly="1" outline="0" fieldPosition="0"/>
    </format>
    <format dxfId="1844">
      <pivotArea dataOnly="0" labelOnly="1" fieldPosition="0">
        <references count="1">
          <reference field="5" count="0"/>
        </references>
      </pivotArea>
    </format>
    <format dxfId="1843">
      <pivotArea dataOnly="0" labelOnly="1" grandCol="1" outline="0" fieldPosition="0"/>
    </format>
    <format dxfId="1842">
      <pivotArea outline="0" collapsedLevelsAreSubtotals="1" fieldPosition="0"/>
    </format>
    <format dxfId="1841">
      <pivotArea field="5" type="button" dataOnly="0" labelOnly="1" outline="0" axis="axisCol" fieldPosition="0"/>
    </format>
    <format dxfId="1840">
      <pivotArea type="topRight" dataOnly="0" labelOnly="1" outline="0" fieldPosition="0"/>
    </format>
    <format dxfId="1839">
      <pivotArea dataOnly="0" labelOnly="1" fieldPosition="0">
        <references count="1">
          <reference field="5" count="0"/>
        </references>
      </pivotArea>
    </format>
    <format dxfId="1838">
      <pivotArea dataOnly="0" labelOnly="1" grandCol="1" outline="0" fieldPosition="0"/>
    </format>
    <format dxfId="1837">
      <pivotArea collapsedLevelsAreSubtotals="1" fieldPosition="0">
        <references count="1">
          <reference field="11" count="1">
            <x v="0"/>
          </reference>
        </references>
      </pivotArea>
    </format>
    <format dxfId="1836">
      <pivotArea collapsedLevelsAreSubtotals="1" fieldPosition="0">
        <references count="2">
          <reference field="1" count="304">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x v="491"/>
            <x v="492"/>
            <x v="497"/>
            <x v="499"/>
          </reference>
          <reference field="11" count="1" selected="0">
            <x v="0"/>
          </reference>
        </references>
      </pivotArea>
    </format>
    <format dxfId="1835">
      <pivotArea collapsedLevelsAreSubtotals="1" fieldPosition="0">
        <references count="1">
          <reference field="11" count="1" defaultSubtotal="1">
            <x v="0"/>
          </reference>
        </references>
      </pivotArea>
    </format>
    <format dxfId="1834">
      <pivotArea collapsedLevelsAreSubtotals="1" fieldPosition="0">
        <references count="1">
          <reference field="11" count="1">
            <x v="1"/>
          </reference>
        </references>
      </pivotArea>
    </format>
    <format dxfId="1833">
      <pivotArea collapsedLevelsAreSubtotals="1" fieldPosition="0">
        <references count="2">
          <reference field="1" count="126">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832">
      <pivotArea collapsedLevelsAreSubtotals="1" fieldPosition="0">
        <references count="1">
          <reference field="11" count="1" defaultSubtotal="1">
            <x v="1"/>
          </reference>
        </references>
      </pivotArea>
    </format>
    <format dxfId="1831">
      <pivotArea collapsedLevelsAreSubtotals="1" fieldPosition="0">
        <references count="1">
          <reference field="11" count="1">
            <x v="2"/>
          </reference>
        </references>
      </pivotArea>
    </format>
    <format dxfId="1830">
      <pivotArea collapsedLevelsAreSubtotals="1" fieldPosition="0">
        <references count="2">
          <reference field="1" count="10">
            <x v="48"/>
            <x v="54"/>
            <x v="58"/>
            <x v="86"/>
            <x v="88"/>
            <x v="89"/>
            <x v="129"/>
            <x v="325"/>
            <x v="369"/>
            <x v="396"/>
          </reference>
          <reference field="11" count="1" selected="0">
            <x v="2"/>
          </reference>
        </references>
      </pivotArea>
    </format>
    <format dxfId="1829">
      <pivotArea collapsedLevelsAreSubtotals="1" fieldPosition="0">
        <references count="1">
          <reference field="11" count="1" defaultSubtotal="1">
            <x v="2"/>
          </reference>
        </references>
      </pivotArea>
    </format>
    <format dxfId="1828">
      <pivotArea collapsedLevelsAreSubtotals="1" fieldPosition="0">
        <references count="1">
          <reference field="11" count="1">
            <x v="3"/>
          </reference>
        </references>
      </pivotArea>
    </format>
    <format dxfId="1827">
      <pivotArea collapsedLevelsAreSubtotals="1" fieldPosition="0">
        <references count="2">
          <reference field="1" count="58">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x v="472"/>
            <x v="475"/>
            <x v="477"/>
            <x v="487"/>
            <x v="488"/>
            <x v="493"/>
            <x v="494"/>
            <x v="495"/>
          </reference>
          <reference field="11" count="1" selected="0">
            <x v="3"/>
          </reference>
        </references>
      </pivotArea>
    </format>
    <format dxfId="1826">
      <pivotArea collapsedLevelsAreSubtotals="1" fieldPosition="0">
        <references count="1">
          <reference field="11" count="1" defaultSubtotal="1">
            <x v="3"/>
          </reference>
        </references>
      </pivotArea>
    </format>
    <format dxfId="1825">
      <pivotArea dataOnly="0" labelOnly="1" fieldPosition="0">
        <references count="1">
          <reference field="11" count="0"/>
        </references>
      </pivotArea>
    </format>
    <format dxfId="1824">
      <pivotArea dataOnly="0" labelOnly="1" fieldPosition="0">
        <references count="1">
          <reference field="11" count="0" defaultSubtotal="1"/>
        </references>
      </pivotArea>
    </format>
    <format dxfId="1823">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822">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821">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820">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819">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818">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817">
      <pivotArea dataOnly="0" labelOnly="1" fieldPosition="0">
        <references count="2">
          <reference field="1" count="4">
            <x v="491"/>
            <x v="492"/>
            <x v="497"/>
            <x v="499"/>
          </reference>
          <reference field="11" count="1" selected="0">
            <x v="0"/>
          </reference>
        </references>
      </pivotArea>
    </format>
    <format dxfId="1816">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815">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814">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813">
      <pivotArea dataOnly="0" labelOnly="1" fieldPosition="0">
        <references count="2">
          <reference field="1" count="10">
            <x v="48"/>
            <x v="54"/>
            <x v="58"/>
            <x v="86"/>
            <x v="88"/>
            <x v="89"/>
            <x v="129"/>
            <x v="325"/>
            <x v="369"/>
            <x v="396"/>
          </reference>
          <reference field="11" count="1" selected="0">
            <x v="2"/>
          </reference>
        </references>
      </pivotArea>
    </format>
    <format dxfId="1812">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811">
      <pivotArea dataOnly="0" labelOnly="1" fieldPosition="0">
        <references count="2">
          <reference field="1" count="8">
            <x v="472"/>
            <x v="475"/>
            <x v="477"/>
            <x v="487"/>
            <x v="488"/>
            <x v="493"/>
            <x v="494"/>
            <x v="495"/>
          </reference>
          <reference field="11" count="1" selected="0">
            <x v="3"/>
          </reference>
        </references>
      </pivotArea>
    </format>
    <format dxfId="1810">
      <pivotArea collapsedLevelsAreSubtotals="1" fieldPosition="0">
        <references count="1">
          <reference field="11" count="1">
            <x v="0"/>
          </reference>
        </references>
      </pivotArea>
    </format>
    <format dxfId="1809">
      <pivotArea collapsedLevelsAreSubtotals="1" fieldPosition="0">
        <references count="2">
          <reference field="1" count="304">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x v="491"/>
            <x v="492"/>
            <x v="497"/>
            <x v="499"/>
          </reference>
          <reference field="11" count="1" selected="0">
            <x v="0"/>
          </reference>
        </references>
      </pivotArea>
    </format>
    <format dxfId="1808">
      <pivotArea collapsedLevelsAreSubtotals="1" fieldPosition="0">
        <references count="1">
          <reference field="11" count="1" defaultSubtotal="1">
            <x v="0"/>
          </reference>
        </references>
      </pivotArea>
    </format>
    <format dxfId="1807">
      <pivotArea collapsedLevelsAreSubtotals="1" fieldPosition="0">
        <references count="1">
          <reference field="11" count="1">
            <x v="1"/>
          </reference>
        </references>
      </pivotArea>
    </format>
    <format dxfId="1806">
      <pivotArea collapsedLevelsAreSubtotals="1" fieldPosition="0">
        <references count="2">
          <reference field="1" count="126">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805">
      <pivotArea collapsedLevelsAreSubtotals="1" fieldPosition="0">
        <references count="1">
          <reference field="11" count="1" defaultSubtotal="1">
            <x v="1"/>
          </reference>
        </references>
      </pivotArea>
    </format>
    <format dxfId="1804">
      <pivotArea collapsedLevelsAreSubtotals="1" fieldPosition="0">
        <references count="1">
          <reference field="11" count="1">
            <x v="2"/>
          </reference>
        </references>
      </pivotArea>
    </format>
    <format dxfId="1803">
      <pivotArea collapsedLevelsAreSubtotals="1" fieldPosition="0">
        <references count="2">
          <reference field="1" count="10">
            <x v="48"/>
            <x v="54"/>
            <x v="58"/>
            <x v="86"/>
            <x v="88"/>
            <x v="89"/>
            <x v="129"/>
            <x v="325"/>
            <x v="369"/>
            <x v="396"/>
          </reference>
          <reference field="11" count="1" selected="0">
            <x v="2"/>
          </reference>
        </references>
      </pivotArea>
    </format>
    <format dxfId="1802">
      <pivotArea collapsedLevelsAreSubtotals="1" fieldPosition="0">
        <references count="1">
          <reference field="11" count="1" defaultSubtotal="1">
            <x v="2"/>
          </reference>
        </references>
      </pivotArea>
    </format>
    <format dxfId="1801">
      <pivotArea collapsedLevelsAreSubtotals="1" fieldPosition="0">
        <references count="1">
          <reference field="11" count="1">
            <x v="3"/>
          </reference>
        </references>
      </pivotArea>
    </format>
    <format dxfId="1800">
      <pivotArea collapsedLevelsAreSubtotals="1" fieldPosition="0">
        <references count="2">
          <reference field="1" count="58">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x v="472"/>
            <x v="475"/>
            <x v="477"/>
            <x v="487"/>
            <x v="488"/>
            <x v="493"/>
            <x v="494"/>
            <x v="495"/>
          </reference>
          <reference field="11" count="1" selected="0">
            <x v="3"/>
          </reference>
        </references>
      </pivotArea>
    </format>
    <format dxfId="1799">
      <pivotArea collapsedLevelsAreSubtotals="1" fieldPosition="0">
        <references count="1">
          <reference field="11" count="1" defaultSubtotal="1">
            <x v="3"/>
          </reference>
        </references>
      </pivotArea>
    </format>
    <format dxfId="1798">
      <pivotArea dataOnly="0" labelOnly="1" fieldPosition="0">
        <references count="1">
          <reference field="11" count="0"/>
        </references>
      </pivotArea>
    </format>
    <format dxfId="1797">
      <pivotArea dataOnly="0" labelOnly="1" fieldPosition="0">
        <references count="1">
          <reference field="11" count="0" defaultSubtotal="1"/>
        </references>
      </pivotArea>
    </format>
    <format dxfId="1796">
      <pivotArea dataOnly="0" labelOnly="1" fieldPosition="0">
        <references count="2">
          <reference field="1" count="50">
            <x v="3"/>
            <x v="8"/>
            <x v="10"/>
            <x v="15"/>
            <x v="24"/>
            <x v="25"/>
            <x v="28"/>
            <x v="34"/>
            <x v="35"/>
            <x v="36"/>
            <x v="39"/>
            <x v="40"/>
            <x v="41"/>
            <x v="42"/>
            <x v="47"/>
            <x v="50"/>
            <x v="55"/>
            <x v="56"/>
            <x v="59"/>
            <x v="60"/>
            <x v="61"/>
            <x v="62"/>
            <x v="63"/>
            <x v="64"/>
            <x v="79"/>
            <x v="80"/>
            <x v="81"/>
            <x v="82"/>
            <x v="83"/>
            <x v="84"/>
            <x v="85"/>
            <x v="87"/>
            <x v="91"/>
            <x v="94"/>
            <x v="95"/>
            <x v="97"/>
            <x v="98"/>
            <x v="99"/>
            <x v="100"/>
            <x v="101"/>
            <x v="102"/>
            <x v="103"/>
            <x v="104"/>
            <x v="105"/>
            <x v="106"/>
            <x v="107"/>
            <x v="108"/>
            <x v="109"/>
            <x v="110"/>
            <x v="111"/>
          </reference>
          <reference field="11" count="1" selected="0">
            <x v="0"/>
          </reference>
        </references>
      </pivotArea>
    </format>
    <format dxfId="1795">
      <pivotArea dataOnly="0" labelOnly="1" fieldPosition="0">
        <references count="2">
          <reference field="1" count="50">
            <x v="112"/>
            <x v="113"/>
            <x v="114"/>
            <x v="115"/>
            <x v="118"/>
            <x v="119"/>
            <x v="120"/>
            <x v="125"/>
            <x v="126"/>
            <x v="127"/>
            <x v="128"/>
            <x v="130"/>
            <x v="131"/>
            <x v="132"/>
            <x v="133"/>
            <x v="134"/>
            <x v="135"/>
            <x v="136"/>
            <x v="137"/>
            <x v="157"/>
            <x v="160"/>
            <x v="161"/>
            <x v="162"/>
            <x v="163"/>
            <x v="164"/>
            <x v="165"/>
            <x v="166"/>
            <x v="167"/>
            <x v="168"/>
            <x v="169"/>
            <x v="170"/>
            <x v="171"/>
            <x v="172"/>
            <x v="173"/>
            <x v="174"/>
            <x v="175"/>
            <x v="176"/>
            <x v="177"/>
            <x v="178"/>
            <x v="179"/>
            <x v="180"/>
            <x v="181"/>
            <x v="182"/>
            <x v="183"/>
            <x v="184"/>
            <x v="185"/>
            <x v="186"/>
            <x v="187"/>
            <x v="188"/>
            <x v="189"/>
          </reference>
          <reference field="11" count="1" selected="0">
            <x v="0"/>
          </reference>
        </references>
      </pivotArea>
    </format>
    <format dxfId="1794">
      <pivotArea dataOnly="0" labelOnly="1" fieldPosition="0">
        <references count="2">
          <reference field="1" count="50">
            <x v="190"/>
            <x v="191"/>
            <x v="192"/>
            <x v="194"/>
            <x v="195"/>
            <x v="196"/>
            <x v="197"/>
            <x v="198"/>
            <x v="199"/>
            <x v="200"/>
            <x v="206"/>
            <x v="207"/>
            <x v="208"/>
            <x v="209"/>
            <x v="210"/>
            <x v="211"/>
            <x v="212"/>
            <x v="213"/>
            <x v="214"/>
            <x v="215"/>
            <x v="216"/>
            <x v="217"/>
            <x v="218"/>
            <x v="219"/>
            <x v="220"/>
            <x v="221"/>
            <x v="222"/>
            <x v="223"/>
            <x v="224"/>
            <x v="225"/>
            <x v="226"/>
            <x v="227"/>
            <x v="228"/>
            <x v="229"/>
            <x v="230"/>
            <x v="231"/>
            <x v="232"/>
            <x v="233"/>
            <x v="234"/>
            <x v="238"/>
            <x v="239"/>
            <x v="240"/>
            <x v="241"/>
            <x v="242"/>
            <x v="245"/>
            <x v="247"/>
            <x v="252"/>
            <x v="259"/>
            <x v="262"/>
            <x v="263"/>
          </reference>
          <reference field="11" count="1" selected="0">
            <x v="0"/>
          </reference>
        </references>
      </pivotArea>
    </format>
    <format dxfId="1793">
      <pivotArea dataOnly="0" labelOnly="1" fieldPosition="0">
        <references count="2">
          <reference field="1" count="50">
            <x v="264"/>
            <x v="266"/>
            <x v="268"/>
            <x v="269"/>
            <x v="274"/>
            <x v="275"/>
            <x v="277"/>
            <x v="278"/>
            <x v="279"/>
            <x v="280"/>
            <x v="281"/>
            <x v="282"/>
            <x v="283"/>
            <x v="284"/>
            <x v="285"/>
            <x v="287"/>
            <x v="290"/>
            <x v="291"/>
            <x v="293"/>
            <x v="297"/>
            <x v="298"/>
            <x v="299"/>
            <x v="300"/>
            <x v="301"/>
            <x v="306"/>
            <x v="311"/>
            <x v="312"/>
            <x v="313"/>
            <x v="315"/>
            <x v="316"/>
            <x v="317"/>
            <x v="318"/>
            <x v="319"/>
            <x v="321"/>
            <x v="322"/>
            <x v="323"/>
            <x v="324"/>
            <x v="329"/>
            <x v="330"/>
            <x v="332"/>
            <x v="333"/>
            <x v="334"/>
            <x v="335"/>
            <x v="336"/>
            <x v="337"/>
            <x v="338"/>
            <x v="339"/>
            <x v="340"/>
            <x v="341"/>
            <x v="342"/>
          </reference>
          <reference field="11" count="1" selected="0">
            <x v="0"/>
          </reference>
        </references>
      </pivotArea>
    </format>
    <format dxfId="1792">
      <pivotArea dataOnly="0" labelOnly="1" fieldPosition="0">
        <references count="2">
          <reference field="1" count="50">
            <x v="343"/>
            <x v="344"/>
            <x v="345"/>
            <x v="346"/>
            <x v="347"/>
            <x v="348"/>
            <x v="349"/>
            <x v="350"/>
            <x v="351"/>
            <x v="352"/>
            <x v="353"/>
            <x v="354"/>
            <x v="355"/>
            <x v="356"/>
            <x v="357"/>
            <x v="358"/>
            <x v="359"/>
            <x v="360"/>
            <x v="361"/>
            <x v="362"/>
            <x v="363"/>
            <x v="364"/>
            <x v="370"/>
            <x v="371"/>
            <x v="372"/>
            <x v="373"/>
            <x v="374"/>
            <x v="375"/>
            <x v="376"/>
            <x v="377"/>
            <x v="378"/>
            <x v="379"/>
            <x v="380"/>
            <x v="381"/>
            <x v="382"/>
            <x v="383"/>
            <x v="384"/>
            <x v="386"/>
            <x v="387"/>
            <x v="388"/>
            <x v="389"/>
            <x v="390"/>
            <x v="391"/>
            <x v="392"/>
            <x v="393"/>
            <x v="394"/>
            <x v="395"/>
            <x v="399"/>
            <x v="401"/>
            <x v="402"/>
          </reference>
          <reference field="11" count="1" selected="0">
            <x v="0"/>
          </reference>
        </references>
      </pivotArea>
    </format>
    <format dxfId="1791">
      <pivotArea dataOnly="0" labelOnly="1" fieldPosition="0">
        <references count="2">
          <reference field="1" count="50">
            <x v="403"/>
            <x v="404"/>
            <x v="405"/>
            <x v="406"/>
            <x v="407"/>
            <x v="408"/>
            <x v="409"/>
            <x v="412"/>
            <x v="413"/>
            <x v="414"/>
            <x v="415"/>
            <x v="419"/>
            <x v="423"/>
            <x v="424"/>
            <x v="429"/>
            <x v="431"/>
            <x v="432"/>
            <x v="433"/>
            <x v="434"/>
            <x v="439"/>
            <x v="440"/>
            <x v="441"/>
            <x v="442"/>
            <x v="443"/>
            <x v="445"/>
            <x v="446"/>
            <x v="447"/>
            <x v="449"/>
            <x v="450"/>
            <x v="451"/>
            <x v="452"/>
            <x v="459"/>
            <x v="461"/>
            <x v="462"/>
            <x v="463"/>
            <x v="464"/>
            <x v="465"/>
            <x v="466"/>
            <x v="470"/>
            <x v="473"/>
            <x v="474"/>
            <x v="476"/>
            <x v="479"/>
            <x v="480"/>
            <x v="481"/>
            <x v="482"/>
            <x v="485"/>
            <x v="486"/>
            <x v="489"/>
            <x v="490"/>
          </reference>
          <reference field="11" count="1" selected="0">
            <x v="0"/>
          </reference>
        </references>
      </pivotArea>
    </format>
    <format dxfId="1790">
      <pivotArea dataOnly="0" labelOnly="1" fieldPosition="0">
        <references count="2">
          <reference field="1" count="4">
            <x v="491"/>
            <x v="492"/>
            <x v="497"/>
            <x v="499"/>
          </reference>
          <reference field="11" count="1" selected="0">
            <x v="0"/>
          </reference>
        </references>
      </pivotArea>
    </format>
    <format dxfId="1789">
      <pivotArea dataOnly="0" labelOnly="1" fieldPosition="0">
        <references count="2">
          <reference field="1" count="50">
            <x v="0"/>
            <x v="1"/>
            <x v="2"/>
            <x v="4"/>
            <x v="5"/>
            <x v="6"/>
            <x v="7"/>
            <x v="9"/>
            <x v="11"/>
            <x v="12"/>
            <x v="13"/>
            <x v="14"/>
            <x v="16"/>
            <x v="17"/>
            <x v="18"/>
            <x v="19"/>
            <x v="20"/>
            <x v="21"/>
            <x v="22"/>
            <x v="23"/>
            <x v="26"/>
            <x v="27"/>
            <x v="30"/>
            <x v="32"/>
            <x v="38"/>
            <x v="44"/>
            <x v="45"/>
            <x v="46"/>
            <x v="49"/>
            <x v="51"/>
            <x v="52"/>
            <x v="53"/>
            <x v="57"/>
            <x v="65"/>
            <x v="66"/>
            <x v="67"/>
            <x v="68"/>
            <x v="69"/>
            <x v="70"/>
            <x v="71"/>
            <x v="72"/>
            <x v="73"/>
            <x v="74"/>
            <x v="75"/>
            <x v="76"/>
            <x v="90"/>
            <x v="92"/>
            <x v="93"/>
            <x v="96"/>
            <x v="117"/>
          </reference>
          <reference field="11" count="1" selected="0">
            <x v="1"/>
          </reference>
        </references>
      </pivotArea>
    </format>
    <format dxfId="1788">
      <pivotArea dataOnly="0" labelOnly="1" fieldPosition="0">
        <references count="2">
          <reference field="1" count="50">
            <x v="123"/>
            <x v="124"/>
            <x v="138"/>
            <x v="139"/>
            <x v="140"/>
            <x v="141"/>
            <x v="142"/>
            <x v="143"/>
            <x v="144"/>
            <x v="145"/>
            <x v="146"/>
            <x v="147"/>
            <x v="148"/>
            <x v="149"/>
            <x v="150"/>
            <x v="151"/>
            <x v="152"/>
            <x v="153"/>
            <x v="154"/>
            <x v="155"/>
            <x v="156"/>
            <x v="158"/>
            <x v="159"/>
            <x v="193"/>
            <x v="201"/>
            <x v="202"/>
            <x v="203"/>
            <x v="235"/>
            <x v="243"/>
            <x v="244"/>
            <x v="246"/>
            <x v="250"/>
            <x v="251"/>
            <x v="253"/>
            <x v="255"/>
            <x v="256"/>
            <x v="257"/>
            <x v="258"/>
            <x v="260"/>
            <x v="261"/>
            <x v="265"/>
            <x v="267"/>
            <x v="276"/>
            <x v="286"/>
            <x v="288"/>
            <x v="304"/>
            <x v="308"/>
            <x v="309"/>
            <x v="310"/>
            <x v="314"/>
          </reference>
          <reference field="11" count="1" selected="0">
            <x v="1"/>
          </reference>
        </references>
      </pivotArea>
    </format>
    <format dxfId="1787">
      <pivotArea dataOnly="0" labelOnly="1" fieldPosition="0">
        <references count="2">
          <reference field="1" count="26">
            <x v="326"/>
            <x v="327"/>
            <x v="328"/>
            <x v="331"/>
            <x v="385"/>
            <x v="398"/>
            <x v="400"/>
            <x v="417"/>
            <x v="418"/>
            <x v="420"/>
            <x v="421"/>
            <x v="422"/>
            <x v="425"/>
            <x v="426"/>
            <x v="427"/>
            <x v="428"/>
            <x v="430"/>
            <x v="448"/>
            <x v="453"/>
            <x v="454"/>
            <x v="455"/>
            <x v="457"/>
            <x v="458"/>
            <x v="478"/>
            <x v="483"/>
            <x v="484"/>
          </reference>
          <reference field="11" count="1" selected="0">
            <x v="1"/>
          </reference>
        </references>
      </pivotArea>
    </format>
    <format dxfId="1786">
      <pivotArea dataOnly="0" labelOnly="1" fieldPosition="0">
        <references count="2">
          <reference field="1" count="10">
            <x v="48"/>
            <x v="54"/>
            <x v="58"/>
            <x v="86"/>
            <x v="88"/>
            <x v="89"/>
            <x v="129"/>
            <x v="325"/>
            <x v="369"/>
            <x v="396"/>
          </reference>
          <reference field="11" count="1" selected="0">
            <x v="2"/>
          </reference>
        </references>
      </pivotArea>
    </format>
    <format dxfId="1785">
      <pivotArea dataOnly="0" labelOnly="1" fieldPosition="0">
        <references count="2">
          <reference field="1" count="50">
            <x v="29"/>
            <x v="31"/>
            <x v="33"/>
            <x v="37"/>
            <x v="43"/>
            <x v="77"/>
            <x v="78"/>
            <x v="116"/>
            <x v="121"/>
            <x v="122"/>
            <x v="204"/>
            <x v="205"/>
            <x v="236"/>
            <x v="237"/>
            <x v="248"/>
            <x v="249"/>
            <x v="254"/>
            <x v="270"/>
            <x v="271"/>
            <x v="272"/>
            <x v="273"/>
            <x v="289"/>
            <x v="292"/>
            <x v="294"/>
            <x v="295"/>
            <x v="296"/>
            <x v="302"/>
            <x v="303"/>
            <x v="305"/>
            <x v="307"/>
            <x v="320"/>
            <x v="365"/>
            <x v="366"/>
            <x v="367"/>
            <x v="368"/>
            <x v="397"/>
            <x v="410"/>
            <x v="411"/>
            <x v="416"/>
            <x v="435"/>
            <x v="436"/>
            <x v="437"/>
            <x v="438"/>
            <x v="444"/>
            <x v="456"/>
            <x v="460"/>
            <x v="467"/>
            <x v="468"/>
            <x v="469"/>
            <x v="471"/>
          </reference>
          <reference field="11" count="1" selected="0">
            <x v="3"/>
          </reference>
        </references>
      </pivotArea>
    </format>
    <format dxfId="1784">
      <pivotArea dataOnly="0" labelOnly="1" fieldPosition="0">
        <references count="2">
          <reference field="1" count="8">
            <x v="472"/>
            <x v="475"/>
            <x v="477"/>
            <x v="487"/>
            <x v="488"/>
            <x v="493"/>
            <x v="494"/>
            <x v="495"/>
          </reference>
          <reference field="11" count="1" selected="0">
            <x v="3"/>
          </reference>
        </references>
      </pivotArea>
    </format>
  </formats>
  <pivotTableStyleInfo name="PivotStyleMedium9" showRowHeaders="1" showColHeaders="1" showRowStripes="0" showColStripes="0" showLastColumn="1"/>
  <filters count="1">
    <filter fld="1"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8"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rowHeaderCaption="Project Listing by Department">
  <location ref="A7:G377" firstHeaderRow="1" firstDataRow="2" firstDataCol="1"/>
  <pivotFields count="41">
    <pivotField subtotalTop="0" showAll="0"/>
    <pivotField axis="axisRow" subtotalTop="0" showAll="0" measureFilter="1">
      <items count="501">
        <item x="128"/>
        <item x="336"/>
        <item x="129"/>
        <item x="203"/>
        <item x="441"/>
        <item x="130"/>
        <item x="337"/>
        <item x="338"/>
        <item x="192"/>
        <item x="468"/>
        <item x="479"/>
        <item x="442"/>
        <item x="13"/>
        <item x="14"/>
        <item x="15"/>
        <item x="41"/>
        <item x="339"/>
        <item x="131"/>
        <item x="132"/>
        <item x="133"/>
        <item x="134"/>
        <item x="180"/>
        <item x="181"/>
        <item x="340"/>
        <item x="312"/>
        <item x="443"/>
        <item x="135"/>
        <item x="298"/>
        <item x="287"/>
        <item x="211"/>
        <item x="243"/>
        <item x="262"/>
        <item x="341"/>
        <item x="231"/>
        <item x="485"/>
        <item x="159"/>
        <item x="398"/>
        <item x="230"/>
        <item x="16"/>
        <item x="42"/>
        <item x="399"/>
        <item x="400"/>
        <item x="401"/>
        <item x="488"/>
        <item x="419"/>
        <item x="232"/>
        <item x="145"/>
        <item x="434"/>
        <item x="212"/>
        <item x="453"/>
        <item x="160"/>
        <item x="136"/>
        <item x="137"/>
        <item x="182"/>
        <item x="216"/>
        <item x="236"/>
        <item x="313"/>
        <item x="342"/>
        <item x="217"/>
        <item x="161"/>
        <item x="162"/>
        <item x="163"/>
        <item x="164"/>
        <item x="165"/>
        <item x="166"/>
        <item x="189"/>
        <item x="343"/>
        <item x="344"/>
        <item x="345"/>
        <item x="64"/>
        <item x="420"/>
        <item x="421"/>
        <item x="138"/>
        <item x="139"/>
        <item x="183"/>
        <item x="140"/>
        <item x="205"/>
        <item x="470"/>
        <item x="471"/>
        <item x="208"/>
        <item x="209"/>
        <item m="1" x="498"/>
        <item m="1" x="495"/>
        <item x="121"/>
        <item x="150"/>
        <item x="102"/>
        <item x="218"/>
        <item x="487"/>
        <item x="219"/>
        <item x="213"/>
        <item x="65"/>
        <item x="43"/>
        <item x="228"/>
        <item x="346"/>
        <item x="360"/>
        <item x="157"/>
        <item x="4"/>
        <item x="122"/>
        <item x="126"/>
        <item x="123"/>
        <item x="103"/>
        <item x="152"/>
        <item x="167"/>
        <item x="168"/>
        <item x="367"/>
        <item x="368"/>
        <item x="402"/>
        <item x="490"/>
        <item x="403"/>
        <item x="404"/>
        <item x="405"/>
        <item x="314"/>
        <item x="315"/>
        <item x="435"/>
        <item x="436"/>
        <item x="177"/>
        <item x="458"/>
        <item x="184"/>
        <item x="148"/>
        <item x="193"/>
        <item x="444"/>
        <item x="361"/>
        <item x="459"/>
        <item x="355"/>
        <item x="347"/>
        <item x="369"/>
        <item m="1" x="497"/>
        <item x="44"/>
        <item x="109"/>
        <item x="146"/>
        <item x="124"/>
        <item x="151"/>
        <item x="153"/>
        <item x="169"/>
        <item x="170"/>
        <item x="171"/>
        <item x="370"/>
        <item x="239"/>
        <item x="66"/>
        <item x="67"/>
        <item x="68"/>
        <item x="69"/>
        <item x="70"/>
        <item x="71"/>
        <item x="72"/>
        <item x="73"/>
        <item x="74"/>
        <item x="75"/>
        <item x="76"/>
        <item x="77"/>
        <item x="78"/>
        <item x="79"/>
        <item x="80"/>
        <item x="81"/>
        <item x="82"/>
        <item x="83"/>
        <item x="422"/>
        <item x="304"/>
        <item x="185"/>
        <item x="356"/>
        <item x="371"/>
        <item x="372"/>
        <item x="373"/>
        <item x="406"/>
        <item x="407"/>
        <item x="374"/>
        <item x="375"/>
        <item x="376"/>
        <item x="408"/>
        <item x="377"/>
        <item x="378"/>
        <item x="379"/>
        <item x="94"/>
        <item x="380"/>
        <item x="409"/>
        <item x="316"/>
        <item x="317"/>
        <item x="318"/>
        <item x="319"/>
        <item x="437"/>
        <item x="320"/>
        <item x="321"/>
        <item x="438"/>
        <item x="481"/>
        <item x="482"/>
        <item x="483"/>
        <item x="484"/>
        <item x="322"/>
        <item x="114"/>
        <item x="115"/>
        <item x="116"/>
        <item x="201"/>
        <item x="104"/>
        <item x="186"/>
        <item x="110"/>
        <item x="381"/>
        <item x="382"/>
        <item x="5"/>
        <item x="172"/>
        <item x="173"/>
        <item x="0"/>
        <item x="210"/>
        <item x="454"/>
        <item x="244"/>
        <item x="472"/>
        <item x="480"/>
        <item x="383"/>
        <item x="423"/>
        <item x="410"/>
        <item x="486"/>
        <item x="221"/>
        <item x="19"/>
        <item x="6"/>
        <item x="127"/>
        <item x="305"/>
        <item x="323"/>
        <item x="324"/>
        <item x="325"/>
        <item x="439"/>
        <item x="326"/>
        <item x="440"/>
        <item x="117"/>
        <item x="118"/>
        <item x="240"/>
        <item x="237"/>
        <item x="95"/>
        <item x="384"/>
        <item x="327"/>
        <item x="445"/>
        <item x="282"/>
        <item x="411"/>
        <item x="328"/>
        <item x="329"/>
        <item x="196"/>
        <item x="412"/>
        <item x="296"/>
        <item x="207"/>
        <item x="190"/>
        <item x="154"/>
        <item x="174"/>
        <item m="1" x="494"/>
        <item x="125"/>
        <item x="107"/>
        <item x="348"/>
        <item x="349"/>
        <item x="37"/>
        <item x="300"/>
        <item x="334"/>
        <item x="365"/>
        <item x="362"/>
        <item x="350"/>
        <item x="351"/>
        <item x="306"/>
        <item x="358"/>
        <item x="363"/>
        <item x="424"/>
        <item x="417"/>
        <item x="425"/>
        <item x="429"/>
        <item x="446"/>
        <item x="141"/>
        <item x="187"/>
        <item x="21"/>
        <item x="22"/>
        <item x="23"/>
        <item x="27"/>
        <item x="245"/>
        <item x="246"/>
        <item x="247"/>
        <item x="248"/>
        <item x="263"/>
        <item x="264"/>
        <item x="265"/>
        <item x="266"/>
        <item x="489"/>
        <item x="233"/>
        <item x="84"/>
        <item x="45"/>
        <item x="1"/>
        <item x="2"/>
        <item x="46"/>
        <item x="29"/>
        <item x="30"/>
        <item x="288"/>
        <item x="289"/>
        <item x="283"/>
        <item x="85"/>
        <item x="47"/>
        <item x="17"/>
        <item x="460"/>
        <item x="463"/>
        <item x="202"/>
        <item x="223"/>
        <item x="178"/>
        <item x="36"/>
        <item x="90"/>
        <item x="227"/>
        <item x="413"/>
        <item x="119"/>
        <item x="415"/>
        <item m="1" x="496"/>
        <item x="464"/>
        <item x="473"/>
        <item x="474"/>
        <item x="469"/>
        <item x="191"/>
        <item x="155"/>
        <item x="475"/>
        <item x="301"/>
        <item x="303"/>
        <item x="297"/>
        <item x="293"/>
        <item x="294"/>
        <item x="295"/>
        <item x="299"/>
        <item x="7"/>
        <item x="8"/>
        <item x="9"/>
        <item x="10"/>
        <item x="11"/>
        <item x="20"/>
        <item x="156"/>
        <item x="158"/>
        <item x="175"/>
        <item x="176"/>
        <item x="206"/>
        <item x="142"/>
        <item x="143"/>
        <item x="144"/>
        <item x="194"/>
        <item x="195"/>
        <item x="188"/>
        <item x="31"/>
        <item x="35"/>
        <item x="48"/>
        <item x="12"/>
        <item x="226"/>
        <item x="447"/>
        <item x="38"/>
        <item x="49"/>
        <item x="307"/>
        <item x="33"/>
        <item x="249"/>
        <item x="105"/>
        <item x="50"/>
        <item x="385"/>
        <item x="386"/>
        <item x="96"/>
        <item x="97"/>
        <item x="98"/>
        <item x="431"/>
        <item x="432"/>
        <item x="309"/>
        <item x="330"/>
        <item x="197"/>
        <item x="198"/>
        <item x="199"/>
        <item x="200"/>
        <item x="332"/>
        <item x="241"/>
        <item x="242"/>
        <item x="238"/>
        <item x="120"/>
        <item x="149"/>
        <item x="387"/>
        <item x="276"/>
        <item x="277"/>
        <item x="278"/>
        <item x="279"/>
        <item x="214"/>
        <item x="388"/>
        <item x="389"/>
        <item x="390"/>
        <item x="99"/>
        <item x="391"/>
        <item x="392"/>
        <item x="393"/>
        <item x="394"/>
        <item x="395"/>
        <item x="396"/>
        <item x="106"/>
        <item x="111"/>
        <item x="112"/>
        <item x="108"/>
        <item x="113"/>
        <item x="28"/>
        <item x="24"/>
        <item x="25"/>
        <item x="284"/>
        <item x="416"/>
        <item x="285"/>
        <item x="286"/>
        <item x="290"/>
        <item x="291"/>
        <item x="51"/>
        <item x="52"/>
        <item x="215"/>
        <item x="220"/>
        <item x="18"/>
        <item x="3"/>
        <item x="275"/>
        <item x="32"/>
        <item x="292"/>
        <item x="331"/>
        <item x="53"/>
        <item x="54"/>
        <item x="55"/>
        <item x="56"/>
        <item x="57"/>
        <item x="58"/>
        <item x="91"/>
        <item x="92"/>
        <item x="59"/>
        <item x="60"/>
        <item x="61"/>
        <item x="62"/>
        <item x="222"/>
        <item x="302"/>
        <item x="426"/>
        <item x="427"/>
        <item x="418"/>
        <item x="428"/>
        <item x="430"/>
        <item x="366"/>
        <item x="335"/>
        <item x="357"/>
        <item x="352"/>
        <item x="353"/>
        <item x="354"/>
        <item x="308"/>
        <item x="359"/>
        <item x="364"/>
        <item x="224"/>
        <item x="225"/>
        <item x="397"/>
        <item x="462"/>
        <item x="40"/>
        <item x="93"/>
        <item x="34"/>
        <item x="100"/>
        <item x="310"/>
        <item x="311"/>
        <item x="333"/>
        <item x="414"/>
        <item x="229"/>
        <item x="448"/>
        <item x="449"/>
        <item x="450"/>
        <item x="86"/>
        <item x="101"/>
        <item x="250"/>
        <item x="451"/>
        <item x="452"/>
        <item x="455"/>
        <item x="456"/>
        <item x="457"/>
        <item x="461"/>
        <item x="87"/>
        <item x="88"/>
        <item x="26"/>
        <item x="267"/>
        <item x="251"/>
        <item x="433"/>
        <item x="147"/>
        <item x="234"/>
        <item x="235"/>
        <item x="252"/>
        <item x="269"/>
        <item x="270"/>
        <item x="268"/>
        <item x="253"/>
        <item x="271"/>
        <item x="272"/>
        <item x="254"/>
        <item x="255"/>
        <item x="273"/>
        <item x="256"/>
        <item x="274"/>
        <item x="257"/>
        <item x="258"/>
        <item x="259"/>
        <item x="260"/>
        <item x="261"/>
        <item x="204"/>
        <item x="179"/>
        <item x="39"/>
        <item x="63"/>
        <item x="280"/>
        <item x="281"/>
        <item x="89"/>
        <item x="465"/>
        <item x="466"/>
        <item x="467"/>
        <item x="476"/>
        <item x="477"/>
        <item x="478"/>
        <item m="1" x="493"/>
        <item m="1" x="491"/>
        <item m="1" x="499"/>
        <item m="1" x="492"/>
        <item t="default"/>
      </items>
    </pivotField>
    <pivotField subtotalTop="0" showAll="0"/>
    <pivotField subtotalTop="0" showAll="0"/>
    <pivotField subtotalTop="0" showAll="0"/>
    <pivotField subtotalTop="0" showAll="0"/>
    <pivotField subtotalTop="0" showAll="0"/>
    <pivotField axis="axisCol" subtotalTop="0" showAll="0">
      <items count="8">
        <item m="1" x="6"/>
        <item m="1" x="5"/>
        <item x="0"/>
        <item x="1"/>
        <item x="2"/>
        <item x="3"/>
        <item x="4"/>
        <item t="default"/>
      </items>
    </pivotField>
    <pivotField subtotalTop="0" showAll="0"/>
    <pivotField subtotalTop="0" showAll="0"/>
    <pivotField subtotalTop="0" showAll="0"/>
    <pivotField subtotalTop="0" showAll="0"/>
    <pivotField axis="axisRow" subtotalTop="0" showAll="0">
      <items count="11">
        <item x="7"/>
        <item x="0"/>
        <item x="3"/>
        <item x="9"/>
        <item x="8"/>
        <item x="4"/>
        <item x="1"/>
        <item x="2"/>
        <item x="5"/>
        <item x="6"/>
        <item t="default"/>
      </items>
    </pivotField>
    <pivotField axis="axisRow" subtotalTop="0" showAll="0">
      <items count="11">
        <item x="2"/>
        <item x="5"/>
        <item x="0"/>
        <item x="8"/>
        <item x="7"/>
        <item x="1"/>
        <item m="1" x="9"/>
        <item x="4"/>
        <item x="3"/>
        <item x="6"/>
        <item t="default"/>
      </items>
    </pivotField>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3">
    <field x="12"/>
    <field x="13"/>
    <field x="1"/>
  </rowFields>
  <rowItems count="369">
    <i>
      <x/>
    </i>
    <i r="1">
      <x v="5"/>
    </i>
    <i r="2">
      <x v="47"/>
    </i>
    <i r="2">
      <x v="113"/>
    </i>
    <i r="2">
      <x v="114"/>
    </i>
    <i r="2">
      <x v="179"/>
    </i>
    <i r="2">
      <x v="182"/>
    </i>
    <i r="2">
      <x v="218"/>
    </i>
    <i r="2">
      <x v="220"/>
    </i>
    <i r="2">
      <x v="350"/>
    </i>
    <i r="2">
      <x v="351"/>
    </i>
    <i r="2">
      <x v="462"/>
    </i>
    <i t="default" r="1">
      <x v="5"/>
    </i>
    <i r="1">
      <x v="8"/>
    </i>
    <i r="2">
      <x v="11"/>
    </i>
    <i t="default" r="1">
      <x v="8"/>
    </i>
    <i t="default">
      <x/>
    </i>
    <i>
      <x v="1"/>
    </i>
    <i r="1">
      <x/>
    </i>
    <i r="2">
      <x v="485"/>
    </i>
    <i t="default" r="1">
      <x/>
    </i>
    <i r="1">
      <x v="2"/>
    </i>
    <i r="2">
      <x v="200"/>
    </i>
    <i r="2">
      <x v="212"/>
    </i>
    <i r="2">
      <x v="262"/>
    </i>
    <i r="2">
      <x v="265"/>
    </i>
    <i r="2">
      <x v="278"/>
    </i>
    <i r="2">
      <x v="279"/>
    </i>
    <i r="2">
      <x v="315"/>
    </i>
    <i r="2">
      <x v="316"/>
    </i>
    <i r="2">
      <x v="317"/>
    </i>
    <i r="2">
      <x v="318"/>
    </i>
    <i r="2">
      <x v="319"/>
    </i>
    <i r="2">
      <x v="320"/>
    </i>
    <i r="2">
      <x v="385"/>
    </i>
    <i r="2">
      <x v="386"/>
    </i>
    <i r="2">
      <x v="387"/>
    </i>
    <i r="2">
      <x v="399"/>
    </i>
    <i r="2">
      <x v="401"/>
    </i>
    <i t="default" r="1">
      <x v="2"/>
    </i>
    <i r="1">
      <x v="5"/>
    </i>
    <i r="2">
      <x v="294"/>
    </i>
    <i r="2">
      <x v="295"/>
    </i>
    <i r="2">
      <x v="332"/>
    </i>
    <i r="2">
      <x v="333"/>
    </i>
    <i r="2">
      <x v="334"/>
    </i>
    <i r="2">
      <x v="335"/>
    </i>
    <i r="2">
      <x v="338"/>
    </i>
    <i r="2">
      <x v="339"/>
    </i>
    <i r="2">
      <x v="341"/>
    </i>
    <i r="2">
      <x v="344"/>
    </i>
    <i r="2">
      <x v="436"/>
    </i>
    <i r="2">
      <x v="437"/>
    </i>
    <i r="2">
      <x v="438"/>
    </i>
    <i t="default" r="1">
      <x v="5"/>
    </i>
    <i r="1">
      <x v="8"/>
    </i>
    <i r="2">
      <x v="69"/>
    </i>
    <i r="2">
      <x v="90"/>
    </i>
    <i r="2">
      <x v="127"/>
    </i>
    <i r="2">
      <x v="142"/>
    </i>
    <i r="2">
      <x v="145"/>
    </i>
    <i r="2">
      <x v="146"/>
    </i>
    <i r="2">
      <x v="148"/>
    </i>
    <i r="2">
      <x v="153"/>
    </i>
    <i r="2">
      <x v="276"/>
    </i>
    <i r="2">
      <x v="280"/>
    </i>
    <i r="2">
      <x v="287"/>
    </i>
    <i r="2">
      <x v="404"/>
    </i>
    <i r="2">
      <x v="405"/>
    </i>
    <i r="2">
      <x v="406"/>
    </i>
    <i r="2">
      <x v="407"/>
    </i>
    <i r="2">
      <x v="408"/>
    </i>
    <i r="2">
      <x v="409"/>
    </i>
    <i r="2">
      <x v="410"/>
    </i>
    <i r="2">
      <x v="411"/>
    </i>
    <i r="2">
      <x v="412"/>
    </i>
    <i r="2">
      <x v="413"/>
    </i>
    <i r="2">
      <x v="414"/>
    </i>
    <i r="2">
      <x v="486"/>
    </i>
    <i r="2">
      <x v="489"/>
    </i>
    <i t="default" r="1">
      <x v="8"/>
    </i>
    <i t="default">
      <x v="1"/>
    </i>
    <i>
      <x v="2"/>
    </i>
    <i r="1">
      <x v="1"/>
    </i>
    <i r="2">
      <x v="292"/>
    </i>
    <i r="2">
      <x v="432"/>
    </i>
    <i r="2">
      <x v="433"/>
    </i>
    <i t="default" r="1">
      <x v="1"/>
    </i>
    <i r="1">
      <x v="5"/>
    </i>
    <i r="2">
      <x v="296"/>
    </i>
    <i r="2">
      <x v="336"/>
    </i>
    <i t="default" r="1">
      <x v="5"/>
    </i>
    <i t="default">
      <x v="2"/>
    </i>
    <i>
      <x v="3"/>
    </i>
    <i r="1">
      <x v="3"/>
    </i>
    <i r="2">
      <x v="9"/>
    </i>
    <i r="2">
      <x v="77"/>
    </i>
    <i r="2">
      <x v="290"/>
    </i>
    <i r="2">
      <x v="301"/>
    </i>
    <i r="2">
      <x v="302"/>
    </i>
    <i r="2">
      <x v="303"/>
    </i>
    <i r="2">
      <x v="304"/>
    </i>
    <i r="2">
      <x v="490"/>
    </i>
    <i r="2">
      <x v="491"/>
    </i>
    <i r="2">
      <x v="492"/>
    </i>
    <i r="2">
      <x v="493"/>
    </i>
    <i r="2">
      <x v="494"/>
    </i>
    <i r="2">
      <x v="495"/>
    </i>
    <i t="default" r="1">
      <x v="3"/>
    </i>
    <i t="default">
      <x v="3"/>
    </i>
    <i>
      <x v="4"/>
    </i>
    <i r="1">
      <x v="4"/>
    </i>
    <i r="2">
      <x v="445"/>
    </i>
    <i r="2">
      <x v="446"/>
    </i>
    <i r="2">
      <x v="447"/>
    </i>
    <i r="2">
      <x v="451"/>
    </i>
    <i r="2">
      <x v="452"/>
    </i>
    <i r="2">
      <x v="453"/>
    </i>
    <i r="2">
      <x v="454"/>
    </i>
    <i r="2">
      <x v="455"/>
    </i>
    <i r="2">
      <x v="456"/>
    </i>
    <i t="default" r="1">
      <x v="4"/>
    </i>
    <i r="1">
      <x v="5"/>
    </i>
    <i r="2">
      <x v="337"/>
    </i>
    <i r="2">
      <x v="435"/>
    </i>
    <i t="default" r="1">
      <x v="5"/>
    </i>
    <i t="default">
      <x v="4"/>
    </i>
    <i>
      <x v="5"/>
    </i>
    <i r="1">
      <x/>
    </i>
    <i r="2">
      <x v="33"/>
    </i>
    <i t="default" r="1">
      <x/>
    </i>
    <i r="1">
      <x v="5"/>
    </i>
    <i r="2">
      <x v="37"/>
    </i>
    <i r="2">
      <x v="92"/>
    </i>
    <i r="2">
      <x v="444"/>
    </i>
    <i t="default" r="1">
      <x v="5"/>
    </i>
    <i t="default">
      <x v="5"/>
    </i>
    <i>
      <x v="6"/>
    </i>
    <i r="1">
      <x v="1"/>
    </i>
    <i r="2">
      <x v="98"/>
    </i>
    <i r="2">
      <x v="213"/>
    </i>
    <i t="default" r="1">
      <x v="1"/>
    </i>
    <i r="1">
      <x v="5"/>
    </i>
    <i r="2">
      <x/>
    </i>
    <i r="2">
      <x v="8"/>
    </i>
    <i r="2">
      <x v="21"/>
    </i>
    <i r="2">
      <x v="22"/>
    </i>
    <i r="2">
      <x v="53"/>
    </i>
    <i r="2">
      <x v="74"/>
    </i>
    <i r="2">
      <x v="75"/>
    </i>
    <i r="2">
      <x v="76"/>
    </i>
    <i r="2">
      <x v="115"/>
    </i>
    <i r="2">
      <x v="117"/>
    </i>
    <i r="2">
      <x v="119"/>
    </i>
    <i r="2">
      <x v="189"/>
    </i>
    <i r="2">
      <x v="190"/>
    </i>
    <i r="2">
      <x v="221"/>
    </i>
    <i r="2">
      <x v="222"/>
    </i>
    <i r="2">
      <x v="225"/>
    </i>
    <i r="2">
      <x v="233"/>
    </i>
    <i r="2">
      <x v="260"/>
    </i>
    <i r="2">
      <x v="291"/>
    </i>
    <i r="2">
      <x v="326"/>
    </i>
    <i r="2">
      <x v="327"/>
    </i>
    <i r="2">
      <x v="328"/>
    </i>
    <i r="2">
      <x v="329"/>
    </i>
    <i r="2">
      <x v="331"/>
    </i>
    <i r="2">
      <x v="343"/>
    </i>
    <i r="2">
      <x v="347"/>
    </i>
    <i r="2">
      <x v="348"/>
    </i>
    <i r="2">
      <x v="349"/>
    </i>
    <i r="2">
      <x v="354"/>
    </i>
    <i r="2">
      <x v="355"/>
    </i>
    <i r="2">
      <x v="356"/>
    </i>
    <i r="2">
      <x v="357"/>
    </i>
    <i r="2">
      <x v="362"/>
    </i>
    <i r="2">
      <x v="363"/>
    </i>
    <i r="2">
      <x v="373"/>
    </i>
    <i r="2">
      <x v="439"/>
    </i>
    <i r="2">
      <x v="449"/>
    </i>
    <i r="2">
      <x v="463"/>
    </i>
    <i r="2">
      <x v="483"/>
    </i>
    <i r="2">
      <x v="484"/>
    </i>
    <i t="default" r="1">
      <x v="5"/>
    </i>
    <i r="1">
      <x v="7"/>
    </i>
    <i r="2">
      <x v="3"/>
    </i>
    <i r="2">
      <x v="35"/>
    </i>
    <i r="2">
      <x v="60"/>
    </i>
    <i r="2">
      <x v="99"/>
    </i>
    <i r="2">
      <x v="100"/>
    </i>
    <i r="2">
      <x v="101"/>
    </i>
    <i r="2">
      <x v="131"/>
    </i>
    <i r="2">
      <x v="194"/>
    </i>
    <i r="2">
      <x v="305"/>
    </i>
    <i r="2">
      <x v="306"/>
    </i>
    <i r="2">
      <x v="321"/>
    </i>
    <i r="2">
      <x v="322"/>
    </i>
    <i r="2">
      <x v="323"/>
    </i>
    <i r="2">
      <x v="324"/>
    </i>
    <i r="2">
      <x v="325"/>
    </i>
    <i r="2">
      <x v="380"/>
    </i>
    <i r="2">
      <x v="381"/>
    </i>
    <i r="2">
      <x v="382"/>
    </i>
    <i r="2">
      <x v="383"/>
    </i>
    <i r="2">
      <x v="384"/>
    </i>
    <i t="default" r="1">
      <x v="7"/>
    </i>
    <i t="default">
      <x v="6"/>
    </i>
    <i>
      <x v="7"/>
    </i>
    <i r="1">
      <x v="5"/>
    </i>
    <i r="2">
      <x v="210"/>
    </i>
    <i t="default" r="1">
      <x v="5"/>
    </i>
    <i r="1">
      <x v="7"/>
    </i>
    <i r="2">
      <x v="48"/>
    </i>
    <i r="2">
      <x v="54"/>
    </i>
    <i r="2">
      <x v="58"/>
    </i>
    <i r="2">
      <x v="86"/>
    </i>
    <i r="2">
      <x v="88"/>
    </i>
    <i r="2">
      <x v="89"/>
    </i>
    <i r="2">
      <x v="201"/>
    </i>
    <i r="2">
      <x v="396"/>
    </i>
    <i r="2">
      <x v="397"/>
    </i>
    <i t="default" r="1">
      <x v="7"/>
    </i>
    <i r="1">
      <x v="8"/>
    </i>
    <i r="2">
      <x v="416"/>
    </i>
    <i t="default" r="1">
      <x v="8"/>
    </i>
    <i t="default">
      <x v="7"/>
    </i>
    <i>
      <x v="8"/>
    </i>
    <i r="1">
      <x v="5"/>
    </i>
    <i r="2">
      <x v="55"/>
    </i>
    <i r="2">
      <x v="137"/>
    </i>
    <i r="2">
      <x v="223"/>
    </i>
    <i r="2">
      <x v="224"/>
    </i>
    <i r="2">
      <x v="342"/>
    </i>
    <i r="2">
      <x v="359"/>
    </i>
    <i r="2">
      <x v="361"/>
    </i>
    <i r="2">
      <x v="450"/>
    </i>
    <i t="default" r="1">
      <x v="5"/>
    </i>
    <i r="1">
      <x v="9"/>
    </i>
    <i r="2">
      <x v="30"/>
    </i>
    <i r="2">
      <x v="45"/>
    </i>
    <i r="2">
      <x v="203"/>
    </i>
    <i r="2">
      <x v="266"/>
    </i>
    <i r="2">
      <x v="460"/>
    </i>
    <i r="2">
      <x v="461"/>
    </i>
    <i r="2">
      <x v="464"/>
    </i>
    <i r="2">
      <x v="465"/>
    </i>
    <i r="2">
      <x v="466"/>
    </i>
    <i r="2">
      <x v="467"/>
    </i>
    <i r="2">
      <x v="468"/>
    </i>
    <i r="2">
      <x v="469"/>
    </i>
    <i r="2">
      <x v="470"/>
    </i>
    <i r="2">
      <x v="471"/>
    </i>
    <i r="2">
      <x v="473"/>
    </i>
    <i r="2">
      <x v="474"/>
    </i>
    <i r="2">
      <x v="475"/>
    </i>
    <i r="2">
      <x v="476"/>
    </i>
    <i r="2">
      <x v="477"/>
    </i>
    <i r="2">
      <x v="478"/>
    </i>
    <i r="2">
      <x v="479"/>
    </i>
    <i r="2">
      <x v="480"/>
    </i>
    <i r="2">
      <x v="481"/>
    </i>
    <i r="2">
      <x v="482"/>
    </i>
    <i t="default" r="1">
      <x v="9"/>
    </i>
    <i t="default">
      <x v="8"/>
    </i>
    <i>
      <x v="9"/>
    </i>
    <i r="1">
      <x v="1"/>
    </i>
    <i r="2">
      <x v="299"/>
    </i>
    <i r="2">
      <x v="389"/>
    </i>
    <i t="default" r="1">
      <x v="1"/>
    </i>
    <i r="1">
      <x v="5"/>
    </i>
    <i r="2">
      <x v="40"/>
    </i>
    <i r="2">
      <x v="94"/>
    </i>
    <i r="2">
      <x v="106"/>
    </i>
    <i r="2">
      <x v="109"/>
    </i>
    <i r="2">
      <x v="110"/>
    </i>
    <i r="2">
      <x v="111"/>
    </i>
    <i r="2">
      <x v="112"/>
    </i>
    <i r="2">
      <x v="125"/>
    </i>
    <i r="2">
      <x v="136"/>
    </i>
    <i r="2">
      <x v="161"/>
    </i>
    <i r="2">
      <x v="162"/>
    </i>
    <i r="2">
      <x v="163"/>
    </i>
    <i r="2">
      <x v="166"/>
    </i>
    <i r="2">
      <x v="167"/>
    </i>
    <i r="2">
      <x v="170"/>
    </i>
    <i r="2">
      <x v="171"/>
    </i>
    <i r="2">
      <x v="174"/>
    </i>
    <i r="2">
      <x v="176"/>
    </i>
    <i r="2">
      <x v="177"/>
    </i>
    <i r="2">
      <x v="178"/>
    </i>
    <i r="2">
      <x v="180"/>
    </i>
    <i r="2">
      <x v="187"/>
    </i>
    <i r="2">
      <x v="195"/>
    </i>
    <i r="2">
      <x v="206"/>
    </i>
    <i r="2">
      <x v="208"/>
    </i>
    <i r="2">
      <x v="214"/>
    </i>
    <i r="2">
      <x v="216"/>
    </i>
    <i r="2">
      <x v="217"/>
    </i>
    <i r="2">
      <x v="219"/>
    </i>
    <i r="2">
      <x v="226"/>
    </i>
    <i r="2">
      <x v="227"/>
    </i>
    <i r="2">
      <x v="230"/>
    </i>
    <i r="2">
      <x v="231"/>
    </i>
    <i r="2">
      <x v="232"/>
    </i>
    <i r="2">
      <x v="297"/>
    </i>
    <i r="2">
      <x v="340"/>
    </i>
    <i r="2">
      <x v="345"/>
    </i>
    <i r="2">
      <x v="346"/>
    </i>
    <i r="2">
      <x v="352"/>
    </i>
    <i r="2">
      <x v="353"/>
    </i>
    <i r="2">
      <x v="358"/>
    </i>
    <i r="2">
      <x v="364"/>
    </i>
    <i r="2">
      <x v="370"/>
    </i>
    <i r="2">
      <x v="374"/>
    </i>
    <i r="2">
      <x v="375"/>
    </i>
    <i r="2">
      <x v="403"/>
    </i>
    <i r="2">
      <x v="434"/>
    </i>
    <i r="2">
      <x v="440"/>
    </i>
    <i r="2">
      <x v="441"/>
    </i>
    <i r="2">
      <x v="442"/>
    </i>
    <i r="2">
      <x v="443"/>
    </i>
    <i t="default" r="1">
      <x v="5"/>
    </i>
    <i r="1">
      <x v="7"/>
    </i>
    <i r="2">
      <x v="235"/>
    </i>
    <i r="2">
      <x v="285"/>
    </i>
    <i r="2">
      <x v="388"/>
    </i>
    <i r="2">
      <x v="390"/>
    </i>
    <i r="2">
      <x v="391"/>
    </i>
    <i r="2">
      <x v="392"/>
    </i>
    <i r="2">
      <x v="393"/>
    </i>
    <i r="2">
      <x v="400"/>
    </i>
    <i r="2">
      <x v="402"/>
    </i>
    <i t="default" r="1">
      <x v="7"/>
    </i>
    <i r="1">
      <x v="9"/>
    </i>
    <i r="2">
      <x v="32"/>
    </i>
    <i r="2">
      <x v="68"/>
    </i>
    <i r="2">
      <x v="156"/>
    </i>
    <i r="2">
      <x v="249"/>
    </i>
    <i r="2">
      <x v="308"/>
    </i>
    <i r="2">
      <x v="309"/>
    </i>
    <i r="2">
      <x v="310"/>
    </i>
    <i r="2">
      <x v="311"/>
    </i>
    <i r="2">
      <x v="312"/>
    </i>
    <i r="2">
      <x v="313"/>
    </i>
    <i r="2">
      <x v="314"/>
    </i>
    <i r="2">
      <x v="365"/>
    </i>
    <i r="2">
      <x v="366"/>
    </i>
    <i r="2">
      <x v="367"/>
    </i>
    <i r="2">
      <x v="368"/>
    </i>
    <i r="2">
      <x v="417"/>
    </i>
    <i r="2">
      <x v="418"/>
    </i>
    <i r="2">
      <x v="419"/>
    </i>
    <i r="2">
      <x v="420"/>
    </i>
    <i r="2">
      <x v="421"/>
    </i>
    <i r="2">
      <x v="422"/>
    </i>
    <i r="2">
      <x v="423"/>
    </i>
    <i r="2">
      <x v="424"/>
    </i>
    <i r="2">
      <x v="425"/>
    </i>
    <i r="2">
      <x v="426"/>
    </i>
    <i r="2">
      <x v="427"/>
    </i>
    <i r="2">
      <x v="428"/>
    </i>
    <i r="2">
      <x v="429"/>
    </i>
    <i r="2">
      <x v="430"/>
    </i>
    <i r="2">
      <x v="431"/>
    </i>
    <i r="2">
      <x v="487"/>
    </i>
    <i r="2">
      <x v="488"/>
    </i>
    <i t="default" r="1">
      <x v="9"/>
    </i>
    <i t="default">
      <x v="9"/>
    </i>
    <i t="grand">
      <x/>
    </i>
  </rowItems>
  <colFields count="1">
    <field x="7"/>
  </colFields>
  <colItems count="6">
    <i>
      <x v="2"/>
    </i>
    <i>
      <x v="3"/>
    </i>
    <i>
      <x v="4"/>
    </i>
    <i>
      <x v="5"/>
    </i>
    <i>
      <x v="6"/>
    </i>
    <i t="grand">
      <x/>
    </i>
  </colItems>
  <dataFields count="1">
    <dataField name="Sum of 2019" fld="18" baseField="0" baseItem="0"/>
  </dataFields>
  <formats count="543">
    <format dxfId="1783">
      <pivotArea collapsedLevelsAreSubtotals="1" fieldPosition="0">
        <references count="3">
          <reference field="1" count="14">
            <x v="47"/>
            <x v="113"/>
            <x v="114"/>
            <x v="179"/>
            <x v="182"/>
            <x v="183"/>
            <x v="184"/>
            <x v="185"/>
            <x v="186"/>
            <x v="218"/>
            <x v="220"/>
            <x v="350"/>
            <x v="351"/>
            <x v="462"/>
          </reference>
          <reference field="12" count="1" selected="0">
            <x v="0"/>
          </reference>
          <reference field="13" count="1" selected="0">
            <x v="5"/>
          </reference>
        </references>
      </pivotArea>
    </format>
    <format dxfId="1782">
      <pivotArea collapsedLevelsAreSubtotals="1" fieldPosition="0">
        <references count="2">
          <reference field="12" count="1" selected="0">
            <x v="0"/>
          </reference>
          <reference field="13" count="1" defaultSubtotal="1">
            <x v="5"/>
          </reference>
        </references>
      </pivotArea>
    </format>
    <format dxfId="1781">
      <pivotArea collapsedLevelsAreSubtotals="1" fieldPosition="0">
        <references count="2">
          <reference field="12" count="1" selected="0">
            <x v="0"/>
          </reference>
          <reference field="13" count="1">
            <x v="8"/>
          </reference>
        </references>
      </pivotArea>
    </format>
    <format dxfId="1780">
      <pivotArea collapsedLevelsAreSubtotals="1" fieldPosition="0">
        <references count="3">
          <reference field="1" count="2">
            <x v="4"/>
            <x v="11"/>
          </reference>
          <reference field="12" count="1" selected="0">
            <x v="0"/>
          </reference>
          <reference field="13" count="1" selected="0">
            <x v="8"/>
          </reference>
        </references>
      </pivotArea>
    </format>
    <format dxfId="1779">
      <pivotArea collapsedLevelsAreSubtotals="1" fieldPosition="0">
        <references count="2">
          <reference field="12" count="1" selected="0">
            <x v="0"/>
          </reference>
          <reference field="13" count="1" defaultSubtotal="1">
            <x v="8"/>
          </reference>
        </references>
      </pivotArea>
    </format>
    <format dxfId="1778">
      <pivotArea collapsedLevelsAreSubtotals="1" fieldPosition="0">
        <references count="1">
          <reference field="12" count="1" defaultSubtotal="1">
            <x v="0"/>
          </reference>
        </references>
      </pivotArea>
    </format>
    <format dxfId="1777">
      <pivotArea collapsedLevelsAreSubtotals="1" fieldPosition="0">
        <references count="1">
          <reference field="12" count="1">
            <x v="1"/>
          </reference>
        </references>
      </pivotArea>
    </format>
    <format dxfId="1776">
      <pivotArea collapsedLevelsAreSubtotals="1" fieldPosition="0">
        <references count="2">
          <reference field="12" count="1" selected="0">
            <x v="1"/>
          </reference>
          <reference field="13" count="1">
            <x v="0"/>
          </reference>
        </references>
      </pivotArea>
    </format>
    <format dxfId="1775">
      <pivotArea collapsedLevelsAreSubtotals="1" fieldPosition="0">
        <references count="3">
          <reference field="1" count="2">
            <x v="245"/>
            <x v="485"/>
          </reference>
          <reference field="12" count="1" selected="0">
            <x v="1"/>
          </reference>
          <reference field="13" count="1" selected="0">
            <x v="0"/>
          </reference>
        </references>
      </pivotArea>
    </format>
    <format dxfId="1774">
      <pivotArea collapsedLevelsAreSubtotals="1" fieldPosition="0">
        <references count="2">
          <reference field="12" count="1" selected="0">
            <x v="1"/>
          </reference>
          <reference field="13" count="1" defaultSubtotal="1">
            <x v="0"/>
          </reference>
        </references>
      </pivotArea>
    </format>
    <format dxfId="1773">
      <pivotArea collapsedLevelsAreSubtotals="1" fieldPosition="0">
        <references count="2">
          <reference field="12" count="1" selected="0">
            <x v="1"/>
          </reference>
          <reference field="13" count="1">
            <x v="2"/>
          </reference>
        </references>
      </pivotArea>
    </format>
    <format dxfId="1772">
      <pivotArea collapsedLevelsAreSubtotals="1" fieldPosition="0">
        <references count="3">
          <reference field="1" count="31">
            <x v="12"/>
            <x v="13"/>
            <x v="14"/>
            <x v="38"/>
            <x v="96"/>
            <x v="197"/>
            <x v="200"/>
            <x v="211"/>
            <x v="212"/>
            <x v="262"/>
            <x v="263"/>
            <x v="264"/>
            <x v="265"/>
            <x v="278"/>
            <x v="279"/>
            <x v="281"/>
            <x v="282"/>
            <x v="288"/>
            <x v="315"/>
            <x v="316"/>
            <x v="317"/>
            <x v="318"/>
            <x v="319"/>
            <x v="320"/>
            <x v="385"/>
            <x v="386"/>
            <x v="387"/>
            <x v="398"/>
            <x v="399"/>
            <x v="401"/>
            <x v="459"/>
          </reference>
          <reference field="12" count="1" selected="0">
            <x v="1"/>
          </reference>
          <reference field="13" count="1" selected="0">
            <x v="2"/>
          </reference>
        </references>
      </pivotArea>
    </format>
    <format dxfId="1771">
      <pivotArea collapsedLevelsAreSubtotals="1" fieldPosition="0">
        <references count="2">
          <reference field="12" count="1" selected="0">
            <x v="1"/>
          </reference>
          <reference field="13" count="1" defaultSubtotal="1">
            <x v="2"/>
          </reference>
        </references>
      </pivotArea>
    </format>
    <format dxfId="1770">
      <pivotArea collapsedLevelsAreSubtotals="1" fieldPosition="0">
        <references count="2">
          <reference field="12" count="1" selected="0">
            <x v="1"/>
          </reference>
          <reference field="13" count="1">
            <x v="5"/>
          </reference>
        </references>
      </pivotArea>
    </format>
    <format dxfId="1769">
      <pivotArea collapsedLevelsAreSubtotals="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768">
      <pivotArea collapsedLevelsAreSubtotals="1" fieldPosition="0">
        <references count="2">
          <reference field="12" count="1" selected="0">
            <x v="1"/>
          </reference>
          <reference field="13" count="1" defaultSubtotal="1">
            <x v="5"/>
          </reference>
        </references>
      </pivotArea>
    </format>
    <format dxfId="1767">
      <pivotArea collapsedLevelsAreSubtotals="1" fieldPosition="0">
        <references count="2">
          <reference field="12" count="1" selected="0">
            <x v="1"/>
          </reference>
          <reference field="13" count="1">
            <x v="8"/>
          </reference>
        </references>
      </pivotArea>
    </format>
    <format dxfId="1766">
      <pivotArea collapsedLevelsAreSubtotals="1" fieldPosition="0">
        <references count="3">
          <reference field="1" count="49">
            <x v="15"/>
            <x v="39"/>
            <x v="69"/>
            <x v="87"/>
            <x v="90"/>
            <x v="91"/>
            <x v="127"/>
            <x v="138"/>
            <x v="139"/>
            <x v="140"/>
            <x v="141"/>
            <x v="142"/>
            <x v="143"/>
            <x v="144"/>
            <x v="145"/>
            <x v="146"/>
            <x v="147"/>
            <x v="148"/>
            <x v="149"/>
            <x v="150"/>
            <x v="151"/>
            <x v="152"/>
            <x v="153"/>
            <x v="154"/>
            <x v="155"/>
            <x v="276"/>
            <x v="277"/>
            <x v="280"/>
            <x v="286"/>
            <x v="287"/>
            <x v="394"/>
            <x v="395"/>
            <x v="404"/>
            <x v="405"/>
            <x v="406"/>
            <x v="407"/>
            <x v="408"/>
            <x v="409"/>
            <x v="410"/>
            <x v="411"/>
            <x v="412"/>
            <x v="413"/>
            <x v="414"/>
            <x v="415"/>
            <x v="448"/>
            <x v="457"/>
            <x v="458"/>
            <x v="486"/>
            <x v="489"/>
          </reference>
          <reference field="12" count="1" selected="0">
            <x v="1"/>
          </reference>
          <reference field="13" count="1" selected="0">
            <x v="8"/>
          </reference>
        </references>
      </pivotArea>
    </format>
    <format dxfId="1765">
      <pivotArea collapsedLevelsAreSubtotals="1" fieldPosition="0">
        <references count="2">
          <reference field="12" count="1" selected="0">
            <x v="1"/>
          </reference>
          <reference field="13" count="1" defaultSubtotal="1">
            <x v="8"/>
          </reference>
        </references>
      </pivotArea>
    </format>
    <format dxfId="1764">
      <pivotArea collapsedLevelsAreSubtotals="1" fieldPosition="0">
        <references count="1">
          <reference field="12" count="1" defaultSubtotal="1">
            <x v="1"/>
          </reference>
        </references>
      </pivotArea>
    </format>
    <format dxfId="1763">
      <pivotArea collapsedLevelsAreSubtotals="1" fieldPosition="0">
        <references count="1">
          <reference field="12" count="1">
            <x v="2"/>
          </reference>
        </references>
      </pivotArea>
    </format>
    <format dxfId="1762">
      <pivotArea collapsedLevelsAreSubtotals="1" fieldPosition="0">
        <references count="2">
          <reference field="12" count="1" selected="0">
            <x v="2"/>
          </reference>
          <reference field="13" count="1">
            <x v="1"/>
          </reference>
        </references>
      </pivotArea>
    </format>
    <format dxfId="1761">
      <pivotArea collapsedLevelsAreSubtotals="1" fieldPosition="0">
        <references count="3">
          <reference field="1" count="4">
            <x v="209"/>
            <x v="292"/>
            <x v="432"/>
            <x v="433"/>
          </reference>
          <reference field="12" count="1" selected="0">
            <x v="2"/>
          </reference>
          <reference field="13" count="1" selected="0">
            <x v="1"/>
          </reference>
        </references>
      </pivotArea>
    </format>
    <format dxfId="1760">
      <pivotArea collapsedLevelsAreSubtotals="1" fieldPosition="0">
        <references count="2">
          <reference field="12" count="1" selected="0">
            <x v="2"/>
          </reference>
          <reference field="13" count="1" defaultSubtotal="1">
            <x v="1"/>
          </reference>
        </references>
      </pivotArea>
    </format>
    <format dxfId="1759">
      <pivotArea collapsedLevelsAreSubtotals="1" fieldPosition="0">
        <references count="2">
          <reference field="12" count="1" selected="0">
            <x v="2"/>
          </reference>
          <reference field="13" count="1">
            <x v="5"/>
          </reference>
        </references>
      </pivotArea>
    </format>
    <format dxfId="1758">
      <pivotArea collapsedLevelsAreSubtotals="1" fieldPosition="0">
        <references count="3">
          <reference field="1" count="2">
            <x v="296"/>
            <x v="336"/>
          </reference>
          <reference field="12" count="1" selected="0">
            <x v="2"/>
          </reference>
          <reference field="13" count="1" selected="0">
            <x v="5"/>
          </reference>
        </references>
      </pivotArea>
    </format>
    <format dxfId="1757">
      <pivotArea collapsedLevelsAreSubtotals="1" fieldPosition="0">
        <references count="2">
          <reference field="12" count="1" selected="0">
            <x v="2"/>
          </reference>
          <reference field="13" count="1" defaultSubtotal="1">
            <x v="5"/>
          </reference>
        </references>
      </pivotArea>
    </format>
    <format dxfId="1756">
      <pivotArea collapsedLevelsAreSubtotals="1" fieldPosition="0">
        <references count="1">
          <reference field="12" count="1" defaultSubtotal="1">
            <x v="2"/>
          </reference>
        </references>
      </pivotArea>
    </format>
    <format dxfId="1755">
      <pivotArea collapsedLevelsAreSubtotals="1" fieldPosition="0">
        <references count="1">
          <reference field="12" count="1">
            <x v="3"/>
          </reference>
        </references>
      </pivotArea>
    </format>
    <format dxfId="1754">
      <pivotArea collapsedLevelsAreSubtotals="1" fieldPosition="0">
        <references count="2">
          <reference field="12" count="1" selected="0">
            <x v="3"/>
          </reference>
          <reference field="13" count="1">
            <x v="3"/>
          </reference>
        </references>
      </pivotArea>
    </format>
    <format dxfId="1753">
      <pivotArea collapsedLevelsAreSubtotals="1" fieldPosition="0">
        <references count="3">
          <reference field="1" count="17">
            <x v="9"/>
            <x v="77"/>
            <x v="78"/>
            <x v="204"/>
            <x v="205"/>
            <x v="290"/>
            <x v="301"/>
            <x v="302"/>
            <x v="303"/>
            <x v="304"/>
            <x v="307"/>
            <x v="490"/>
            <x v="491"/>
            <x v="492"/>
            <x v="493"/>
            <x v="494"/>
            <x v="495"/>
          </reference>
          <reference field="12" count="1" selected="0">
            <x v="3"/>
          </reference>
          <reference field="13" count="1" selected="0">
            <x v="3"/>
          </reference>
        </references>
      </pivotArea>
    </format>
    <format dxfId="1752">
      <pivotArea collapsedLevelsAreSubtotals="1" fieldPosition="0">
        <references count="2">
          <reference field="12" count="1" selected="0">
            <x v="3"/>
          </reference>
          <reference field="13" count="1" defaultSubtotal="1">
            <x v="3"/>
          </reference>
        </references>
      </pivotArea>
    </format>
    <format dxfId="1751">
      <pivotArea collapsedLevelsAreSubtotals="1" fieldPosition="0">
        <references count="1">
          <reference field="12" count="1" defaultSubtotal="1">
            <x v="3"/>
          </reference>
        </references>
      </pivotArea>
    </format>
    <format dxfId="1750">
      <pivotArea collapsedLevelsAreSubtotals="1" fieldPosition="0">
        <references count="1">
          <reference field="12" count="1">
            <x v="4"/>
          </reference>
        </references>
      </pivotArea>
    </format>
    <format dxfId="1749">
      <pivotArea collapsedLevelsAreSubtotals="1" fieldPosition="0">
        <references count="2">
          <reference field="12" count="1" selected="0">
            <x v="4"/>
          </reference>
          <reference field="13" count="1">
            <x v="4"/>
          </reference>
        </references>
      </pivotArea>
    </format>
    <format dxfId="1748">
      <pivotArea collapsedLevelsAreSubtotals="1" fieldPosition="0">
        <references count="3">
          <reference field="1" count="19">
            <x v="10"/>
            <x v="25"/>
            <x v="49"/>
            <x v="116"/>
            <x v="120"/>
            <x v="122"/>
            <x v="202"/>
            <x v="228"/>
            <x v="259"/>
            <x v="289"/>
            <x v="445"/>
            <x v="446"/>
            <x v="447"/>
            <x v="451"/>
            <x v="452"/>
            <x v="453"/>
            <x v="454"/>
            <x v="455"/>
            <x v="456"/>
          </reference>
          <reference field="12" count="1" selected="0">
            <x v="4"/>
          </reference>
          <reference field="13" count="1" selected="0">
            <x v="4"/>
          </reference>
        </references>
      </pivotArea>
    </format>
    <format dxfId="1747">
      <pivotArea collapsedLevelsAreSubtotals="1" fieldPosition="0">
        <references count="2">
          <reference field="12" count="1" selected="0">
            <x v="4"/>
          </reference>
          <reference field="13" count="1" defaultSubtotal="1">
            <x v="4"/>
          </reference>
        </references>
      </pivotArea>
    </format>
    <format dxfId="1746">
      <pivotArea collapsedLevelsAreSubtotals="1" fieldPosition="0">
        <references count="2">
          <reference field="12" count="1" selected="0">
            <x v="4"/>
          </reference>
          <reference field="13" count="1">
            <x v="5"/>
          </reference>
        </references>
      </pivotArea>
    </format>
    <format dxfId="1745">
      <pivotArea collapsedLevelsAreSubtotals="1" fieldPosition="0">
        <references count="3">
          <reference field="1" count="2">
            <x v="337"/>
            <x v="435"/>
          </reference>
          <reference field="12" count="1" selected="0">
            <x v="4"/>
          </reference>
          <reference field="13" count="1" selected="0">
            <x v="5"/>
          </reference>
        </references>
      </pivotArea>
    </format>
    <format dxfId="1744">
      <pivotArea collapsedLevelsAreSubtotals="1" fieldPosition="0">
        <references count="2">
          <reference field="12" count="1" selected="0">
            <x v="4"/>
          </reference>
          <reference field="13" count="1" defaultSubtotal="1">
            <x v="5"/>
          </reference>
        </references>
      </pivotArea>
    </format>
    <format dxfId="1743">
      <pivotArea collapsedLevelsAreSubtotals="1" fieldPosition="0">
        <references count="1">
          <reference field="12" count="1" defaultSubtotal="1">
            <x v="4"/>
          </reference>
        </references>
      </pivotArea>
    </format>
    <format dxfId="1742">
      <pivotArea collapsedLevelsAreSubtotals="1" fieldPosition="0">
        <references count="1">
          <reference field="12" count="1">
            <x v="5"/>
          </reference>
        </references>
      </pivotArea>
    </format>
    <format dxfId="1741">
      <pivotArea collapsedLevelsAreSubtotals="1" fieldPosition="0">
        <references count="2">
          <reference field="12" count="1" selected="0">
            <x v="5"/>
          </reference>
          <reference field="13" count="1">
            <x v="0"/>
          </reference>
        </references>
      </pivotArea>
    </format>
    <format dxfId="1740">
      <pivotArea collapsedLevelsAreSubtotals="1" fieldPosition="0">
        <references count="3">
          <reference field="1" count="1">
            <x v="33"/>
          </reference>
          <reference field="12" count="1" selected="0">
            <x v="5"/>
          </reference>
          <reference field="13" count="1" selected="0">
            <x v="0"/>
          </reference>
        </references>
      </pivotArea>
    </format>
    <format dxfId="1739">
      <pivotArea collapsedLevelsAreSubtotals="1" fieldPosition="0">
        <references count="2">
          <reference field="12" count="1" selected="0">
            <x v="5"/>
          </reference>
          <reference field="13" count="1" defaultSubtotal="1">
            <x v="0"/>
          </reference>
        </references>
      </pivotArea>
    </format>
    <format dxfId="1738">
      <pivotArea collapsedLevelsAreSubtotals="1" fieldPosition="0">
        <references count="2">
          <reference field="12" count="1" selected="0">
            <x v="5"/>
          </reference>
          <reference field="13" count="1">
            <x v="5"/>
          </reference>
        </references>
      </pivotArea>
    </format>
    <format dxfId="1737">
      <pivotArea collapsedLevelsAreSubtotals="1" fieldPosition="0">
        <references count="3">
          <reference field="1" count="4">
            <x v="37"/>
            <x v="43"/>
            <x v="92"/>
            <x v="444"/>
          </reference>
          <reference field="12" count="1" selected="0">
            <x v="5"/>
          </reference>
          <reference field="13" count="1" selected="0">
            <x v="5"/>
          </reference>
        </references>
      </pivotArea>
    </format>
    <format dxfId="1736">
      <pivotArea collapsedLevelsAreSubtotals="1" fieldPosition="0">
        <references count="2">
          <reference field="12" count="1" selected="0">
            <x v="5"/>
          </reference>
          <reference field="13" count="1" defaultSubtotal="1">
            <x v="5"/>
          </reference>
        </references>
      </pivotArea>
    </format>
    <format dxfId="1735">
      <pivotArea collapsedLevelsAreSubtotals="1" fieldPosition="0">
        <references count="1">
          <reference field="12" count="1" defaultSubtotal="1">
            <x v="5"/>
          </reference>
        </references>
      </pivotArea>
    </format>
    <format dxfId="1734">
      <pivotArea collapsedLevelsAreSubtotals="1" fieldPosition="0">
        <references count="1">
          <reference field="12" count="1">
            <x v="6"/>
          </reference>
        </references>
      </pivotArea>
    </format>
    <format dxfId="1733">
      <pivotArea collapsedLevelsAreSubtotals="1" fieldPosition="0">
        <references count="2">
          <reference field="12" count="1" selected="0">
            <x v="6"/>
          </reference>
          <reference field="13" count="1">
            <x v="1"/>
          </reference>
        </references>
      </pivotArea>
    </format>
    <format dxfId="1732">
      <pivotArea collapsedLevelsAreSubtotals="1" fieldPosition="0">
        <references count="3">
          <reference field="1" count="2">
            <x v="98"/>
            <x v="213"/>
          </reference>
          <reference field="12" count="1" selected="0">
            <x v="6"/>
          </reference>
          <reference field="13" count="1" selected="0">
            <x v="1"/>
          </reference>
        </references>
      </pivotArea>
    </format>
    <format dxfId="1731">
      <pivotArea collapsedLevelsAreSubtotals="1" fieldPosition="0">
        <references count="2">
          <reference field="12" count="1" selected="0">
            <x v="6"/>
          </reference>
          <reference field="13" count="1" defaultSubtotal="1">
            <x v="1"/>
          </reference>
        </references>
      </pivotArea>
    </format>
    <format dxfId="1730">
      <pivotArea collapsedLevelsAreSubtotals="1" fieldPosition="0">
        <references count="2">
          <reference field="12" count="1" selected="0">
            <x v="6"/>
          </reference>
          <reference field="13" count="1">
            <x v="5"/>
          </reference>
        </references>
      </pivotArea>
    </format>
    <format dxfId="1729">
      <pivotArea collapsedLevelsAreSubtotals="1" fieldPosition="0">
        <references count="3">
          <reference field="1" count="62">
            <x v="0"/>
            <x v="2"/>
            <x v="5"/>
            <x v="8"/>
            <x v="17"/>
            <x v="18"/>
            <x v="19"/>
            <x v="20"/>
            <x v="21"/>
            <x v="22"/>
            <x v="26"/>
            <x v="51"/>
            <x v="52"/>
            <x v="53"/>
            <x v="72"/>
            <x v="73"/>
            <x v="74"/>
            <x v="75"/>
            <x v="76"/>
            <x v="115"/>
            <x v="117"/>
            <x v="118"/>
            <x v="119"/>
            <x v="158"/>
            <x v="172"/>
            <x v="188"/>
            <x v="189"/>
            <x v="190"/>
            <x v="191"/>
            <x v="192"/>
            <x v="193"/>
            <x v="221"/>
            <x v="222"/>
            <x v="225"/>
            <x v="233"/>
            <x v="260"/>
            <x v="261"/>
            <x v="291"/>
            <x v="293"/>
            <x v="298"/>
            <x v="326"/>
            <x v="327"/>
            <x v="328"/>
            <x v="329"/>
            <x v="330"/>
            <x v="331"/>
            <x v="343"/>
            <x v="347"/>
            <x v="348"/>
            <x v="349"/>
            <x v="354"/>
            <x v="355"/>
            <x v="356"/>
            <x v="357"/>
            <x v="362"/>
            <x v="363"/>
            <x v="373"/>
            <x v="439"/>
            <x v="449"/>
            <x v="463"/>
            <x v="483"/>
            <x v="484"/>
          </reference>
          <reference field="12" count="1" selected="0">
            <x v="6"/>
          </reference>
          <reference field="13" count="1" selected="0">
            <x v="5"/>
          </reference>
        </references>
      </pivotArea>
    </format>
    <format dxfId="1728">
      <pivotArea collapsedLevelsAreSubtotals="1" fieldPosition="0">
        <references count="2">
          <reference field="12" count="1" selected="0">
            <x v="6"/>
          </reference>
          <reference field="13" count="1" defaultSubtotal="1">
            <x v="5"/>
          </reference>
        </references>
      </pivotArea>
    </format>
    <format dxfId="1727">
      <pivotArea collapsedLevelsAreSubtotals="1" fieldPosition="0">
        <references count="2">
          <reference field="12" count="1" selected="0">
            <x v="6"/>
          </reference>
          <reference field="13" count="1">
            <x v="7"/>
          </reference>
        </references>
      </pivotArea>
    </format>
    <format dxfId="1726">
      <pivotArea collapsedLevelsAreSubtotals="1" fieldPosition="0">
        <references count="3">
          <reference field="1" count="51">
            <x v="3"/>
            <x v="34"/>
            <x v="35"/>
            <x v="46"/>
            <x v="50"/>
            <x v="59"/>
            <x v="60"/>
            <x v="61"/>
            <x v="62"/>
            <x v="63"/>
            <x v="64"/>
            <x v="65"/>
            <x v="83"/>
            <x v="84"/>
            <x v="85"/>
            <x v="95"/>
            <x v="97"/>
            <x v="99"/>
            <x v="100"/>
            <x v="101"/>
            <x v="102"/>
            <x v="103"/>
            <x v="128"/>
            <x v="129"/>
            <x v="130"/>
            <x v="131"/>
            <x v="132"/>
            <x v="133"/>
            <x v="134"/>
            <x v="135"/>
            <x v="194"/>
            <x v="198"/>
            <x v="199"/>
            <x v="236"/>
            <x v="237"/>
            <x v="238"/>
            <x v="239"/>
            <x v="241"/>
            <x v="242"/>
            <x v="305"/>
            <x v="306"/>
            <x v="321"/>
            <x v="322"/>
            <x v="323"/>
            <x v="324"/>
            <x v="325"/>
            <x v="380"/>
            <x v="381"/>
            <x v="382"/>
            <x v="383"/>
            <x v="384"/>
          </reference>
          <reference field="12" count="1" selected="0">
            <x v="6"/>
          </reference>
          <reference field="13" count="1" selected="0">
            <x v="7"/>
          </reference>
        </references>
      </pivotArea>
    </format>
    <format dxfId="1725">
      <pivotArea collapsedLevelsAreSubtotals="1" fieldPosition="0">
        <references count="2">
          <reference field="12" count="1" selected="0">
            <x v="6"/>
          </reference>
          <reference field="13" count="1" defaultSubtotal="1">
            <x v="7"/>
          </reference>
        </references>
      </pivotArea>
    </format>
    <format dxfId="1724">
      <pivotArea collapsedLevelsAreSubtotals="1" fieldPosition="0">
        <references count="1">
          <reference field="12" count="1" defaultSubtotal="1">
            <x v="6"/>
          </reference>
        </references>
      </pivotArea>
    </format>
    <format dxfId="1723">
      <pivotArea collapsedLevelsAreSubtotals="1" fieldPosition="0">
        <references count="1">
          <reference field="12" count="1">
            <x v="7"/>
          </reference>
        </references>
      </pivotArea>
    </format>
    <format dxfId="1722">
      <pivotArea collapsedLevelsAreSubtotals="1" fieldPosition="0">
        <references count="2">
          <reference field="12" count="1" selected="0">
            <x v="7"/>
          </reference>
          <reference field="13" count="1">
            <x v="5"/>
          </reference>
        </references>
      </pivotArea>
    </format>
    <format dxfId="1721">
      <pivotArea collapsedLevelsAreSubtotals="1" fieldPosition="0">
        <references count="3">
          <reference field="1" count="1">
            <x v="210"/>
          </reference>
          <reference field="12" count="1" selected="0">
            <x v="7"/>
          </reference>
          <reference field="13" count="1" selected="0">
            <x v="5"/>
          </reference>
        </references>
      </pivotArea>
    </format>
    <format dxfId="1720">
      <pivotArea collapsedLevelsAreSubtotals="1" fieldPosition="0">
        <references count="2">
          <reference field="12" count="1" selected="0">
            <x v="7"/>
          </reference>
          <reference field="13" count="1" defaultSubtotal="1">
            <x v="5"/>
          </reference>
        </references>
      </pivotArea>
    </format>
    <format dxfId="1719">
      <pivotArea collapsedLevelsAreSubtotals="1" fieldPosition="0">
        <references count="2">
          <reference field="12" count="1" selected="0">
            <x v="7"/>
          </reference>
          <reference field="13" count="1">
            <x v="7"/>
          </reference>
        </references>
      </pivotArea>
    </format>
    <format dxfId="1718">
      <pivotArea collapsedLevelsAreSubtotals="1" fieldPosition="0">
        <references count="3">
          <reference field="1" count="13">
            <x v="29"/>
            <x v="48"/>
            <x v="54"/>
            <x v="58"/>
            <x v="79"/>
            <x v="80"/>
            <x v="86"/>
            <x v="88"/>
            <x v="89"/>
            <x v="201"/>
            <x v="369"/>
            <x v="396"/>
            <x v="397"/>
          </reference>
          <reference field="12" count="1" selected="0">
            <x v="7"/>
          </reference>
          <reference field="13" count="1" selected="0">
            <x v="7"/>
          </reference>
        </references>
      </pivotArea>
    </format>
    <format dxfId="1717">
      <pivotArea collapsedLevelsAreSubtotals="1" fieldPosition="0">
        <references count="2">
          <reference field="12" count="1" selected="0">
            <x v="7"/>
          </reference>
          <reference field="13" count="1" defaultSubtotal="1">
            <x v="7"/>
          </reference>
        </references>
      </pivotArea>
    </format>
    <format dxfId="1716">
      <pivotArea collapsedLevelsAreSubtotals="1" fieldPosition="0">
        <references count="2">
          <reference field="12" count="1" selected="0">
            <x v="7"/>
          </reference>
          <reference field="13" count="1">
            <x v="8"/>
          </reference>
        </references>
      </pivotArea>
    </format>
    <format dxfId="1715">
      <pivotArea collapsedLevelsAreSubtotals="1" fieldPosition="0">
        <references count="3">
          <reference field="1" count="1">
            <x v="416"/>
          </reference>
          <reference field="12" count="1" selected="0">
            <x v="7"/>
          </reference>
          <reference field="13" count="1" selected="0">
            <x v="8"/>
          </reference>
        </references>
      </pivotArea>
    </format>
    <format dxfId="1714">
      <pivotArea collapsedLevelsAreSubtotals="1" fieldPosition="0">
        <references count="2">
          <reference field="12" count="1" selected="0">
            <x v="7"/>
          </reference>
          <reference field="13" count="1" defaultSubtotal="1">
            <x v="8"/>
          </reference>
        </references>
      </pivotArea>
    </format>
    <format dxfId="1713">
      <pivotArea collapsedLevelsAreSubtotals="1" fieldPosition="0">
        <references count="1">
          <reference field="12" count="1" defaultSubtotal="1">
            <x v="7"/>
          </reference>
        </references>
      </pivotArea>
    </format>
    <format dxfId="1712">
      <pivotArea collapsedLevelsAreSubtotals="1" fieldPosition="0">
        <references count="1">
          <reference field="12" count="1">
            <x v="8"/>
          </reference>
        </references>
      </pivotArea>
    </format>
    <format dxfId="1711">
      <pivotArea collapsedLevelsAreSubtotals="1" fieldPosition="0">
        <references count="2">
          <reference field="12" count="1" selected="0">
            <x v="8"/>
          </reference>
          <reference field="13" count="1">
            <x v="5"/>
          </reference>
        </references>
      </pivotArea>
    </format>
    <format dxfId="1710">
      <pivotArea collapsedLevelsAreSubtotals="1" fieldPosition="0">
        <references count="3">
          <reference field="1" count="9">
            <x v="55"/>
            <x v="137"/>
            <x v="223"/>
            <x v="224"/>
            <x v="342"/>
            <x v="359"/>
            <x v="360"/>
            <x v="361"/>
            <x v="450"/>
          </reference>
          <reference field="12" count="1" selected="0">
            <x v="8"/>
          </reference>
          <reference field="13" count="1" selected="0">
            <x v="5"/>
          </reference>
        </references>
      </pivotArea>
    </format>
    <format dxfId="1709">
      <pivotArea collapsedLevelsAreSubtotals="1" fieldPosition="0">
        <references count="2">
          <reference field="12" count="1" selected="0">
            <x v="8"/>
          </reference>
          <reference field="13" count="1" defaultSubtotal="1">
            <x v="5"/>
          </reference>
        </references>
      </pivotArea>
    </format>
    <format dxfId="1708">
      <pivotArea collapsedLevelsAreSubtotals="1" fieldPosition="0">
        <references count="2">
          <reference field="12" count="1" selected="0">
            <x v="8"/>
          </reference>
          <reference field="13" count="1">
            <x v="9"/>
          </reference>
        </references>
      </pivotArea>
    </format>
    <format dxfId="1707">
      <pivotArea collapsedLevelsAreSubtotals="1" fieldPosition="0">
        <references count="3">
          <reference field="1" count="35">
            <x v="30"/>
            <x v="31"/>
            <x v="45"/>
            <x v="203"/>
            <x v="266"/>
            <x v="267"/>
            <x v="268"/>
            <x v="269"/>
            <x v="270"/>
            <x v="271"/>
            <x v="272"/>
            <x v="273"/>
            <x v="274"/>
            <x v="275"/>
            <x v="460"/>
            <x v="461"/>
            <x v="464"/>
            <x v="465"/>
            <x v="466"/>
            <x v="467"/>
            <x v="468"/>
            <x v="469"/>
            <x v="470"/>
            <x v="471"/>
            <x v="472"/>
            <x v="473"/>
            <x v="474"/>
            <x v="475"/>
            <x v="476"/>
            <x v="477"/>
            <x v="478"/>
            <x v="479"/>
            <x v="480"/>
            <x v="481"/>
            <x v="482"/>
          </reference>
          <reference field="12" count="1" selected="0">
            <x v="8"/>
          </reference>
          <reference field="13" count="1" selected="0">
            <x v="9"/>
          </reference>
        </references>
      </pivotArea>
    </format>
    <format dxfId="1706">
      <pivotArea collapsedLevelsAreSubtotals="1" fieldPosition="0">
        <references count="2">
          <reference field="12" count="1" selected="0">
            <x v="8"/>
          </reference>
          <reference field="13" count="1" defaultSubtotal="1">
            <x v="9"/>
          </reference>
        </references>
      </pivotArea>
    </format>
    <format dxfId="1705">
      <pivotArea collapsedLevelsAreSubtotals="1" fieldPosition="0">
        <references count="1">
          <reference field="12" count="1" defaultSubtotal="1">
            <x v="8"/>
          </reference>
        </references>
      </pivotArea>
    </format>
    <format dxfId="1704">
      <pivotArea collapsedLevelsAreSubtotals="1" fieldPosition="0">
        <references count="1">
          <reference field="12" count="1">
            <x v="9"/>
          </reference>
        </references>
      </pivotArea>
    </format>
    <format dxfId="1703">
      <pivotArea collapsedLevelsAreSubtotals="1" fieldPosition="0">
        <references count="2">
          <reference field="12" count="1" selected="0">
            <x v="9"/>
          </reference>
          <reference field="13" count="1">
            <x v="1"/>
          </reference>
        </references>
      </pivotArea>
    </format>
    <format dxfId="1702">
      <pivotArea collapsedLevelsAreSubtotals="1" fieldPosition="0">
        <references count="3">
          <reference field="1" count="2">
            <x v="299"/>
            <x v="389"/>
          </reference>
          <reference field="12" count="1" selected="0">
            <x v="9"/>
          </reference>
          <reference field="13" count="1" selected="0">
            <x v="1"/>
          </reference>
        </references>
      </pivotArea>
    </format>
    <format dxfId="1701">
      <pivotArea collapsedLevelsAreSubtotals="1" fieldPosition="0">
        <references count="2">
          <reference field="12" count="1" selected="0">
            <x v="9"/>
          </reference>
          <reference field="13" count="1" defaultSubtotal="1">
            <x v="1"/>
          </reference>
        </references>
      </pivotArea>
    </format>
    <format dxfId="1700">
      <pivotArea collapsedLevelsAreSubtotals="1" fieldPosition="0">
        <references count="2">
          <reference field="12" count="1" selected="0">
            <x v="9"/>
          </reference>
          <reference field="13" count="1">
            <x v="5"/>
          </reference>
        </references>
      </pivotArea>
    </format>
    <format dxfId="1699">
      <pivotArea collapsedLevelsAreSubtotals="1" fieldPosition="0">
        <references count="3">
          <reference field="1" count="77">
            <x v="24"/>
            <x v="36"/>
            <x v="40"/>
            <x v="41"/>
            <x v="42"/>
            <x v="56"/>
            <x v="94"/>
            <x v="104"/>
            <x v="105"/>
            <x v="106"/>
            <x v="107"/>
            <x v="108"/>
            <x v="109"/>
            <x v="110"/>
            <x v="111"/>
            <x v="112"/>
            <x v="125"/>
            <x v="136"/>
            <x v="160"/>
            <x v="161"/>
            <x v="162"/>
            <x v="163"/>
            <x v="164"/>
            <x v="165"/>
            <x v="166"/>
            <x v="167"/>
            <x v="168"/>
            <x v="169"/>
            <x v="170"/>
            <x v="171"/>
            <x v="173"/>
            <x v="174"/>
            <x v="175"/>
            <x v="176"/>
            <x v="177"/>
            <x v="178"/>
            <x v="180"/>
            <x v="181"/>
            <x v="187"/>
            <x v="195"/>
            <x v="196"/>
            <x v="206"/>
            <x v="208"/>
            <x v="214"/>
            <x v="215"/>
            <x v="216"/>
            <x v="217"/>
            <x v="219"/>
            <x v="226"/>
            <x v="227"/>
            <x v="230"/>
            <x v="231"/>
            <x v="232"/>
            <x v="234"/>
            <x v="297"/>
            <x v="340"/>
            <x v="345"/>
            <x v="346"/>
            <x v="352"/>
            <x v="353"/>
            <x v="358"/>
            <x v="364"/>
            <x v="370"/>
            <x v="371"/>
            <x v="372"/>
            <x v="374"/>
            <x v="375"/>
            <x v="376"/>
            <x v="377"/>
            <x v="378"/>
            <x v="379"/>
            <x v="403"/>
            <x v="434"/>
            <x v="440"/>
            <x v="441"/>
            <x v="442"/>
            <x v="443"/>
          </reference>
          <reference field="12" count="1" selected="0">
            <x v="9"/>
          </reference>
          <reference field="13" count="1" selected="0">
            <x v="5"/>
          </reference>
        </references>
      </pivotArea>
    </format>
    <format dxfId="1698">
      <pivotArea collapsedLevelsAreSubtotals="1" fieldPosition="0">
        <references count="2">
          <reference field="12" count="1" selected="0">
            <x v="9"/>
          </reference>
          <reference field="13" count="1" defaultSubtotal="1">
            <x v="5"/>
          </reference>
        </references>
      </pivotArea>
    </format>
    <format dxfId="1697">
      <pivotArea collapsedLevelsAreSubtotals="1" fieldPosition="0">
        <references count="2">
          <reference field="12" count="1" selected="0">
            <x v="9"/>
          </reference>
          <reference field="13" count="1">
            <x v="7"/>
          </reference>
        </references>
      </pivotArea>
    </format>
    <format dxfId="1696">
      <pivotArea collapsedLevelsAreSubtotals="1" fieldPosition="0">
        <references count="3">
          <reference field="1" count="14">
            <x v="27"/>
            <x v="28"/>
            <x v="229"/>
            <x v="235"/>
            <x v="283"/>
            <x v="284"/>
            <x v="285"/>
            <x v="388"/>
            <x v="390"/>
            <x v="391"/>
            <x v="392"/>
            <x v="393"/>
            <x v="400"/>
            <x v="402"/>
          </reference>
          <reference field="12" count="1" selected="0">
            <x v="9"/>
          </reference>
          <reference field="13" count="1" selected="0">
            <x v="7"/>
          </reference>
        </references>
      </pivotArea>
    </format>
    <format dxfId="1695">
      <pivotArea collapsedLevelsAreSubtotals="1" fieldPosition="0">
        <references count="2">
          <reference field="12" count="1" selected="0">
            <x v="9"/>
          </reference>
          <reference field="13" count="1" defaultSubtotal="1">
            <x v="7"/>
          </reference>
        </references>
      </pivotArea>
    </format>
    <format dxfId="1694">
      <pivotArea collapsedLevelsAreSubtotals="1" fieldPosition="0">
        <references count="2">
          <reference field="12" count="1" selected="0">
            <x v="9"/>
          </reference>
          <reference field="13" count="1">
            <x v="9"/>
          </reference>
        </references>
      </pivotArea>
    </format>
    <format dxfId="1693">
      <pivotArea collapsedLevelsAreSubtotals="1" fieldPosition="0">
        <references count="3">
          <reference field="1" count="64">
            <x v="1"/>
            <x v="6"/>
            <x v="7"/>
            <x v="16"/>
            <x v="23"/>
            <x v="32"/>
            <x v="44"/>
            <x v="57"/>
            <x v="66"/>
            <x v="67"/>
            <x v="68"/>
            <x v="70"/>
            <x v="71"/>
            <x v="93"/>
            <x v="121"/>
            <x v="123"/>
            <x v="124"/>
            <x v="156"/>
            <x v="157"/>
            <x v="159"/>
            <x v="207"/>
            <x v="243"/>
            <x v="244"/>
            <x v="246"/>
            <x v="247"/>
            <x v="248"/>
            <x v="249"/>
            <x v="250"/>
            <x v="251"/>
            <x v="252"/>
            <x v="253"/>
            <x v="254"/>
            <x v="255"/>
            <x v="256"/>
            <x v="257"/>
            <x v="258"/>
            <x v="308"/>
            <x v="309"/>
            <x v="310"/>
            <x v="311"/>
            <x v="312"/>
            <x v="313"/>
            <x v="314"/>
            <x v="365"/>
            <x v="366"/>
            <x v="367"/>
            <x v="368"/>
            <x v="417"/>
            <x v="418"/>
            <x v="419"/>
            <x v="420"/>
            <x v="421"/>
            <x v="422"/>
            <x v="423"/>
            <x v="424"/>
            <x v="425"/>
            <x v="426"/>
            <x v="427"/>
            <x v="428"/>
            <x v="429"/>
            <x v="430"/>
            <x v="431"/>
            <x v="487"/>
            <x v="488"/>
          </reference>
          <reference field="12" count="1" selected="0">
            <x v="9"/>
          </reference>
          <reference field="13" count="1" selected="0">
            <x v="9"/>
          </reference>
        </references>
      </pivotArea>
    </format>
    <format dxfId="1692">
      <pivotArea collapsedLevelsAreSubtotals="1" fieldPosition="0">
        <references count="2">
          <reference field="12" count="1" selected="0">
            <x v="9"/>
          </reference>
          <reference field="13" count="1" defaultSubtotal="1">
            <x v="9"/>
          </reference>
        </references>
      </pivotArea>
    </format>
    <format dxfId="1691">
      <pivotArea collapsedLevelsAreSubtotals="1" fieldPosition="0">
        <references count="1">
          <reference field="12" count="1" defaultSubtotal="1">
            <x v="9"/>
          </reference>
        </references>
      </pivotArea>
    </format>
    <format dxfId="1690">
      <pivotArea grandRow="1" outline="0" collapsedLevelsAreSubtotals="1" fieldPosition="0"/>
    </format>
    <format dxfId="1689">
      <pivotArea collapsedLevelsAreSubtotals="1" fieldPosition="0">
        <references count="3">
          <reference field="1" count="14">
            <x v="47"/>
            <x v="113"/>
            <x v="114"/>
            <x v="179"/>
            <x v="182"/>
            <x v="183"/>
            <x v="184"/>
            <x v="185"/>
            <x v="186"/>
            <x v="218"/>
            <x v="220"/>
            <x v="350"/>
            <x v="351"/>
            <x v="462"/>
          </reference>
          <reference field="12" count="1" selected="0">
            <x v="0"/>
          </reference>
          <reference field="13" count="1" selected="0">
            <x v="5"/>
          </reference>
        </references>
      </pivotArea>
    </format>
    <format dxfId="1688">
      <pivotArea collapsedLevelsAreSubtotals="1" fieldPosition="0">
        <references count="2">
          <reference field="12" count="1" selected="0">
            <x v="0"/>
          </reference>
          <reference field="13" count="1" defaultSubtotal="1">
            <x v="5"/>
          </reference>
        </references>
      </pivotArea>
    </format>
    <format dxfId="1687">
      <pivotArea collapsedLevelsAreSubtotals="1" fieldPosition="0">
        <references count="2">
          <reference field="12" count="1" selected="0">
            <x v="0"/>
          </reference>
          <reference field="13" count="1">
            <x v="8"/>
          </reference>
        </references>
      </pivotArea>
    </format>
    <format dxfId="1686">
      <pivotArea collapsedLevelsAreSubtotals="1" fieldPosition="0">
        <references count="3">
          <reference field="1" count="2">
            <x v="4"/>
            <x v="11"/>
          </reference>
          <reference field="12" count="1" selected="0">
            <x v="0"/>
          </reference>
          <reference field="13" count="1" selected="0">
            <x v="8"/>
          </reference>
        </references>
      </pivotArea>
    </format>
    <format dxfId="1685">
      <pivotArea collapsedLevelsAreSubtotals="1" fieldPosition="0">
        <references count="2">
          <reference field="12" count="1" selected="0">
            <x v="0"/>
          </reference>
          <reference field="13" count="1" defaultSubtotal="1">
            <x v="8"/>
          </reference>
        </references>
      </pivotArea>
    </format>
    <format dxfId="1684">
      <pivotArea collapsedLevelsAreSubtotals="1" fieldPosition="0">
        <references count="1">
          <reference field="12" count="1" defaultSubtotal="1">
            <x v="0"/>
          </reference>
        </references>
      </pivotArea>
    </format>
    <format dxfId="1683">
      <pivotArea collapsedLevelsAreSubtotals="1" fieldPosition="0">
        <references count="1">
          <reference field="12" count="1">
            <x v="1"/>
          </reference>
        </references>
      </pivotArea>
    </format>
    <format dxfId="1682">
      <pivotArea collapsedLevelsAreSubtotals="1" fieldPosition="0">
        <references count="2">
          <reference field="12" count="1" selected="0">
            <x v="1"/>
          </reference>
          <reference field="13" count="1">
            <x v="0"/>
          </reference>
        </references>
      </pivotArea>
    </format>
    <format dxfId="1681">
      <pivotArea collapsedLevelsAreSubtotals="1" fieldPosition="0">
        <references count="3">
          <reference field="1" count="2">
            <x v="245"/>
            <x v="485"/>
          </reference>
          <reference field="12" count="1" selected="0">
            <x v="1"/>
          </reference>
          <reference field="13" count="1" selected="0">
            <x v="0"/>
          </reference>
        </references>
      </pivotArea>
    </format>
    <format dxfId="1680">
      <pivotArea collapsedLevelsAreSubtotals="1" fieldPosition="0">
        <references count="2">
          <reference field="12" count="1" selected="0">
            <x v="1"/>
          </reference>
          <reference field="13" count="1" defaultSubtotal="1">
            <x v="0"/>
          </reference>
        </references>
      </pivotArea>
    </format>
    <format dxfId="1679">
      <pivotArea collapsedLevelsAreSubtotals="1" fieldPosition="0">
        <references count="2">
          <reference field="12" count="1" selected="0">
            <x v="1"/>
          </reference>
          <reference field="13" count="1">
            <x v="2"/>
          </reference>
        </references>
      </pivotArea>
    </format>
    <format dxfId="1678">
      <pivotArea collapsedLevelsAreSubtotals="1" fieldPosition="0">
        <references count="3">
          <reference field="1" count="31">
            <x v="12"/>
            <x v="13"/>
            <x v="14"/>
            <x v="38"/>
            <x v="96"/>
            <x v="197"/>
            <x v="200"/>
            <x v="211"/>
            <x v="212"/>
            <x v="262"/>
            <x v="263"/>
            <x v="264"/>
            <x v="265"/>
            <x v="278"/>
            <x v="279"/>
            <x v="281"/>
            <x v="282"/>
            <x v="288"/>
            <x v="315"/>
            <x v="316"/>
            <x v="317"/>
            <x v="318"/>
            <x v="319"/>
            <x v="320"/>
            <x v="385"/>
            <x v="386"/>
            <x v="387"/>
            <x v="398"/>
            <x v="399"/>
            <x v="401"/>
            <x v="459"/>
          </reference>
          <reference field="12" count="1" selected="0">
            <x v="1"/>
          </reference>
          <reference field="13" count="1" selected="0">
            <x v="2"/>
          </reference>
        </references>
      </pivotArea>
    </format>
    <format dxfId="1677">
      <pivotArea collapsedLevelsAreSubtotals="1" fieldPosition="0">
        <references count="2">
          <reference field="12" count="1" selected="0">
            <x v="1"/>
          </reference>
          <reference field="13" count="1" defaultSubtotal="1">
            <x v="2"/>
          </reference>
        </references>
      </pivotArea>
    </format>
    <format dxfId="1676">
      <pivotArea collapsedLevelsAreSubtotals="1" fieldPosition="0">
        <references count="2">
          <reference field="12" count="1" selected="0">
            <x v="1"/>
          </reference>
          <reference field="13" count="1">
            <x v="5"/>
          </reference>
        </references>
      </pivotArea>
    </format>
    <format dxfId="1675">
      <pivotArea collapsedLevelsAreSubtotals="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674">
      <pivotArea collapsedLevelsAreSubtotals="1" fieldPosition="0">
        <references count="2">
          <reference field="12" count="1" selected="0">
            <x v="1"/>
          </reference>
          <reference field="13" count="1" defaultSubtotal="1">
            <x v="5"/>
          </reference>
        </references>
      </pivotArea>
    </format>
    <format dxfId="1673">
      <pivotArea collapsedLevelsAreSubtotals="1" fieldPosition="0">
        <references count="2">
          <reference field="12" count="1" selected="0">
            <x v="1"/>
          </reference>
          <reference field="13" count="1">
            <x v="8"/>
          </reference>
        </references>
      </pivotArea>
    </format>
    <format dxfId="1672">
      <pivotArea collapsedLevelsAreSubtotals="1" fieldPosition="0">
        <references count="3">
          <reference field="1" count="49">
            <x v="15"/>
            <x v="39"/>
            <x v="69"/>
            <x v="87"/>
            <x v="90"/>
            <x v="91"/>
            <x v="127"/>
            <x v="138"/>
            <x v="139"/>
            <x v="140"/>
            <x v="141"/>
            <x v="142"/>
            <x v="143"/>
            <x v="144"/>
            <x v="145"/>
            <x v="146"/>
            <x v="147"/>
            <x v="148"/>
            <x v="149"/>
            <x v="150"/>
            <x v="151"/>
            <x v="152"/>
            <x v="153"/>
            <x v="154"/>
            <x v="155"/>
            <x v="276"/>
            <x v="277"/>
            <x v="280"/>
            <x v="286"/>
            <x v="287"/>
            <x v="394"/>
            <x v="395"/>
            <x v="404"/>
            <x v="405"/>
            <x v="406"/>
            <x v="407"/>
            <x v="408"/>
            <x v="409"/>
            <x v="410"/>
            <x v="411"/>
            <x v="412"/>
            <x v="413"/>
            <x v="414"/>
            <x v="415"/>
            <x v="448"/>
            <x v="457"/>
            <x v="458"/>
            <x v="486"/>
            <x v="489"/>
          </reference>
          <reference field="12" count="1" selected="0">
            <x v="1"/>
          </reference>
          <reference field="13" count="1" selected="0">
            <x v="8"/>
          </reference>
        </references>
      </pivotArea>
    </format>
    <format dxfId="1671">
      <pivotArea collapsedLevelsAreSubtotals="1" fieldPosition="0">
        <references count="2">
          <reference field="12" count="1" selected="0">
            <x v="1"/>
          </reference>
          <reference field="13" count="1" defaultSubtotal="1">
            <x v="8"/>
          </reference>
        </references>
      </pivotArea>
    </format>
    <format dxfId="1670">
      <pivotArea collapsedLevelsAreSubtotals="1" fieldPosition="0">
        <references count="1">
          <reference field="12" count="1" defaultSubtotal="1">
            <x v="1"/>
          </reference>
        </references>
      </pivotArea>
    </format>
    <format dxfId="1669">
      <pivotArea collapsedLevelsAreSubtotals="1" fieldPosition="0">
        <references count="1">
          <reference field="12" count="1">
            <x v="2"/>
          </reference>
        </references>
      </pivotArea>
    </format>
    <format dxfId="1668">
      <pivotArea collapsedLevelsAreSubtotals="1" fieldPosition="0">
        <references count="2">
          <reference field="12" count="1" selected="0">
            <x v="2"/>
          </reference>
          <reference field="13" count="1">
            <x v="1"/>
          </reference>
        </references>
      </pivotArea>
    </format>
    <format dxfId="1667">
      <pivotArea collapsedLevelsAreSubtotals="1" fieldPosition="0">
        <references count="3">
          <reference field="1" count="4">
            <x v="209"/>
            <x v="292"/>
            <x v="432"/>
            <x v="433"/>
          </reference>
          <reference field="12" count="1" selected="0">
            <x v="2"/>
          </reference>
          <reference field="13" count="1" selected="0">
            <x v="1"/>
          </reference>
        </references>
      </pivotArea>
    </format>
    <format dxfId="1666">
      <pivotArea collapsedLevelsAreSubtotals="1" fieldPosition="0">
        <references count="2">
          <reference field="12" count="1" selected="0">
            <x v="2"/>
          </reference>
          <reference field="13" count="1" defaultSubtotal="1">
            <x v="1"/>
          </reference>
        </references>
      </pivotArea>
    </format>
    <format dxfId="1665">
      <pivotArea collapsedLevelsAreSubtotals="1" fieldPosition="0">
        <references count="2">
          <reference field="12" count="1" selected="0">
            <x v="2"/>
          </reference>
          <reference field="13" count="1">
            <x v="5"/>
          </reference>
        </references>
      </pivotArea>
    </format>
    <format dxfId="1664">
      <pivotArea collapsedLevelsAreSubtotals="1" fieldPosition="0">
        <references count="3">
          <reference field="1" count="2">
            <x v="296"/>
            <x v="336"/>
          </reference>
          <reference field="12" count="1" selected="0">
            <x v="2"/>
          </reference>
          <reference field="13" count="1" selected="0">
            <x v="5"/>
          </reference>
        </references>
      </pivotArea>
    </format>
    <format dxfId="1663">
      <pivotArea collapsedLevelsAreSubtotals="1" fieldPosition="0">
        <references count="2">
          <reference field="12" count="1" selected="0">
            <x v="2"/>
          </reference>
          <reference field="13" count="1" defaultSubtotal="1">
            <x v="5"/>
          </reference>
        </references>
      </pivotArea>
    </format>
    <format dxfId="1662">
      <pivotArea collapsedLevelsAreSubtotals="1" fieldPosition="0">
        <references count="1">
          <reference field="12" count="1" defaultSubtotal="1">
            <x v="2"/>
          </reference>
        </references>
      </pivotArea>
    </format>
    <format dxfId="1661">
      <pivotArea collapsedLevelsAreSubtotals="1" fieldPosition="0">
        <references count="1">
          <reference field="12" count="1">
            <x v="3"/>
          </reference>
        </references>
      </pivotArea>
    </format>
    <format dxfId="1660">
      <pivotArea collapsedLevelsAreSubtotals="1" fieldPosition="0">
        <references count="2">
          <reference field="12" count="1" selected="0">
            <x v="3"/>
          </reference>
          <reference field="13" count="1">
            <x v="3"/>
          </reference>
        </references>
      </pivotArea>
    </format>
    <format dxfId="1659">
      <pivotArea collapsedLevelsAreSubtotals="1" fieldPosition="0">
        <references count="3">
          <reference field="1" count="17">
            <x v="9"/>
            <x v="77"/>
            <x v="78"/>
            <x v="204"/>
            <x v="205"/>
            <x v="290"/>
            <x v="301"/>
            <x v="302"/>
            <x v="303"/>
            <x v="304"/>
            <x v="307"/>
            <x v="490"/>
            <x v="491"/>
            <x v="492"/>
            <x v="493"/>
            <x v="494"/>
            <x v="495"/>
          </reference>
          <reference field="12" count="1" selected="0">
            <x v="3"/>
          </reference>
          <reference field="13" count="1" selected="0">
            <x v="3"/>
          </reference>
        </references>
      </pivotArea>
    </format>
    <format dxfId="1658">
      <pivotArea collapsedLevelsAreSubtotals="1" fieldPosition="0">
        <references count="2">
          <reference field="12" count="1" selected="0">
            <x v="3"/>
          </reference>
          <reference field="13" count="1" defaultSubtotal="1">
            <x v="3"/>
          </reference>
        </references>
      </pivotArea>
    </format>
    <format dxfId="1657">
      <pivotArea collapsedLevelsAreSubtotals="1" fieldPosition="0">
        <references count="1">
          <reference field="12" count="1" defaultSubtotal="1">
            <x v="3"/>
          </reference>
        </references>
      </pivotArea>
    </format>
    <format dxfId="1656">
      <pivotArea collapsedLevelsAreSubtotals="1" fieldPosition="0">
        <references count="1">
          <reference field="12" count="1">
            <x v="4"/>
          </reference>
        </references>
      </pivotArea>
    </format>
    <format dxfId="1655">
      <pivotArea collapsedLevelsAreSubtotals="1" fieldPosition="0">
        <references count="2">
          <reference field="12" count="1" selected="0">
            <x v="4"/>
          </reference>
          <reference field="13" count="1">
            <x v="4"/>
          </reference>
        </references>
      </pivotArea>
    </format>
    <format dxfId="1654">
      <pivotArea collapsedLevelsAreSubtotals="1" fieldPosition="0">
        <references count="3">
          <reference field="1" count="19">
            <x v="10"/>
            <x v="25"/>
            <x v="49"/>
            <x v="116"/>
            <x v="120"/>
            <x v="122"/>
            <x v="202"/>
            <x v="228"/>
            <x v="259"/>
            <x v="289"/>
            <x v="445"/>
            <x v="446"/>
            <x v="447"/>
            <x v="451"/>
            <x v="452"/>
            <x v="453"/>
            <x v="454"/>
            <x v="455"/>
            <x v="456"/>
          </reference>
          <reference field="12" count="1" selected="0">
            <x v="4"/>
          </reference>
          <reference field="13" count="1" selected="0">
            <x v="4"/>
          </reference>
        </references>
      </pivotArea>
    </format>
    <format dxfId="1653">
      <pivotArea collapsedLevelsAreSubtotals="1" fieldPosition="0">
        <references count="2">
          <reference field="12" count="1" selected="0">
            <x v="4"/>
          </reference>
          <reference field="13" count="1" defaultSubtotal="1">
            <x v="4"/>
          </reference>
        </references>
      </pivotArea>
    </format>
    <format dxfId="1652">
      <pivotArea collapsedLevelsAreSubtotals="1" fieldPosition="0">
        <references count="2">
          <reference field="12" count="1" selected="0">
            <x v="4"/>
          </reference>
          <reference field="13" count="1">
            <x v="5"/>
          </reference>
        </references>
      </pivotArea>
    </format>
    <format dxfId="1651">
      <pivotArea collapsedLevelsAreSubtotals="1" fieldPosition="0">
        <references count="3">
          <reference field="1" count="2">
            <x v="337"/>
            <x v="435"/>
          </reference>
          <reference field="12" count="1" selected="0">
            <x v="4"/>
          </reference>
          <reference field="13" count="1" selected="0">
            <x v="5"/>
          </reference>
        </references>
      </pivotArea>
    </format>
    <format dxfId="1650">
      <pivotArea collapsedLevelsAreSubtotals="1" fieldPosition="0">
        <references count="2">
          <reference field="12" count="1" selected="0">
            <x v="4"/>
          </reference>
          <reference field="13" count="1" defaultSubtotal="1">
            <x v="5"/>
          </reference>
        </references>
      </pivotArea>
    </format>
    <format dxfId="1649">
      <pivotArea collapsedLevelsAreSubtotals="1" fieldPosition="0">
        <references count="1">
          <reference field="12" count="1" defaultSubtotal="1">
            <x v="4"/>
          </reference>
        </references>
      </pivotArea>
    </format>
    <format dxfId="1648">
      <pivotArea collapsedLevelsAreSubtotals="1" fieldPosition="0">
        <references count="1">
          <reference field="12" count="1">
            <x v="5"/>
          </reference>
        </references>
      </pivotArea>
    </format>
    <format dxfId="1647">
      <pivotArea collapsedLevelsAreSubtotals="1" fieldPosition="0">
        <references count="2">
          <reference field="12" count="1" selected="0">
            <x v="5"/>
          </reference>
          <reference field="13" count="1">
            <x v="0"/>
          </reference>
        </references>
      </pivotArea>
    </format>
    <format dxfId="1646">
      <pivotArea collapsedLevelsAreSubtotals="1" fieldPosition="0">
        <references count="3">
          <reference field="1" count="1">
            <x v="33"/>
          </reference>
          <reference field="12" count="1" selected="0">
            <x v="5"/>
          </reference>
          <reference field="13" count="1" selected="0">
            <x v="0"/>
          </reference>
        </references>
      </pivotArea>
    </format>
    <format dxfId="1645">
      <pivotArea collapsedLevelsAreSubtotals="1" fieldPosition="0">
        <references count="2">
          <reference field="12" count="1" selected="0">
            <x v="5"/>
          </reference>
          <reference field="13" count="1" defaultSubtotal="1">
            <x v="0"/>
          </reference>
        </references>
      </pivotArea>
    </format>
    <format dxfId="1644">
      <pivotArea collapsedLevelsAreSubtotals="1" fieldPosition="0">
        <references count="2">
          <reference field="12" count="1" selected="0">
            <x v="5"/>
          </reference>
          <reference field="13" count="1">
            <x v="5"/>
          </reference>
        </references>
      </pivotArea>
    </format>
    <format dxfId="1643">
      <pivotArea collapsedLevelsAreSubtotals="1" fieldPosition="0">
        <references count="3">
          <reference field="1" count="4">
            <x v="37"/>
            <x v="43"/>
            <x v="92"/>
            <x v="444"/>
          </reference>
          <reference field="12" count="1" selected="0">
            <x v="5"/>
          </reference>
          <reference field="13" count="1" selected="0">
            <x v="5"/>
          </reference>
        </references>
      </pivotArea>
    </format>
    <format dxfId="1642">
      <pivotArea collapsedLevelsAreSubtotals="1" fieldPosition="0">
        <references count="2">
          <reference field="12" count="1" selected="0">
            <x v="5"/>
          </reference>
          <reference field="13" count="1" defaultSubtotal="1">
            <x v="5"/>
          </reference>
        </references>
      </pivotArea>
    </format>
    <format dxfId="1641">
      <pivotArea collapsedLevelsAreSubtotals="1" fieldPosition="0">
        <references count="1">
          <reference field="12" count="1" defaultSubtotal="1">
            <x v="5"/>
          </reference>
        </references>
      </pivotArea>
    </format>
    <format dxfId="1640">
      <pivotArea collapsedLevelsAreSubtotals="1" fieldPosition="0">
        <references count="1">
          <reference field="12" count="1">
            <x v="6"/>
          </reference>
        </references>
      </pivotArea>
    </format>
    <format dxfId="1639">
      <pivotArea collapsedLevelsAreSubtotals="1" fieldPosition="0">
        <references count="2">
          <reference field="12" count="1" selected="0">
            <x v="6"/>
          </reference>
          <reference field="13" count="1">
            <x v="1"/>
          </reference>
        </references>
      </pivotArea>
    </format>
    <format dxfId="1638">
      <pivotArea collapsedLevelsAreSubtotals="1" fieldPosition="0">
        <references count="3">
          <reference field="1" count="2">
            <x v="98"/>
            <x v="213"/>
          </reference>
          <reference field="12" count="1" selected="0">
            <x v="6"/>
          </reference>
          <reference field="13" count="1" selected="0">
            <x v="1"/>
          </reference>
        </references>
      </pivotArea>
    </format>
    <format dxfId="1637">
      <pivotArea collapsedLevelsAreSubtotals="1" fieldPosition="0">
        <references count="2">
          <reference field="12" count="1" selected="0">
            <x v="6"/>
          </reference>
          <reference field="13" count="1" defaultSubtotal="1">
            <x v="1"/>
          </reference>
        </references>
      </pivotArea>
    </format>
    <format dxfId="1636">
      <pivotArea collapsedLevelsAreSubtotals="1" fieldPosition="0">
        <references count="2">
          <reference field="12" count="1" selected="0">
            <x v="6"/>
          </reference>
          <reference field="13" count="1">
            <x v="5"/>
          </reference>
        </references>
      </pivotArea>
    </format>
    <format dxfId="1635">
      <pivotArea collapsedLevelsAreSubtotals="1" fieldPosition="0">
        <references count="3">
          <reference field="1" count="62">
            <x v="0"/>
            <x v="2"/>
            <x v="5"/>
            <x v="8"/>
            <x v="17"/>
            <x v="18"/>
            <x v="19"/>
            <x v="20"/>
            <x v="21"/>
            <x v="22"/>
            <x v="26"/>
            <x v="51"/>
            <x v="52"/>
            <x v="53"/>
            <x v="72"/>
            <x v="73"/>
            <x v="74"/>
            <x v="75"/>
            <x v="76"/>
            <x v="115"/>
            <x v="117"/>
            <x v="118"/>
            <x v="119"/>
            <x v="158"/>
            <x v="172"/>
            <x v="188"/>
            <x v="189"/>
            <x v="190"/>
            <x v="191"/>
            <x v="192"/>
            <x v="193"/>
            <x v="221"/>
            <x v="222"/>
            <x v="225"/>
            <x v="233"/>
            <x v="260"/>
            <x v="261"/>
            <x v="291"/>
            <x v="293"/>
            <x v="298"/>
            <x v="326"/>
            <x v="327"/>
            <x v="328"/>
            <x v="329"/>
            <x v="330"/>
            <x v="331"/>
            <x v="343"/>
            <x v="347"/>
            <x v="348"/>
            <x v="349"/>
            <x v="354"/>
            <x v="355"/>
            <x v="356"/>
            <x v="357"/>
            <x v="362"/>
            <x v="363"/>
            <x v="373"/>
            <x v="439"/>
            <x v="449"/>
            <x v="463"/>
            <x v="483"/>
            <x v="484"/>
          </reference>
          <reference field="12" count="1" selected="0">
            <x v="6"/>
          </reference>
          <reference field="13" count="1" selected="0">
            <x v="5"/>
          </reference>
        </references>
      </pivotArea>
    </format>
    <format dxfId="1634">
      <pivotArea collapsedLevelsAreSubtotals="1" fieldPosition="0">
        <references count="2">
          <reference field="12" count="1" selected="0">
            <x v="6"/>
          </reference>
          <reference field="13" count="1" defaultSubtotal="1">
            <x v="5"/>
          </reference>
        </references>
      </pivotArea>
    </format>
    <format dxfId="1633">
      <pivotArea collapsedLevelsAreSubtotals="1" fieldPosition="0">
        <references count="2">
          <reference field="12" count="1" selected="0">
            <x v="6"/>
          </reference>
          <reference field="13" count="1">
            <x v="7"/>
          </reference>
        </references>
      </pivotArea>
    </format>
    <format dxfId="1632">
      <pivotArea collapsedLevelsAreSubtotals="1" fieldPosition="0">
        <references count="3">
          <reference field="1" count="51">
            <x v="3"/>
            <x v="34"/>
            <x v="35"/>
            <x v="46"/>
            <x v="50"/>
            <x v="59"/>
            <x v="60"/>
            <x v="61"/>
            <x v="62"/>
            <x v="63"/>
            <x v="64"/>
            <x v="65"/>
            <x v="83"/>
            <x v="84"/>
            <x v="85"/>
            <x v="95"/>
            <x v="97"/>
            <x v="99"/>
            <x v="100"/>
            <x v="101"/>
            <x v="102"/>
            <x v="103"/>
            <x v="128"/>
            <x v="129"/>
            <x v="130"/>
            <x v="131"/>
            <x v="132"/>
            <x v="133"/>
            <x v="134"/>
            <x v="135"/>
            <x v="194"/>
            <x v="198"/>
            <x v="199"/>
            <x v="236"/>
            <x v="237"/>
            <x v="238"/>
            <x v="239"/>
            <x v="241"/>
            <x v="242"/>
            <x v="305"/>
            <x v="306"/>
            <x v="321"/>
            <x v="322"/>
            <x v="323"/>
            <x v="324"/>
            <x v="325"/>
            <x v="380"/>
            <x v="381"/>
            <x v="382"/>
            <x v="383"/>
            <x v="384"/>
          </reference>
          <reference field="12" count="1" selected="0">
            <x v="6"/>
          </reference>
          <reference field="13" count="1" selected="0">
            <x v="7"/>
          </reference>
        </references>
      </pivotArea>
    </format>
    <format dxfId="1631">
      <pivotArea collapsedLevelsAreSubtotals="1" fieldPosition="0">
        <references count="2">
          <reference field="12" count="1" selected="0">
            <x v="6"/>
          </reference>
          <reference field="13" count="1" defaultSubtotal="1">
            <x v="7"/>
          </reference>
        </references>
      </pivotArea>
    </format>
    <format dxfId="1630">
      <pivotArea collapsedLevelsAreSubtotals="1" fieldPosition="0">
        <references count="1">
          <reference field="12" count="1" defaultSubtotal="1">
            <x v="6"/>
          </reference>
        </references>
      </pivotArea>
    </format>
    <format dxfId="1629">
      <pivotArea collapsedLevelsAreSubtotals="1" fieldPosition="0">
        <references count="1">
          <reference field="12" count="1">
            <x v="7"/>
          </reference>
        </references>
      </pivotArea>
    </format>
    <format dxfId="1628">
      <pivotArea collapsedLevelsAreSubtotals="1" fieldPosition="0">
        <references count="2">
          <reference field="12" count="1" selected="0">
            <x v="7"/>
          </reference>
          <reference field="13" count="1">
            <x v="5"/>
          </reference>
        </references>
      </pivotArea>
    </format>
    <format dxfId="1627">
      <pivotArea collapsedLevelsAreSubtotals="1" fieldPosition="0">
        <references count="3">
          <reference field="1" count="1">
            <x v="210"/>
          </reference>
          <reference field="12" count="1" selected="0">
            <x v="7"/>
          </reference>
          <reference field="13" count="1" selected="0">
            <x v="5"/>
          </reference>
        </references>
      </pivotArea>
    </format>
    <format dxfId="1626">
      <pivotArea collapsedLevelsAreSubtotals="1" fieldPosition="0">
        <references count="2">
          <reference field="12" count="1" selected="0">
            <x v="7"/>
          </reference>
          <reference field="13" count="1" defaultSubtotal="1">
            <x v="5"/>
          </reference>
        </references>
      </pivotArea>
    </format>
    <format dxfId="1625">
      <pivotArea collapsedLevelsAreSubtotals="1" fieldPosition="0">
        <references count="2">
          <reference field="12" count="1" selected="0">
            <x v="7"/>
          </reference>
          <reference field="13" count="1">
            <x v="7"/>
          </reference>
        </references>
      </pivotArea>
    </format>
    <format dxfId="1624">
      <pivotArea collapsedLevelsAreSubtotals="1" fieldPosition="0">
        <references count="3">
          <reference field="1" count="13">
            <x v="29"/>
            <x v="48"/>
            <x v="54"/>
            <x v="58"/>
            <x v="79"/>
            <x v="80"/>
            <x v="86"/>
            <x v="88"/>
            <x v="89"/>
            <x v="201"/>
            <x v="369"/>
            <x v="396"/>
            <x v="397"/>
          </reference>
          <reference field="12" count="1" selected="0">
            <x v="7"/>
          </reference>
          <reference field="13" count="1" selected="0">
            <x v="7"/>
          </reference>
        </references>
      </pivotArea>
    </format>
    <format dxfId="1623">
      <pivotArea collapsedLevelsAreSubtotals="1" fieldPosition="0">
        <references count="2">
          <reference field="12" count="1" selected="0">
            <x v="7"/>
          </reference>
          <reference field="13" count="1" defaultSubtotal="1">
            <x v="7"/>
          </reference>
        </references>
      </pivotArea>
    </format>
    <format dxfId="1622">
      <pivotArea collapsedLevelsAreSubtotals="1" fieldPosition="0">
        <references count="2">
          <reference field="12" count="1" selected="0">
            <x v="7"/>
          </reference>
          <reference field="13" count="1">
            <x v="8"/>
          </reference>
        </references>
      </pivotArea>
    </format>
    <format dxfId="1621">
      <pivotArea collapsedLevelsAreSubtotals="1" fieldPosition="0">
        <references count="3">
          <reference field="1" count="1">
            <x v="416"/>
          </reference>
          <reference field="12" count="1" selected="0">
            <x v="7"/>
          </reference>
          <reference field="13" count="1" selected="0">
            <x v="8"/>
          </reference>
        </references>
      </pivotArea>
    </format>
    <format dxfId="1620">
      <pivotArea collapsedLevelsAreSubtotals="1" fieldPosition="0">
        <references count="2">
          <reference field="12" count="1" selected="0">
            <x v="7"/>
          </reference>
          <reference field="13" count="1" defaultSubtotal="1">
            <x v="8"/>
          </reference>
        </references>
      </pivotArea>
    </format>
    <format dxfId="1619">
      <pivotArea collapsedLevelsAreSubtotals="1" fieldPosition="0">
        <references count="1">
          <reference field="12" count="1" defaultSubtotal="1">
            <x v="7"/>
          </reference>
        </references>
      </pivotArea>
    </format>
    <format dxfId="1618">
      <pivotArea collapsedLevelsAreSubtotals="1" fieldPosition="0">
        <references count="1">
          <reference field="12" count="1">
            <x v="8"/>
          </reference>
        </references>
      </pivotArea>
    </format>
    <format dxfId="1617">
      <pivotArea collapsedLevelsAreSubtotals="1" fieldPosition="0">
        <references count="2">
          <reference field="12" count="1" selected="0">
            <x v="8"/>
          </reference>
          <reference field="13" count="1">
            <x v="5"/>
          </reference>
        </references>
      </pivotArea>
    </format>
    <format dxfId="1616">
      <pivotArea collapsedLevelsAreSubtotals="1" fieldPosition="0">
        <references count="3">
          <reference field="1" count="9">
            <x v="55"/>
            <x v="137"/>
            <x v="223"/>
            <x v="224"/>
            <x v="342"/>
            <x v="359"/>
            <x v="360"/>
            <x v="361"/>
            <x v="450"/>
          </reference>
          <reference field="12" count="1" selected="0">
            <x v="8"/>
          </reference>
          <reference field="13" count="1" selected="0">
            <x v="5"/>
          </reference>
        </references>
      </pivotArea>
    </format>
    <format dxfId="1615">
      <pivotArea collapsedLevelsAreSubtotals="1" fieldPosition="0">
        <references count="2">
          <reference field="12" count="1" selected="0">
            <x v="8"/>
          </reference>
          <reference field="13" count="1" defaultSubtotal="1">
            <x v="5"/>
          </reference>
        </references>
      </pivotArea>
    </format>
    <format dxfId="1614">
      <pivotArea collapsedLevelsAreSubtotals="1" fieldPosition="0">
        <references count="2">
          <reference field="12" count="1" selected="0">
            <x v="8"/>
          </reference>
          <reference field="13" count="1">
            <x v="9"/>
          </reference>
        </references>
      </pivotArea>
    </format>
    <format dxfId="1613">
      <pivotArea collapsedLevelsAreSubtotals="1" fieldPosition="0">
        <references count="3">
          <reference field="1" count="35">
            <x v="30"/>
            <x v="31"/>
            <x v="45"/>
            <x v="203"/>
            <x v="266"/>
            <x v="267"/>
            <x v="268"/>
            <x v="269"/>
            <x v="270"/>
            <x v="271"/>
            <x v="272"/>
            <x v="273"/>
            <x v="274"/>
            <x v="275"/>
            <x v="460"/>
            <x v="461"/>
            <x v="464"/>
            <x v="465"/>
            <x v="466"/>
            <x v="467"/>
            <x v="468"/>
            <x v="469"/>
            <x v="470"/>
            <x v="471"/>
            <x v="472"/>
            <x v="473"/>
            <x v="474"/>
            <x v="475"/>
            <x v="476"/>
            <x v="477"/>
            <x v="478"/>
            <x v="479"/>
            <x v="480"/>
            <x v="481"/>
            <x v="482"/>
          </reference>
          <reference field="12" count="1" selected="0">
            <x v="8"/>
          </reference>
          <reference field="13" count="1" selected="0">
            <x v="9"/>
          </reference>
        </references>
      </pivotArea>
    </format>
    <format dxfId="1612">
      <pivotArea collapsedLevelsAreSubtotals="1" fieldPosition="0">
        <references count="2">
          <reference field="12" count="1" selected="0">
            <x v="8"/>
          </reference>
          <reference field="13" count="1" defaultSubtotal="1">
            <x v="9"/>
          </reference>
        </references>
      </pivotArea>
    </format>
    <format dxfId="1611">
      <pivotArea collapsedLevelsAreSubtotals="1" fieldPosition="0">
        <references count="1">
          <reference field="12" count="1" defaultSubtotal="1">
            <x v="8"/>
          </reference>
        </references>
      </pivotArea>
    </format>
    <format dxfId="1610">
      <pivotArea collapsedLevelsAreSubtotals="1" fieldPosition="0">
        <references count="1">
          <reference field="12" count="1">
            <x v="9"/>
          </reference>
        </references>
      </pivotArea>
    </format>
    <format dxfId="1609">
      <pivotArea collapsedLevelsAreSubtotals="1" fieldPosition="0">
        <references count="2">
          <reference field="12" count="1" selected="0">
            <x v="9"/>
          </reference>
          <reference field="13" count="1">
            <x v="1"/>
          </reference>
        </references>
      </pivotArea>
    </format>
    <format dxfId="1608">
      <pivotArea collapsedLevelsAreSubtotals="1" fieldPosition="0">
        <references count="3">
          <reference field="1" count="2">
            <x v="299"/>
            <x v="389"/>
          </reference>
          <reference field="12" count="1" selected="0">
            <x v="9"/>
          </reference>
          <reference field="13" count="1" selected="0">
            <x v="1"/>
          </reference>
        </references>
      </pivotArea>
    </format>
    <format dxfId="1607">
      <pivotArea collapsedLevelsAreSubtotals="1" fieldPosition="0">
        <references count="2">
          <reference field="12" count="1" selected="0">
            <x v="9"/>
          </reference>
          <reference field="13" count="1" defaultSubtotal="1">
            <x v="1"/>
          </reference>
        </references>
      </pivotArea>
    </format>
    <format dxfId="1606">
      <pivotArea collapsedLevelsAreSubtotals="1" fieldPosition="0">
        <references count="2">
          <reference field="12" count="1" selected="0">
            <x v="9"/>
          </reference>
          <reference field="13" count="1">
            <x v="5"/>
          </reference>
        </references>
      </pivotArea>
    </format>
    <format dxfId="1605">
      <pivotArea collapsedLevelsAreSubtotals="1" fieldPosition="0">
        <references count="3">
          <reference field="1" count="77">
            <x v="24"/>
            <x v="36"/>
            <x v="40"/>
            <x v="41"/>
            <x v="42"/>
            <x v="56"/>
            <x v="94"/>
            <x v="104"/>
            <x v="105"/>
            <x v="106"/>
            <x v="107"/>
            <x v="108"/>
            <x v="109"/>
            <x v="110"/>
            <x v="111"/>
            <x v="112"/>
            <x v="125"/>
            <x v="136"/>
            <x v="160"/>
            <x v="161"/>
            <x v="162"/>
            <x v="163"/>
            <x v="164"/>
            <x v="165"/>
            <x v="166"/>
            <x v="167"/>
            <x v="168"/>
            <x v="169"/>
            <x v="170"/>
            <x v="171"/>
            <x v="173"/>
            <x v="174"/>
            <x v="175"/>
            <x v="176"/>
            <x v="177"/>
            <x v="178"/>
            <x v="180"/>
            <x v="181"/>
            <x v="187"/>
            <x v="195"/>
            <x v="196"/>
            <x v="206"/>
            <x v="208"/>
            <x v="214"/>
            <x v="215"/>
            <x v="216"/>
            <x v="217"/>
            <x v="219"/>
            <x v="226"/>
            <x v="227"/>
            <x v="230"/>
            <x v="231"/>
            <x v="232"/>
            <x v="234"/>
            <x v="297"/>
            <x v="340"/>
            <x v="345"/>
            <x v="346"/>
            <x v="352"/>
            <x v="353"/>
            <x v="358"/>
            <x v="364"/>
            <x v="370"/>
            <x v="371"/>
            <x v="372"/>
            <x v="374"/>
            <x v="375"/>
            <x v="376"/>
            <x v="377"/>
            <x v="378"/>
            <x v="379"/>
            <x v="403"/>
            <x v="434"/>
            <x v="440"/>
            <x v="441"/>
            <x v="442"/>
            <x v="443"/>
          </reference>
          <reference field="12" count="1" selected="0">
            <x v="9"/>
          </reference>
          <reference field="13" count="1" selected="0">
            <x v="5"/>
          </reference>
        </references>
      </pivotArea>
    </format>
    <format dxfId="1604">
      <pivotArea collapsedLevelsAreSubtotals="1" fieldPosition="0">
        <references count="2">
          <reference field="12" count="1" selected="0">
            <x v="9"/>
          </reference>
          <reference field="13" count="1" defaultSubtotal="1">
            <x v="5"/>
          </reference>
        </references>
      </pivotArea>
    </format>
    <format dxfId="1603">
      <pivotArea collapsedLevelsAreSubtotals="1" fieldPosition="0">
        <references count="2">
          <reference field="12" count="1" selected="0">
            <x v="9"/>
          </reference>
          <reference field="13" count="1">
            <x v="7"/>
          </reference>
        </references>
      </pivotArea>
    </format>
    <format dxfId="1602">
      <pivotArea collapsedLevelsAreSubtotals="1" fieldPosition="0">
        <references count="3">
          <reference field="1" count="14">
            <x v="27"/>
            <x v="28"/>
            <x v="229"/>
            <x v="235"/>
            <x v="283"/>
            <x v="284"/>
            <x v="285"/>
            <x v="388"/>
            <x v="390"/>
            <x v="391"/>
            <x v="392"/>
            <x v="393"/>
            <x v="400"/>
            <x v="402"/>
          </reference>
          <reference field="12" count="1" selected="0">
            <x v="9"/>
          </reference>
          <reference field="13" count="1" selected="0">
            <x v="7"/>
          </reference>
        </references>
      </pivotArea>
    </format>
    <format dxfId="1601">
      <pivotArea collapsedLevelsAreSubtotals="1" fieldPosition="0">
        <references count="2">
          <reference field="12" count="1" selected="0">
            <x v="9"/>
          </reference>
          <reference field="13" count="1" defaultSubtotal="1">
            <x v="7"/>
          </reference>
        </references>
      </pivotArea>
    </format>
    <format dxfId="1600">
      <pivotArea collapsedLevelsAreSubtotals="1" fieldPosition="0">
        <references count="2">
          <reference field="12" count="1" selected="0">
            <x v="9"/>
          </reference>
          <reference field="13" count="1">
            <x v="9"/>
          </reference>
        </references>
      </pivotArea>
    </format>
    <format dxfId="1599">
      <pivotArea collapsedLevelsAreSubtotals="1" fieldPosition="0">
        <references count="3">
          <reference field="1" count="64">
            <x v="1"/>
            <x v="6"/>
            <x v="7"/>
            <x v="16"/>
            <x v="23"/>
            <x v="32"/>
            <x v="44"/>
            <x v="57"/>
            <x v="66"/>
            <x v="67"/>
            <x v="68"/>
            <x v="70"/>
            <x v="71"/>
            <x v="93"/>
            <x v="121"/>
            <x v="123"/>
            <x v="124"/>
            <x v="156"/>
            <x v="157"/>
            <x v="159"/>
            <x v="207"/>
            <x v="243"/>
            <x v="244"/>
            <x v="246"/>
            <x v="247"/>
            <x v="248"/>
            <x v="249"/>
            <x v="250"/>
            <x v="251"/>
            <x v="252"/>
            <x v="253"/>
            <x v="254"/>
            <x v="255"/>
            <x v="256"/>
            <x v="257"/>
            <x v="258"/>
            <x v="308"/>
            <x v="309"/>
            <x v="310"/>
            <x v="311"/>
            <x v="312"/>
            <x v="313"/>
            <x v="314"/>
            <x v="365"/>
            <x v="366"/>
            <x v="367"/>
            <x v="368"/>
            <x v="417"/>
            <x v="418"/>
            <x v="419"/>
            <x v="420"/>
            <x v="421"/>
            <x v="422"/>
            <x v="423"/>
            <x v="424"/>
            <x v="425"/>
            <x v="426"/>
            <x v="427"/>
            <x v="428"/>
            <x v="429"/>
            <x v="430"/>
            <x v="431"/>
            <x v="487"/>
            <x v="488"/>
          </reference>
          <reference field="12" count="1" selected="0">
            <x v="9"/>
          </reference>
          <reference field="13" count="1" selected="0">
            <x v="9"/>
          </reference>
        </references>
      </pivotArea>
    </format>
    <format dxfId="1598">
      <pivotArea collapsedLevelsAreSubtotals="1" fieldPosition="0">
        <references count="2">
          <reference field="12" count="1" selected="0">
            <x v="9"/>
          </reference>
          <reference field="13" count="1" defaultSubtotal="1">
            <x v="9"/>
          </reference>
        </references>
      </pivotArea>
    </format>
    <format dxfId="1597">
      <pivotArea collapsedLevelsAreSubtotals="1" fieldPosition="0">
        <references count="1">
          <reference field="12" count="1" defaultSubtotal="1">
            <x v="9"/>
          </reference>
        </references>
      </pivotArea>
    </format>
    <format dxfId="1596">
      <pivotArea grandRow="1" outline="0" collapsedLevelsAreSubtotals="1" fieldPosition="0"/>
    </format>
    <format dxfId="1595">
      <pivotArea collapsedLevelsAreSubtotals="1" fieldPosition="0">
        <references count="3">
          <reference field="1" count="14">
            <x v="47"/>
            <x v="113"/>
            <x v="114"/>
            <x v="179"/>
            <x v="182"/>
            <x v="183"/>
            <x v="184"/>
            <x v="185"/>
            <x v="186"/>
            <x v="218"/>
            <x v="220"/>
            <x v="350"/>
            <x v="351"/>
            <x v="462"/>
          </reference>
          <reference field="12" count="1" selected="0">
            <x v="0"/>
          </reference>
          <reference field="13" count="1" selected="0">
            <x v="5"/>
          </reference>
        </references>
      </pivotArea>
    </format>
    <format dxfId="1594">
      <pivotArea collapsedLevelsAreSubtotals="1" fieldPosition="0">
        <references count="2">
          <reference field="12" count="1" selected="0">
            <x v="0"/>
          </reference>
          <reference field="13" count="1" defaultSubtotal="1">
            <x v="5"/>
          </reference>
        </references>
      </pivotArea>
    </format>
    <format dxfId="1593">
      <pivotArea collapsedLevelsAreSubtotals="1" fieldPosition="0">
        <references count="2">
          <reference field="12" count="1" selected="0">
            <x v="0"/>
          </reference>
          <reference field="13" count="1">
            <x v="8"/>
          </reference>
        </references>
      </pivotArea>
    </format>
    <format dxfId="1592">
      <pivotArea collapsedLevelsAreSubtotals="1" fieldPosition="0">
        <references count="3">
          <reference field="1" count="2">
            <x v="4"/>
            <x v="11"/>
          </reference>
          <reference field="12" count="1" selected="0">
            <x v="0"/>
          </reference>
          <reference field="13" count="1" selected="0">
            <x v="8"/>
          </reference>
        </references>
      </pivotArea>
    </format>
    <format dxfId="1591">
      <pivotArea collapsedLevelsAreSubtotals="1" fieldPosition="0">
        <references count="2">
          <reference field="12" count="1" selected="0">
            <x v="0"/>
          </reference>
          <reference field="13" count="1" defaultSubtotal="1">
            <x v="8"/>
          </reference>
        </references>
      </pivotArea>
    </format>
    <format dxfId="1590">
      <pivotArea collapsedLevelsAreSubtotals="1" fieldPosition="0">
        <references count="1">
          <reference field="12" count="1" defaultSubtotal="1">
            <x v="0"/>
          </reference>
        </references>
      </pivotArea>
    </format>
    <format dxfId="1589">
      <pivotArea collapsedLevelsAreSubtotals="1" fieldPosition="0">
        <references count="1">
          <reference field="12" count="1">
            <x v="1"/>
          </reference>
        </references>
      </pivotArea>
    </format>
    <format dxfId="1588">
      <pivotArea collapsedLevelsAreSubtotals="1" fieldPosition="0">
        <references count="2">
          <reference field="12" count="1" selected="0">
            <x v="1"/>
          </reference>
          <reference field="13" count="1">
            <x v="0"/>
          </reference>
        </references>
      </pivotArea>
    </format>
    <format dxfId="1587">
      <pivotArea collapsedLevelsAreSubtotals="1" fieldPosition="0">
        <references count="3">
          <reference field="1" count="2">
            <x v="245"/>
            <x v="485"/>
          </reference>
          <reference field="12" count="1" selected="0">
            <x v="1"/>
          </reference>
          <reference field="13" count="1" selected="0">
            <x v="0"/>
          </reference>
        </references>
      </pivotArea>
    </format>
    <format dxfId="1586">
      <pivotArea collapsedLevelsAreSubtotals="1" fieldPosition="0">
        <references count="2">
          <reference field="12" count="1" selected="0">
            <x v="1"/>
          </reference>
          <reference field="13" count="1" defaultSubtotal="1">
            <x v="0"/>
          </reference>
        </references>
      </pivotArea>
    </format>
    <format dxfId="1585">
      <pivotArea collapsedLevelsAreSubtotals="1" fieldPosition="0">
        <references count="2">
          <reference field="12" count="1" selected="0">
            <x v="1"/>
          </reference>
          <reference field="13" count="1">
            <x v="2"/>
          </reference>
        </references>
      </pivotArea>
    </format>
    <format dxfId="1584">
      <pivotArea collapsedLevelsAreSubtotals="1" fieldPosition="0">
        <references count="3">
          <reference field="1" count="31">
            <x v="12"/>
            <x v="13"/>
            <x v="14"/>
            <x v="38"/>
            <x v="96"/>
            <x v="197"/>
            <x v="200"/>
            <x v="211"/>
            <x v="212"/>
            <x v="262"/>
            <x v="263"/>
            <x v="264"/>
            <x v="265"/>
            <x v="278"/>
            <x v="279"/>
            <x v="281"/>
            <x v="282"/>
            <x v="288"/>
            <x v="315"/>
            <x v="316"/>
            <x v="317"/>
            <x v="318"/>
            <x v="319"/>
            <x v="320"/>
            <x v="385"/>
            <x v="386"/>
            <x v="387"/>
            <x v="398"/>
            <x v="399"/>
            <x v="401"/>
            <x v="459"/>
          </reference>
          <reference field="12" count="1" selected="0">
            <x v="1"/>
          </reference>
          <reference field="13" count="1" selected="0">
            <x v="2"/>
          </reference>
        </references>
      </pivotArea>
    </format>
    <format dxfId="1583">
      <pivotArea collapsedLevelsAreSubtotals="1" fieldPosition="0">
        <references count="2">
          <reference field="12" count="1" selected="0">
            <x v="1"/>
          </reference>
          <reference field="13" count="1" defaultSubtotal="1">
            <x v="2"/>
          </reference>
        </references>
      </pivotArea>
    </format>
    <format dxfId="1582">
      <pivotArea collapsedLevelsAreSubtotals="1" fieldPosition="0">
        <references count="2">
          <reference field="12" count="1" selected="0">
            <x v="1"/>
          </reference>
          <reference field="13" count="1">
            <x v="5"/>
          </reference>
        </references>
      </pivotArea>
    </format>
    <format dxfId="1581">
      <pivotArea collapsedLevelsAreSubtotals="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580">
      <pivotArea collapsedLevelsAreSubtotals="1" fieldPosition="0">
        <references count="2">
          <reference field="12" count="1" selected="0">
            <x v="1"/>
          </reference>
          <reference field="13" count="1" defaultSubtotal="1">
            <x v="5"/>
          </reference>
        </references>
      </pivotArea>
    </format>
    <format dxfId="1579">
      <pivotArea collapsedLevelsAreSubtotals="1" fieldPosition="0">
        <references count="2">
          <reference field="12" count="1" selected="0">
            <x v="1"/>
          </reference>
          <reference field="13" count="1">
            <x v="8"/>
          </reference>
        </references>
      </pivotArea>
    </format>
    <format dxfId="1578">
      <pivotArea collapsedLevelsAreSubtotals="1" fieldPosition="0">
        <references count="3">
          <reference field="1" count="49">
            <x v="15"/>
            <x v="39"/>
            <x v="69"/>
            <x v="87"/>
            <x v="90"/>
            <x v="91"/>
            <x v="127"/>
            <x v="138"/>
            <x v="139"/>
            <x v="140"/>
            <x v="141"/>
            <x v="142"/>
            <x v="143"/>
            <x v="144"/>
            <x v="145"/>
            <x v="146"/>
            <x v="147"/>
            <x v="148"/>
            <x v="149"/>
            <x v="150"/>
            <x v="151"/>
            <x v="152"/>
            <x v="153"/>
            <x v="154"/>
            <x v="155"/>
            <x v="276"/>
            <x v="277"/>
            <x v="280"/>
            <x v="286"/>
            <x v="287"/>
            <x v="394"/>
            <x v="395"/>
            <x v="404"/>
            <x v="405"/>
            <x v="406"/>
            <x v="407"/>
            <x v="408"/>
            <x v="409"/>
            <x v="410"/>
            <x v="411"/>
            <x v="412"/>
            <x v="413"/>
            <x v="414"/>
            <x v="415"/>
            <x v="448"/>
            <x v="457"/>
            <x v="458"/>
            <x v="486"/>
            <x v="489"/>
          </reference>
          <reference field="12" count="1" selected="0">
            <x v="1"/>
          </reference>
          <reference field="13" count="1" selected="0">
            <x v="8"/>
          </reference>
        </references>
      </pivotArea>
    </format>
    <format dxfId="1577">
      <pivotArea collapsedLevelsAreSubtotals="1" fieldPosition="0">
        <references count="2">
          <reference field="12" count="1" selected="0">
            <x v="1"/>
          </reference>
          <reference field="13" count="1" defaultSubtotal="1">
            <x v="8"/>
          </reference>
        </references>
      </pivotArea>
    </format>
    <format dxfId="1576">
      <pivotArea collapsedLevelsAreSubtotals="1" fieldPosition="0">
        <references count="1">
          <reference field="12" count="1" defaultSubtotal="1">
            <x v="1"/>
          </reference>
        </references>
      </pivotArea>
    </format>
    <format dxfId="1575">
      <pivotArea collapsedLevelsAreSubtotals="1" fieldPosition="0">
        <references count="1">
          <reference field="12" count="1">
            <x v="2"/>
          </reference>
        </references>
      </pivotArea>
    </format>
    <format dxfId="1574">
      <pivotArea collapsedLevelsAreSubtotals="1" fieldPosition="0">
        <references count="2">
          <reference field="12" count="1" selected="0">
            <x v="2"/>
          </reference>
          <reference field="13" count="1">
            <x v="1"/>
          </reference>
        </references>
      </pivotArea>
    </format>
    <format dxfId="1573">
      <pivotArea collapsedLevelsAreSubtotals="1" fieldPosition="0">
        <references count="3">
          <reference field="1" count="4">
            <x v="209"/>
            <x v="292"/>
            <x v="432"/>
            <x v="433"/>
          </reference>
          <reference field="12" count="1" selected="0">
            <x v="2"/>
          </reference>
          <reference field="13" count="1" selected="0">
            <x v="1"/>
          </reference>
        </references>
      </pivotArea>
    </format>
    <format dxfId="1572">
      <pivotArea collapsedLevelsAreSubtotals="1" fieldPosition="0">
        <references count="2">
          <reference field="12" count="1" selected="0">
            <x v="2"/>
          </reference>
          <reference field="13" count="1" defaultSubtotal="1">
            <x v="1"/>
          </reference>
        </references>
      </pivotArea>
    </format>
    <format dxfId="1571">
      <pivotArea collapsedLevelsAreSubtotals="1" fieldPosition="0">
        <references count="2">
          <reference field="12" count="1" selected="0">
            <x v="2"/>
          </reference>
          <reference field="13" count="1">
            <x v="5"/>
          </reference>
        </references>
      </pivotArea>
    </format>
    <format dxfId="1570">
      <pivotArea collapsedLevelsAreSubtotals="1" fieldPosition="0">
        <references count="3">
          <reference field="1" count="2">
            <x v="296"/>
            <x v="336"/>
          </reference>
          <reference field="12" count="1" selected="0">
            <x v="2"/>
          </reference>
          <reference field="13" count="1" selected="0">
            <x v="5"/>
          </reference>
        </references>
      </pivotArea>
    </format>
    <format dxfId="1569">
      <pivotArea collapsedLevelsAreSubtotals="1" fieldPosition="0">
        <references count="2">
          <reference field="12" count="1" selected="0">
            <x v="2"/>
          </reference>
          <reference field="13" count="1" defaultSubtotal="1">
            <x v="5"/>
          </reference>
        </references>
      </pivotArea>
    </format>
    <format dxfId="1568">
      <pivotArea collapsedLevelsAreSubtotals="1" fieldPosition="0">
        <references count="1">
          <reference field="12" count="1" defaultSubtotal="1">
            <x v="2"/>
          </reference>
        </references>
      </pivotArea>
    </format>
    <format dxfId="1567">
      <pivotArea collapsedLevelsAreSubtotals="1" fieldPosition="0">
        <references count="1">
          <reference field="12" count="1">
            <x v="3"/>
          </reference>
        </references>
      </pivotArea>
    </format>
    <format dxfId="1566">
      <pivotArea collapsedLevelsAreSubtotals="1" fieldPosition="0">
        <references count="2">
          <reference field="12" count="1" selected="0">
            <x v="3"/>
          </reference>
          <reference field="13" count="1">
            <x v="3"/>
          </reference>
        </references>
      </pivotArea>
    </format>
    <format dxfId="1565">
      <pivotArea collapsedLevelsAreSubtotals="1" fieldPosition="0">
        <references count="3">
          <reference field="1" count="17">
            <x v="9"/>
            <x v="77"/>
            <x v="78"/>
            <x v="204"/>
            <x v="205"/>
            <x v="290"/>
            <x v="301"/>
            <x v="302"/>
            <x v="303"/>
            <x v="304"/>
            <x v="307"/>
            <x v="490"/>
            <x v="491"/>
            <x v="492"/>
            <x v="493"/>
            <x v="494"/>
            <x v="495"/>
          </reference>
          <reference field="12" count="1" selected="0">
            <x v="3"/>
          </reference>
          <reference field="13" count="1" selected="0">
            <x v="3"/>
          </reference>
        </references>
      </pivotArea>
    </format>
    <format dxfId="1564">
      <pivotArea collapsedLevelsAreSubtotals="1" fieldPosition="0">
        <references count="2">
          <reference field="12" count="1" selected="0">
            <x v="3"/>
          </reference>
          <reference field="13" count="1" defaultSubtotal="1">
            <x v="3"/>
          </reference>
        </references>
      </pivotArea>
    </format>
    <format dxfId="1563">
      <pivotArea collapsedLevelsAreSubtotals="1" fieldPosition="0">
        <references count="1">
          <reference field="12" count="1" defaultSubtotal="1">
            <x v="3"/>
          </reference>
        </references>
      </pivotArea>
    </format>
    <format dxfId="1562">
      <pivotArea collapsedLevelsAreSubtotals="1" fieldPosition="0">
        <references count="1">
          <reference field="12" count="1">
            <x v="4"/>
          </reference>
        </references>
      </pivotArea>
    </format>
    <format dxfId="1561">
      <pivotArea collapsedLevelsAreSubtotals="1" fieldPosition="0">
        <references count="2">
          <reference field="12" count="1" selected="0">
            <x v="4"/>
          </reference>
          <reference field="13" count="1">
            <x v="4"/>
          </reference>
        </references>
      </pivotArea>
    </format>
    <format dxfId="1560">
      <pivotArea collapsedLevelsAreSubtotals="1" fieldPosition="0">
        <references count="3">
          <reference field="1" count="19">
            <x v="10"/>
            <x v="25"/>
            <x v="49"/>
            <x v="116"/>
            <x v="120"/>
            <x v="122"/>
            <x v="202"/>
            <x v="228"/>
            <x v="259"/>
            <x v="289"/>
            <x v="445"/>
            <x v="446"/>
            <x v="447"/>
            <x v="451"/>
            <x v="452"/>
            <x v="453"/>
            <x v="454"/>
            <x v="455"/>
            <x v="456"/>
          </reference>
          <reference field="12" count="1" selected="0">
            <x v="4"/>
          </reference>
          <reference field="13" count="1" selected="0">
            <x v="4"/>
          </reference>
        </references>
      </pivotArea>
    </format>
    <format dxfId="1559">
      <pivotArea collapsedLevelsAreSubtotals="1" fieldPosition="0">
        <references count="2">
          <reference field="12" count="1" selected="0">
            <x v="4"/>
          </reference>
          <reference field="13" count="1" defaultSubtotal="1">
            <x v="4"/>
          </reference>
        </references>
      </pivotArea>
    </format>
    <format dxfId="1558">
      <pivotArea collapsedLevelsAreSubtotals="1" fieldPosition="0">
        <references count="2">
          <reference field="12" count="1" selected="0">
            <x v="4"/>
          </reference>
          <reference field="13" count="1">
            <x v="5"/>
          </reference>
        </references>
      </pivotArea>
    </format>
    <format dxfId="1557">
      <pivotArea collapsedLevelsAreSubtotals="1" fieldPosition="0">
        <references count="3">
          <reference field="1" count="2">
            <x v="337"/>
            <x v="435"/>
          </reference>
          <reference field="12" count="1" selected="0">
            <x v="4"/>
          </reference>
          <reference field="13" count="1" selected="0">
            <x v="5"/>
          </reference>
        </references>
      </pivotArea>
    </format>
    <format dxfId="1556">
      <pivotArea collapsedLevelsAreSubtotals="1" fieldPosition="0">
        <references count="2">
          <reference field="12" count="1" selected="0">
            <x v="4"/>
          </reference>
          <reference field="13" count="1" defaultSubtotal="1">
            <x v="5"/>
          </reference>
        </references>
      </pivotArea>
    </format>
    <format dxfId="1555">
      <pivotArea collapsedLevelsAreSubtotals="1" fieldPosition="0">
        <references count="1">
          <reference field="12" count="1" defaultSubtotal="1">
            <x v="4"/>
          </reference>
        </references>
      </pivotArea>
    </format>
    <format dxfId="1554">
      <pivotArea collapsedLevelsAreSubtotals="1" fieldPosition="0">
        <references count="1">
          <reference field="12" count="1">
            <x v="5"/>
          </reference>
        </references>
      </pivotArea>
    </format>
    <format dxfId="1553">
      <pivotArea collapsedLevelsAreSubtotals="1" fieldPosition="0">
        <references count="2">
          <reference field="12" count="1" selected="0">
            <x v="5"/>
          </reference>
          <reference field="13" count="1">
            <x v="0"/>
          </reference>
        </references>
      </pivotArea>
    </format>
    <format dxfId="1552">
      <pivotArea collapsedLevelsAreSubtotals="1" fieldPosition="0">
        <references count="3">
          <reference field="1" count="1">
            <x v="33"/>
          </reference>
          <reference field="12" count="1" selected="0">
            <x v="5"/>
          </reference>
          <reference field="13" count="1" selected="0">
            <x v="0"/>
          </reference>
        </references>
      </pivotArea>
    </format>
    <format dxfId="1551">
      <pivotArea collapsedLevelsAreSubtotals="1" fieldPosition="0">
        <references count="2">
          <reference field="12" count="1" selected="0">
            <x v="5"/>
          </reference>
          <reference field="13" count="1" defaultSubtotal="1">
            <x v="0"/>
          </reference>
        </references>
      </pivotArea>
    </format>
    <format dxfId="1550">
      <pivotArea collapsedLevelsAreSubtotals="1" fieldPosition="0">
        <references count="2">
          <reference field="12" count="1" selected="0">
            <x v="5"/>
          </reference>
          <reference field="13" count="1">
            <x v="5"/>
          </reference>
        </references>
      </pivotArea>
    </format>
    <format dxfId="1549">
      <pivotArea collapsedLevelsAreSubtotals="1" fieldPosition="0">
        <references count="3">
          <reference field="1" count="4">
            <x v="37"/>
            <x v="43"/>
            <x v="92"/>
            <x v="444"/>
          </reference>
          <reference field="12" count="1" selected="0">
            <x v="5"/>
          </reference>
          <reference field="13" count="1" selected="0">
            <x v="5"/>
          </reference>
        </references>
      </pivotArea>
    </format>
    <format dxfId="1548">
      <pivotArea collapsedLevelsAreSubtotals="1" fieldPosition="0">
        <references count="2">
          <reference field="12" count="1" selected="0">
            <x v="5"/>
          </reference>
          <reference field="13" count="1" defaultSubtotal="1">
            <x v="5"/>
          </reference>
        </references>
      </pivotArea>
    </format>
    <format dxfId="1547">
      <pivotArea collapsedLevelsAreSubtotals="1" fieldPosition="0">
        <references count="1">
          <reference field="12" count="1" defaultSubtotal="1">
            <x v="5"/>
          </reference>
        </references>
      </pivotArea>
    </format>
    <format dxfId="1546">
      <pivotArea collapsedLevelsAreSubtotals="1" fieldPosition="0">
        <references count="1">
          <reference field="12" count="1">
            <x v="6"/>
          </reference>
        </references>
      </pivotArea>
    </format>
    <format dxfId="1545">
      <pivotArea collapsedLevelsAreSubtotals="1" fieldPosition="0">
        <references count="2">
          <reference field="12" count="1" selected="0">
            <x v="6"/>
          </reference>
          <reference field="13" count="1">
            <x v="1"/>
          </reference>
        </references>
      </pivotArea>
    </format>
    <format dxfId="1544">
      <pivotArea collapsedLevelsAreSubtotals="1" fieldPosition="0">
        <references count="3">
          <reference field="1" count="2">
            <x v="98"/>
            <x v="213"/>
          </reference>
          <reference field="12" count="1" selected="0">
            <x v="6"/>
          </reference>
          <reference field="13" count="1" selected="0">
            <x v="1"/>
          </reference>
        </references>
      </pivotArea>
    </format>
    <format dxfId="1543">
      <pivotArea collapsedLevelsAreSubtotals="1" fieldPosition="0">
        <references count="2">
          <reference field="12" count="1" selected="0">
            <x v="6"/>
          </reference>
          <reference field="13" count="1" defaultSubtotal="1">
            <x v="1"/>
          </reference>
        </references>
      </pivotArea>
    </format>
    <format dxfId="1542">
      <pivotArea collapsedLevelsAreSubtotals="1" fieldPosition="0">
        <references count="2">
          <reference field="12" count="1" selected="0">
            <x v="6"/>
          </reference>
          <reference field="13" count="1">
            <x v="5"/>
          </reference>
        </references>
      </pivotArea>
    </format>
    <format dxfId="1541">
      <pivotArea collapsedLevelsAreSubtotals="1" fieldPosition="0">
        <references count="3">
          <reference field="1" count="62">
            <x v="0"/>
            <x v="2"/>
            <x v="5"/>
            <x v="8"/>
            <x v="17"/>
            <x v="18"/>
            <x v="19"/>
            <x v="20"/>
            <x v="21"/>
            <x v="22"/>
            <x v="26"/>
            <x v="51"/>
            <x v="52"/>
            <x v="53"/>
            <x v="72"/>
            <x v="73"/>
            <x v="74"/>
            <x v="75"/>
            <x v="76"/>
            <x v="115"/>
            <x v="117"/>
            <x v="118"/>
            <x v="119"/>
            <x v="158"/>
            <x v="172"/>
            <x v="188"/>
            <x v="189"/>
            <x v="190"/>
            <x v="191"/>
            <x v="192"/>
            <x v="193"/>
            <x v="221"/>
            <x v="222"/>
            <x v="225"/>
            <x v="233"/>
            <x v="260"/>
            <x v="261"/>
            <x v="291"/>
            <x v="293"/>
            <x v="298"/>
            <x v="326"/>
            <x v="327"/>
            <x v="328"/>
            <x v="329"/>
            <x v="330"/>
            <x v="331"/>
            <x v="343"/>
            <x v="347"/>
            <x v="348"/>
            <x v="349"/>
            <x v="354"/>
            <x v="355"/>
            <x v="356"/>
            <x v="357"/>
            <x v="362"/>
            <x v="363"/>
            <x v="373"/>
            <x v="439"/>
            <x v="449"/>
            <x v="463"/>
            <x v="483"/>
            <x v="484"/>
          </reference>
          <reference field="12" count="1" selected="0">
            <x v="6"/>
          </reference>
          <reference field="13" count="1" selected="0">
            <x v="5"/>
          </reference>
        </references>
      </pivotArea>
    </format>
    <format dxfId="1540">
      <pivotArea collapsedLevelsAreSubtotals="1" fieldPosition="0">
        <references count="2">
          <reference field="12" count="1" selected="0">
            <x v="6"/>
          </reference>
          <reference field="13" count="1" defaultSubtotal="1">
            <x v="5"/>
          </reference>
        </references>
      </pivotArea>
    </format>
    <format dxfId="1539">
      <pivotArea collapsedLevelsAreSubtotals="1" fieldPosition="0">
        <references count="2">
          <reference field="12" count="1" selected="0">
            <x v="6"/>
          </reference>
          <reference field="13" count="1">
            <x v="7"/>
          </reference>
        </references>
      </pivotArea>
    </format>
    <format dxfId="1538">
      <pivotArea collapsedLevelsAreSubtotals="1" fieldPosition="0">
        <references count="3">
          <reference field="1" count="51">
            <x v="3"/>
            <x v="34"/>
            <x v="35"/>
            <x v="46"/>
            <x v="50"/>
            <x v="59"/>
            <x v="60"/>
            <x v="61"/>
            <x v="62"/>
            <x v="63"/>
            <x v="64"/>
            <x v="65"/>
            <x v="83"/>
            <x v="84"/>
            <x v="85"/>
            <x v="95"/>
            <x v="97"/>
            <x v="99"/>
            <x v="100"/>
            <x v="101"/>
            <x v="102"/>
            <x v="103"/>
            <x v="128"/>
            <x v="129"/>
            <x v="130"/>
            <x v="131"/>
            <x v="132"/>
            <x v="133"/>
            <x v="134"/>
            <x v="135"/>
            <x v="194"/>
            <x v="198"/>
            <x v="199"/>
            <x v="236"/>
            <x v="237"/>
            <x v="238"/>
            <x v="239"/>
            <x v="241"/>
            <x v="242"/>
            <x v="305"/>
            <x v="306"/>
            <x v="321"/>
            <x v="322"/>
            <x v="323"/>
            <x v="324"/>
            <x v="325"/>
            <x v="380"/>
            <x v="381"/>
            <x v="382"/>
            <x v="383"/>
            <x v="384"/>
          </reference>
          <reference field="12" count="1" selected="0">
            <x v="6"/>
          </reference>
          <reference field="13" count="1" selected="0">
            <x v="7"/>
          </reference>
        </references>
      </pivotArea>
    </format>
    <format dxfId="1537">
      <pivotArea collapsedLevelsAreSubtotals="1" fieldPosition="0">
        <references count="2">
          <reference field="12" count="1" selected="0">
            <x v="6"/>
          </reference>
          <reference field="13" count="1" defaultSubtotal="1">
            <x v="7"/>
          </reference>
        </references>
      </pivotArea>
    </format>
    <format dxfId="1536">
      <pivotArea collapsedLevelsAreSubtotals="1" fieldPosition="0">
        <references count="1">
          <reference field="12" count="1" defaultSubtotal="1">
            <x v="6"/>
          </reference>
        </references>
      </pivotArea>
    </format>
    <format dxfId="1535">
      <pivotArea collapsedLevelsAreSubtotals="1" fieldPosition="0">
        <references count="1">
          <reference field="12" count="1">
            <x v="7"/>
          </reference>
        </references>
      </pivotArea>
    </format>
    <format dxfId="1534">
      <pivotArea collapsedLevelsAreSubtotals="1" fieldPosition="0">
        <references count="2">
          <reference field="12" count="1" selected="0">
            <x v="7"/>
          </reference>
          <reference field="13" count="1">
            <x v="5"/>
          </reference>
        </references>
      </pivotArea>
    </format>
    <format dxfId="1533">
      <pivotArea collapsedLevelsAreSubtotals="1" fieldPosition="0">
        <references count="3">
          <reference field="1" count="1">
            <x v="210"/>
          </reference>
          <reference field="12" count="1" selected="0">
            <x v="7"/>
          </reference>
          <reference field="13" count="1" selected="0">
            <x v="5"/>
          </reference>
        </references>
      </pivotArea>
    </format>
    <format dxfId="1532">
      <pivotArea collapsedLevelsAreSubtotals="1" fieldPosition="0">
        <references count="2">
          <reference field="12" count="1" selected="0">
            <x v="7"/>
          </reference>
          <reference field="13" count="1" defaultSubtotal="1">
            <x v="5"/>
          </reference>
        </references>
      </pivotArea>
    </format>
    <format dxfId="1531">
      <pivotArea collapsedLevelsAreSubtotals="1" fieldPosition="0">
        <references count="2">
          <reference field="12" count="1" selected="0">
            <x v="7"/>
          </reference>
          <reference field="13" count="1">
            <x v="7"/>
          </reference>
        </references>
      </pivotArea>
    </format>
    <format dxfId="1530">
      <pivotArea collapsedLevelsAreSubtotals="1" fieldPosition="0">
        <references count="3">
          <reference field="1" count="13">
            <x v="29"/>
            <x v="48"/>
            <x v="54"/>
            <x v="58"/>
            <x v="79"/>
            <x v="80"/>
            <x v="86"/>
            <x v="88"/>
            <x v="89"/>
            <x v="201"/>
            <x v="369"/>
            <x v="396"/>
            <x v="397"/>
          </reference>
          <reference field="12" count="1" selected="0">
            <x v="7"/>
          </reference>
          <reference field="13" count="1" selected="0">
            <x v="7"/>
          </reference>
        </references>
      </pivotArea>
    </format>
    <format dxfId="1529">
      <pivotArea collapsedLevelsAreSubtotals="1" fieldPosition="0">
        <references count="2">
          <reference field="12" count="1" selected="0">
            <x v="7"/>
          </reference>
          <reference field="13" count="1" defaultSubtotal="1">
            <x v="7"/>
          </reference>
        </references>
      </pivotArea>
    </format>
    <format dxfId="1528">
      <pivotArea collapsedLevelsAreSubtotals="1" fieldPosition="0">
        <references count="2">
          <reference field="12" count="1" selected="0">
            <x v="7"/>
          </reference>
          <reference field="13" count="1">
            <x v="8"/>
          </reference>
        </references>
      </pivotArea>
    </format>
    <format dxfId="1527">
      <pivotArea collapsedLevelsAreSubtotals="1" fieldPosition="0">
        <references count="3">
          <reference field="1" count="1">
            <x v="416"/>
          </reference>
          <reference field="12" count="1" selected="0">
            <x v="7"/>
          </reference>
          <reference field="13" count="1" selected="0">
            <x v="8"/>
          </reference>
        </references>
      </pivotArea>
    </format>
    <format dxfId="1526">
      <pivotArea collapsedLevelsAreSubtotals="1" fieldPosition="0">
        <references count="2">
          <reference field="12" count="1" selected="0">
            <x v="7"/>
          </reference>
          <reference field="13" count="1" defaultSubtotal="1">
            <x v="8"/>
          </reference>
        </references>
      </pivotArea>
    </format>
    <format dxfId="1525">
      <pivotArea collapsedLevelsAreSubtotals="1" fieldPosition="0">
        <references count="1">
          <reference field="12" count="1" defaultSubtotal="1">
            <x v="7"/>
          </reference>
        </references>
      </pivotArea>
    </format>
    <format dxfId="1524">
      <pivotArea collapsedLevelsAreSubtotals="1" fieldPosition="0">
        <references count="1">
          <reference field="12" count="1">
            <x v="8"/>
          </reference>
        </references>
      </pivotArea>
    </format>
    <format dxfId="1523">
      <pivotArea collapsedLevelsAreSubtotals="1" fieldPosition="0">
        <references count="2">
          <reference field="12" count="1" selected="0">
            <x v="8"/>
          </reference>
          <reference field="13" count="1">
            <x v="5"/>
          </reference>
        </references>
      </pivotArea>
    </format>
    <format dxfId="1522">
      <pivotArea collapsedLevelsAreSubtotals="1" fieldPosition="0">
        <references count="3">
          <reference field="1" count="9">
            <x v="55"/>
            <x v="137"/>
            <x v="223"/>
            <x v="224"/>
            <x v="342"/>
            <x v="359"/>
            <x v="360"/>
            <x v="361"/>
            <x v="450"/>
          </reference>
          <reference field="12" count="1" selected="0">
            <x v="8"/>
          </reference>
          <reference field="13" count="1" selected="0">
            <x v="5"/>
          </reference>
        </references>
      </pivotArea>
    </format>
    <format dxfId="1521">
      <pivotArea collapsedLevelsAreSubtotals="1" fieldPosition="0">
        <references count="2">
          <reference field="12" count="1" selected="0">
            <x v="8"/>
          </reference>
          <reference field="13" count="1" defaultSubtotal="1">
            <x v="5"/>
          </reference>
        </references>
      </pivotArea>
    </format>
    <format dxfId="1520">
      <pivotArea collapsedLevelsAreSubtotals="1" fieldPosition="0">
        <references count="2">
          <reference field="12" count="1" selected="0">
            <x v="8"/>
          </reference>
          <reference field="13" count="1">
            <x v="9"/>
          </reference>
        </references>
      </pivotArea>
    </format>
    <format dxfId="1519">
      <pivotArea collapsedLevelsAreSubtotals="1" fieldPosition="0">
        <references count="3">
          <reference field="1" count="35">
            <x v="30"/>
            <x v="31"/>
            <x v="45"/>
            <x v="203"/>
            <x v="266"/>
            <x v="267"/>
            <x v="268"/>
            <x v="269"/>
            <x v="270"/>
            <x v="271"/>
            <x v="272"/>
            <x v="273"/>
            <x v="274"/>
            <x v="275"/>
            <x v="460"/>
            <x v="461"/>
            <x v="464"/>
            <x v="465"/>
            <x v="466"/>
            <x v="467"/>
            <x v="468"/>
            <x v="469"/>
            <x v="470"/>
            <x v="471"/>
            <x v="472"/>
            <x v="473"/>
            <x v="474"/>
            <x v="475"/>
            <x v="476"/>
            <x v="477"/>
            <x v="478"/>
            <x v="479"/>
            <x v="480"/>
            <x v="481"/>
            <x v="482"/>
          </reference>
          <reference field="12" count="1" selected="0">
            <x v="8"/>
          </reference>
          <reference field="13" count="1" selected="0">
            <x v="9"/>
          </reference>
        </references>
      </pivotArea>
    </format>
    <format dxfId="1518">
      <pivotArea collapsedLevelsAreSubtotals="1" fieldPosition="0">
        <references count="2">
          <reference field="12" count="1" selected="0">
            <x v="8"/>
          </reference>
          <reference field="13" count="1" defaultSubtotal="1">
            <x v="9"/>
          </reference>
        </references>
      </pivotArea>
    </format>
    <format dxfId="1517">
      <pivotArea collapsedLevelsAreSubtotals="1" fieldPosition="0">
        <references count="1">
          <reference field="12" count="1" defaultSubtotal="1">
            <x v="8"/>
          </reference>
        </references>
      </pivotArea>
    </format>
    <format dxfId="1516">
      <pivotArea collapsedLevelsAreSubtotals="1" fieldPosition="0">
        <references count="1">
          <reference field="12" count="1">
            <x v="9"/>
          </reference>
        </references>
      </pivotArea>
    </format>
    <format dxfId="1515">
      <pivotArea collapsedLevelsAreSubtotals="1" fieldPosition="0">
        <references count="2">
          <reference field="12" count="1" selected="0">
            <x v="9"/>
          </reference>
          <reference field="13" count="1">
            <x v="1"/>
          </reference>
        </references>
      </pivotArea>
    </format>
    <format dxfId="1514">
      <pivotArea collapsedLevelsAreSubtotals="1" fieldPosition="0">
        <references count="3">
          <reference field="1" count="2">
            <x v="299"/>
            <x v="389"/>
          </reference>
          <reference field="12" count="1" selected="0">
            <x v="9"/>
          </reference>
          <reference field="13" count="1" selected="0">
            <x v="1"/>
          </reference>
        </references>
      </pivotArea>
    </format>
    <format dxfId="1513">
      <pivotArea collapsedLevelsAreSubtotals="1" fieldPosition="0">
        <references count="2">
          <reference field="12" count="1" selected="0">
            <x v="9"/>
          </reference>
          <reference field="13" count="1" defaultSubtotal="1">
            <x v="1"/>
          </reference>
        </references>
      </pivotArea>
    </format>
    <format dxfId="1512">
      <pivotArea collapsedLevelsAreSubtotals="1" fieldPosition="0">
        <references count="2">
          <reference field="12" count="1" selected="0">
            <x v="9"/>
          </reference>
          <reference field="13" count="1">
            <x v="5"/>
          </reference>
        </references>
      </pivotArea>
    </format>
    <format dxfId="1511">
      <pivotArea collapsedLevelsAreSubtotals="1" fieldPosition="0">
        <references count="3">
          <reference field="1" count="77">
            <x v="24"/>
            <x v="36"/>
            <x v="40"/>
            <x v="41"/>
            <x v="42"/>
            <x v="56"/>
            <x v="94"/>
            <x v="104"/>
            <x v="105"/>
            <x v="106"/>
            <x v="107"/>
            <x v="108"/>
            <x v="109"/>
            <x v="110"/>
            <x v="111"/>
            <x v="112"/>
            <x v="125"/>
            <x v="136"/>
            <x v="160"/>
            <x v="161"/>
            <x v="162"/>
            <x v="163"/>
            <x v="164"/>
            <x v="165"/>
            <x v="166"/>
            <x v="167"/>
            <x v="168"/>
            <x v="169"/>
            <x v="170"/>
            <x v="171"/>
            <x v="173"/>
            <x v="174"/>
            <x v="175"/>
            <x v="176"/>
            <x v="177"/>
            <x v="178"/>
            <x v="180"/>
            <x v="181"/>
            <x v="187"/>
            <x v="195"/>
            <x v="196"/>
            <x v="206"/>
            <x v="208"/>
            <x v="214"/>
            <x v="215"/>
            <x v="216"/>
            <x v="217"/>
            <x v="219"/>
            <x v="226"/>
            <x v="227"/>
            <x v="230"/>
            <x v="231"/>
            <x v="232"/>
            <x v="234"/>
            <x v="297"/>
            <x v="340"/>
            <x v="345"/>
            <x v="346"/>
            <x v="352"/>
            <x v="353"/>
            <x v="358"/>
            <x v="364"/>
            <x v="370"/>
            <x v="371"/>
            <x v="372"/>
            <x v="374"/>
            <x v="375"/>
            <x v="376"/>
            <x v="377"/>
            <x v="378"/>
            <x v="379"/>
            <x v="403"/>
            <x v="434"/>
            <x v="440"/>
            <x v="441"/>
            <x v="442"/>
            <x v="443"/>
          </reference>
          <reference field="12" count="1" selected="0">
            <x v="9"/>
          </reference>
          <reference field="13" count="1" selected="0">
            <x v="5"/>
          </reference>
        </references>
      </pivotArea>
    </format>
    <format dxfId="1510">
      <pivotArea collapsedLevelsAreSubtotals="1" fieldPosition="0">
        <references count="2">
          <reference field="12" count="1" selected="0">
            <x v="9"/>
          </reference>
          <reference field="13" count="1" defaultSubtotal="1">
            <x v="5"/>
          </reference>
        </references>
      </pivotArea>
    </format>
    <format dxfId="1509">
      <pivotArea collapsedLevelsAreSubtotals="1" fieldPosition="0">
        <references count="2">
          <reference field="12" count="1" selected="0">
            <x v="9"/>
          </reference>
          <reference field="13" count="1">
            <x v="7"/>
          </reference>
        </references>
      </pivotArea>
    </format>
    <format dxfId="1508">
      <pivotArea collapsedLevelsAreSubtotals="1" fieldPosition="0">
        <references count="3">
          <reference field="1" count="14">
            <x v="27"/>
            <x v="28"/>
            <x v="229"/>
            <x v="235"/>
            <x v="283"/>
            <x v="284"/>
            <x v="285"/>
            <x v="388"/>
            <x v="390"/>
            <x v="391"/>
            <x v="392"/>
            <x v="393"/>
            <x v="400"/>
            <x v="402"/>
          </reference>
          <reference field="12" count="1" selected="0">
            <x v="9"/>
          </reference>
          <reference field="13" count="1" selected="0">
            <x v="7"/>
          </reference>
        </references>
      </pivotArea>
    </format>
    <format dxfId="1507">
      <pivotArea collapsedLevelsAreSubtotals="1" fieldPosition="0">
        <references count="2">
          <reference field="12" count="1" selected="0">
            <x v="9"/>
          </reference>
          <reference field="13" count="1" defaultSubtotal="1">
            <x v="7"/>
          </reference>
        </references>
      </pivotArea>
    </format>
    <format dxfId="1506">
      <pivotArea collapsedLevelsAreSubtotals="1" fieldPosition="0">
        <references count="2">
          <reference field="12" count="1" selected="0">
            <x v="9"/>
          </reference>
          <reference field="13" count="1">
            <x v="9"/>
          </reference>
        </references>
      </pivotArea>
    </format>
    <format dxfId="1505">
      <pivotArea collapsedLevelsAreSubtotals="1" fieldPosition="0">
        <references count="3">
          <reference field="1" count="64">
            <x v="1"/>
            <x v="6"/>
            <x v="7"/>
            <x v="16"/>
            <x v="23"/>
            <x v="32"/>
            <x v="44"/>
            <x v="57"/>
            <x v="66"/>
            <x v="67"/>
            <x v="68"/>
            <x v="70"/>
            <x v="71"/>
            <x v="93"/>
            <x v="121"/>
            <x v="123"/>
            <x v="124"/>
            <x v="156"/>
            <x v="157"/>
            <x v="159"/>
            <x v="207"/>
            <x v="243"/>
            <x v="244"/>
            <x v="246"/>
            <x v="247"/>
            <x v="248"/>
            <x v="249"/>
            <x v="250"/>
            <x v="251"/>
            <x v="252"/>
            <x v="253"/>
            <x v="254"/>
            <x v="255"/>
            <x v="256"/>
            <x v="257"/>
            <x v="258"/>
            <x v="308"/>
            <x v="309"/>
            <x v="310"/>
            <x v="311"/>
            <x v="312"/>
            <x v="313"/>
            <x v="314"/>
            <x v="365"/>
            <x v="366"/>
            <x v="367"/>
            <x v="368"/>
            <x v="417"/>
            <x v="418"/>
            <x v="419"/>
            <x v="420"/>
            <x v="421"/>
            <x v="422"/>
            <x v="423"/>
            <x v="424"/>
            <x v="425"/>
            <x v="426"/>
            <x v="427"/>
            <x v="428"/>
            <x v="429"/>
            <x v="430"/>
            <x v="431"/>
            <x v="487"/>
            <x v="488"/>
          </reference>
          <reference field="12" count="1" selected="0">
            <x v="9"/>
          </reference>
          <reference field="13" count="1" selected="0">
            <x v="9"/>
          </reference>
        </references>
      </pivotArea>
    </format>
    <format dxfId="1504">
      <pivotArea collapsedLevelsAreSubtotals="1" fieldPosition="0">
        <references count="2">
          <reference field="12" count="1" selected="0">
            <x v="9"/>
          </reference>
          <reference field="13" count="1" defaultSubtotal="1">
            <x v="9"/>
          </reference>
        </references>
      </pivotArea>
    </format>
    <format dxfId="1503">
      <pivotArea collapsedLevelsAreSubtotals="1" fieldPosition="0">
        <references count="1">
          <reference field="12" count="1" defaultSubtotal="1">
            <x v="9"/>
          </reference>
        </references>
      </pivotArea>
    </format>
    <format dxfId="1502">
      <pivotArea grandRow="1" outline="0" collapsedLevelsAreSubtotals="1" fieldPosition="0"/>
    </format>
    <format dxfId="1501">
      <pivotArea type="origin" dataOnly="0" labelOnly="1" outline="0" fieldPosition="0"/>
    </format>
    <format dxfId="1500">
      <pivotArea field="12" type="button" dataOnly="0" labelOnly="1" outline="0" axis="axisRow" fieldPosition="0"/>
    </format>
    <format dxfId="1499">
      <pivotArea dataOnly="0" labelOnly="1" fieldPosition="0">
        <references count="1">
          <reference field="12" count="0"/>
        </references>
      </pivotArea>
    </format>
    <format dxfId="1498">
      <pivotArea dataOnly="0" labelOnly="1" fieldPosition="0">
        <references count="1">
          <reference field="12" count="0" defaultSubtotal="1"/>
        </references>
      </pivotArea>
    </format>
    <format dxfId="1497">
      <pivotArea dataOnly="0" labelOnly="1" grandRow="1" outline="0" fieldPosition="0"/>
    </format>
    <format dxfId="1496">
      <pivotArea dataOnly="0" labelOnly="1" fieldPosition="0">
        <references count="2">
          <reference field="12" count="1" selected="0">
            <x v="0"/>
          </reference>
          <reference field="13" count="2">
            <x v="5"/>
            <x v="8"/>
          </reference>
        </references>
      </pivotArea>
    </format>
    <format dxfId="1495">
      <pivotArea dataOnly="0" labelOnly="1" fieldPosition="0">
        <references count="2">
          <reference field="12" count="1" selected="0">
            <x v="0"/>
          </reference>
          <reference field="13" count="2" defaultSubtotal="1">
            <x v="5"/>
            <x v="8"/>
          </reference>
        </references>
      </pivotArea>
    </format>
    <format dxfId="1494">
      <pivotArea dataOnly="0" labelOnly="1" fieldPosition="0">
        <references count="2">
          <reference field="12" count="1" selected="0">
            <x v="1"/>
          </reference>
          <reference field="13" count="4">
            <x v="0"/>
            <x v="2"/>
            <x v="5"/>
            <x v="8"/>
          </reference>
        </references>
      </pivotArea>
    </format>
    <format dxfId="1493">
      <pivotArea dataOnly="0" labelOnly="1" fieldPosition="0">
        <references count="2">
          <reference field="12" count="1" selected="0">
            <x v="1"/>
          </reference>
          <reference field="13" count="4" defaultSubtotal="1">
            <x v="0"/>
            <x v="2"/>
            <x v="5"/>
            <x v="8"/>
          </reference>
        </references>
      </pivotArea>
    </format>
    <format dxfId="1492">
      <pivotArea dataOnly="0" labelOnly="1" fieldPosition="0">
        <references count="2">
          <reference field="12" count="1" selected="0">
            <x v="2"/>
          </reference>
          <reference field="13" count="2">
            <x v="1"/>
            <x v="5"/>
          </reference>
        </references>
      </pivotArea>
    </format>
    <format dxfId="1491">
      <pivotArea dataOnly="0" labelOnly="1" fieldPosition="0">
        <references count="2">
          <reference field="12" count="1" selected="0">
            <x v="2"/>
          </reference>
          <reference field="13" count="2" defaultSubtotal="1">
            <x v="1"/>
            <x v="5"/>
          </reference>
        </references>
      </pivotArea>
    </format>
    <format dxfId="1490">
      <pivotArea dataOnly="0" labelOnly="1" fieldPosition="0">
        <references count="2">
          <reference field="12" count="1" selected="0">
            <x v="3"/>
          </reference>
          <reference field="13" count="1">
            <x v="3"/>
          </reference>
        </references>
      </pivotArea>
    </format>
    <format dxfId="1489">
      <pivotArea dataOnly="0" labelOnly="1" fieldPosition="0">
        <references count="2">
          <reference field="12" count="1" selected="0">
            <x v="3"/>
          </reference>
          <reference field="13" count="1" defaultSubtotal="1">
            <x v="3"/>
          </reference>
        </references>
      </pivotArea>
    </format>
    <format dxfId="1488">
      <pivotArea dataOnly="0" labelOnly="1" fieldPosition="0">
        <references count="2">
          <reference field="12" count="1" selected="0">
            <x v="4"/>
          </reference>
          <reference field="13" count="2">
            <x v="4"/>
            <x v="5"/>
          </reference>
        </references>
      </pivotArea>
    </format>
    <format dxfId="1487">
      <pivotArea dataOnly="0" labelOnly="1" fieldPosition="0">
        <references count="2">
          <reference field="12" count="1" selected="0">
            <x v="4"/>
          </reference>
          <reference field="13" count="2" defaultSubtotal="1">
            <x v="4"/>
            <x v="5"/>
          </reference>
        </references>
      </pivotArea>
    </format>
    <format dxfId="1486">
      <pivotArea dataOnly="0" labelOnly="1" fieldPosition="0">
        <references count="2">
          <reference field="12" count="1" selected="0">
            <x v="5"/>
          </reference>
          <reference field="13" count="2">
            <x v="0"/>
            <x v="5"/>
          </reference>
        </references>
      </pivotArea>
    </format>
    <format dxfId="1485">
      <pivotArea dataOnly="0" labelOnly="1" fieldPosition="0">
        <references count="2">
          <reference field="12" count="1" selected="0">
            <x v="5"/>
          </reference>
          <reference field="13" count="2" defaultSubtotal="1">
            <x v="0"/>
            <x v="5"/>
          </reference>
        </references>
      </pivotArea>
    </format>
    <format dxfId="1484">
      <pivotArea dataOnly="0" labelOnly="1" fieldPosition="0">
        <references count="2">
          <reference field="12" count="1" selected="0">
            <x v="6"/>
          </reference>
          <reference field="13" count="3">
            <x v="1"/>
            <x v="5"/>
            <x v="7"/>
          </reference>
        </references>
      </pivotArea>
    </format>
    <format dxfId="1483">
      <pivotArea dataOnly="0" labelOnly="1" fieldPosition="0">
        <references count="2">
          <reference field="12" count="1" selected="0">
            <x v="6"/>
          </reference>
          <reference field="13" count="3" defaultSubtotal="1">
            <x v="1"/>
            <x v="5"/>
            <x v="7"/>
          </reference>
        </references>
      </pivotArea>
    </format>
    <format dxfId="1482">
      <pivotArea dataOnly="0" labelOnly="1" fieldPosition="0">
        <references count="2">
          <reference field="12" count="1" selected="0">
            <x v="7"/>
          </reference>
          <reference field="13" count="3">
            <x v="5"/>
            <x v="7"/>
            <x v="8"/>
          </reference>
        </references>
      </pivotArea>
    </format>
    <format dxfId="1481">
      <pivotArea dataOnly="0" labelOnly="1" fieldPosition="0">
        <references count="2">
          <reference field="12" count="1" selected="0">
            <x v="7"/>
          </reference>
          <reference field="13" count="3" defaultSubtotal="1">
            <x v="5"/>
            <x v="7"/>
            <x v="8"/>
          </reference>
        </references>
      </pivotArea>
    </format>
    <format dxfId="1480">
      <pivotArea dataOnly="0" labelOnly="1" fieldPosition="0">
        <references count="2">
          <reference field="12" count="1" selected="0">
            <x v="8"/>
          </reference>
          <reference field="13" count="2">
            <x v="5"/>
            <x v="9"/>
          </reference>
        </references>
      </pivotArea>
    </format>
    <format dxfId="1479">
      <pivotArea dataOnly="0" labelOnly="1" fieldPosition="0">
        <references count="2">
          <reference field="12" count="1" selected="0">
            <x v="8"/>
          </reference>
          <reference field="13" count="2" defaultSubtotal="1">
            <x v="5"/>
            <x v="9"/>
          </reference>
        </references>
      </pivotArea>
    </format>
    <format dxfId="1478">
      <pivotArea dataOnly="0" labelOnly="1" fieldPosition="0">
        <references count="2">
          <reference field="12" count="1" selected="0">
            <x v="9"/>
          </reference>
          <reference field="13" count="4">
            <x v="1"/>
            <x v="5"/>
            <x v="7"/>
            <x v="9"/>
          </reference>
        </references>
      </pivotArea>
    </format>
    <format dxfId="1477">
      <pivotArea dataOnly="0" labelOnly="1" fieldPosition="0">
        <references count="2">
          <reference field="12" count="1" selected="0">
            <x v="9"/>
          </reference>
          <reference field="13" count="4" defaultSubtotal="1">
            <x v="1"/>
            <x v="5"/>
            <x v="7"/>
            <x v="9"/>
          </reference>
        </references>
      </pivotArea>
    </format>
    <format dxfId="1476">
      <pivotArea dataOnly="0" labelOnly="1" fieldPosition="0">
        <references count="3">
          <reference field="1" count="14">
            <x v="47"/>
            <x v="113"/>
            <x v="114"/>
            <x v="179"/>
            <x v="182"/>
            <x v="183"/>
            <x v="184"/>
            <x v="185"/>
            <x v="186"/>
            <x v="218"/>
            <x v="220"/>
            <x v="350"/>
            <x v="351"/>
            <x v="462"/>
          </reference>
          <reference field="12" count="1" selected="0">
            <x v="0"/>
          </reference>
          <reference field="13" count="1" selected="0">
            <x v="5"/>
          </reference>
        </references>
      </pivotArea>
    </format>
    <format dxfId="1475">
      <pivotArea dataOnly="0" labelOnly="1" fieldPosition="0">
        <references count="3">
          <reference field="1" count="2">
            <x v="4"/>
            <x v="11"/>
          </reference>
          <reference field="12" count="1" selected="0">
            <x v="0"/>
          </reference>
          <reference field="13" count="1" selected="0">
            <x v="8"/>
          </reference>
        </references>
      </pivotArea>
    </format>
    <format dxfId="1474">
      <pivotArea dataOnly="0" labelOnly="1" fieldPosition="0">
        <references count="3">
          <reference field="1" count="2">
            <x v="245"/>
            <x v="485"/>
          </reference>
          <reference field="12" count="1" selected="0">
            <x v="1"/>
          </reference>
          <reference field="13" count="1" selected="0">
            <x v="0"/>
          </reference>
        </references>
      </pivotArea>
    </format>
    <format dxfId="1473">
      <pivotArea dataOnly="0" labelOnly="1" fieldPosition="0">
        <references count="3">
          <reference field="1" count="31">
            <x v="12"/>
            <x v="13"/>
            <x v="14"/>
            <x v="38"/>
            <x v="96"/>
            <x v="197"/>
            <x v="200"/>
            <x v="211"/>
            <x v="212"/>
            <x v="262"/>
            <x v="263"/>
            <x v="264"/>
            <x v="265"/>
            <x v="278"/>
            <x v="279"/>
            <x v="281"/>
            <x v="282"/>
            <x v="288"/>
            <x v="315"/>
            <x v="316"/>
            <x v="317"/>
            <x v="318"/>
            <x v="319"/>
            <x v="320"/>
            <x v="385"/>
            <x v="386"/>
            <x v="387"/>
            <x v="398"/>
            <x v="399"/>
            <x v="401"/>
            <x v="459"/>
          </reference>
          <reference field="12" count="1" selected="0">
            <x v="1"/>
          </reference>
          <reference field="13" count="1" selected="0">
            <x v="2"/>
          </reference>
        </references>
      </pivotArea>
    </format>
    <format dxfId="1472">
      <pivotArea dataOnly="0" labelOnly="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471">
      <pivotArea dataOnly="0" labelOnly="1" fieldPosition="0">
        <references count="3">
          <reference field="1" count="49">
            <x v="15"/>
            <x v="39"/>
            <x v="69"/>
            <x v="87"/>
            <x v="90"/>
            <x v="91"/>
            <x v="127"/>
            <x v="138"/>
            <x v="139"/>
            <x v="140"/>
            <x v="141"/>
            <x v="142"/>
            <x v="143"/>
            <x v="144"/>
            <x v="145"/>
            <x v="146"/>
            <x v="147"/>
            <x v="148"/>
            <x v="149"/>
            <x v="150"/>
            <x v="151"/>
            <x v="152"/>
            <x v="153"/>
            <x v="154"/>
            <x v="155"/>
            <x v="276"/>
            <x v="277"/>
            <x v="280"/>
            <x v="286"/>
            <x v="287"/>
            <x v="394"/>
            <x v="395"/>
            <x v="404"/>
            <x v="405"/>
            <x v="406"/>
            <x v="407"/>
            <x v="408"/>
            <x v="409"/>
            <x v="410"/>
            <x v="411"/>
            <x v="412"/>
            <x v="413"/>
            <x v="414"/>
            <x v="415"/>
            <x v="448"/>
            <x v="457"/>
            <x v="458"/>
            <x v="486"/>
            <x v="489"/>
          </reference>
          <reference field="12" count="1" selected="0">
            <x v="1"/>
          </reference>
          <reference field="13" count="1" selected="0">
            <x v="8"/>
          </reference>
        </references>
      </pivotArea>
    </format>
    <format dxfId="1470">
      <pivotArea dataOnly="0" labelOnly="1" fieldPosition="0">
        <references count="3">
          <reference field="1" count="4">
            <x v="209"/>
            <x v="292"/>
            <x v="432"/>
            <x v="433"/>
          </reference>
          <reference field="12" count="1" selected="0">
            <x v="2"/>
          </reference>
          <reference field="13" count="1" selected="0">
            <x v="1"/>
          </reference>
        </references>
      </pivotArea>
    </format>
    <format dxfId="1469">
      <pivotArea dataOnly="0" labelOnly="1" fieldPosition="0">
        <references count="3">
          <reference field="1" count="2">
            <x v="296"/>
            <x v="336"/>
          </reference>
          <reference field="12" count="1" selected="0">
            <x v="2"/>
          </reference>
          <reference field="13" count="1" selected="0">
            <x v="5"/>
          </reference>
        </references>
      </pivotArea>
    </format>
    <format dxfId="1468">
      <pivotArea dataOnly="0" labelOnly="1" fieldPosition="0">
        <references count="3">
          <reference field="1" count="17">
            <x v="9"/>
            <x v="77"/>
            <x v="78"/>
            <x v="204"/>
            <x v="205"/>
            <x v="290"/>
            <x v="301"/>
            <x v="302"/>
            <x v="303"/>
            <x v="304"/>
            <x v="307"/>
            <x v="490"/>
            <x v="491"/>
            <x v="492"/>
            <x v="493"/>
            <x v="494"/>
            <x v="495"/>
          </reference>
          <reference field="12" count="1" selected="0">
            <x v="3"/>
          </reference>
          <reference field="13" count="1" selected="0">
            <x v="3"/>
          </reference>
        </references>
      </pivotArea>
    </format>
    <format dxfId="1467">
      <pivotArea dataOnly="0" labelOnly="1" fieldPosition="0">
        <references count="3">
          <reference field="1" count="19">
            <x v="10"/>
            <x v="25"/>
            <x v="49"/>
            <x v="116"/>
            <x v="120"/>
            <x v="122"/>
            <x v="202"/>
            <x v="228"/>
            <x v="259"/>
            <x v="289"/>
            <x v="445"/>
            <x v="446"/>
            <x v="447"/>
            <x v="451"/>
            <x v="452"/>
            <x v="453"/>
            <x v="454"/>
            <x v="455"/>
            <x v="456"/>
          </reference>
          <reference field="12" count="1" selected="0">
            <x v="4"/>
          </reference>
          <reference field="13" count="1" selected="0">
            <x v="4"/>
          </reference>
        </references>
      </pivotArea>
    </format>
    <format dxfId="1466">
      <pivotArea dataOnly="0" labelOnly="1" fieldPosition="0">
        <references count="3">
          <reference field="1" count="2">
            <x v="337"/>
            <x v="435"/>
          </reference>
          <reference field="12" count="1" selected="0">
            <x v="4"/>
          </reference>
          <reference field="13" count="1" selected="0">
            <x v="5"/>
          </reference>
        </references>
      </pivotArea>
    </format>
    <format dxfId="1465">
      <pivotArea dataOnly="0" labelOnly="1" fieldPosition="0">
        <references count="3">
          <reference field="1" count="1">
            <x v="33"/>
          </reference>
          <reference field="12" count="1" selected="0">
            <x v="5"/>
          </reference>
          <reference field="13" count="1" selected="0">
            <x v="0"/>
          </reference>
        </references>
      </pivotArea>
    </format>
    <format dxfId="1464">
      <pivotArea dataOnly="0" labelOnly="1" fieldPosition="0">
        <references count="3">
          <reference field="1" count="4">
            <x v="37"/>
            <x v="43"/>
            <x v="92"/>
            <x v="444"/>
          </reference>
          <reference field="12" count="1" selected="0">
            <x v="5"/>
          </reference>
          <reference field="13" count="1" selected="0">
            <x v="5"/>
          </reference>
        </references>
      </pivotArea>
    </format>
    <format dxfId="1463">
      <pivotArea dataOnly="0" labelOnly="1" fieldPosition="0">
        <references count="3">
          <reference field="1" count="2">
            <x v="98"/>
            <x v="213"/>
          </reference>
          <reference field="12" count="1" selected="0">
            <x v="6"/>
          </reference>
          <reference field="13" count="1" selected="0">
            <x v="1"/>
          </reference>
        </references>
      </pivotArea>
    </format>
    <format dxfId="1462">
      <pivotArea dataOnly="0" labelOnly="1" fieldPosition="0">
        <references count="3">
          <reference field="1" count="50">
            <x v="0"/>
            <x v="2"/>
            <x v="5"/>
            <x v="8"/>
            <x v="17"/>
            <x v="18"/>
            <x v="19"/>
            <x v="20"/>
            <x v="21"/>
            <x v="22"/>
            <x v="26"/>
            <x v="51"/>
            <x v="52"/>
            <x v="53"/>
            <x v="72"/>
            <x v="73"/>
            <x v="74"/>
            <x v="75"/>
            <x v="76"/>
            <x v="115"/>
            <x v="117"/>
            <x v="118"/>
            <x v="119"/>
            <x v="158"/>
            <x v="172"/>
            <x v="188"/>
            <x v="189"/>
            <x v="190"/>
            <x v="191"/>
            <x v="192"/>
            <x v="193"/>
            <x v="221"/>
            <x v="222"/>
            <x v="225"/>
            <x v="233"/>
            <x v="260"/>
            <x v="261"/>
            <x v="291"/>
            <x v="293"/>
            <x v="298"/>
            <x v="326"/>
            <x v="327"/>
            <x v="328"/>
            <x v="329"/>
            <x v="330"/>
            <x v="331"/>
            <x v="343"/>
            <x v="347"/>
            <x v="348"/>
            <x v="349"/>
          </reference>
          <reference field="12" count="1" selected="0">
            <x v="6"/>
          </reference>
          <reference field="13" count="1" selected="0">
            <x v="5"/>
          </reference>
        </references>
      </pivotArea>
    </format>
    <format dxfId="1461">
      <pivotArea dataOnly="0" labelOnly="1" fieldPosition="0">
        <references count="3">
          <reference field="1" count="12">
            <x v="354"/>
            <x v="355"/>
            <x v="356"/>
            <x v="357"/>
            <x v="362"/>
            <x v="363"/>
            <x v="373"/>
            <x v="439"/>
            <x v="449"/>
            <x v="463"/>
            <x v="483"/>
            <x v="484"/>
          </reference>
          <reference field="12" count="1" selected="0">
            <x v="6"/>
          </reference>
          <reference field="13" count="1" selected="0">
            <x v="5"/>
          </reference>
        </references>
      </pivotArea>
    </format>
    <format dxfId="1460">
      <pivotArea dataOnly="0" labelOnly="1" fieldPosition="0">
        <references count="3">
          <reference field="1" count="50">
            <x v="3"/>
            <x v="34"/>
            <x v="35"/>
            <x v="46"/>
            <x v="50"/>
            <x v="59"/>
            <x v="60"/>
            <x v="61"/>
            <x v="62"/>
            <x v="63"/>
            <x v="64"/>
            <x v="65"/>
            <x v="83"/>
            <x v="84"/>
            <x v="85"/>
            <x v="95"/>
            <x v="97"/>
            <x v="99"/>
            <x v="100"/>
            <x v="101"/>
            <x v="102"/>
            <x v="103"/>
            <x v="128"/>
            <x v="129"/>
            <x v="130"/>
            <x v="131"/>
            <x v="132"/>
            <x v="133"/>
            <x v="134"/>
            <x v="135"/>
            <x v="194"/>
            <x v="198"/>
            <x v="199"/>
            <x v="236"/>
            <x v="237"/>
            <x v="238"/>
            <x v="239"/>
            <x v="241"/>
            <x v="242"/>
            <x v="305"/>
            <x v="306"/>
            <x v="321"/>
            <x v="322"/>
            <x v="323"/>
            <x v="324"/>
            <x v="325"/>
            <x v="380"/>
            <x v="381"/>
            <x v="382"/>
            <x v="383"/>
          </reference>
          <reference field="12" count="1" selected="0">
            <x v="6"/>
          </reference>
          <reference field="13" count="1" selected="0">
            <x v="7"/>
          </reference>
        </references>
      </pivotArea>
    </format>
    <format dxfId="1459">
      <pivotArea dataOnly="0" labelOnly="1" fieldPosition="0">
        <references count="3">
          <reference field="1" count="1">
            <x v="384"/>
          </reference>
          <reference field="12" count="1" selected="0">
            <x v="6"/>
          </reference>
          <reference field="13" count="1" selected="0">
            <x v="7"/>
          </reference>
        </references>
      </pivotArea>
    </format>
    <format dxfId="1458">
      <pivotArea dataOnly="0" labelOnly="1" fieldPosition="0">
        <references count="3">
          <reference field="1" count="1">
            <x v="210"/>
          </reference>
          <reference field="12" count="1" selected="0">
            <x v="7"/>
          </reference>
          <reference field="13" count="1" selected="0">
            <x v="5"/>
          </reference>
        </references>
      </pivotArea>
    </format>
    <format dxfId="1457">
      <pivotArea dataOnly="0" labelOnly="1" fieldPosition="0">
        <references count="3">
          <reference field="1" count="13">
            <x v="29"/>
            <x v="48"/>
            <x v="54"/>
            <x v="58"/>
            <x v="79"/>
            <x v="80"/>
            <x v="86"/>
            <x v="88"/>
            <x v="89"/>
            <x v="201"/>
            <x v="369"/>
            <x v="396"/>
            <x v="397"/>
          </reference>
          <reference field="12" count="1" selected="0">
            <x v="7"/>
          </reference>
          <reference field="13" count="1" selected="0">
            <x v="7"/>
          </reference>
        </references>
      </pivotArea>
    </format>
    <format dxfId="1456">
      <pivotArea dataOnly="0" labelOnly="1" fieldPosition="0">
        <references count="3">
          <reference field="1" count="1">
            <x v="416"/>
          </reference>
          <reference field="12" count="1" selected="0">
            <x v="7"/>
          </reference>
          <reference field="13" count="1" selected="0">
            <x v="8"/>
          </reference>
        </references>
      </pivotArea>
    </format>
    <format dxfId="1455">
      <pivotArea dataOnly="0" labelOnly="1" fieldPosition="0">
        <references count="3">
          <reference field="1" count="9">
            <x v="55"/>
            <x v="137"/>
            <x v="223"/>
            <x v="224"/>
            <x v="342"/>
            <x v="359"/>
            <x v="360"/>
            <x v="361"/>
            <x v="450"/>
          </reference>
          <reference field="12" count="1" selected="0">
            <x v="8"/>
          </reference>
          <reference field="13" count="1" selected="0">
            <x v="5"/>
          </reference>
        </references>
      </pivotArea>
    </format>
    <format dxfId="1454">
      <pivotArea dataOnly="0" labelOnly="1" fieldPosition="0">
        <references count="3">
          <reference field="1" count="35">
            <x v="30"/>
            <x v="31"/>
            <x v="45"/>
            <x v="203"/>
            <x v="266"/>
            <x v="267"/>
            <x v="268"/>
            <x v="269"/>
            <x v="270"/>
            <x v="271"/>
            <x v="272"/>
            <x v="273"/>
            <x v="274"/>
            <x v="275"/>
            <x v="460"/>
            <x v="461"/>
            <x v="464"/>
            <x v="465"/>
            <x v="466"/>
            <x v="467"/>
            <x v="468"/>
            <x v="469"/>
            <x v="470"/>
            <x v="471"/>
            <x v="472"/>
            <x v="473"/>
            <x v="474"/>
            <x v="475"/>
            <x v="476"/>
            <x v="477"/>
            <x v="478"/>
            <x v="479"/>
            <x v="480"/>
            <x v="481"/>
            <x v="482"/>
          </reference>
          <reference field="12" count="1" selected="0">
            <x v="8"/>
          </reference>
          <reference field="13" count="1" selected="0">
            <x v="9"/>
          </reference>
        </references>
      </pivotArea>
    </format>
    <format dxfId="1453">
      <pivotArea dataOnly="0" labelOnly="1" fieldPosition="0">
        <references count="3">
          <reference field="1" count="2">
            <x v="299"/>
            <x v="389"/>
          </reference>
          <reference field="12" count="1" selected="0">
            <x v="9"/>
          </reference>
          <reference field="13" count="1" selected="0">
            <x v="1"/>
          </reference>
        </references>
      </pivotArea>
    </format>
    <format dxfId="1452">
      <pivotArea dataOnly="0" labelOnly="1" fieldPosition="0">
        <references count="3">
          <reference field="1" count="50">
            <x v="24"/>
            <x v="36"/>
            <x v="40"/>
            <x v="41"/>
            <x v="42"/>
            <x v="56"/>
            <x v="94"/>
            <x v="104"/>
            <x v="105"/>
            <x v="106"/>
            <x v="107"/>
            <x v="108"/>
            <x v="109"/>
            <x v="110"/>
            <x v="111"/>
            <x v="112"/>
            <x v="125"/>
            <x v="136"/>
            <x v="160"/>
            <x v="161"/>
            <x v="162"/>
            <x v="163"/>
            <x v="164"/>
            <x v="165"/>
            <x v="166"/>
            <x v="167"/>
            <x v="168"/>
            <x v="169"/>
            <x v="170"/>
            <x v="171"/>
            <x v="173"/>
            <x v="174"/>
            <x v="175"/>
            <x v="176"/>
            <x v="177"/>
            <x v="178"/>
            <x v="180"/>
            <x v="181"/>
            <x v="187"/>
            <x v="195"/>
            <x v="196"/>
            <x v="206"/>
            <x v="208"/>
            <x v="214"/>
            <x v="215"/>
            <x v="216"/>
            <x v="217"/>
            <x v="219"/>
            <x v="226"/>
            <x v="227"/>
          </reference>
          <reference field="12" count="1" selected="0">
            <x v="9"/>
          </reference>
          <reference field="13" count="1" selected="0">
            <x v="5"/>
          </reference>
        </references>
      </pivotArea>
    </format>
    <format dxfId="1451">
      <pivotArea dataOnly="0" labelOnly="1" fieldPosition="0">
        <references count="3">
          <reference field="1" count="27">
            <x v="230"/>
            <x v="231"/>
            <x v="232"/>
            <x v="234"/>
            <x v="297"/>
            <x v="340"/>
            <x v="345"/>
            <x v="346"/>
            <x v="352"/>
            <x v="353"/>
            <x v="358"/>
            <x v="364"/>
            <x v="370"/>
            <x v="371"/>
            <x v="372"/>
            <x v="374"/>
            <x v="375"/>
            <x v="376"/>
            <x v="377"/>
            <x v="378"/>
            <x v="379"/>
            <x v="403"/>
            <x v="434"/>
            <x v="440"/>
            <x v="441"/>
            <x v="442"/>
            <x v="443"/>
          </reference>
          <reference field="12" count="1" selected="0">
            <x v="9"/>
          </reference>
          <reference field="13" count="1" selected="0">
            <x v="5"/>
          </reference>
        </references>
      </pivotArea>
    </format>
    <format dxfId="1450">
      <pivotArea dataOnly="0" labelOnly="1" fieldPosition="0">
        <references count="3">
          <reference field="1" count="14">
            <x v="27"/>
            <x v="28"/>
            <x v="229"/>
            <x v="235"/>
            <x v="283"/>
            <x v="284"/>
            <x v="285"/>
            <x v="388"/>
            <x v="390"/>
            <x v="391"/>
            <x v="392"/>
            <x v="393"/>
            <x v="400"/>
            <x v="402"/>
          </reference>
          <reference field="12" count="1" selected="0">
            <x v="9"/>
          </reference>
          <reference field="13" count="1" selected="0">
            <x v="7"/>
          </reference>
        </references>
      </pivotArea>
    </format>
    <format dxfId="1449">
      <pivotArea dataOnly="0" labelOnly="1" fieldPosition="0">
        <references count="3">
          <reference field="1" count="50">
            <x v="1"/>
            <x v="6"/>
            <x v="7"/>
            <x v="16"/>
            <x v="23"/>
            <x v="32"/>
            <x v="44"/>
            <x v="57"/>
            <x v="66"/>
            <x v="67"/>
            <x v="68"/>
            <x v="70"/>
            <x v="71"/>
            <x v="93"/>
            <x v="121"/>
            <x v="123"/>
            <x v="124"/>
            <x v="156"/>
            <x v="157"/>
            <x v="159"/>
            <x v="207"/>
            <x v="243"/>
            <x v="244"/>
            <x v="246"/>
            <x v="247"/>
            <x v="248"/>
            <x v="249"/>
            <x v="250"/>
            <x v="251"/>
            <x v="252"/>
            <x v="253"/>
            <x v="254"/>
            <x v="255"/>
            <x v="256"/>
            <x v="257"/>
            <x v="258"/>
            <x v="308"/>
            <x v="309"/>
            <x v="310"/>
            <x v="311"/>
            <x v="312"/>
            <x v="313"/>
            <x v="314"/>
            <x v="365"/>
            <x v="366"/>
            <x v="367"/>
            <x v="368"/>
            <x v="417"/>
            <x v="418"/>
            <x v="419"/>
          </reference>
          <reference field="12" count="1" selected="0">
            <x v="9"/>
          </reference>
          <reference field="13" count="1" selected="0">
            <x v="9"/>
          </reference>
        </references>
      </pivotArea>
    </format>
    <format dxfId="1448">
      <pivotArea dataOnly="0" labelOnly="1" fieldPosition="0">
        <references count="3">
          <reference field="1" count="14">
            <x v="420"/>
            <x v="421"/>
            <x v="422"/>
            <x v="423"/>
            <x v="424"/>
            <x v="425"/>
            <x v="426"/>
            <x v="427"/>
            <x v="428"/>
            <x v="429"/>
            <x v="430"/>
            <x v="431"/>
            <x v="487"/>
            <x v="488"/>
          </reference>
          <reference field="12" count="1" selected="0">
            <x v="9"/>
          </reference>
          <reference field="13" count="1" selected="0">
            <x v="9"/>
          </reference>
        </references>
      </pivotArea>
    </format>
    <format dxfId="1447">
      <pivotArea type="origin" dataOnly="0" labelOnly="1" outline="0" fieldPosition="0"/>
    </format>
    <format dxfId="1446">
      <pivotArea field="12" type="button" dataOnly="0" labelOnly="1" outline="0" axis="axisRow" fieldPosition="0"/>
    </format>
    <format dxfId="1445">
      <pivotArea dataOnly="0" labelOnly="1" fieldPosition="0">
        <references count="1">
          <reference field="12" count="0"/>
        </references>
      </pivotArea>
    </format>
    <format dxfId="1444">
      <pivotArea dataOnly="0" labelOnly="1" fieldPosition="0">
        <references count="1">
          <reference field="12" count="0" defaultSubtotal="1"/>
        </references>
      </pivotArea>
    </format>
    <format dxfId="1443">
      <pivotArea dataOnly="0" labelOnly="1" grandRow="1" outline="0" fieldPosition="0"/>
    </format>
    <format dxfId="1442">
      <pivotArea dataOnly="0" labelOnly="1" fieldPosition="0">
        <references count="2">
          <reference field="12" count="1" selected="0">
            <x v="0"/>
          </reference>
          <reference field="13" count="2">
            <x v="5"/>
            <x v="8"/>
          </reference>
        </references>
      </pivotArea>
    </format>
    <format dxfId="1441">
      <pivotArea dataOnly="0" labelOnly="1" fieldPosition="0">
        <references count="2">
          <reference field="12" count="1" selected="0">
            <x v="0"/>
          </reference>
          <reference field="13" count="2" defaultSubtotal="1">
            <x v="5"/>
            <x v="8"/>
          </reference>
        </references>
      </pivotArea>
    </format>
    <format dxfId="1440">
      <pivotArea dataOnly="0" labelOnly="1" fieldPosition="0">
        <references count="2">
          <reference field="12" count="1" selected="0">
            <x v="1"/>
          </reference>
          <reference field="13" count="4">
            <x v="0"/>
            <x v="2"/>
            <x v="5"/>
            <x v="8"/>
          </reference>
        </references>
      </pivotArea>
    </format>
    <format dxfId="1439">
      <pivotArea dataOnly="0" labelOnly="1" fieldPosition="0">
        <references count="2">
          <reference field="12" count="1" selected="0">
            <x v="1"/>
          </reference>
          <reference field="13" count="4" defaultSubtotal="1">
            <x v="0"/>
            <x v="2"/>
            <x v="5"/>
            <x v="8"/>
          </reference>
        </references>
      </pivotArea>
    </format>
    <format dxfId="1438">
      <pivotArea dataOnly="0" labelOnly="1" fieldPosition="0">
        <references count="2">
          <reference field="12" count="1" selected="0">
            <x v="2"/>
          </reference>
          <reference field="13" count="2">
            <x v="1"/>
            <x v="5"/>
          </reference>
        </references>
      </pivotArea>
    </format>
    <format dxfId="1437">
      <pivotArea dataOnly="0" labelOnly="1" fieldPosition="0">
        <references count="2">
          <reference field="12" count="1" selected="0">
            <x v="2"/>
          </reference>
          <reference field="13" count="2" defaultSubtotal="1">
            <x v="1"/>
            <x v="5"/>
          </reference>
        </references>
      </pivotArea>
    </format>
    <format dxfId="1436">
      <pivotArea dataOnly="0" labelOnly="1" fieldPosition="0">
        <references count="2">
          <reference field="12" count="1" selected="0">
            <x v="3"/>
          </reference>
          <reference field="13" count="1">
            <x v="3"/>
          </reference>
        </references>
      </pivotArea>
    </format>
    <format dxfId="1435">
      <pivotArea dataOnly="0" labelOnly="1" fieldPosition="0">
        <references count="2">
          <reference field="12" count="1" selected="0">
            <x v="3"/>
          </reference>
          <reference field="13" count="1" defaultSubtotal="1">
            <x v="3"/>
          </reference>
        </references>
      </pivotArea>
    </format>
    <format dxfId="1434">
      <pivotArea dataOnly="0" labelOnly="1" fieldPosition="0">
        <references count="2">
          <reference field="12" count="1" selected="0">
            <x v="4"/>
          </reference>
          <reference field="13" count="2">
            <x v="4"/>
            <x v="5"/>
          </reference>
        </references>
      </pivotArea>
    </format>
    <format dxfId="1433">
      <pivotArea dataOnly="0" labelOnly="1" fieldPosition="0">
        <references count="2">
          <reference field="12" count="1" selected="0">
            <x v="4"/>
          </reference>
          <reference field="13" count="2" defaultSubtotal="1">
            <x v="4"/>
            <x v="5"/>
          </reference>
        </references>
      </pivotArea>
    </format>
    <format dxfId="1432">
      <pivotArea dataOnly="0" labelOnly="1" fieldPosition="0">
        <references count="2">
          <reference field="12" count="1" selected="0">
            <x v="5"/>
          </reference>
          <reference field="13" count="2">
            <x v="0"/>
            <x v="5"/>
          </reference>
        </references>
      </pivotArea>
    </format>
    <format dxfId="1431">
      <pivotArea dataOnly="0" labelOnly="1" fieldPosition="0">
        <references count="2">
          <reference field="12" count="1" selected="0">
            <x v="5"/>
          </reference>
          <reference field="13" count="2" defaultSubtotal="1">
            <x v="0"/>
            <x v="5"/>
          </reference>
        </references>
      </pivotArea>
    </format>
    <format dxfId="1430">
      <pivotArea dataOnly="0" labelOnly="1" fieldPosition="0">
        <references count="2">
          <reference field="12" count="1" selected="0">
            <x v="6"/>
          </reference>
          <reference field="13" count="3">
            <x v="1"/>
            <x v="5"/>
            <x v="7"/>
          </reference>
        </references>
      </pivotArea>
    </format>
    <format dxfId="1429">
      <pivotArea dataOnly="0" labelOnly="1" fieldPosition="0">
        <references count="2">
          <reference field="12" count="1" selected="0">
            <x v="6"/>
          </reference>
          <reference field="13" count="3" defaultSubtotal="1">
            <x v="1"/>
            <x v="5"/>
            <x v="7"/>
          </reference>
        </references>
      </pivotArea>
    </format>
    <format dxfId="1428">
      <pivotArea dataOnly="0" labelOnly="1" fieldPosition="0">
        <references count="2">
          <reference field="12" count="1" selected="0">
            <x v="7"/>
          </reference>
          <reference field="13" count="3">
            <x v="5"/>
            <x v="7"/>
            <x v="8"/>
          </reference>
        </references>
      </pivotArea>
    </format>
    <format dxfId="1427">
      <pivotArea dataOnly="0" labelOnly="1" fieldPosition="0">
        <references count="2">
          <reference field="12" count="1" selected="0">
            <x v="7"/>
          </reference>
          <reference field="13" count="3" defaultSubtotal="1">
            <x v="5"/>
            <x v="7"/>
            <x v="8"/>
          </reference>
        </references>
      </pivotArea>
    </format>
    <format dxfId="1426">
      <pivotArea dataOnly="0" labelOnly="1" fieldPosition="0">
        <references count="2">
          <reference field="12" count="1" selected="0">
            <x v="8"/>
          </reference>
          <reference field="13" count="2">
            <x v="5"/>
            <x v="9"/>
          </reference>
        </references>
      </pivotArea>
    </format>
    <format dxfId="1425">
      <pivotArea dataOnly="0" labelOnly="1" fieldPosition="0">
        <references count="2">
          <reference field="12" count="1" selected="0">
            <x v="8"/>
          </reference>
          <reference field="13" count="2" defaultSubtotal="1">
            <x v="5"/>
            <x v="9"/>
          </reference>
        </references>
      </pivotArea>
    </format>
    <format dxfId="1424">
      <pivotArea dataOnly="0" labelOnly="1" fieldPosition="0">
        <references count="2">
          <reference field="12" count="1" selected="0">
            <x v="9"/>
          </reference>
          <reference field="13" count="4">
            <x v="1"/>
            <x v="5"/>
            <x v="7"/>
            <x v="9"/>
          </reference>
        </references>
      </pivotArea>
    </format>
    <format dxfId="1423">
      <pivotArea dataOnly="0" labelOnly="1" fieldPosition="0">
        <references count="2">
          <reference field="12" count="1" selected="0">
            <x v="9"/>
          </reference>
          <reference field="13" count="4" defaultSubtotal="1">
            <x v="1"/>
            <x v="5"/>
            <x v="7"/>
            <x v="9"/>
          </reference>
        </references>
      </pivotArea>
    </format>
    <format dxfId="1422">
      <pivotArea dataOnly="0" labelOnly="1" fieldPosition="0">
        <references count="3">
          <reference field="1" count="14">
            <x v="47"/>
            <x v="113"/>
            <x v="114"/>
            <x v="179"/>
            <x v="182"/>
            <x v="183"/>
            <x v="184"/>
            <x v="185"/>
            <x v="186"/>
            <x v="218"/>
            <x v="220"/>
            <x v="350"/>
            <x v="351"/>
            <x v="462"/>
          </reference>
          <reference field="12" count="1" selected="0">
            <x v="0"/>
          </reference>
          <reference field="13" count="1" selected="0">
            <x v="5"/>
          </reference>
        </references>
      </pivotArea>
    </format>
    <format dxfId="1421">
      <pivotArea dataOnly="0" labelOnly="1" fieldPosition="0">
        <references count="3">
          <reference field="1" count="2">
            <x v="4"/>
            <x v="11"/>
          </reference>
          <reference field="12" count="1" selected="0">
            <x v="0"/>
          </reference>
          <reference field="13" count="1" selected="0">
            <x v="8"/>
          </reference>
        </references>
      </pivotArea>
    </format>
    <format dxfId="1420">
      <pivotArea dataOnly="0" labelOnly="1" fieldPosition="0">
        <references count="3">
          <reference field="1" count="2">
            <x v="245"/>
            <x v="485"/>
          </reference>
          <reference field="12" count="1" selected="0">
            <x v="1"/>
          </reference>
          <reference field="13" count="1" selected="0">
            <x v="0"/>
          </reference>
        </references>
      </pivotArea>
    </format>
    <format dxfId="1419">
      <pivotArea dataOnly="0" labelOnly="1" fieldPosition="0">
        <references count="3">
          <reference field="1" count="31">
            <x v="12"/>
            <x v="13"/>
            <x v="14"/>
            <x v="38"/>
            <x v="96"/>
            <x v="197"/>
            <x v="200"/>
            <x v="211"/>
            <x v="212"/>
            <x v="262"/>
            <x v="263"/>
            <x v="264"/>
            <x v="265"/>
            <x v="278"/>
            <x v="279"/>
            <x v="281"/>
            <x v="282"/>
            <x v="288"/>
            <x v="315"/>
            <x v="316"/>
            <x v="317"/>
            <x v="318"/>
            <x v="319"/>
            <x v="320"/>
            <x v="385"/>
            <x v="386"/>
            <x v="387"/>
            <x v="398"/>
            <x v="399"/>
            <x v="401"/>
            <x v="459"/>
          </reference>
          <reference field="12" count="1" selected="0">
            <x v="1"/>
          </reference>
          <reference field="13" count="1" selected="0">
            <x v="2"/>
          </reference>
        </references>
      </pivotArea>
    </format>
    <format dxfId="1418">
      <pivotArea dataOnly="0" labelOnly="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417">
      <pivotArea dataOnly="0" labelOnly="1" fieldPosition="0">
        <references count="3">
          <reference field="1" count="49">
            <x v="15"/>
            <x v="39"/>
            <x v="69"/>
            <x v="87"/>
            <x v="90"/>
            <x v="91"/>
            <x v="127"/>
            <x v="138"/>
            <x v="139"/>
            <x v="140"/>
            <x v="141"/>
            <x v="142"/>
            <x v="143"/>
            <x v="144"/>
            <x v="145"/>
            <x v="146"/>
            <x v="147"/>
            <x v="148"/>
            <x v="149"/>
            <x v="150"/>
            <x v="151"/>
            <x v="152"/>
            <x v="153"/>
            <x v="154"/>
            <x v="155"/>
            <x v="276"/>
            <x v="277"/>
            <x v="280"/>
            <x v="286"/>
            <x v="287"/>
            <x v="394"/>
            <x v="395"/>
            <x v="404"/>
            <x v="405"/>
            <x v="406"/>
            <x v="407"/>
            <x v="408"/>
            <x v="409"/>
            <x v="410"/>
            <x v="411"/>
            <x v="412"/>
            <x v="413"/>
            <x v="414"/>
            <x v="415"/>
            <x v="448"/>
            <x v="457"/>
            <x v="458"/>
            <x v="486"/>
            <x v="489"/>
          </reference>
          <reference field="12" count="1" selected="0">
            <x v="1"/>
          </reference>
          <reference field="13" count="1" selected="0">
            <x v="8"/>
          </reference>
        </references>
      </pivotArea>
    </format>
    <format dxfId="1416">
      <pivotArea dataOnly="0" labelOnly="1" fieldPosition="0">
        <references count="3">
          <reference field="1" count="4">
            <x v="209"/>
            <x v="292"/>
            <x v="432"/>
            <x v="433"/>
          </reference>
          <reference field="12" count="1" selected="0">
            <x v="2"/>
          </reference>
          <reference field="13" count="1" selected="0">
            <x v="1"/>
          </reference>
        </references>
      </pivotArea>
    </format>
    <format dxfId="1415">
      <pivotArea dataOnly="0" labelOnly="1" fieldPosition="0">
        <references count="3">
          <reference field="1" count="2">
            <x v="296"/>
            <x v="336"/>
          </reference>
          <reference field="12" count="1" selected="0">
            <x v="2"/>
          </reference>
          <reference field="13" count="1" selected="0">
            <x v="5"/>
          </reference>
        </references>
      </pivotArea>
    </format>
    <format dxfId="1414">
      <pivotArea dataOnly="0" labelOnly="1" fieldPosition="0">
        <references count="3">
          <reference field="1" count="17">
            <x v="9"/>
            <x v="77"/>
            <x v="78"/>
            <x v="204"/>
            <x v="205"/>
            <x v="290"/>
            <x v="301"/>
            <x v="302"/>
            <x v="303"/>
            <x v="304"/>
            <x v="307"/>
            <x v="490"/>
            <x v="491"/>
            <x v="492"/>
            <x v="493"/>
            <x v="494"/>
            <x v="495"/>
          </reference>
          <reference field="12" count="1" selected="0">
            <x v="3"/>
          </reference>
          <reference field="13" count="1" selected="0">
            <x v="3"/>
          </reference>
        </references>
      </pivotArea>
    </format>
    <format dxfId="1413">
      <pivotArea dataOnly="0" labelOnly="1" fieldPosition="0">
        <references count="3">
          <reference field="1" count="19">
            <x v="10"/>
            <x v="25"/>
            <x v="49"/>
            <x v="116"/>
            <x v="120"/>
            <x v="122"/>
            <x v="202"/>
            <x v="228"/>
            <x v="259"/>
            <x v="289"/>
            <x v="445"/>
            <x v="446"/>
            <x v="447"/>
            <x v="451"/>
            <x v="452"/>
            <x v="453"/>
            <x v="454"/>
            <x v="455"/>
            <x v="456"/>
          </reference>
          <reference field="12" count="1" selected="0">
            <x v="4"/>
          </reference>
          <reference field="13" count="1" selected="0">
            <x v="4"/>
          </reference>
        </references>
      </pivotArea>
    </format>
    <format dxfId="1412">
      <pivotArea dataOnly="0" labelOnly="1" fieldPosition="0">
        <references count="3">
          <reference field="1" count="2">
            <x v="337"/>
            <x v="435"/>
          </reference>
          <reference field="12" count="1" selected="0">
            <x v="4"/>
          </reference>
          <reference field="13" count="1" selected="0">
            <x v="5"/>
          </reference>
        </references>
      </pivotArea>
    </format>
    <format dxfId="1411">
      <pivotArea dataOnly="0" labelOnly="1" fieldPosition="0">
        <references count="3">
          <reference field="1" count="1">
            <x v="33"/>
          </reference>
          <reference field="12" count="1" selected="0">
            <x v="5"/>
          </reference>
          <reference field="13" count="1" selected="0">
            <x v="0"/>
          </reference>
        </references>
      </pivotArea>
    </format>
    <format dxfId="1410">
      <pivotArea dataOnly="0" labelOnly="1" fieldPosition="0">
        <references count="3">
          <reference field="1" count="4">
            <x v="37"/>
            <x v="43"/>
            <x v="92"/>
            <x v="444"/>
          </reference>
          <reference field="12" count="1" selected="0">
            <x v="5"/>
          </reference>
          <reference field="13" count="1" selected="0">
            <x v="5"/>
          </reference>
        </references>
      </pivotArea>
    </format>
    <format dxfId="1409">
      <pivotArea dataOnly="0" labelOnly="1" fieldPosition="0">
        <references count="3">
          <reference field="1" count="2">
            <x v="98"/>
            <x v="213"/>
          </reference>
          <reference field="12" count="1" selected="0">
            <x v="6"/>
          </reference>
          <reference field="13" count="1" selected="0">
            <x v="1"/>
          </reference>
        </references>
      </pivotArea>
    </format>
    <format dxfId="1408">
      <pivotArea dataOnly="0" labelOnly="1" fieldPosition="0">
        <references count="3">
          <reference field="1" count="50">
            <x v="0"/>
            <x v="2"/>
            <x v="5"/>
            <x v="8"/>
            <x v="17"/>
            <x v="18"/>
            <x v="19"/>
            <x v="20"/>
            <x v="21"/>
            <x v="22"/>
            <x v="26"/>
            <x v="51"/>
            <x v="52"/>
            <x v="53"/>
            <x v="72"/>
            <x v="73"/>
            <x v="74"/>
            <x v="75"/>
            <x v="76"/>
            <x v="115"/>
            <x v="117"/>
            <x v="118"/>
            <x v="119"/>
            <x v="158"/>
            <x v="172"/>
            <x v="188"/>
            <x v="189"/>
            <x v="190"/>
            <x v="191"/>
            <x v="192"/>
            <x v="193"/>
            <x v="221"/>
            <x v="222"/>
            <x v="225"/>
            <x v="233"/>
            <x v="260"/>
            <x v="261"/>
            <x v="291"/>
            <x v="293"/>
            <x v="298"/>
            <x v="326"/>
            <x v="327"/>
            <x v="328"/>
            <x v="329"/>
            <x v="330"/>
            <x v="331"/>
            <x v="343"/>
            <x v="347"/>
            <x v="348"/>
            <x v="349"/>
          </reference>
          <reference field="12" count="1" selected="0">
            <x v="6"/>
          </reference>
          <reference field="13" count="1" selected="0">
            <x v="5"/>
          </reference>
        </references>
      </pivotArea>
    </format>
    <format dxfId="1407">
      <pivotArea dataOnly="0" labelOnly="1" fieldPosition="0">
        <references count="3">
          <reference field="1" count="12">
            <x v="354"/>
            <x v="355"/>
            <x v="356"/>
            <x v="357"/>
            <x v="362"/>
            <x v="363"/>
            <x v="373"/>
            <x v="439"/>
            <x v="449"/>
            <x v="463"/>
            <x v="483"/>
            <x v="484"/>
          </reference>
          <reference field="12" count="1" selected="0">
            <x v="6"/>
          </reference>
          <reference field="13" count="1" selected="0">
            <x v="5"/>
          </reference>
        </references>
      </pivotArea>
    </format>
    <format dxfId="1406">
      <pivotArea dataOnly="0" labelOnly="1" fieldPosition="0">
        <references count="3">
          <reference field="1" count="50">
            <x v="3"/>
            <x v="34"/>
            <x v="35"/>
            <x v="46"/>
            <x v="50"/>
            <x v="59"/>
            <x v="60"/>
            <x v="61"/>
            <x v="62"/>
            <x v="63"/>
            <x v="64"/>
            <x v="65"/>
            <x v="83"/>
            <x v="84"/>
            <x v="85"/>
            <x v="95"/>
            <x v="97"/>
            <x v="99"/>
            <x v="100"/>
            <x v="101"/>
            <x v="102"/>
            <x v="103"/>
            <x v="128"/>
            <x v="129"/>
            <x v="130"/>
            <x v="131"/>
            <x v="132"/>
            <x v="133"/>
            <x v="134"/>
            <x v="135"/>
            <x v="194"/>
            <x v="198"/>
            <x v="199"/>
            <x v="236"/>
            <x v="237"/>
            <x v="238"/>
            <x v="239"/>
            <x v="241"/>
            <x v="242"/>
            <x v="305"/>
            <x v="306"/>
            <x v="321"/>
            <x v="322"/>
            <x v="323"/>
            <x v="324"/>
            <x v="325"/>
            <x v="380"/>
            <x v="381"/>
            <x v="382"/>
            <x v="383"/>
          </reference>
          <reference field="12" count="1" selected="0">
            <x v="6"/>
          </reference>
          <reference field="13" count="1" selected="0">
            <x v="7"/>
          </reference>
        </references>
      </pivotArea>
    </format>
    <format dxfId="1405">
      <pivotArea dataOnly="0" labelOnly="1" fieldPosition="0">
        <references count="3">
          <reference field="1" count="1">
            <x v="384"/>
          </reference>
          <reference field="12" count="1" selected="0">
            <x v="6"/>
          </reference>
          <reference field="13" count="1" selected="0">
            <x v="7"/>
          </reference>
        </references>
      </pivotArea>
    </format>
    <format dxfId="1404">
      <pivotArea dataOnly="0" labelOnly="1" fieldPosition="0">
        <references count="3">
          <reference field="1" count="1">
            <x v="210"/>
          </reference>
          <reference field="12" count="1" selected="0">
            <x v="7"/>
          </reference>
          <reference field="13" count="1" selected="0">
            <x v="5"/>
          </reference>
        </references>
      </pivotArea>
    </format>
    <format dxfId="1403">
      <pivotArea dataOnly="0" labelOnly="1" fieldPosition="0">
        <references count="3">
          <reference field="1" count="13">
            <x v="29"/>
            <x v="48"/>
            <x v="54"/>
            <x v="58"/>
            <x v="79"/>
            <x v="80"/>
            <x v="86"/>
            <x v="88"/>
            <x v="89"/>
            <x v="201"/>
            <x v="369"/>
            <x v="396"/>
            <x v="397"/>
          </reference>
          <reference field="12" count="1" selected="0">
            <x v="7"/>
          </reference>
          <reference field="13" count="1" selected="0">
            <x v="7"/>
          </reference>
        </references>
      </pivotArea>
    </format>
    <format dxfId="1402">
      <pivotArea dataOnly="0" labelOnly="1" fieldPosition="0">
        <references count="3">
          <reference field="1" count="1">
            <x v="416"/>
          </reference>
          <reference field="12" count="1" selected="0">
            <x v="7"/>
          </reference>
          <reference field="13" count="1" selected="0">
            <x v="8"/>
          </reference>
        </references>
      </pivotArea>
    </format>
    <format dxfId="1401">
      <pivotArea dataOnly="0" labelOnly="1" fieldPosition="0">
        <references count="3">
          <reference field="1" count="9">
            <x v="55"/>
            <x v="137"/>
            <x v="223"/>
            <x v="224"/>
            <x v="342"/>
            <x v="359"/>
            <x v="360"/>
            <x v="361"/>
            <x v="450"/>
          </reference>
          <reference field="12" count="1" selected="0">
            <x v="8"/>
          </reference>
          <reference field="13" count="1" selected="0">
            <x v="5"/>
          </reference>
        </references>
      </pivotArea>
    </format>
    <format dxfId="1400">
      <pivotArea dataOnly="0" labelOnly="1" fieldPosition="0">
        <references count="3">
          <reference field="1" count="35">
            <x v="30"/>
            <x v="31"/>
            <x v="45"/>
            <x v="203"/>
            <x v="266"/>
            <x v="267"/>
            <x v="268"/>
            <x v="269"/>
            <x v="270"/>
            <x v="271"/>
            <x v="272"/>
            <x v="273"/>
            <x v="274"/>
            <x v="275"/>
            <x v="460"/>
            <x v="461"/>
            <x v="464"/>
            <x v="465"/>
            <x v="466"/>
            <x v="467"/>
            <x v="468"/>
            <x v="469"/>
            <x v="470"/>
            <x v="471"/>
            <x v="472"/>
            <x v="473"/>
            <x v="474"/>
            <x v="475"/>
            <x v="476"/>
            <x v="477"/>
            <x v="478"/>
            <x v="479"/>
            <x v="480"/>
            <x v="481"/>
            <x v="482"/>
          </reference>
          <reference field="12" count="1" selected="0">
            <x v="8"/>
          </reference>
          <reference field="13" count="1" selected="0">
            <x v="9"/>
          </reference>
        </references>
      </pivotArea>
    </format>
    <format dxfId="1399">
      <pivotArea dataOnly="0" labelOnly="1" fieldPosition="0">
        <references count="3">
          <reference field="1" count="2">
            <x v="299"/>
            <x v="389"/>
          </reference>
          <reference field="12" count="1" selected="0">
            <x v="9"/>
          </reference>
          <reference field="13" count="1" selected="0">
            <x v="1"/>
          </reference>
        </references>
      </pivotArea>
    </format>
    <format dxfId="1398">
      <pivotArea dataOnly="0" labelOnly="1" fieldPosition="0">
        <references count="3">
          <reference field="1" count="50">
            <x v="24"/>
            <x v="36"/>
            <x v="40"/>
            <x v="41"/>
            <x v="42"/>
            <x v="56"/>
            <x v="94"/>
            <x v="104"/>
            <x v="105"/>
            <x v="106"/>
            <x v="107"/>
            <x v="108"/>
            <x v="109"/>
            <x v="110"/>
            <x v="111"/>
            <x v="112"/>
            <x v="125"/>
            <x v="136"/>
            <x v="160"/>
            <x v="161"/>
            <x v="162"/>
            <x v="163"/>
            <x v="164"/>
            <x v="165"/>
            <x v="166"/>
            <x v="167"/>
            <x v="168"/>
            <x v="169"/>
            <x v="170"/>
            <x v="171"/>
            <x v="173"/>
            <x v="174"/>
            <x v="175"/>
            <x v="176"/>
            <x v="177"/>
            <x v="178"/>
            <x v="180"/>
            <x v="181"/>
            <x v="187"/>
            <x v="195"/>
            <x v="196"/>
            <x v="206"/>
            <x v="208"/>
            <x v="214"/>
            <x v="215"/>
            <x v="216"/>
            <x v="217"/>
            <x v="219"/>
            <x v="226"/>
            <x v="227"/>
          </reference>
          <reference field="12" count="1" selected="0">
            <x v="9"/>
          </reference>
          <reference field="13" count="1" selected="0">
            <x v="5"/>
          </reference>
        </references>
      </pivotArea>
    </format>
    <format dxfId="1397">
      <pivotArea dataOnly="0" labelOnly="1" fieldPosition="0">
        <references count="3">
          <reference field="1" count="27">
            <x v="230"/>
            <x v="231"/>
            <x v="232"/>
            <x v="234"/>
            <x v="297"/>
            <x v="340"/>
            <x v="345"/>
            <x v="346"/>
            <x v="352"/>
            <x v="353"/>
            <x v="358"/>
            <x v="364"/>
            <x v="370"/>
            <x v="371"/>
            <x v="372"/>
            <x v="374"/>
            <x v="375"/>
            <x v="376"/>
            <x v="377"/>
            <x v="378"/>
            <x v="379"/>
            <x v="403"/>
            <x v="434"/>
            <x v="440"/>
            <x v="441"/>
            <x v="442"/>
            <x v="443"/>
          </reference>
          <reference field="12" count="1" selected="0">
            <x v="9"/>
          </reference>
          <reference field="13" count="1" selected="0">
            <x v="5"/>
          </reference>
        </references>
      </pivotArea>
    </format>
    <format dxfId="1396">
      <pivotArea dataOnly="0" labelOnly="1" fieldPosition="0">
        <references count="3">
          <reference field="1" count="14">
            <x v="27"/>
            <x v="28"/>
            <x v="229"/>
            <x v="235"/>
            <x v="283"/>
            <x v="284"/>
            <x v="285"/>
            <x v="388"/>
            <x v="390"/>
            <x v="391"/>
            <x v="392"/>
            <x v="393"/>
            <x v="400"/>
            <x v="402"/>
          </reference>
          <reference field="12" count="1" selected="0">
            <x v="9"/>
          </reference>
          <reference field="13" count="1" selected="0">
            <x v="7"/>
          </reference>
        </references>
      </pivotArea>
    </format>
    <format dxfId="1395">
      <pivotArea dataOnly="0" labelOnly="1" fieldPosition="0">
        <references count="3">
          <reference field="1" count="50">
            <x v="1"/>
            <x v="6"/>
            <x v="7"/>
            <x v="16"/>
            <x v="23"/>
            <x v="32"/>
            <x v="44"/>
            <x v="57"/>
            <x v="66"/>
            <x v="67"/>
            <x v="68"/>
            <x v="70"/>
            <x v="71"/>
            <x v="93"/>
            <x v="121"/>
            <x v="123"/>
            <x v="124"/>
            <x v="156"/>
            <x v="157"/>
            <x v="159"/>
            <x v="207"/>
            <x v="243"/>
            <x v="244"/>
            <x v="246"/>
            <x v="247"/>
            <x v="248"/>
            <x v="249"/>
            <x v="250"/>
            <x v="251"/>
            <x v="252"/>
            <x v="253"/>
            <x v="254"/>
            <x v="255"/>
            <x v="256"/>
            <x v="257"/>
            <x v="258"/>
            <x v="308"/>
            <x v="309"/>
            <x v="310"/>
            <x v="311"/>
            <x v="312"/>
            <x v="313"/>
            <x v="314"/>
            <x v="365"/>
            <x v="366"/>
            <x v="367"/>
            <x v="368"/>
            <x v="417"/>
            <x v="418"/>
            <x v="419"/>
          </reference>
          <reference field="12" count="1" selected="0">
            <x v="9"/>
          </reference>
          <reference field="13" count="1" selected="0">
            <x v="9"/>
          </reference>
        </references>
      </pivotArea>
    </format>
    <format dxfId="1394">
      <pivotArea dataOnly="0" labelOnly="1" fieldPosition="0">
        <references count="3">
          <reference field="1" count="14">
            <x v="420"/>
            <x v="421"/>
            <x v="422"/>
            <x v="423"/>
            <x v="424"/>
            <x v="425"/>
            <x v="426"/>
            <x v="427"/>
            <x v="428"/>
            <x v="429"/>
            <x v="430"/>
            <x v="431"/>
            <x v="487"/>
            <x v="488"/>
          </reference>
          <reference field="12" count="1" selected="0">
            <x v="9"/>
          </reference>
          <reference field="13" count="1" selected="0">
            <x v="9"/>
          </reference>
        </references>
      </pivotArea>
    </format>
    <format dxfId="1393">
      <pivotArea field="12" type="button" dataOnly="0" labelOnly="1" outline="0" axis="axisRow" fieldPosition="0"/>
    </format>
    <format dxfId="1392">
      <pivotArea field="12" type="button" dataOnly="0" labelOnly="1" outline="0" axis="axisRow" fieldPosition="0"/>
    </format>
    <format dxfId="1391">
      <pivotArea dataOnly="0" labelOnly="1" fieldPosition="0">
        <references count="1">
          <reference field="7" count="0"/>
        </references>
      </pivotArea>
    </format>
    <format dxfId="1390">
      <pivotArea dataOnly="0" labelOnly="1" grandCol="1" outline="0" fieldPosition="0"/>
    </format>
    <format dxfId="1389">
      <pivotArea field="12" type="button" dataOnly="0" labelOnly="1" outline="0" axis="axisRow" fieldPosition="0"/>
    </format>
    <format dxfId="1388">
      <pivotArea dataOnly="0" labelOnly="1" fieldPosition="0">
        <references count="1">
          <reference field="7" count="0"/>
        </references>
      </pivotArea>
    </format>
    <format dxfId="1387">
      <pivotArea dataOnly="0" labelOnly="1" grandCol="1" outline="0" fieldPosition="0"/>
    </format>
    <format dxfId="1386">
      <pivotArea field="12" type="button" dataOnly="0" labelOnly="1" outline="0" axis="axisRow" fieldPosition="0"/>
    </format>
    <format dxfId="1385">
      <pivotArea dataOnly="0" labelOnly="1" fieldPosition="0">
        <references count="1">
          <reference field="7" count="0"/>
        </references>
      </pivotArea>
    </format>
    <format dxfId="1384">
      <pivotArea dataOnly="0" labelOnly="1" grandCol="1" outline="0" fieldPosition="0"/>
    </format>
    <format dxfId="1383">
      <pivotArea collapsedLevelsAreSubtotals="1" fieldPosition="0">
        <references count="1">
          <reference field="12" count="1">
            <x v="0"/>
          </reference>
        </references>
      </pivotArea>
    </format>
    <format dxfId="1382">
      <pivotArea collapsedLevelsAreSubtotals="1" fieldPosition="0">
        <references count="2">
          <reference field="12" count="1" selected="0">
            <x v="0"/>
          </reference>
          <reference field="13" count="1">
            <x v="5"/>
          </reference>
        </references>
      </pivotArea>
    </format>
    <format dxfId="1381">
      <pivotArea collapsedLevelsAreSubtotals="1" fieldPosition="0">
        <references count="3">
          <reference field="1" count="10">
            <x v="47"/>
            <x v="113"/>
            <x v="114"/>
            <x v="179"/>
            <x v="182"/>
            <x v="218"/>
            <x v="220"/>
            <x v="350"/>
            <x v="351"/>
            <x v="462"/>
          </reference>
          <reference field="12" count="1" selected="0">
            <x v="0"/>
          </reference>
          <reference field="13" count="1" selected="0">
            <x v="5"/>
          </reference>
        </references>
      </pivotArea>
    </format>
    <format dxfId="1380">
      <pivotArea collapsedLevelsAreSubtotals="1" fieldPosition="0">
        <references count="2">
          <reference field="12" count="1" selected="0">
            <x v="0"/>
          </reference>
          <reference field="13" count="1" defaultSubtotal="1">
            <x v="5"/>
          </reference>
        </references>
      </pivotArea>
    </format>
    <format dxfId="1379">
      <pivotArea collapsedLevelsAreSubtotals="1" fieldPosition="0">
        <references count="2">
          <reference field="12" count="1" selected="0">
            <x v="0"/>
          </reference>
          <reference field="13" count="1">
            <x v="8"/>
          </reference>
        </references>
      </pivotArea>
    </format>
    <format dxfId="1378">
      <pivotArea collapsedLevelsAreSubtotals="1" fieldPosition="0">
        <references count="3">
          <reference field="1" count="1">
            <x v="11"/>
          </reference>
          <reference field="12" count="1" selected="0">
            <x v="0"/>
          </reference>
          <reference field="13" count="1" selected="0">
            <x v="8"/>
          </reference>
        </references>
      </pivotArea>
    </format>
    <format dxfId="1377">
      <pivotArea collapsedLevelsAreSubtotals="1" fieldPosition="0">
        <references count="2">
          <reference field="12" count="1" selected="0">
            <x v="0"/>
          </reference>
          <reference field="13" count="1" defaultSubtotal="1">
            <x v="8"/>
          </reference>
        </references>
      </pivotArea>
    </format>
    <format dxfId="1376">
      <pivotArea collapsedLevelsAreSubtotals="1" fieldPosition="0">
        <references count="1">
          <reference field="12" count="1" defaultSubtotal="1">
            <x v="0"/>
          </reference>
        </references>
      </pivotArea>
    </format>
    <format dxfId="1375">
      <pivotArea collapsedLevelsAreSubtotals="1" fieldPosition="0">
        <references count="1">
          <reference field="12" count="1">
            <x v="1"/>
          </reference>
        </references>
      </pivotArea>
    </format>
    <format dxfId="1374">
      <pivotArea collapsedLevelsAreSubtotals="1" fieldPosition="0">
        <references count="2">
          <reference field="12" count="1" selected="0">
            <x v="1"/>
          </reference>
          <reference field="13" count="1">
            <x v="0"/>
          </reference>
        </references>
      </pivotArea>
    </format>
    <format dxfId="1373">
      <pivotArea collapsedLevelsAreSubtotals="1" fieldPosition="0">
        <references count="3">
          <reference field="1" count="1">
            <x v="485"/>
          </reference>
          <reference field="12" count="1" selected="0">
            <x v="1"/>
          </reference>
          <reference field="13" count="1" selected="0">
            <x v="0"/>
          </reference>
        </references>
      </pivotArea>
    </format>
    <format dxfId="1372">
      <pivotArea collapsedLevelsAreSubtotals="1" fieldPosition="0">
        <references count="2">
          <reference field="12" count="1" selected="0">
            <x v="1"/>
          </reference>
          <reference field="13" count="1" defaultSubtotal="1">
            <x v="0"/>
          </reference>
        </references>
      </pivotArea>
    </format>
    <format dxfId="1371">
      <pivotArea collapsedLevelsAreSubtotals="1" fieldPosition="0">
        <references count="2">
          <reference field="12" count="1" selected="0">
            <x v="1"/>
          </reference>
          <reference field="13" count="1">
            <x v="2"/>
          </reference>
        </references>
      </pivotArea>
    </format>
    <format dxfId="1370">
      <pivotArea collapsedLevelsAreSubtotals="1" fieldPosition="0">
        <references count="3">
          <reference field="1" count="17">
            <x v="200"/>
            <x v="212"/>
            <x v="262"/>
            <x v="265"/>
            <x v="278"/>
            <x v="279"/>
            <x v="315"/>
            <x v="316"/>
            <x v="317"/>
            <x v="318"/>
            <x v="319"/>
            <x v="320"/>
            <x v="385"/>
            <x v="386"/>
            <x v="387"/>
            <x v="399"/>
            <x v="401"/>
          </reference>
          <reference field="12" count="1" selected="0">
            <x v="1"/>
          </reference>
          <reference field="13" count="1" selected="0">
            <x v="2"/>
          </reference>
        </references>
      </pivotArea>
    </format>
    <format dxfId="1369">
      <pivotArea collapsedLevelsAreSubtotals="1" fieldPosition="0">
        <references count="2">
          <reference field="12" count="1" selected="0">
            <x v="1"/>
          </reference>
          <reference field="13" count="1" defaultSubtotal="1">
            <x v="2"/>
          </reference>
        </references>
      </pivotArea>
    </format>
    <format dxfId="1368">
      <pivotArea collapsedLevelsAreSubtotals="1" fieldPosition="0">
        <references count="2">
          <reference field="12" count="1" selected="0">
            <x v="1"/>
          </reference>
          <reference field="13" count="1">
            <x v="5"/>
          </reference>
        </references>
      </pivotArea>
    </format>
    <format dxfId="1367">
      <pivotArea collapsedLevelsAreSubtotals="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366">
      <pivotArea collapsedLevelsAreSubtotals="1" fieldPosition="0">
        <references count="2">
          <reference field="12" count="1" selected="0">
            <x v="1"/>
          </reference>
          <reference field="13" count="1" defaultSubtotal="1">
            <x v="5"/>
          </reference>
        </references>
      </pivotArea>
    </format>
    <format dxfId="1365">
      <pivotArea collapsedLevelsAreSubtotals="1" fieldPosition="0">
        <references count="2">
          <reference field="12" count="1" selected="0">
            <x v="1"/>
          </reference>
          <reference field="13" count="1">
            <x v="8"/>
          </reference>
        </references>
      </pivotArea>
    </format>
    <format dxfId="1364">
      <pivotArea collapsedLevelsAreSubtotals="1" fieldPosition="0">
        <references count="3">
          <reference field="1" count="24">
            <x v="69"/>
            <x v="90"/>
            <x v="127"/>
            <x v="142"/>
            <x v="145"/>
            <x v="146"/>
            <x v="148"/>
            <x v="153"/>
            <x v="276"/>
            <x v="280"/>
            <x v="287"/>
            <x v="404"/>
            <x v="405"/>
            <x v="406"/>
            <x v="407"/>
            <x v="408"/>
            <x v="409"/>
            <x v="410"/>
            <x v="411"/>
            <x v="412"/>
            <x v="413"/>
            <x v="414"/>
            <x v="486"/>
            <x v="489"/>
          </reference>
          <reference field="12" count="1" selected="0">
            <x v="1"/>
          </reference>
          <reference field="13" count="1" selected="0">
            <x v="8"/>
          </reference>
        </references>
      </pivotArea>
    </format>
    <format dxfId="1363">
      <pivotArea collapsedLevelsAreSubtotals="1" fieldPosition="0">
        <references count="2">
          <reference field="12" count="1" selected="0">
            <x v="1"/>
          </reference>
          <reference field="13" count="1" defaultSubtotal="1">
            <x v="8"/>
          </reference>
        </references>
      </pivotArea>
    </format>
    <format dxfId="1362">
      <pivotArea collapsedLevelsAreSubtotals="1" fieldPosition="0">
        <references count="1">
          <reference field="12" count="1" defaultSubtotal="1">
            <x v="1"/>
          </reference>
        </references>
      </pivotArea>
    </format>
    <format dxfId="1361">
      <pivotArea collapsedLevelsAreSubtotals="1" fieldPosition="0">
        <references count="1">
          <reference field="12" count="1">
            <x v="2"/>
          </reference>
        </references>
      </pivotArea>
    </format>
    <format dxfId="1360">
      <pivotArea collapsedLevelsAreSubtotals="1" fieldPosition="0">
        <references count="2">
          <reference field="12" count="1" selected="0">
            <x v="2"/>
          </reference>
          <reference field="13" count="1">
            <x v="1"/>
          </reference>
        </references>
      </pivotArea>
    </format>
    <format dxfId="1359">
      <pivotArea collapsedLevelsAreSubtotals="1" fieldPosition="0">
        <references count="3">
          <reference field="1" count="3">
            <x v="292"/>
            <x v="432"/>
            <x v="433"/>
          </reference>
          <reference field="12" count="1" selected="0">
            <x v="2"/>
          </reference>
          <reference field="13" count="1" selected="0">
            <x v="1"/>
          </reference>
        </references>
      </pivotArea>
    </format>
    <format dxfId="1358">
      <pivotArea collapsedLevelsAreSubtotals="1" fieldPosition="0">
        <references count="2">
          <reference field="12" count="1" selected="0">
            <x v="2"/>
          </reference>
          <reference field="13" count="1" defaultSubtotal="1">
            <x v="1"/>
          </reference>
        </references>
      </pivotArea>
    </format>
    <format dxfId="1357">
      <pivotArea collapsedLevelsAreSubtotals="1" fieldPosition="0">
        <references count="2">
          <reference field="12" count="1" selected="0">
            <x v="2"/>
          </reference>
          <reference field="13" count="1">
            <x v="5"/>
          </reference>
        </references>
      </pivotArea>
    </format>
    <format dxfId="1356">
      <pivotArea collapsedLevelsAreSubtotals="1" fieldPosition="0">
        <references count="3">
          <reference field="1" count="2">
            <x v="296"/>
            <x v="336"/>
          </reference>
          <reference field="12" count="1" selected="0">
            <x v="2"/>
          </reference>
          <reference field="13" count="1" selected="0">
            <x v="5"/>
          </reference>
        </references>
      </pivotArea>
    </format>
    <format dxfId="1355">
      <pivotArea collapsedLevelsAreSubtotals="1" fieldPosition="0">
        <references count="2">
          <reference field="12" count="1" selected="0">
            <x v="2"/>
          </reference>
          <reference field="13" count="1" defaultSubtotal="1">
            <x v="5"/>
          </reference>
        </references>
      </pivotArea>
    </format>
    <format dxfId="1354">
      <pivotArea collapsedLevelsAreSubtotals="1" fieldPosition="0">
        <references count="1">
          <reference field="12" count="1" defaultSubtotal="1">
            <x v="2"/>
          </reference>
        </references>
      </pivotArea>
    </format>
    <format dxfId="1353">
      <pivotArea collapsedLevelsAreSubtotals="1" fieldPosition="0">
        <references count="1">
          <reference field="12" count="1">
            <x v="3"/>
          </reference>
        </references>
      </pivotArea>
    </format>
    <format dxfId="1352">
      <pivotArea collapsedLevelsAreSubtotals="1" fieldPosition="0">
        <references count="2">
          <reference field="12" count="1" selected="0">
            <x v="3"/>
          </reference>
          <reference field="13" count="1">
            <x v="3"/>
          </reference>
        </references>
      </pivotArea>
    </format>
    <format dxfId="1351">
      <pivotArea collapsedLevelsAreSubtotals="1" fieldPosition="0">
        <references count="3">
          <reference field="1" count="13">
            <x v="9"/>
            <x v="77"/>
            <x v="290"/>
            <x v="301"/>
            <x v="302"/>
            <x v="303"/>
            <x v="304"/>
            <x v="490"/>
            <x v="491"/>
            <x v="492"/>
            <x v="493"/>
            <x v="494"/>
            <x v="495"/>
          </reference>
          <reference field="12" count="1" selected="0">
            <x v="3"/>
          </reference>
          <reference field="13" count="1" selected="0">
            <x v="3"/>
          </reference>
        </references>
      </pivotArea>
    </format>
    <format dxfId="1350">
      <pivotArea collapsedLevelsAreSubtotals="1" fieldPosition="0">
        <references count="2">
          <reference field="12" count="1" selected="0">
            <x v="3"/>
          </reference>
          <reference field="13" count="1" defaultSubtotal="1">
            <x v="3"/>
          </reference>
        </references>
      </pivotArea>
    </format>
    <format dxfId="1349">
      <pivotArea collapsedLevelsAreSubtotals="1" fieldPosition="0">
        <references count="1">
          <reference field="12" count="1" defaultSubtotal="1">
            <x v="3"/>
          </reference>
        </references>
      </pivotArea>
    </format>
    <format dxfId="1348">
      <pivotArea collapsedLevelsAreSubtotals="1" fieldPosition="0">
        <references count="1">
          <reference field="12" count="1">
            <x v="4"/>
          </reference>
        </references>
      </pivotArea>
    </format>
    <format dxfId="1347">
      <pivotArea collapsedLevelsAreSubtotals="1" fieldPosition="0">
        <references count="2">
          <reference field="12" count="1" selected="0">
            <x v="4"/>
          </reference>
          <reference field="13" count="1">
            <x v="4"/>
          </reference>
        </references>
      </pivotArea>
    </format>
    <format dxfId="1346">
      <pivotArea collapsedLevelsAreSubtotals="1" fieldPosition="0">
        <references count="3">
          <reference field="1" count="9">
            <x v="445"/>
            <x v="446"/>
            <x v="447"/>
            <x v="451"/>
            <x v="452"/>
            <x v="453"/>
            <x v="454"/>
            <x v="455"/>
            <x v="456"/>
          </reference>
          <reference field="12" count="1" selected="0">
            <x v="4"/>
          </reference>
          <reference field="13" count="1" selected="0">
            <x v="4"/>
          </reference>
        </references>
      </pivotArea>
    </format>
    <format dxfId="1345">
      <pivotArea collapsedLevelsAreSubtotals="1" fieldPosition="0">
        <references count="2">
          <reference field="12" count="1" selected="0">
            <x v="4"/>
          </reference>
          <reference field="13" count="1" defaultSubtotal="1">
            <x v="4"/>
          </reference>
        </references>
      </pivotArea>
    </format>
    <format dxfId="1344">
      <pivotArea collapsedLevelsAreSubtotals="1" fieldPosition="0">
        <references count="2">
          <reference field="12" count="1" selected="0">
            <x v="4"/>
          </reference>
          <reference field="13" count="1">
            <x v="5"/>
          </reference>
        </references>
      </pivotArea>
    </format>
    <format dxfId="1343">
      <pivotArea collapsedLevelsAreSubtotals="1" fieldPosition="0">
        <references count="3">
          <reference field="1" count="2">
            <x v="337"/>
            <x v="435"/>
          </reference>
          <reference field="12" count="1" selected="0">
            <x v="4"/>
          </reference>
          <reference field="13" count="1" selected="0">
            <x v="5"/>
          </reference>
        </references>
      </pivotArea>
    </format>
    <format dxfId="1342">
      <pivotArea collapsedLevelsAreSubtotals="1" fieldPosition="0">
        <references count="2">
          <reference field="12" count="1" selected="0">
            <x v="4"/>
          </reference>
          <reference field="13" count="1" defaultSubtotal="1">
            <x v="5"/>
          </reference>
        </references>
      </pivotArea>
    </format>
    <format dxfId="1341">
      <pivotArea collapsedLevelsAreSubtotals="1" fieldPosition="0">
        <references count="1">
          <reference field="12" count="1" defaultSubtotal="1">
            <x v="4"/>
          </reference>
        </references>
      </pivotArea>
    </format>
    <format dxfId="1340">
      <pivotArea collapsedLevelsAreSubtotals="1" fieldPosition="0">
        <references count="1">
          <reference field="12" count="1">
            <x v="5"/>
          </reference>
        </references>
      </pivotArea>
    </format>
    <format dxfId="1339">
      <pivotArea collapsedLevelsAreSubtotals="1" fieldPosition="0">
        <references count="2">
          <reference field="12" count="1" selected="0">
            <x v="5"/>
          </reference>
          <reference field="13" count="1">
            <x v="0"/>
          </reference>
        </references>
      </pivotArea>
    </format>
    <format dxfId="1338">
      <pivotArea collapsedLevelsAreSubtotals="1" fieldPosition="0">
        <references count="3">
          <reference field="1" count="1">
            <x v="33"/>
          </reference>
          <reference field="12" count="1" selected="0">
            <x v="5"/>
          </reference>
          <reference field="13" count="1" selected="0">
            <x v="0"/>
          </reference>
        </references>
      </pivotArea>
    </format>
    <format dxfId="1337">
      <pivotArea collapsedLevelsAreSubtotals="1" fieldPosition="0">
        <references count="2">
          <reference field="12" count="1" selected="0">
            <x v="5"/>
          </reference>
          <reference field="13" count="1" defaultSubtotal="1">
            <x v="0"/>
          </reference>
        </references>
      </pivotArea>
    </format>
    <format dxfId="1336">
      <pivotArea collapsedLevelsAreSubtotals="1" fieldPosition="0">
        <references count="2">
          <reference field="12" count="1" selected="0">
            <x v="5"/>
          </reference>
          <reference field="13" count="1">
            <x v="5"/>
          </reference>
        </references>
      </pivotArea>
    </format>
    <format dxfId="1335">
      <pivotArea collapsedLevelsAreSubtotals="1" fieldPosition="0">
        <references count="3">
          <reference field="1" count="3">
            <x v="37"/>
            <x v="92"/>
            <x v="444"/>
          </reference>
          <reference field="12" count="1" selected="0">
            <x v="5"/>
          </reference>
          <reference field="13" count="1" selected="0">
            <x v="5"/>
          </reference>
        </references>
      </pivotArea>
    </format>
    <format dxfId="1334">
      <pivotArea collapsedLevelsAreSubtotals="1" fieldPosition="0">
        <references count="2">
          <reference field="12" count="1" selected="0">
            <x v="5"/>
          </reference>
          <reference field="13" count="1" defaultSubtotal="1">
            <x v="5"/>
          </reference>
        </references>
      </pivotArea>
    </format>
    <format dxfId="1333">
      <pivotArea collapsedLevelsAreSubtotals="1" fieldPosition="0">
        <references count="1">
          <reference field="12" count="1" defaultSubtotal="1">
            <x v="5"/>
          </reference>
        </references>
      </pivotArea>
    </format>
    <format dxfId="1332">
      <pivotArea collapsedLevelsAreSubtotals="1" fieldPosition="0">
        <references count="1">
          <reference field="12" count="1">
            <x v="6"/>
          </reference>
        </references>
      </pivotArea>
    </format>
    <format dxfId="1331">
      <pivotArea collapsedLevelsAreSubtotals="1" fieldPosition="0">
        <references count="2">
          <reference field="12" count="1" selected="0">
            <x v="6"/>
          </reference>
          <reference field="13" count="1">
            <x v="1"/>
          </reference>
        </references>
      </pivotArea>
    </format>
    <format dxfId="1330">
      <pivotArea collapsedLevelsAreSubtotals="1" fieldPosition="0">
        <references count="3">
          <reference field="1" count="2">
            <x v="98"/>
            <x v="213"/>
          </reference>
          <reference field="12" count="1" selected="0">
            <x v="6"/>
          </reference>
          <reference field="13" count="1" selected="0">
            <x v="1"/>
          </reference>
        </references>
      </pivotArea>
    </format>
    <format dxfId="1329">
      <pivotArea collapsedLevelsAreSubtotals="1" fieldPosition="0">
        <references count="2">
          <reference field="12" count="1" selected="0">
            <x v="6"/>
          </reference>
          <reference field="13" count="1" defaultSubtotal="1">
            <x v="1"/>
          </reference>
        </references>
      </pivotArea>
    </format>
    <format dxfId="1328">
      <pivotArea collapsedLevelsAreSubtotals="1" fieldPosition="0">
        <references count="2">
          <reference field="12" count="1" selected="0">
            <x v="6"/>
          </reference>
          <reference field="13" count="1">
            <x v="5"/>
          </reference>
        </references>
      </pivotArea>
    </format>
    <format dxfId="1327">
      <pivotArea collapsedLevelsAreSubtotals="1" fieldPosition="0">
        <references count="3">
          <reference field="1" count="40">
            <x v="0"/>
            <x v="8"/>
            <x v="21"/>
            <x v="22"/>
            <x v="53"/>
            <x v="74"/>
            <x v="75"/>
            <x v="76"/>
            <x v="115"/>
            <x v="117"/>
            <x v="119"/>
            <x v="189"/>
            <x v="190"/>
            <x v="221"/>
            <x v="222"/>
            <x v="225"/>
            <x v="233"/>
            <x v="260"/>
            <x v="291"/>
            <x v="326"/>
            <x v="327"/>
            <x v="328"/>
            <x v="329"/>
            <x v="331"/>
            <x v="343"/>
            <x v="347"/>
            <x v="348"/>
            <x v="349"/>
            <x v="354"/>
            <x v="355"/>
            <x v="356"/>
            <x v="357"/>
            <x v="362"/>
            <x v="363"/>
            <x v="373"/>
            <x v="439"/>
            <x v="449"/>
            <x v="463"/>
            <x v="483"/>
            <x v="484"/>
          </reference>
          <reference field="12" count="1" selected="0">
            <x v="6"/>
          </reference>
          <reference field="13" count="1" selected="0">
            <x v="5"/>
          </reference>
        </references>
      </pivotArea>
    </format>
    <format dxfId="1326">
      <pivotArea collapsedLevelsAreSubtotals="1" fieldPosition="0">
        <references count="2">
          <reference field="12" count="1" selected="0">
            <x v="6"/>
          </reference>
          <reference field="13" count="1" defaultSubtotal="1">
            <x v="5"/>
          </reference>
        </references>
      </pivotArea>
    </format>
    <format dxfId="1325">
      <pivotArea collapsedLevelsAreSubtotals="1" fieldPosition="0">
        <references count="2">
          <reference field="12" count="1" selected="0">
            <x v="6"/>
          </reference>
          <reference field="13" count="1">
            <x v="7"/>
          </reference>
        </references>
      </pivotArea>
    </format>
    <format dxfId="1324">
      <pivotArea collapsedLevelsAreSubtotals="1" fieldPosition="0">
        <references count="3">
          <reference field="1" count="20">
            <x v="3"/>
            <x v="35"/>
            <x v="60"/>
            <x v="99"/>
            <x v="100"/>
            <x v="101"/>
            <x v="131"/>
            <x v="194"/>
            <x v="305"/>
            <x v="306"/>
            <x v="321"/>
            <x v="322"/>
            <x v="323"/>
            <x v="324"/>
            <x v="325"/>
            <x v="380"/>
            <x v="381"/>
            <x v="382"/>
            <x v="383"/>
            <x v="384"/>
          </reference>
          <reference field="12" count="1" selected="0">
            <x v="6"/>
          </reference>
          <reference field="13" count="1" selected="0">
            <x v="7"/>
          </reference>
        </references>
      </pivotArea>
    </format>
    <format dxfId="1323">
      <pivotArea collapsedLevelsAreSubtotals="1" fieldPosition="0">
        <references count="2">
          <reference field="12" count="1" selected="0">
            <x v="6"/>
          </reference>
          <reference field="13" count="1" defaultSubtotal="1">
            <x v="7"/>
          </reference>
        </references>
      </pivotArea>
    </format>
    <format dxfId="1322">
      <pivotArea collapsedLevelsAreSubtotals="1" fieldPosition="0">
        <references count="1">
          <reference field="12" count="1" defaultSubtotal="1">
            <x v="6"/>
          </reference>
        </references>
      </pivotArea>
    </format>
    <format dxfId="1321">
      <pivotArea collapsedLevelsAreSubtotals="1" fieldPosition="0">
        <references count="1">
          <reference field="12" count="1">
            <x v="7"/>
          </reference>
        </references>
      </pivotArea>
    </format>
    <format dxfId="1320">
      <pivotArea collapsedLevelsAreSubtotals="1" fieldPosition="0">
        <references count="2">
          <reference field="12" count="1" selected="0">
            <x v="7"/>
          </reference>
          <reference field="13" count="1">
            <x v="5"/>
          </reference>
        </references>
      </pivotArea>
    </format>
    <format dxfId="1319">
      <pivotArea collapsedLevelsAreSubtotals="1" fieldPosition="0">
        <references count="3">
          <reference field="1" count="1">
            <x v="210"/>
          </reference>
          <reference field="12" count="1" selected="0">
            <x v="7"/>
          </reference>
          <reference field="13" count="1" selected="0">
            <x v="5"/>
          </reference>
        </references>
      </pivotArea>
    </format>
    <format dxfId="1318">
      <pivotArea collapsedLevelsAreSubtotals="1" fieldPosition="0">
        <references count="2">
          <reference field="12" count="1" selected="0">
            <x v="7"/>
          </reference>
          <reference field="13" count="1" defaultSubtotal="1">
            <x v="5"/>
          </reference>
        </references>
      </pivotArea>
    </format>
    <format dxfId="1317">
      <pivotArea collapsedLevelsAreSubtotals="1" fieldPosition="0">
        <references count="2">
          <reference field="12" count="1" selected="0">
            <x v="7"/>
          </reference>
          <reference field="13" count="1">
            <x v="7"/>
          </reference>
        </references>
      </pivotArea>
    </format>
    <format dxfId="1316">
      <pivotArea collapsedLevelsAreSubtotals="1" fieldPosition="0">
        <references count="3">
          <reference field="1" count="9">
            <x v="48"/>
            <x v="54"/>
            <x v="58"/>
            <x v="86"/>
            <x v="88"/>
            <x v="89"/>
            <x v="201"/>
            <x v="396"/>
            <x v="397"/>
          </reference>
          <reference field="12" count="1" selected="0">
            <x v="7"/>
          </reference>
          <reference field="13" count="1" selected="0">
            <x v="7"/>
          </reference>
        </references>
      </pivotArea>
    </format>
    <format dxfId="1315">
      <pivotArea collapsedLevelsAreSubtotals="1" fieldPosition="0">
        <references count="2">
          <reference field="12" count="1" selected="0">
            <x v="7"/>
          </reference>
          <reference field="13" count="1" defaultSubtotal="1">
            <x v="7"/>
          </reference>
        </references>
      </pivotArea>
    </format>
    <format dxfId="1314">
      <pivotArea collapsedLevelsAreSubtotals="1" fieldPosition="0">
        <references count="2">
          <reference field="12" count="1" selected="0">
            <x v="7"/>
          </reference>
          <reference field="13" count="1">
            <x v="8"/>
          </reference>
        </references>
      </pivotArea>
    </format>
    <format dxfId="1313">
      <pivotArea collapsedLevelsAreSubtotals="1" fieldPosition="0">
        <references count="3">
          <reference field="1" count="1">
            <x v="416"/>
          </reference>
          <reference field="12" count="1" selected="0">
            <x v="7"/>
          </reference>
          <reference field="13" count="1" selected="0">
            <x v="8"/>
          </reference>
        </references>
      </pivotArea>
    </format>
    <format dxfId="1312">
      <pivotArea collapsedLevelsAreSubtotals="1" fieldPosition="0">
        <references count="2">
          <reference field="12" count="1" selected="0">
            <x v="7"/>
          </reference>
          <reference field="13" count="1" defaultSubtotal="1">
            <x v="8"/>
          </reference>
        </references>
      </pivotArea>
    </format>
    <format dxfId="1311">
      <pivotArea collapsedLevelsAreSubtotals="1" fieldPosition="0">
        <references count="1">
          <reference field="12" count="1" defaultSubtotal="1">
            <x v="7"/>
          </reference>
        </references>
      </pivotArea>
    </format>
    <format dxfId="1310">
      <pivotArea collapsedLevelsAreSubtotals="1" fieldPosition="0">
        <references count="1">
          <reference field="12" count="1">
            <x v="8"/>
          </reference>
        </references>
      </pivotArea>
    </format>
    <format dxfId="1309">
      <pivotArea collapsedLevelsAreSubtotals="1" fieldPosition="0">
        <references count="2">
          <reference field="12" count="1" selected="0">
            <x v="8"/>
          </reference>
          <reference field="13" count="1">
            <x v="5"/>
          </reference>
        </references>
      </pivotArea>
    </format>
    <format dxfId="1308">
      <pivotArea collapsedLevelsAreSubtotals="1" fieldPosition="0">
        <references count="3">
          <reference field="1" count="8">
            <x v="55"/>
            <x v="137"/>
            <x v="223"/>
            <x v="224"/>
            <x v="342"/>
            <x v="359"/>
            <x v="361"/>
            <x v="450"/>
          </reference>
          <reference field="12" count="1" selected="0">
            <x v="8"/>
          </reference>
          <reference field="13" count="1" selected="0">
            <x v="5"/>
          </reference>
        </references>
      </pivotArea>
    </format>
    <format dxfId="1307">
      <pivotArea collapsedLevelsAreSubtotals="1" fieldPosition="0">
        <references count="2">
          <reference field="12" count="1" selected="0">
            <x v="8"/>
          </reference>
          <reference field="13" count="1" defaultSubtotal="1">
            <x v="5"/>
          </reference>
        </references>
      </pivotArea>
    </format>
    <format dxfId="1306">
      <pivotArea collapsedLevelsAreSubtotals="1" fieldPosition="0">
        <references count="2">
          <reference field="12" count="1" selected="0">
            <x v="8"/>
          </reference>
          <reference field="13" count="1">
            <x v="9"/>
          </reference>
        </references>
      </pivotArea>
    </format>
    <format dxfId="1305">
      <pivotArea collapsedLevelsAreSubtotals="1" fieldPosition="0">
        <references count="3">
          <reference field="1" count="24">
            <x v="30"/>
            <x v="45"/>
            <x v="203"/>
            <x v="266"/>
            <x v="460"/>
            <x v="461"/>
            <x v="464"/>
            <x v="465"/>
            <x v="466"/>
            <x v="467"/>
            <x v="468"/>
            <x v="469"/>
            <x v="470"/>
            <x v="471"/>
            <x v="473"/>
            <x v="474"/>
            <x v="475"/>
            <x v="476"/>
            <x v="477"/>
            <x v="478"/>
            <x v="479"/>
            <x v="480"/>
            <x v="481"/>
            <x v="482"/>
          </reference>
          <reference field="12" count="1" selected="0">
            <x v="8"/>
          </reference>
          <reference field="13" count="1" selected="0">
            <x v="9"/>
          </reference>
        </references>
      </pivotArea>
    </format>
    <format dxfId="1304">
      <pivotArea collapsedLevelsAreSubtotals="1" fieldPosition="0">
        <references count="2">
          <reference field="12" count="1" selected="0">
            <x v="8"/>
          </reference>
          <reference field="13" count="1" defaultSubtotal="1">
            <x v="9"/>
          </reference>
        </references>
      </pivotArea>
    </format>
    <format dxfId="1303">
      <pivotArea collapsedLevelsAreSubtotals="1" fieldPosition="0">
        <references count="1">
          <reference field="12" count="1" defaultSubtotal="1">
            <x v="8"/>
          </reference>
        </references>
      </pivotArea>
    </format>
    <format dxfId="1302">
      <pivotArea collapsedLevelsAreSubtotals="1" fieldPosition="0">
        <references count="1">
          <reference field="12" count="1">
            <x v="9"/>
          </reference>
        </references>
      </pivotArea>
    </format>
    <format dxfId="1301">
      <pivotArea collapsedLevelsAreSubtotals="1" fieldPosition="0">
        <references count="2">
          <reference field="12" count="1" selected="0">
            <x v="9"/>
          </reference>
          <reference field="13" count="1">
            <x v="1"/>
          </reference>
        </references>
      </pivotArea>
    </format>
    <format dxfId="1300">
      <pivotArea collapsedLevelsAreSubtotals="1" fieldPosition="0">
        <references count="3">
          <reference field="1" count="2">
            <x v="299"/>
            <x v="389"/>
          </reference>
          <reference field="12" count="1" selected="0">
            <x v="9"/>
          </reference>
          <reference field="13" count="1" selected="0">
            <x v="1"/>
          </reference>
        </references>
      </pivotArea>
    </format>
    <format dxfId="1299">
      <pivotArea collapsedLevelsAreSubtotals="1" fieldPosition="0">
        <references count="2">
          <reference field="12" count="1" selected="0">
            <x v="9"/>
          </reference>
          <reference field="13" count="1" defaultSubtotal="1">
            <x v="1"/>
          </reference>
        </references>
      </pivotArea>
    </format>
    <format dxfId="1298">
      <pivotArea collapsedLevelsAreSubtotals="1" fieldPosition="0">
        <references count="2">
          <reference field="12" count="1" selected="0">
            <x v="9"/>
          </reference>
          <reference field="13" count="1">
            <x v="5"/>
          </reference>
        </references>
      </pivotArea>
    </format>
    <format dxfId="1297">
      <pivotArea collapsedLevelsAreSubtotals="1" fieldPosition="0">
        <references count="3">
          <reference field="1" count="51">
            <x v="40"/>
            <x v="94"/>
            <x v="106"/>
            <x v="109"/>
            <x v="110"/>
            <x v="111"/>
            <x v="112"/>
            <x v="125"/>
            <x v="136"/>
            <x v="161"/>
            <x v="162"/>
            <x v="163"/>
            <x v="166"/>
            <x v="167"/>
            <x v="170"/>
            <x v="171"/>
            <x v="174"/>
            <x v="176"/>
            <x v="177"/>
            <x v="178"/>
            <x v="180"/>
            <x v="187"/>
            <x v="195"/>
            <x v="206"/>
            <x v="208"/>
            <x v="214"/>
            <x v="216"/>
            <x v="217"/>
            <x v="219"/>
            <x v="226"/>
            <x v="227"/>
            <x v="230"/>
            <x v="231"/>
            <x v="232"/>
            <x v="297"/>
            <x v="340"/>
            <x v="345"/>
            <x v="346"/>
            <x v="352"/>
            <x v="353"/>
            <x v="358"/>
            <x v="364"/>
            <x v="370"/>
            <x v="374"/>
            <x v="375"/>
            <x v="403"/>
            <x v="434"/>
            <x v="440"/>
            <x v="441"/>
            <x v="442"/>
            <x v="443"/>
          </reference>
          <reference field="12" count="1" selected="0">
            <x v="9"/>
          </reference>
          <reference field="13" count="1" selected="0">
            <x v="5"/>
          </reference>
        </references>
      </pivotArea>
    </format>
    <format dxfId="1296">
      <pivotArea collapsedLevelsAreSubtotals="1" fieldPosition="0">
        <references count="2">
          <reference field="12" count="1" selected="0">
            <x v="9"/>
          </reference>
          <reference field="13" count="1" defaultSubtotal="1">
            <x v="5"/>
          </reference>
        </references>
      </pivotArea>
    </format>
    <format dxfId="1295">
      <pivotArea collapsedLevelsAreSubtotals="1" fieldPosition="0">
        <references count="2">
          <reference field="12" count="1" selected="0">
            <x v="9"/>
          </reference>
          <reference field="13" count="1">
            <x v="7"/>
          </reference>
        </references>
      </pivotArea>
    </format>
    <format dxfId="1294">
      <pivotArea collapsedLevelsAreSubtotals="1" fieldPosition="0">
        <references count="3">
          <reference field="1" count="9">
            <x v="235"/>
            <x v="285"/>
            <x v="388"/>
            <x v="390"/>
            <x v="391"/>
            <x v="392"/>
            <x v="393"/>
            <x v="400"/>
            <x v="402"/>
          </reference>
          <reference field="12" count="1" selected="0">
            <x v="9"/>
          </reference>
          <reference field="13" count="1" selected="0">
            <x v="7"/>
          </reference>
        </references>
      </pivotArea>
    </format>
    <format dxfId="1293">
      <pivotArea collapsedLevelsAreSubtotals="1" fieldPosition="0">
        <references count="2">
          <reference field="12" count="1" selected="0">
            <x v="9"/>
          </reference>
          <reference field="13" count="1" defaultSubtotal="1">
            <x v="7"/>
          </reference>
        </references>
      </pivotArea>
    </format>
    <format dxfId="1292">
      <pivotArea collapsedLevelsAreSubtotals="1" fieldPosition="0">
        <references count="2">
          <reference field="12" count="1" selected="0">
            <x v="9"/>
          </reference>
          <reference field="13" count="1">
            <x v="9"/>
          </reference>
        </references>
      </pivotArea>
    </format>
    <format dxfId="1291">
      <pivotArea collapsedLevelsAreSubtotals="1" fieldPosition="0">
        <references count="3">
          <reference field="1" count="32">
            <x v="32"/>
            <x v="68"/>
            <x v="156"/>
            <x v="249"/>
            <x v="308"/>
            <x v="309"/>
            <x v="310"/>
            <x v="311"/>
            <x v="312"/>
            <x v="313"/>
            <x v="314"/>
            <x v="365"/>
            <x v="366"/>
            <x v="367"/>
            <x v="368"/>
            <x v="417"/>
            <x v="418"/>
            <x v="419"/>
            <x v="420"/>
            <x v="421"/>
            <x v="422"/>
            <x v="423"/>
            <x v="424"/>
            <x v="425"/>
            <x v="426"/>
            <x v="427"/>
            <x v="428"/>
            <x v="429"/>
            <x v="430"/>
            <x v="431"/>
            <x v="487"/>
            <x v="488"/>
          </reference>
          <reference field="12" count="1" selected="0">
            <x v="9"/>
          </reference>
          <reference field="13" count="1" selected="0">
            <x v="9"/>
          </reference>
        </references>
      </pivotArea>
    </format>
    <format dxfId="1290">
      <pivotArea collapsedLevelsAreSubtotals="1" fieldPosition="0">
        <references count="2">
          <reference field="12" count="1" selected="0">
            <x v="9"/>
          </reference>
          <reference field="13" count="1" defaultSubtotal="1">
            <x v="9"/>
          </reference>
        </references>
      </pivotArea>
    </format>
    <format dxfId="1289">
      <pivotArea collapsedLevelsAreSubtotals="1" fieldPosition="0">
        <references count="1">
          <reference field="12" count="1" defaultSubtotal="1">
            <x v="9"/>
          </reference>
        </references>
      </pivotArea>
    </format>
    <format dxfId="1288">
      <pivotArea dataOnly="0" labelOnly="1" fieldPosition="0">
        <references count="1">
          <reference field="12" count="0"/>
        </references>
      </pivotArea>
    </format>
    <format dxfId="1287">
      <pivotArea dataOnly="0" labelOnly="1" fieldPosition="0">
        <references count="1">
          <reference field="12" count="0" defaultSubtotal="1"/>
        </references>
      </pivotArea>
    </format>
    <format dxfId="1286">
      <pivotArea dataOnly="0" labelOnly="1" fieldPosition="0">
        <references count="2">
          <reference field="12" count="1" selected="0">
            <x v="0"/>
          </reference>
          <reference field="13" count="2">
            <x v="5"/>
            <x v="8"/>
          </reference>
        </references>
      </pivotArea>
    </format>
    <format dxfId="1285">
      <pivotArea dataOnly="0" labelOnly="1" fieldPosition="0">
        <references count="2">
          <reference field="12" count="1" selected="0">
            <x v="0"/>
          </reference>
          <reference field="13" count="2" defaultSubtotal="1">
            <x v="5"/>
            <x v="8"/>
          </reference>
        </references>
      </pivotArea>
    </format>
    <format dxfId="1284">
      <pivotArea dataOnly="0" labelOnly="1" fieldPosition="0">
        <references count="2">
          <reference field="12" count="1" selected="0">
            <x v="1"/>
          </reference>
          <reference field="13" count="4">
            <x v="0"/>
            <x v="2"/>
            <x v="5"/>
            <x v="8"/>
          </reference>
        </references>
      </pivotArea>
    </format>
    <format dxfId="1283">
      <pivotArea dataOnly="0" labelOnly="1" fieldPosition="0">
        <references count="2">
          <reference field="12" count="1" selected="0">
            <x v="1"/>
          </reference>
          <reference field="13" count="4" defaultSubtotal="1">
            <x v="0"/>
            <x v="2"/>
            <x v="5"/>
            <x v="8"/>
          </reference>
        </references>
      </pivotArea>
    </format>
    <format dxfId="1282">
      <pivotArea dataOnly="0" labelOnly="1" fieldPosition="0">
        <references count="2">
          <reference field="12" count="1" selected="0">
            <x v="2"/>
          </reference>
          <reference field="13" count="2">
            <x v="1"/>
            <x v="5"/>
          </reference>
        </references>
      </pivotArea>
    </format>
    <format dxfId="1281">
      <pivotArea dataOnly="0" labelOnly="1" fieldPosition="0">
        <references count="2">
          <reference field="12" count="1" selected="0">
            <x v="2"/>
          </reference>
          <reference field="13" count="2" defaultSubtotal="1">
            <x v="1"/>
            <x v="5"/>
          </reference>
        </references>
      </pivotArea>
    </format>
    <format dxfId="1280">
      <pivotArea dataOnly="0" labelOnly="1" fieldPosition="0">
        <references count="2">
          <reference field="12" count="1" selected="0">
            <x v="3"/>
          </reference>
          <reference field="13" count="1">
            <x v="3"/>
          </reference>
        </references>
      </pivotArea>
    </format>
    <format dxfId="1279">
      <pivotArea dataOnly="0" labelOnly="1" fieldPosition="0">
        <references count="2">
          <reference field="12" count="1" selected="0">
            <x v="3"/>
          </reference>
          <reference field="13" count="1" defaultSubtotal="1">
            <x v="3"/>
          </reference>
        </references>
      </pivotArea>
    </format>
    <format dxfId="1278">
      <pivotArea dataOnly="0" labelOnly="1" fieldPosition="0">
        <references count="2">
          <reference field="12" count="1" selected="0">
            <x v="4"/>
          </reference>
          <reference field="13" count="2">
            <x v="4"/>
            <x v="5"/>
          </reference>
        </references>
      </pivotArea>
    </format>
    <format dxfId="1277">
      <pivotArea dataOnly="0" labelOnly="1" fieldPosition="0">
        <references count="2">
          <reference field="12" count="1" selected="0">
            <x v="4"/>
          </reference>
          <reference field="13" count="2" defaultSubtotal="1">
            <x v="4"/>
            <x v="5"/>
          </reference>
        </references>
      </pivotArea>
    </format>
    <format dxfId="1276">
      <pivotArea dataOnly="0" labelOnly="1" fieldPosition="0">
        <references count="2">
          <reference field="12" count="1" selected="0">
            <x v="5"/>
          </reference>
          <reference field="13" count="2">
            <x v="0"/>
            <x v="5"/>
          </reference>
        </references>
      </pivotArea>
    </format>
    <format dxfId="1275">
      <pivotArea dataOnly="0" labelOnly="1" fieldPosition="0">
        <references count="2">
          <reference field="12" count="1" selected="0">
            <x v="5"/>
          </reference>
          <reference field="13" count="2" defaultSubtotal="1">
            <x v="0"/>
            <x v="5"/>
          </reference>
        </references>
      </pivotArea>
    </format>
    <format dxfId="1274">
      <pivotArea dataOnly="0" labelOnly="1" fieldPosition="0">
        <references count="2">
          <reference field="12" count="1" selected="0">
            <x v="6"/>
          </reference>
          <reference field="13" count="3">
            <x v="1"/>
            <x v="5"/>
            <x v="7"/>
          </reference>
        </references>
      </pivotArea>
    </format>
    <format dxfId="1273">
      <pivotArea dataOnly="0" labelOnly="1" fieldPosition="0">
        <references count="2">
          <reference field="12" count="1" selected="0">
            <x v="6"/>
          </reference>
          <reference field="13" count="3" defaultSubtotal="1">
            <x v="1"/>
            <x v="5"/>
            <x v="7"/>
          </reference>
        </references>
      </pivotArea>
    </format>
    <format dxfId="1272">
      <pivotArea dataOnly="0" labelOnly="1" fieldPosition="0">
        <references count="2">
          <reference field="12" count="1" selected="0">
            <x v="7"/>
          </reference>
          <reference field="13" count="3">
            <x v="5"/>
            <x v="7"/>
            <x v="8"/>
          </reference>
        </references>
      </pivotArea>
    </format>
    <format dxfId="1271">
      <pivotArea dataOnly="0" labelOnly="1" fieldPosition="0">
        <references count="2">
          <reference field="12" count="1" selected="0">
            <x v="7"/>
          </reference>
          <reference field="13" count="3" defaultSubtotal="1">
            <x v="5"/>
            <x v="7"/>
            <x v="8"/>
          </reference>
        </references>
      </pivotArea>
    </format>
    <format dxfId="1270">
      <pivotArea dataOnly="0" labelOnly="1" fieldPosition="0">
        <references count="2">
          <reference field="12" count="1" selected="0">
            <x v="8"/>
          </reference>
          <reference field="13" count="2">
            <x v="5"/>
            <x v="9"/>
          </reference>
        </references>
      </pivotArea>
    </format>
    <format dxfId="1269">
      <pivotArea dataOnly="0" labelOnly="1" fieldPosition="0">
        <references count="2">
          <reference field="12" count="1" selected="0">
            <x v="8"/>
          </reference>
          <reference field="13" count="2" defaultSubtotal="1">
            <x v="5"/>
            <x v="9"/>
          </reference>
        </references>
      </pivotArea>
    </format>
    <format dxfId="1268">
      <pivotArea dataOnly="0" labelOnly="1" fieldPosition="0">
        <references count="2">
          <reference field="12" count="1" selected="0">
            <x v="9"/>
          </reference>
          <reference field="13" count="4">
            <x v="1"/>
            <x v="5"/>
            <x v="7"/>
            <x v="9"/>
          </reference>
        </references>
      </pivotArea>
    </format>
    <format dxfId="1267">
      <pivotArea dataOnly="0" labelOnly="1" fieldPosition="0">
        <references count="2">
          <reference field="12" count="1" selected="0">
            <x v="9"/>
          </reference>
          <reference field="13" count="4" defaultSubtotal="1">
            <x v="1"/>
            <x v="5"/>
            <x v="7"/>
            <x v="9"/>
          </reference>
        </references>
      </pivotArea>
    </format>
    <format dxfId="1266">
      <pivotArea dataOnly="0" labelOnly="1" fieldPosition="0">
        <references count="3">
          <reference field="1" count="10">
            <x v="47"/>
            <x v="113"/>
            <x v="114"/>
            <x v="179"/>
            <x v="182"/>
            <x v="218"/>
            <x v="220"/>
            <x v="350"/>
            <x v="351"/>
            <x v="462"/>
          </reference>
          <reference field="12" count="1" selected="0">
            <x v="0"/>
          </reference>
          <reference field="13" count="1" selected="0">
            <x v="5"/>
          </reference>
        </references>
      </pivotArea>
    </format>
    <format dxfId="1265">
      <pivotArea dataOnly="0" labelOnly="1" fieldPosition="0">
        <references count="3">
          <reference field="1" count="1">
            <x v="11"/>
          </reference>
          <reference field="12" count="1" selected="0">
            <x v="0"/>
          </reference>
          <reference field="13" count="1" selected="0">
            <x v="8"/>
          </reference>
        </references>
      </pivotArea>
    </format>
    <format dxfId="1264">
      <pivotArea dataOnly="0" labelOnly="1" fieldPosition="0">
        <references count="3">
          <reference field="1" count="1">
            <x v="485"/>
          </reference>
          <reference field="12" count="1" selected="0">
            <x v="1"/>
          </reference>
          <reference field="13" count="1" selected="0">
            <x v="0"/>
          </reference>
        </references>
      </pivotArea>
    </format>
    <format dxfId="1263">
      <pivotArea dataOnly="0" labelOnly="1" fieldPosition="0">
        <references count="3">
          <reference field="1" count="17">
            <x v="200"/>
            <x v="212"/>
            <x v="262"/>
            <x v="265"/>
            <x v="278"/>
            <x v="279"/>
            <x v="315"/>
            <x v="316"/>
            <x v="317"/>
            <x v="318"/>
            <x v="319"/>
            <x v="320"/>
            <x v="385"/>
            <x v="386"/>
            <x v="387"/>
            <x v="399"/>
            <x v="401"/>
          </reference>
          <reference field="12" count="1" selected="0">
            <x v="1"/>
          </reference>
          <reference field="13" count="1" selected="0">
            <x v="2"/>
          </reference>
        </references>
      </pivotArea>
    </format>
    <format dxfId="1262">
      <pivotArea dataOnly="0" labelOnly="1" fieldPosition="0">
        <references count="3">
          <reference field="1" count="13">
            <x v="294"/>
            <x v="295"/>
            <x v="332"/>
            <x v="333"/>
            <x v="334"/>
            <x v="335"/>
            <x v="338"/>
            <x v="339"/>
            <x v="341"/>
            <x v="344"/>
            <x v="436"/>
            <x v="437"/>
            <x v="438"/>
          </reference>
          <reference field="12" count="1" selected="0">
            <x v="1"/>
          </reference>
          <reference field="13" count="1" selected="0">
            <x v="5"/>
          </reference>
        </references>
      </pivotArea>
    </format>
    <format dxfId="1261">
      <pivotArea dataOnly="0" labelOnly="1" fieldPosition="0">
        <references count="3">
          <reference field="1" count="24">
            <x v="69"/>
            <x v="90"/>
            <x v="127"/>
            <x v="142"/>
            <x v="145"/>
            <x v="146"/>
            <x v="148"/>
            <x v="153"/>
            <x v="276"/>
            <x v="280"/>
            <x v="287"/>
            <x v="404"/>
            <x v="405"/>
            <x v="406"/>
            <x v="407"/>
            <x v="408"/>
            <x v="409"/>
            <x v="410"/>
            <x v="411"/>
            <x v="412"/>
            <x v="413"/>
            <x v="414"/>
            <x v="486"/>
            <x v="489"/>
          </reference>
          <reference field="12" count="1" selected="0">
            <x v="1"/>
          </reference>
          <reference field="13" count="1" selected="0">
            <x v="8"/>
          </reference>
        </references>
      </pivotArea>
    </format>
    <format dxfId="1260">
      <pivotArea dataOnly="0" labelOnly="1" fieldPosition="0">
        <references count="3">
          <reference field="1" count="3">
            <x v="292"/>
            <x v="432"/>
            <x v="433"/>
          </reference>
          <reference field="12" count="1" selected="0">
            <x v="2"/>
          </reference>
          <reference field="13" count="1" selected="0">
            <x v="1"/>
          </reference>
        </references>
      </pivotArea>
    </format>
    <format dxfId="1259">
      <pivotArea dataOnly="0" labelOnly="1" fieldPosition="0">
        <references count="3">
          <reference field="1" count="2">
            <x v="296"/>
            <x v="336"/>
          </reference>
          <reference field="12" count="1" selected="0">
            <x v="2"/>
          </reference>
          <reference field="13" count="1" selected="0">
            <x v="5"/>
          </reference>
        </references>
      </pivotArea>
    </format>
    <format dxfId="1258">
      <pivotArea dataOnly="0" labelOnly="1" fieldPosition="0">
        <references count="3">
          <reference field="1" count="13">
            <x v="9"/>
            <x v="77"/>
            <x v="290"/>
            <x v="301"/>
            <x v="302"/>
            <x v="303"/>
            <x v="304"/>
            <x v="490"/>
            <x v="491"/>
            <x v="492"/>
            <x v="493"/>
            <x v="494"/>
            <x v="495"/>
          </reference>
          <reference field="12" count="1" selected="0">
            <x v="3"/>
          </reference>
          <reference field="13" count="1" selected="0">
            <x v="3"/>
          </reference>
        </references>
      </pivotArea>
    </format>
    <format dxfId="1257">
      <pivotArea dataOnly="0" labelOnly="1" fieldPosition="0">
        <references count="3">
          <reference field="1" count="9">
            <x v="445"/>
            <x v="446"/>
            <x v="447"/>
            <x v="451"/>
            <x v="452"/>
            <x v="453"/>
            <x v="454"/>
            <x v="455"/>
            <x v="456"/>
          </reference>
          <reference field="12" count="1" selected="0">
            <x v="4"/>
          </reference>
          <reference field="13" count="1" selected="0">
            <x v="4"/>
          </reference>
        </references>
      </pivotArea>
    </format>
    <format dxfId="1256">
      <pivotArea dataOnly="0" labelOnly="1" fieldPosition="0">
        <references count="3">
          <reference field="1" count="2">
            <x v="337"/>
            <x v="435"/>
          </reference>
          <reference field="12" count="1" selected="0">
            <x v="4"/>
          </reference>
          <reference field="13" count="1" selected="0">
            <x v="5"/>
          </reference>
        </references>
      </pivotArea>
    </format>
    <format dxfId="1255">
      <pivotArea dataOnly="0" labelOnly="1" fieldPosition="0">
        <references count="3">
          <reference field="1" count="1">
            <x v="33"/>
          </reference>
          <reference field="12" count="1" selected="0">
            <x v="5"/>
          </reference>
          <reference field="13" count="1" selected="0">
            <x v="0"/>
          </reference>
        </references>
      </pivotArea>
    </format>
    <format dxfId="1254">
      <pivotArea dataOnly="0" labelOnly="1" fieldPosition="0">
        <references count="3">
          <reference field="1" count="3">
            <x v="37"/>
            <x v="92"/>
            <x v="444"/>
          </reference>
          <reference field="12" count="1" selected="0">
            <x v="5"/>
          </reference>
          <reference field="13" count="1" selected="0">
            <x v="5"/>
          </reference>
        </references>
      </pivotArea>
    </format>
    <format dxfId="1253">
      <pivotArea dataOnly="0" labelOnly="1" fieldPosition="0">
        <references count="3">
          <reference field="1" count="2">
            <x v="98"/>
            <x v="213"/>
          </reference>
          <reference field="12" count="1" selected="0">
            <x v="6"/>
          </reference>
          <reference field="13" count="1" selected="0">
            <x v="1"/>
          </reference>
        </references>
      </pivotArea>
    </format>
    <format dxfId="1252">
      <pivotArea dataOnly="0" labelOnly="1" fieldPosition="0">
        <references count="3">
          <reference field="1" count="40">
            <x v="0"/>
            <x v="8"/>
            <x v="21"/>
            <x v="22"/>
            <x v="53"/>
            <x v="74"/>
            <x v="75"/>
            <x v="76"/>
            <x v="115"/>
            <x v="117"/>
            <x v="119"/>
            <x v="189"/>
            <x v="190"/>
            <x v="221"/>
            <x v="222"/>
            <x v="225"/>
            <x v="233"/>
            <x v="260"/>
            <x v="291"/>
            <x v="326"/>
            <x v="327"/>
            <x v="328"/>
            <x v="329"/>
            <x v="331"/>
            <x v="343"/>
            <x v="347"/>
            <x v="348"/>
            <x v="349"/>
            <x v="354"/>
            <x v="355"/>
            <x v="356"/>
            <x v="357"/>
            <x v="362"/>
            <x v="363"/>
            <x v="373"/>
            <x v="439"/>
            <x v="449"/>
            <x v="463"/>
            <x v="483"/>
            <x v="484"/>
          </reference>
          <reference field="12" count="1" selected="0">
            <x v="6"/>
          </reference>
          <reference field="13" count="1" selected="0">
            <x v="5"/>
          </reference>
        </references>
      </pivotArea>
    </format>
    <format dxfId="1251">
      <pivotArea dataOnly="0" labelOnly="1" fieldPosition="0">
        <references count="3">
          <reference field="1" count="20">
            <x v="3"/>
            <x v="35"/>
            <x v="60"/>
            <x v="99"/>
            <x v="100"/>
            <x v="101"/>
            <x v="131"/>
            <x v="194"/>
            <x v="305"/>
            <x v="306"/>
            <x v="321"/>
            <x v="322"/>
            <x v="323"/>
            <x v="324"/>
            <x v="325"/>
            <x v="380"/>
            <x v="381"/>
            <x v="382"/>
            <x v="383"/>
            <x v="384"/>
          </reference>
          <reference field="12" count="1" selected="0">
            <x v="6"/>
          </reference>
          <reference field="13" count="1" selected="0">
            <x v="7"/>
          </reference>
        </references>
      </pivotArea>
    </format>
    <format dxfId="1250">
      <pivotArea dataOnly="0" labelOnly="1" fieldPosition="0">
        <references count="3">
          <reference field="1" count="1">
            <x v="210"/>
          </reference>
          <reference field="12" count="1" selected="0">
            <x v="7"/>
          </reference>
          <reference field="13" count="1" selected="0">
            <x v="5"/>
          </reference>
        </references>
      </pivotArea>
    </format>
    <format dxfId="1249">
      <pivotArea dataOnly="0" labelOnly="1" fieldPosition="0">
        <references count="3">
          <reference field="1" count="9">
            <x v="48"/>
            <x v="54"/>
            <x v="58"/>
            <x v="86"/>
            <x v="88"/>
            <x v="89"/>
            <x v="201"/>
            <x v="396"/>
            <x v="397"/>
          </reference>
          <reference field="12" count="1" selected="0">
            <x v="7"/>
          </reference>
          <reference field="13" count="1" selected="0">
            <x v="7"/>
          </reference>
        </references>
      </pivotArea>
    </format>
    <format dxfId="1248">
      <pivotArea dataOnly="0" labelOnly="1" fieldPosition="0">
        <references count="3">
          <reference field="1" count="1">
            <x v="416"/>
          </reference>
          <reference field="12" count="1" selected="0">
            <x v="7"/>
          </reference>
          <reference field="13" count="1" selected="0">
            <x v="8"/>
          </reference>
        </references>
      </pivotArea>
    </format>
    <format dxfId="1247">
      <pivotArea dataOnly="0" labelOnly="1" fieldPosition="0">
        <references count="3">
          <reference field="1" count="8">
            <x v="55"/>
            <x v="137"/>
            <x v="223"/>
            <x v="224"/>
            <x v="342"/>
            <x v="359"/>
            <x v="361"/>
            <x v="450"/>
          </reference>
          <reference field="12" count="1" selected="0">
            <x v="8"/>
          </reference>
          <reference field="13" count="1" selected="0">
            <x v="5"/>
          </reference>
        </references>
      </pivotArea>
    </format>
    <format dxfId="1246">
      <pivotArea dataOnly="0" labelOnly="1" fieldPosition="0">
        <references count="3">
          <reference field="1" count="24">
            <x v="30"/>
            <x v="45"/>
            <x v="203"/>
            <x v="266"/>
            <x v="460"/>
            <x v="461"/>
            <x v="464"/>
            <x v="465"/>
            <x v="466"/>
            <x v="467"/>
            <x v="468"/>
            <x v="469"/>
            <x v="470"/>
            <x v="471"/>
            <x v="473"/>
            <x v="474"/>
            <x v="475"/>
            <x v="476"/>
            <x v="477"/>
            <x v="478"/>
            <x v="479"/>
            <x v="480"/>
            <x v="481"/>
            <x v="482"/>
          </reference>
          <reference field="12" count="1" selected="0">
            <x v="8"/>
          </reference>
          <reference field="13" count="1" selected="0">
            <x v="9"/>
          </reference>
        </references>
      </pivotArea>
    </format>
    <format dxfId="1245">
      <pivotArea dataOnly="0" labelOnly="1" fieldPosition="0">
        <references count="3">
          <reference field="1" count="2">
            <x v="299"/>
            <x v="389"/>
          </reference>
          <reference field="12" count="1" selected="0">
            <x v="9"/>
          </reference>
          <reference field="13" count="1" selected="0">
            <x v="1"/>
          </reference>
        </references>
      </pivotArea>
    </format>
    <format dxfId="1244">
      <pivotArea dataOnly="0" labelOnly="1" fieldPosition="0">
        <references count="3">
          <reference field="1" count="50">
            <x v="40"/>
            <x v="94"/>
            <x v="106"/>
            <x v="109"/>
            <x v="110"/>
            <x v="111"/>
            <x v="112"/>
            <x v="125"/>
            <x v="136"/>
            <x v="161"/>
            <x v="162"/>
            <x v="163"/>
            <x v="166"/>
            <x v="167"/>
            <x v="170"/>
            <x v="171"/>
            <x v="174"/>
            <x v="176"/>
            <x v="177"/>
            <x v="178"/>
            <x v="180"/>
            <x v="187"/>
            <x v="195"/>
            <x v="206"/>
            <x v="208"/>
            <x v="214"/>
            <x v="216"/>
            <x v="217"/>
            <x v="219"/>
            <x v="226"/>
            <x v="227"/>
            <x v="230"/>
            <x v="231"/>
            <x v="232"/>
            <x v="297"/>
            <x v="340"/>
            <x v="345"/>
            <x v="346"/>
            <x v="352"/>
            <x v="353"/>
            <x v="358"/>
            <x v="364"/>
            <x v="370"/>
            <x v="374"/>
            <x v="375"/>
            <x v="403"/>
            <x v="434"/>
            <x v="440"/>
            <x v="441"/>
            <x v="442"/>
          </reference>
          <reference field="12" count="1" selected="0">
            <x v="9"/>
          </reference>
          <reference field="13" count="1" selected="0">
            <x v="5"/>
          </reference>
        </references>
      </pivotArea>
    </format>
    <format dxfId="1243">
      <pivotArea dataOnly="0" labelOnly="1" fieldPosition="0">
        <references count="3">
          <reference field="1" count="1">
            <x v="443"/>
          </reference>
          <reference field="12" count="1" selected="0">
            <x v="9"/>
          </reference>
          <reference field="13" count="1" selected="0">
            <x v="5"/>
          </reference>
        </references>
      </pivotArea>
    </format>
    <format dxfId="1242">
      <pivotArea dataOnly="0" labelOnly="1" fieldPosition="0">
        <references count="3">
          <reference field="1" count="9">
            <x v="235"/>
            <x v="285"/>
            <x v="388"/>
            <x v="390"/>
            <x v="391"/>
            <x v="392"/>
            <x v="393"/>
            <x v="400"/>
            <x v="402"/>
          </reference>
          <reference field="12" count="1" selected="0">
            <x v="9"/>
          </reference>
          <reference field="13" count="1" selected="0">
            <x v="7"/>
          </reference>
        </references>
      </pivotArea>
    </format>
    <format dxfId="1241">
      <pivotArea dataOnly="0" labelOnly="1" fieldPosition="0">
        <references count="3">
          <reference field="1" count="32">
            <x v="32"/>
            <x v="68"/>
            <x v="156"/>
            <x v="249"/>
            <x v="308"/>
            <x v="309"/>
            <x v="310"/>
            <x v="311"/>
            <x v="312"/>
            <x v="313"/>
            <x v="314"/>
            <x v="365"/>
            <x v="366"/>
            <x v="367"/>
            <x v="368"/>
            <x v="417"/>
            <x v="418"/>
            <x v="419"/>
            <x v="420"/>
            <x v="421"/>
            <x v="422"/>
            <x v="423"/>
            <x v="424"/>
            <x v="425"/>
            <x v="426"/>
            <x v="427"/>
            <x v="428"/>
            <x v="429"/>
            <x v="430"/>
            <x v="431"/>
            <x v="487"/>
            <x v="488"/>
          </reference>
          <reference field="12" count="1" selected="0">
            <x v="9"/>
          </reference>
          <reference field="13" count="1" selected="0">
            <x v="9"/>
          </reference>
        </references>
      </pivotArea>
    </format>
  </formats>
  <pivotTableStyleInfo name="PivotStyleMedium9" showRowHeaders="1" showColHeaders="1" showRowStripes="0" showColStripes="0" showLastColumn="1"/>
  <filters count="1">
    <filter fld="1"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roject Listing By Funding Source">
  <location ref="A6:B723" firstHeaderRow="1" firstDataRow="1" firstDataCol="1"/>
  <pivotFields count="41">
    <pivotField subtotalTop="0" showAll="0"/>
    <pivotField axis="axisRow" subtotalTop="0" showAll="0" measureFilter="1">
      <items count="492">
        <item x="128"/>
        <item x="336"/>
        <item x="129"/>
        <item x="203"/>
        <item x="441"/>
        <item x="130"/>
        <item x="337"/>
        <item x="338"/>
        <item x="192"/>
        <item x="468"/>
        <item x="479"/>
        <item x="442"/>
        <item x="13"/>
        <item x="14"/>
        <item x="15"/>
        <item x="41"/>
        <item x="339"/>
        <item x="131"/>
        <item x="132"/>
        <item x="133"/>
        <item x="134"/>
        <item x="180"/>
        <item x="181"/>
        <item x="340"/>
        <item x="312"/>
        <item x="443"/>
        <item x="135"/>
        <item x="298"/>
        <item x="287"/>
        <item x="211"/>
        <item x="243"/>
        <item x="262"/>
        <item x="341"/>
        <item x="231"/>
        <item x="485"/>
        <item x="159"/>
        <item x="398"/>
        <item x="230"/>
        <item x="16"/>
        <item x="42"/>
        <item x="399"/>
        <item x="400"/>
        <item x="401"/>
        <item x="488"/>
        <item x="419"/>
        <item x="232"/>
        <item x="145"/>
        <item x="434"/>
        <item x="212"/>
        <item x="453"/>
        <item x="160"/>
        <item x="136"/>
        <item x="137"/>
        <item x="182"/>
        <item x="216"/>
        <item x="236"/>
        <item x="313"/>
        <item x="342"/>
        <item x="217"/>
        <item x="161"/>
        <item x="162"/>
        <item x="163"/>
        <item x="164"/>
        <item x="165"/>
        <item x="166"/>
        <item x="189"/>
        <item x="343"/>
        <item x="344"/>
        <item x="345"/>
        <item x="64"/>
        <item x="420"/>
        <item x="421"/>
        <item x="138"/>
        <item x="139"/>
        <item x="183"/>
        <item x="140"/>
        <item x="205"/>
        <item x="470"/>
        <item x="471"/>
        <item x="208"/>
        <item x="209"/>
        <item x="121"/>
        <item x="150"/>
        <item x="102"/>
        <item x="218"/>
        <item x="487"/>
        <item x="219"/>
        <item x="213"/>
        <item x="65"/>
        <item x="43"/>
        <item x="228"/>
        <item x="346"/>
        <item x="360"/>
        <item x="157"/>
        <item x="4"/>
        <item x="122"/>
        <item x="126"/>
        <item x="123"/>
        <item x="103"/>
        <item x="152"/>
        <item x="167"/>
        <item x="168"/>
        <item x="367"/>
        <item x="368"/>
        <item x="402"/>
        <item x="490"/>
        <item x="403"/>
        <item x="404"/>
        <item x="405"/>
        <item x="314"/>
        <item x="315"/>
        <item x="435"/>
        <item x="436"/>
        <item x="177"/>
        <item x="458"/>
        <item x="184"/>
        <item x="148"/>
        <item x="193"/>
        <item x="444"/>
        <item x="361"/>
        <item x="459"/>
        <item x="355"/>
        <item x="347"/>
        <item x="369"/>
        <item x="44"/>
        <item x="109"/>
        <item x="146"/>
        <item x="124"/>
        <item x="151"/>
        <item x="153"/>
        <item x="169"/>
        <item x="170"/>
        <item x="171"/>
        <item x="370"/>
        <item x="239"/>
        <item x="66"/>
        <item x="67"/>
        <item x="68"/>
        <item x="69"/>
        <item x="70"/>
        <item x="71"/>
        <item x="72"/>
        <item x="73"/>
        <item x="74"/>
        <item x="75"/>
        <item x="76"/>
        <item x="77"/>
        <item x="78"/>
        <item x="79"/>
        <item x="80"/>
        <item x="81"/>
        <item x="82"/>
        <item x="83"/>
        <item x="422"/>
        <item x="304"/>
        <item x="185"/>
        <item x="356"/>
        <item x="371"/>
        <item x="372"/>
        <item x="373"/>
        <item x="406"/>
        <item x="407"/>
        <item x="374"/>
        <item x="375"/>
        <item x="376"/>
        <item x="408"/>
        <item x="377"/>
        <item x="378"/>
        <item x="379"/>
        <item x="94"/>
        <item x="380"/>
        <item x="409"/>
        <item x="316"/>
        <item x="317"/>
        <item x="318"/>
        <item x="319"/>
        <item x="437"/>
        <item x="320"/>
        <item x="321"/>
        <item x="438"/>
        <item x="481"/>
        <item x="482"/>
        <item x="483"/>
        <item x="484"/>
        <item x="322"/>
        <item x="114"/>
        <item x="115"/>
        <item x="116"/>
        <item x="201"/>
        <item x="104"/>
        <item x="186"/>
        <item x="110"/>
        <item x="381"/>
        <item x="382"/>
        <item x="5"/>
        <item x="172"/>
        <item x="173"/>
        <item x="0"/>
        <item x="210"/>
        <item x="454"/>
        <item x="244"/>
        <item x="472"/>
        <item x="480"/>
        <item x="383"/>
        <item x="423"/>
        <item x="410"/>
        <item x="486"/>
        <item x="221"/>
        <item x="19"/>
        <item x="6"/>
        <item x="127"/>
        <item x="305"/>
        <item x="323"/>
        <item x="324"/>
        <item x="325"/>
        <item x="439"/>
        <item x="326"/>
        <item x="440"/>
        <item x="117"/>
        <item x="118"/>
        <item x="240"/>
        <item x="237"/>
        <item x="95"/>
        <item x="384"/>
        <item x="327"/>
        <item x="445"/>
        <item x="282"/>
        <item x="411"/>
        <item x="328"/>
        <item x="329"/>
        <item x="196"/>
        <item x="412"/>
        <item x="296"/>
        <item x="207"/>
        <item x="190"/>
        <item x="154"/>
        <item x="174"/>
        <item x="125"/>
        <item x="107"/>
        <item x="348"/>
        <item x="349"/>
        <item x="37"/>
        <item x="300"/>
        <item x="334"/>
        <item x="365"/>
        <item x="362"/>
        <item x="350"/>
        <item x="351"/>
        <item x="306"/>
        <item x="358"/>
        <item x="363"/>
        <item x="424"/>
        <item x="417"/>
        <item x="425"/>
        <item x="429"/>
        <item x="446"/>
        <item x="141"/>
        <item x="187"/>
        <item x="21"/>
        <item x="22"/>
        <item x="23"/>
        <item x="27"/>
        <item x="245"/>
        <item x="246"/>
        <item x="247"/>
        <item x="248"/>
        <item x="263"/>
        <item x="264"/>
        <item x="265"/>
        <item x="266"/>
        <item x="489"/>
        <item x="233"/>
        <item x="84"/>
        <item x="45"/>
        <item x="1"/>
        <item x="2"/>
        <item x="46"/>
        <item x="29"/>
        <item x="30"/>
        <item x="288"/>
        <item x="289"/>
        <item x="283"/>
        <item x="85"/>
        <item x="47"/>
        <item x="17"/>
        <item x="460"/>
        <item x="463"/>
        <item x="202"/>
        <item x="223"/>
        <item x="178"/>
        <item x="36"/>
        <item x="90"/>
        <item x="227"/>
        <item x="413"/>
        <item x="119"/>
        <item x="415"/>
        <item x="464"/>
        <item x="473"/>
        <item x="474"/>
        <item x="469"/>
        <item x="191"/>
        <item x="155"/>
        <item x="475"/>
        <item x="301"/>
        <item x="303"/>
        <item x="297"/>
        <item x="293"/>
        <item x="294"/>
        <item x="295"/>
        <item x="299"/>
        <item x="7"/>
        <item x="8"/>
        <item x="9"/>
        <item x="10"/>
        <item x="11"/>
        <item x="20"/>
        <item x="156"/>
        <item x="158"/>
        <item x="175"/>
        <item x="176"/>
        <item x="206"/>
        <item x="142"/>
        <item x="143"/>
        <item x="144"/>
        <item x="194"/>
        <item x="195"/>
        <item x="188"/>
        <item x="31"/>
        <item x="35"/>
        <item x="48"/>
        <item x="12"/>
        <item x="226"/>
        <item x="447"/>
        <item x="38"/>
        <item x="49"/>
        <item x="307"/>
        <item x="33"/>
        <item x="249"/>
        <item x="105"/>
        <item x="50"/>
        <item x="385"/>
        <item x="386"/>
        <item x="96"/>
        <item x="97"/>
        <item x="98"/>
        <item x="431"/>
        <item x="432"/>
        <item x="309"/>
        <item x="330"/>
        <item x="197"/>
        <item x="198"/>
        <item x="199"/>
        <item x="200"/>
        <item x="332"/>
        <item x="241"/>
        <item x="242"/>
        <item x="238"/>
        <item x="120"/>
        <item x="149"/>
        <item x="387"/>
        <item x="276"/>
        <item x="277"/>
        <item x="278"/>
        <item x="279"/>
        <item x="214"/>
        <item x="388"/>
        <item x="389"/>
        <item x="390"/>
        <item x="99"/>
        <item x="391"/>
        <item x="392"/>
        <item x="393"/>
        <item x="394"/>
        <item x="395"/>
        <item x="396"/>
        <item x="106"/>
        <item x="111"/>
        <item x="112"/>
        <item x="108"/>
        <item x="113"/>
        <item x="28"/>
        <item x="24"/>
        <item x="25"/>
        <item x="284"/>
        <item x="416"/>
        <item x="285"/>
        <item x="286"/>
        <item x="290"/>
        <item x="291"/>
        <item x="51"/>
        <item x="52"/>
        <item x="215"/>
        <item x="220"/>
        <item x="18"/>
        <item x="3"/>
        <item x="275"/>
        <item x="32"/>
        <item x="292"/>
        <item x="331"/>
        <item x="53"/>
        <item x="54"/>
        <item x="55"/>
        <item x="56"/>
        <item x="57"/>
        <item x="58"/>
        <item x="91"/>
        <item x="92"/>
        <item x="59"/>
        <item x="60"/>
        <item x="61"/>
        <item x="62"/>
        <item x="222"/>
        <item x="302"/>
        <item x="426"/>
        <item x="427"/>
        <item x="418"/>
        <item x="428"/>
        <item x="430"/>
        <item x="366"/>
        <item x="335"/>
        <item x="357"/>
        <item x="352"/>
        <item x="353"/>
        <item x="354"/>
        <item x="308"/>
        <item x="359"/>
        <item x="364"/>
        <item x="224"/>
        <item x="225"/>
        <item x="397"/>
        <item x="462"/>
        <item x="40"/>
        <item x="93"/>
        <item x="34"/>
        <item x="100"/>
        <item x="310"/>
        <item x="311"/>
        <item x="333"/>
        <item x="414"/>
        <item x="229"/>
        <item x="448"/>
        <item x="449"/>
        <item x="450"/>
        <item x="86"/>
        <item x="101"/>
        <item x="250"/>
        <item x="451"/>
        <item x="452"/>
        <item x="455"/>
        <item x="456"/>
        <item x="457"/>
        <item x="461"/>
        <item x="87"/>
        <item x="88"/>
        <item x="26"/>
        <item x="267"/>
        <item x="251"/>
        <item x="433"/>
        <item x="147"/>
        <item x="234"/>
        <item x="235"/>
        <item x="252"/>
        <item x="269"/>
        <item x="270"/>
        <item x="268"/>
        <item x="253"/>
        <item x="271"/>
        <item x="272"/>
        <item x="254"/>
        <item x="255"/>
        <item x="273"/>
        <item x="256"/>
        <item x="274"/>
        <item x="257"/>
        <item x="258"/>
        <item x="259"/>
        <item x="260"/>
        <item x="261"/>
        <item x="204"/>
        <item x="179"/>
        <item x="39"/>
        <item x="63"/>
        <item x="280"/>
        <item x="281"/>
        <item x="89"/>
        <item x="465"/>
        <item x="466"/>
        <item x="467"/>
        <item x="476"/>
        <item x="477"/>
        <item x="478"/>
        <item t="default"/>
      </items>
    </pivotField>
    <pivotField subtotalTop="0" showAll="0"/>
    <pivotField subtotalTop="0" showAll="0"/>
    <pivotField axis="axisRow" subtotalTop="0" showAll="0">
      <items count="77">
        <item x="45"/>
        <item x="44"/>
        <item x="8"/>
        <item x="52"/>
        <item x="10"/>
        <item x="0"/>
        <item m="1" x="74"/>
        <item x="59"/>
        <item x="16"/>
        <item m="1" x="73"/>
        <item x="1"/>
        <item x="19"/>
        <item x="47"/>
        <item x="70"/>
        <item x="4"/>
        <item x="11"/>
        <item x="68"/>
        <item x="65"/>
        <item x="66"/>
        <item x="67"/>
        <item x="29"/>
        <item x="72"/>
        <item x="64"/>
        <item x="53"/>
        <item x="15"/>
        <item x="17"/>
        <item x="12"/>
        <item x="69"/>
        <item x="71"/>
        <item x="55"/>
        <item x="36"/>
        <item x="62"/>
        <item x="28"/>
        <item x="7"/>
        <item x="3"/>
        <item x="5"/>
        <item x="48"/>
        <item x="6"/>
        <item x="14"/>
        <item x="18"/>
        <item x="13"/>
        <item x="63"/>
        <item x="40"/>
        <item x="50"/>
        <item x="56"/>
        <item x="57"/>
        <item x="54"/>
        <item x="37"/>
        <item x="35"/>
        <item x="58"/>
        <item x="39"/>
        <item x="21"/>
        <item x="23"/>
        <item x="9"/>
        <item x="42"/>
        <item x="43"/>
        <item x="24"/>
        <item x="22"/>
        <item x="25"/>
        <item x="33"/>
        <item x="41"/>
        <item x="38"/>
        <item x="2"/>
        <item x="46"/>
        <item x="61"/>
        <item x="30"/>
        <item x="49"/>
        <item x="60"/>
        <item x="51"/>
        <item x="20"/>
        <item x="31"/>
        <item x="26"/>
        <item x="34"/>
        <item x="27"/>
        <item x="32"/>
        <item m="1" x="75"/>
        <item t="default"/>
      </items>
    </pivotField>
    <pivotField axis="axisRow" subtotalTop="0" showAll="0">
      <items count="10">
        <item x="3"/>
        <item x="0"/>
        <item x="7"/>
        <item x="5"/>
        <item x="8"/>
        <item x="1"/>
        <item x="2"/>
        <item x="6"/>
        <item x="4"/>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3">
    <field x="5"/>
    <field x="4"/>
    <field x="1"/>
  </rowFields>
  <rowItems count="717">
    <i>
      <x/>
    </i>
    <i r="1">
      <x v="11"/>
    </i>
    <i r="2">
      <x v="484"/>
    </i>
    <i t="default" r="1">
      <x v="11"/>
    </i>
    <i r="1">
      <x v="15"/>
    </i>
    <i r="2">
      <x v="48"/>
    </i>
    <i r="2">
      <x v="88"/>
    </i>
    <i r="2">
      <x v="320"/>
    </i>
    <i r="2">
      <x v="481"/>
    </i>
    <i r="2">
      <x v="485"/>
    </i>
    <i t="default" r="1">
      <x v="15"/>
    </i>
    <i r="1">
      <x v="37"/>
    </i>
    <i r="2">
      <x v="33"/>
    </i>
    <i r="2">
      <x v="315"/>
    </i>
    <i r="2">
      <x v="480"/>
    </i>
    <i r="2">
      <x v="484"/>
    </i>
    <i t="default" r="1">
      <x v="37"/>
    </i>
    <i t="default">
      <x/>
    </i>
    <i>
      <x v="1"/>
    </i>
    <i r="1">
      <x/>
    </i>
    <i r="2">
      <x v="33"/>
    </i>
    <i t="default" r="1">
      <x/>
    </i>
    <i r="1">
      <x v="2"/>
    </i>
    <i r="2">
      <x v="69"/>
    </i>
    <i r="2">
      <x v="139"/>
    </i>
    <i r="2">
      <x v="142"/>
    </i>
    <i r="2">
      <x v="143"/>
    </i>
    <i r="2">
      <x v="145"/>
    </i>
    <i r="2">
      <x v="150"/>
    </i>
    <i r="2">
      <x v="402"/>
    </i>
    <i t="default" r="1">
      <x v="2"/>
    </i>
    <i r="1">
      <x v="3"/>
    </i>
    <i r="2">
      <x v="281"/>
    </i>
    <i t="default" r="1">
      <x v="3"/>
    </i>
    <i r="1">
      <x v="4"/>
    </i>
    <i r="2">
      <x v="408"/>
    </i>
    <i t="default" r="1">
      <x v="4"/>
    </i>
    <i r="1">
      <x v="5"/>
    </i>
    <i r="2">
      <x v="11"/>
    </i>
    <i r="2">
      <x v="32"/>
    </i>
    <i r="2">
      <x v="40"/>
    </i>
    <i r="2">
      <x v="47"/>
    </i>
    <i r="2">
      <x v="68"/>
    </i>
    <i r="2">
      <x v="92"/>
    </i>
    <i r="2">
      <x v="104"/>
    </i>
    <i r="2">
      <x v="107"/>
    </i>
    <i r="2">
      <x v="108"/>
    </i>
    <i r="2">
      <x v="109"/>
    </i>
    <i r="2">
      <x v="110"/>
    </i>
    <i r="2">
      <x v="111"/>
    </i>
    <i r="2">
      <x v="112"/>
    </i>
    <i r="2">
      <x v="123"/>
    </i>
    <i r="2">
      <x v="124"/>
    </i>
    <i r="2">
      <x v="133"/>
    </i>
    <i r="2">
      <x v="158"/>
    </i>
    <i r="2">
      <x v="159"/>
    </i>
    <i r="2">
      <x v="160"/>
    </i>
    <i r="2">
      <x v="163"/>
    </i>
    <i r="2">
      <x v="164"/>
    </i>
    <i r="2">
      <x v="167"/>
    </i>
    <i r="2">
      <x v="168"/>
    </i>
    <i r="2">
      <x v="171"/>
    </i>
    <i r="2">
      <x v="173"/>
    </i>
    <i r="2">
      <x v="174"/>
    </i>
    <i r="2">
      <x v="175"/>
    </i>
    <i r="2">
      <x v="176"/>
    </i>
    <i r="2">
      <x v="177"/>
    </i>
    <i r="2">
      <x v="179"/>
    </i>
    <i r="2">
      <x v="184"/>
    </i>
    <i r="2">
      <x v="192"/>
    </i>
    <i r="2">
      <x v="197"/>
    </i>
    <i r="2">
      <x v="203"/>
    </i>
    <i r="2">
      <x v="205"/>
    </i>
    <i r="2">
      <x v="207"/>
    </i>
    <i r="2">
      <x v="209"/>
    </i>
    <i r="2">
      <x v="211"/>
    </i>
    <i r="2">
      <x v="213"/>
    </i>
    <i r="2">
      <x v="214"/>
    </i>
    <i r="2">
      <x v="215"/>
    </i>
    <i r="2">
      <x v="216"/>
    </i>
    <i r="2">
      <x v="217"/>
    </i>
    <i r="2">
      <x v="223"/>
    </i>
    <i r="2">
      <x v="224"/>
    </i>
    <i r="2">
      <x v="227"/>
    </i>
    <i r="2">
      <x v="228"/>
    </i>
    <i r="2">
      <x v="229"/>
    </i>
    <i r="2">
      <x v="232"/>
    </i>
    <i r="2">
      <x v="245"/>
    </i>
    <i r="2">
      <x v="258"/>
    </i>
    <i r="2">
      <x v="261"/>
    </i>
    <i r="2">
      <x v="272"/>
    </i>
    <i r="2">
      <x v="274"/>
    </i>
    <i r="2">
      <x v="275"/>
    </i>
    <i r="2">
      <x v="276"/>
    </i>
    <i r="2">
      <x v="288"/>
    </i>
    <i r="2">
      <x v="290"/>
    </i>
    <i r="2">
      <x v="291"/>
    </i>
    <i r="2">
      <x v="292"/>
    </i>
    <i r="2">
      <x v="293"/>
    </i>
    <i r="2">
      <x v="303"/>
    </i>
    <i r="2">
      <x v="304"/>
    </i>
    <i r="2">
      <x v="305"/>
    </i>
    <i r="2">
      <x v="306"/>
    </i>
    <i r="2">
      <x v="307"/>
    </i>
    <i r="2">
      <x v="308"/>
    </i>
    <i r="2">
      <x v="309"/>
    </i>
    <i r="2">
      <x v="310"/>
    </i>
    <i r="2">
      <x v="311"/>
    </i>
    <i r="2">
      <x v="312"/>
    </i>
    <i r="2">
      <x v="313"/>
    </i>
    <i r="2">
      <x v="314"/>
    </i>
    <i r="2">
      <x v="327"/>
    </i>
    <i r="2">
      <x v="328"/>
    </i>
    <i r="2">
      <x v="329"/>
    </i>
    <i r="2">
      <x v="330"/>
    </i>
    <i r="2">
      <x v="331"/>
    </i>
    <i r="2">
      <x v="332"/>
    </i>
    <i r="2">
      <x v="333"/>
    </i>
    <i r="2">
      <x v="334"/>
    </i>
    <i r="2">
      <x v="335"/>
    </i>
    <i r="2">
      <x v="336"/>
    </i>
    <i r="2">
      <x v="339"/>
    </i>
    <i r="2">
      <x v="340"/>
    </i>
    <i r="2">
      <x v="341"/>
    </i>
    <i r="2">
      <x v="345"/>
    </i>
    <i r="2">
      <x v="346"/>
    </i>
    <i r="2">
      <x v="347"/>
    </i>
    <i r="2">
      <x v="348"/>
    </i>
    <i r="2">
      <x v="353"/>
    </i>
    <i r="2">
      <x v="359"/>
    </i>
    <i r="2">
      <x v="360"/>
    </i>
    <i r="2">
      <x v="361"/>
    </i>
    <i r="2">
      <x v="362"/>
    </i>
    <i r="2">
      <x v="363"/>
    </i>
    <i r="2">
      <x v="365"/>
    </i>
    <i r="2">
      <x v="369"/>
    </i>
    <i r="2">
      <x v="370"/>
    </i>
    <i r="2">
      <x v="380"/>
    </i>
    <i r="2">
      <x v="381"/>
    </i>
    <i r="2">
      <x v="382"/>
    </i>
    <i r="2">
      <x v="383"/>
    </i>
    <i r="2">
      <x v="385"/>
    </i>
    <i r="2">
      <x v="386"/>
    </i>
    <i r="2">
      <x v="394"/>
    </i>
    <i r="2">
      <x v="395"/>
    </i>
    <i r="2">
      <x v="396"/>
    </i>
    <i r="2">
      <x v="398"/>
    </i>
    <i r="2">
      <x v="399"/>
    </i>
    <i r="2">
      <x v="400"/>
    </i>
    <i r="2">
      <x v="401"/>
    </i>
    <i r="2">
      <x v="403"/>
    </i>
    <i r="2">
      <x v="404"/>
    </i>
    <i r="2">
      <x v="405"/>
    </i>
    <i r="2">
      <x v="406"/>
    </i>
    <i r="2">
      <x v="407"/>
    </i>
    <i r="2">
      <x v="409"/>
    </i>
    <i r="2">
      <x v="411"/>
    </i>
    <i r="2">
      <x v="412"/>
    </i>
    <i r="2">
      <x v="418"/>
    </i>
    <i r="2">
      <x v="419"/>
    </i>
    <i r="2">
      <x v="420"/>
    </i>
    <i r="2">
      <x v="421"/>
    </i>
    <i r="2">
      <x v="422"/>
    </i>
    <i r="2">
      <x v="423"/>
    </i>
    <i r="2">
      <x v="424"/>
    </i>
    <i r="2">
      <x v="425"/>
    </i>
    <i r="2">
      <x v="426"/>
    </i>
    <i r="2">
      <x v="427"/>
    </i>
    <i r="2">
      <x v="428"/>
    </i>
    <i r="2">
      <x v="429"/>
    </i>
    <i r="2">
      <x v="430"/>
    </i>
    <i r="2">
      <x v="431"/>
    </i>
    <i r="2">
      <x v="432"/>
    </i>
    <i r="2">
      <x v="433"/>
    </i>
    <i r="2">
      <x v="435"/>
    </i>
    <i r="2">
      <x v="436"/>
    </i>
    <i r="2">
      <x v="437"/>
    </i>
    <i r="2">
      <x v="438"/>
    </i>
    <i r="2">
      <x v="439"/>
    </i>
    <i r="2">
      <x v="457"/>
    </i>
    <i r="2">
      <x v="480"/>
    </i>
    <i r="2">
      <x v="482"/>
    </i>
    <i r="2">
      <x v="483"/>
    </i>
    <i r="2">
      <x v="484"/>
    </i>
    <i t="default" r="1">
      <x v="5"/>
    </i>
    <i r="1">
      <x v="7"/>
    </i>
    <i r="2">
      <x v="295"/>
    </i>
    <i r="2">
      <x v="384"/>
    </i>
    <i t="default" r="1">
      <x v="7"/>
    </i>
    <i r="1">
      <x v="13"/>
    </i>
    <i r="2">
      <x v="485"/>
    </i>
    <i t="default" r="1">
      <x v="13"/>
    </i>
    <i r="1">
      <x v="21"/>
    </i>
    <i r="2">
      <x v="77"/>
    </i>
    <i t="default" r="1">
      <x v="21"/>
    </i>
    <i r="1">
      <x v="22"/>
    </i>
    <i r="2">
      <x v="440"/>
    </i>
    <i r="2">
      <x v="441"/>
    </i>
    <i r="2">
      <x v="442"/>
    </i>
    <i r="2">
      <x v="446"/>
    </i>
    <i r="2">
      <x v="447"/>
    </i>
    <i r="2">
      <x v="448"/>
    </i>
    <i r="2">
      <x v="449"/>
    </i>
    <i r="2">
      <x v="450"/>
    </i>
    <i r="2">
      <x v="451"/>
    </i>
    <i t="default" r="1">
      <x v="22"/>
    </i>
    <i r="1">
      <x v="23"/>
    </i>
    <i r="2">
      <x v="387"/>
    </i>
    <i r="2">
      <x v="388"/>
    </i>
    <i r="2">
      <x v="397"/>
    </i>
    <i t="default" r="1">
      <x v="23"/>
    </i>
    <i r="1">
      <x v="27"/>
    </i>
    <i r="2">
      <x v="286"/>
    </i>
    <i r="2">
      <x v="296"/>
    </i>
    <i r="2">
      <x v="297"/>
    </i>
    <i r="2">
      <x v="298"/>
    </i>
    <i r="2">
      <x v="486"/>
    </i>
    <i r="2">
      <x v="487"/>
    </i>
    <i r="2">
      <x v="488"/>
    </i>
    <i r="2">
      <x v="489"/>
    </i>
    <i r="2">
      <x v="490"/>
    </i>
    <i t="default" r="1">
      <x v="27"/>
    </i>
    <i r="1">
      <x v="53"/>
    </i>
    <i r="2">
      <x v="283"/>
    </i>
    <i t="default" r="1">
      <x v="53"/>
    </i>
    <i r="1">
      <x v="54"/>
    </i>
    <i r="2">
      <x v="392"/>
    </i>
    <i t="default" r="1">
      <x v="54"/>
    </i>
    <i r="1">
      <x v="55"/>
    </i>
    <i r="2">
      <x v="54"/>
    </i>
    <i r="2">
      <x v="58"/>
    </i>
    <i r="2">
      <x v="84"/>
    </i>
    <i r="2">
      <x v="86"/>
    </i>
    <i r="2">
      <x v="87"/>
    </i>
    <i r="2">
      <x v="198"/>
    </i>
    <i r="2">
      <x v="391"/>
    </i>
    <i t="default" r="1">
      <x v="55"/>
    </i>
    <i r="1">
      <x v="63"/>
    </i>
    <i r="2">
      <x v="30"/>
    </i>
    <i r="2">
      <x v="40"/>
    </i>
    <i r="2">
      <x v="104"/>
    </i>
    <i r="2">
      <x v="123"/>
    </i>
    <i r="2">
      <x v="134"/>
    </i>
    <i r="2">
      <x v="153"/>
    </i>
    <i r="2">
      <x v="200"/>
    </i>
    <i r="2">
      <x v="227"/>
    </i>
    <i r="2">
      <x v="262"/>
    </i>
    <i r="2">
      <x v="337"/>
    </i>
    <i r="2">
      <x v="354"/>
    </i>
    <i r="2">
      <x v="356"/>
    </i>
    <i r="2">
      <x v="414"/>
    </i>
    <i r="2">
      <x v="417"/>
    </i>
    <i r="2">
      <x v="445"/>
    </i>
    <i r="2">
      <x v="455"/>
    </i>
    <i r="2">
      <x v="459"/>
    </i>
    <i r="2">
      <x v="460"/>
    </i>
    <i r="2">
      <x v="462"/>
    </i>
    <i r="2">
      <x v="463"/>
    </i>
    <i r="2">
      <x v="464"/>
    </i>
    <i r="2">
      <x v="465"/>
    </i>
    <i r="2">
      <x v="466"/>
    </i>
    <i r="2">
      <x v="468"/>
    </i>
    <i r="2">
      <x v="469"/>
    </i>
    <i r="2">
      <x v="470"/>
    </i>
    <i r="2">
      <x v="471"/>
    </i>
    <i r="2">
      <x v="472"/>
    </i>
    <i r="2">
      <x v="474"/>
    </i>
    <i r="2">
      <x v="475"/>
    </i>
    <i r="2">
      <x v="476"/>
    </i>
    <i r="2">
      <x v="477"/>
    </i>
    <i t="default" r="1">
      <x v="63"/>
    </i>
    <i t="default">
      <x v="1"/>
    </i>
    <i>
      <x v="2"/>
    </i>
    <i r="1">
      <x v="1"/>
    </i>
    <i r="2">
      <x v="37"/>
    </i>
    <i t="default" r="1">
      <x v="1"/>
    </i>
    <i t="default">
      <x v="2"/>
    </i>
    <i>
      <x v="3"/>
    </i>
    <i r="1">
      <x v="51"/>
    </i>
    <i r="2">
      <x v="3"/>
    </i>
    <i r="2">
      <x v="22"/>
    </i>
    <i r="2">
      <x v="60"/>
    </i>
    <i r="2">
      <x v="99"/>
    </i>
    <i r="2">
      <x v="108"/>
    </i>
    <i r="2">
      <x v="113"/>
    </i>
    <i r="2">
      <x v="115"/>
    </i>
    <i r="2">
      <x v="123"/>
    </i>
    <i r="2">
      <x v="128"/>
    </i>
    <i r="2">
      <x v="133"/>
    </i>
    <i r="2">
      <x v="160"/>
    </i>
    <i r="2">
      <x v="163"/>
    </i>
    <i r="2">
      <x v="164"/>
    </i>
    <i r="2">
      <x v="167"/>
    </i>
    <i r="2">
      <x v="168"/>
    </i>
    <i r="2">
      <x v="171"/>
    </i>
    <i r="2">
      <x v="192"/>
    </i>
    <i r="2">
      <x v="205"/>
    </i>
    <i r="2">
      <x v="211"/>
    </i>
    <i r="2">
      <x v="222"/>
    </i>
    <i r="2">
      <x v="223"/>
    </i>
    <i r="2">
      <x v="227"/>
    </i>
    <i r="2">
      <x v="293"/>
    </i>
    <i r="2">
      <x v="300"/>
    </i>
    <i r="2">
      <x v="301"/>
    </i>
    <i r="2">
      <x v="316"/>
    </i>
    <i r="2">
      <x v="317"/>
    </i>
    <i r="2">
      <x v="318"/>
    </i>
    <i r="2">
      <x v="319"/>
    </i>
    <i r="2">
      <x v="320"/>
    </i>
    <i r="2">
      <x v="321"/>
    </i>
    <i r="2">
      <x v="322"/>
    </i>
    <i r="2">
      <x v="323"/>
    </i>
    <i r="2">
      <x v="340"/>
    </i>
    <i r="2">
      <x v="341"/>
    </i>
    <i r="2">
      <x v="342"/>
    </i>
    <i r="2">
      <x v="343"/>
    </i>
    <i r="2">
      <x v="344"/>
    </i>
    <i r="2">
      <x v="358"/>
    </i>
    <i r="2">
      <x v="359"/>
    </i>
    <i r="2">
      <x v="365"/>
    </i>
    <i r="2">
      <x v="368"/>
    </i>
    <i r="2">
      <x v="369"/>
    </i>
    <i r="2">
      <x v="370"/>
    </i>
    <i r="2">
      <x v="429"/>
    </i>
    <i r="2">
      <x v="434"/>
    </i>
    <i r="2">
      <x v="438"/>
    </i>
    <i r="2">
      <x v="444"/>
    </i>
    <i r="2">
      <x v="458"/>
    </i>
    <i t="default" r="1">
      <x v="51"/>
    </i>
    <i r="1">
      <x v="57"/>
    </i>
    <i r="2">
      <x v="8"/>
    </i>
    <i r="2">
      <x v="40"/>
    </i>
    <i r="2">
      <x v="76"/>
    </i>
    <i r="2">
      <x v="107"/>
    </i>
    <i r="2">
      <x v="117"/>
    </i>
    <i r="2">
      <x v="123"/>
    </i>
    <i r="2">
      <x v="133"/>
    </i>
    <i r="2">
      <x v="158"/>
    </i>
    <i r="2">
      <x v="159"/>
    </i>
    <i r="2">
      <x v="163"/>
    </i>
    <i r="2">
      <x v="167"/>
    </i>
    <i r="2">
      <x v="171"/>
    </i>
    <i r="2">
      <x v="192"/>
    </i>
    <i r="2">
      <x v="203"/>
    </i>
    <i r="2">
      <x v="205"/>
    </i>
    <i r="2">
      <x v="223"/>
    </i>
    <i r="2">
      <x v="227"/>
    </i>
    <i r="2">
      <x v="230"/>
    </i>
    <i r="2">
      <x v="287"/>
    </i>
    <i r="2">
      <x v="293"/>
    </i>
    <i r="2">
      <x v="324"/>
    </i>
    <i r="2">
      <x v="340"/>
    </i>
    <i r="2">
      <x v="341"/>
    </i>
    <i r="2">
      <x v="342"/>
    </i>
    <i r="2">
      <x v="343"/>
    </i>
    <i r="2">
      <x v="344"/>
    </i>
    <i r="2">
      <x v="349"/>
    </i>
    <i r="2">
      <x v="350"/>
    </i>
    <i r="2">
      <x v="351"/>
    </i>
    <i r="2">
      <x v="352"/>
    </i>
    <i r="2">
      <x v="359"/>
    </i>
    <i r="2">
      <x v="365"/>
    </i>
    <i r="2">
      <x v="368"/>
    </i>
    <i r="2">
      <x v="369"/>
    </i>
    <i r="2">
      <x v="370"/>
    </i>
    <i r="2">
      <x v="434"/>
    </i>
    <i r="2">
      <x v="438"/>
    </i>
    <i t="default" r="1">
      <x v="57"/>
    </i>
    <i r="1">
      <x v="69"/>
    </i>
    <i r="2">
      <x/>
    </i>
    <i r="2">
      <x v="75"/>
    </i>
    <i r="2">
      <x v="96"/>
    </i>
    <i r="2">
      <x v="97"/>
    </i>
    <i r="2">
      <x v="98"/>
    </i>
    <i r="2">
      <x v="104"/>
    </i>
    <i r="2">
      <x v="108"/>
    </i>
    <i r="2">
      <x v="123"/>
    </i>
    <i r="2">
      <x v="133"/>
    </i>
    <i r="2">
      <x v="158"/>
    </i>
    <i r="2">
      <x v="159"/>
    </i>
    <i r="2">
      <x v="163"/>
    </i>
    <i r="2">
      <x v="164"/>
    </i>
    <i r="2">
      <x v="167"/>
    </i>
    <i r="2">
      <x v="168"/>
    </i>
    <i r="2">
      <x v="171"/>
    </i>
    <i r="2">
      <x v="186"/>
    </i>
    <i r="2">
      <x v="187"/>
    </i>
    <i r="2">
      <x v="191"/>
    </i>
    <i r="2">
      <x v="192"/>
    </i>
    <i r="2">
      <x v="203"/>
    </i>
    <i r="2">
      <x v="205"/>
    </i>
    <i r="2">
      <x v="210"/>
    </i>
    <i r="2">
      <x v="211"/>
    </i>
    <i r="2">
      <x v="218"/>
    </i>
    <i r="2">
      <x v="219"/>
    </i>
    <i r="2">
      <x v="223"/>
    </i>
    <i r="2">
      <x v="227"/>
    </i>
    <i r="2">
      <x v="293"/>
    </i>
    <i r="2">
      <x v="321"/>
    </i>
    <i r="2">
      <x v="322"/>
    </i>
    <i r="2">
      <x v="323"/>
    </i>
    <i r="2">
      <x v="338"/>
    </i>
    <i r="2">
      <x v="340"/>
    </i>
    <i r="2">
      <x v="341"/>
    </i>
    <i r="2">
      <x v="357"/>
    </i>
    <i r="2">
      <x v="359"/>
    </i>
    <i r="2">
      <x v="365"/>
    </i>
    <i r="2">
      <x v="369"/>
    </i>
    <i r="2">
      <x v="370"/>
    </i>
    <i r="2">
      <x v="375"/>
    </i>
    <i r="2">
      <x v="376"/>
    </i>
    <i r="2">
      <x v="377"/>
    </i>
    <i r="2">
      <x v="378"/>
    </i>
    <i r="2">
      <x v="379"/>
    </i>
    <i r="2">
      <x v="429"/>
    </i>
    <i r="2">
      <x v="438"/>
    </i>
    <i r="2">
      <x v="444"/>
    </i>
    <i t="default" r="1">
      <x v="69"/>
    </i>
    <i t="default">
      <x v="3"/>
    </i>
    <i>
      <x v="4"/>
    </i>
    <i r="1">
      <x v="12"/>
    </i>
    <i r="2">
      <x v="30"/>
    </i>
    <i r="2">
      <x v="45"/>
    </i>
    <i r="2">
      <x v="134"/>
    </i>
    <i r="2">
      <x v="221"/>
    </i>
    <i r="2">
      <x v="460"/>
    </i>
    <i t="default" r="1">
      <x v="12"/>
    </i>
    <i r="1">
      <x v="36"/>
    </i>
    <i r="2">
      <x v="45"/>
    </i>
    <i r="2">
      <x v="460"/>
    </i>
    <i t="default" r="1">
      <x v="36"/>
    </i>
    <i t="default">
      <x v="4"/>
    </i>
    <i>
      <x v="5"/>
    </i>
    <i r="1">
      <x v="8"/>
    </i>
    <i r="2">
      <x v="139"/>
    </i>
    <i t="default" r="1">
      <x v="8"/>
    </i>
    <i r="1">
      <x v="14"/>
    </i>
    <i r="2">
      <x v="32"/>
    </i>
    <i r="2">
      <x v="150"/>
    </i>
    <i r="2">
      <x v="153"/>
    </i>
    <i r="2">
      <x v="306"/>
    </i>
    <i t="default" r="1">
      <x v="14"/>
    </i>
    <i r="1">
      <x v="16"/>
    </i>
    <i r="2">
      <x v="449"/>
    </i>
    <i t="default" r="1">
      <x v="16"/>
    </i>
    <i r="1">
      <x v="17"/>
    </i>
    <i r="2">
      <x v="448"/>
    </i>
    <i r="2">
      <x v="450"/>
    </i>
    <i t="default" r="1">
      <x v="17"/>
    </i>
    <i r="1">
      <x v="18"/>
    </i>
    <i r="2">
      <x v="450"/>
    </i>
    <i t="default" r="1">
      <x v="18"/>
    </i>
    <i r="1">
      <x v="25"/>
    </i>
    <i r="2">
      <x v="139"/>
    </i>
    <i r="2">
      <x v="143"/>
    </i>
    <i t="default" r="1">
      <x v="25"/>
    </i>
    <i r="1">
      <x v="26"/>
    </i>
    <i r="2">
      <x v="69"/>
    </i>
    <i r="2">
      <x v="142"/>
    </i>
    <i r="2">
      <x v="145"/>
    </i>
    <i t="default" r="1">
      <x v="26"/>
    </i>
    <i r="1">
      <x v="31"/>
    </i>
    <i r="2">
      <x v="153"/>
    </i>
    <i t="default" r="1">
      <x v="31"/>
    </i>
    <i r="1">
      <x v="32"/>
    </i>
    <i r="2">
      <x/>
    </i>
    <i r="2">
      <x v="75"/>
    </i>
    <i r="2">
      <x v="256"/>
    </i>
    <i t="default" r="1">
      <x v="32"/>
    </i>
    <i r="1">
      <x v="33"/>
    </i>
    <i r="2">
      <x v="261"/>
    </i>
    <i r="2">
      <x v="380"/>
    </i>
    <i t="default" r="1">
      <x v="33"/>
    </i>
    <i r="1">
      <x v="39"/>
    </i>
    <i r="2">
      <x v="272"/>
    </i>
    <i t="default" r="1">
      <x v="39"/>
    </i>
    <i r="1">
      <x v="40"/>
    </i>
    <i r="2">
      <x v="88"/>
    </i>
    <i t="default" r="1">
      <x v="40"/>
    </i>
    <i r="1">
      <x v="41"/>
    </i>
    <i r="2">
      <x v="11"/>
    </i>
    <i t="default" r="1">
      <x v="41"/>
    </i>
    <i r="1">
      <x v="42"/>
    </i>
    <i r="2">
      <x v="115"/>
    </i>
    <i t="default" r="1">
      <x v="42"/>
    </i>
    <i r="1">
      <x v="43"/>
    </i>
    <i r="2">
      <x v="32"/>
    </i>
    <i r="2">
      <x v="68"/>
    </i>
    <i r="2">
      <x v="232"/>
    </i>
    <i r="2">
      <x v="281"/>
    </i>
    <i r="2">
      <x v="303"/>
    </i>
    <i r="2">
      <x v="304"/>
    </i>
    <i r="2">
      <x v="305"/>
    </i>
    <i r="2">
      <x v="308"/>
    </i>
    <i r="2">
      <x v="309"/>
    </i>
    <i r="2">
      <x v="360"/>
    </i>
    <i r="2">
      <x v="412"/>
    </i>
    <i r="2">
      <x v="420"/>
    </i>
    <i r="2">
      <x v="421"/>
    </i>
    <i r="2">
      <x v="422"/>
    </i>
    <i r="2">
      <x v="423"/>
    </i>
    <i r="2">
      <x v="424"/>
    </i>
    <i r="2">
      <x v="425"/>
    </i>
    <i r="2">
      <x v="473"/>
    </i>
    <i t="default" r="1">
      <x v="43"/>
    </i>
    <i r="1">
      <x v="48"/>
    </i>
    <i r="2">
      <x v="60"/>
    </i>
    <i r="2">
      <x v="358"/>
    </i>
    <i t="default" r="1">
      <x v="48"/>
    </i>
    <i r="1">
      <x v="49"/>
    </i>
    <i r="2">
      <x v="40"/>
    </i>
    <i r="2">
      <x v="104"/>
    </i>
    <i r="2">
      <x v="107"/>
    </i>
    <i r="2">
      <x v="108"/>
    </i>
    <i r="2">
      <x v="171"/>
    </i>
    <i r="2">
      <x v="227"/>
    </i>
    <i r="2">
      <x v="438"/>
    </i>
    <i t="default" r="1">
      <x v="49"/>
    </i>
    <i r="1">
      <x v="50"/>
    </i>
    <i r="2">
      <x v="21"/>
    </i>
    <i r="2">
      <x v="22"/>
    </i>
    <i r="2">
      <x v="53"/>
    </i>
    <i r="2">
      <x v="74"/>
    </i>
    <i r="2">
      <x v="326"/>
    </i>
    <i t="default" r="1">
      <x v="50"/>
    </i>
    <i r="1">
      <x v="58"/>
    </i>
    <i r="2">
      <x v="76"/>
    </i>
    <i r="2">
      <x v="90"/>
    </i>
    <i r="2">
      <x v="323"/>
    </i>
    <i t="default" r="1">
      <x v="58"/>
    </i>
    <i r="1">
      <x v="59"/>
    </i>
    <i r="2">
      <x v="322"/>
    </i>
    <i t="default" r="1">
      <x v="59"/>
    </i>
    <i r="1">
      <x v="60"/>
    </i>
    <i r="2">
      <x v="478"/>
    </i>
    <i t="default" r="1">
      <x v="60"/>
    </i>
    <i r="1">
      <x v="61"/>
    </i>
    <i r="2">
      <x v="8"/>
    </i>
    <i r="2">
      <x v="479"/>
    </i>
    <i t="default" r="1">
      <x v="61"/>
    </i>
    <i r="1">
      <x v="66"/>
    </i>
    <i r="2">
      <x v="45"/>
    </i>
    <i t="default" r="1">
      <x v="66"/>
    </i>
    <i r="1">
      <x v="67"/>
    </i>
    <i r="2">
      <x v="153"/>
    </i>
    <i r="2">
      <x v="413"/>
    </i>
    <i r="2">
      <x v="415"/>
    </i>
    <i r="2">
      <x v="416"/>
    </i>
    <i r="2">
      <x v="417"/>
    </i>
    <i t="default" r="1">
      <x v="67"/>
    </i>
    <i r="1">
      <x v="68"/>
    </i>
    <i r="2">
      <x v="395"/>
    </i>
    <i t="default" r="1">
      <x v="68"/>
    </i>
    <i r="1">
      <x v="73"/>
    </i>
    <i r="2">
      <x/>
    </i>
    <i r="2">
      <x v="75"/>
    </i>
    <i r="2">
      <x v="256"/>
    </i>
    <i t="default" r="1">
      <x v="73"/>
    </i>
    <i r="1">
      <x v="74"/>
    </i>
    <i r="2">
      <x v="321"/>
    </i>
    <i t="default" r="1">
      <x v="74"/>
    </i>
    <i t="default">
      <x v="5"/>
    </i>
    <i>
      <x v="6"/>
    </i>
    <i r="1">
      <x v="28"/>
    </i>
    <i r="2">
      <x v="9"/>
    </i>
    <i r="2">
      <x v="299"/>
    </i>
    <i t="default" r="1">
      <x v="28"/>
    </i>
    <i r="1">
      <x v="62"/>
    </i>
    <i r="2">
      <x v="11"/>
    </i>
    <i r="2">
      <x v="40"/>
    </i>
    <i r="2">
      <x v="47"/>
    </i>
    <i r="2">
      <x v="68"/>
    </i>
    <i r="2">
      <x v="92"/>
    </i>
    <i r="2">
      <x v="104"/>
    </i>
    <i r="2">
      <x v="107"/>
    </i>
    <i r="2">
      <x v="109"/>
    </i>
    <i r="2">
      <x v="110"/>
    </i>
    <i r="2">
      <x v="111"/>
    </i>
    <i r="2">
      <x v="158"/>
    </i>
    <i r="2">
      <x v="173"/>
    </i>
    <i r="2">
      <x v="174"/>
    </i>
    <i r="2">
      <x v="175"/>
    </i>
    <i r="2">
      <x v="176"/>
    </i>
    <i r="2">
      <x v="177"/>
    </i>
    <i r="2">
      <x v="179"/>
    </i>
    <i r="2">
      <x v="184"/>
    </i>
    <i r="2">
      <x v="192"/>
    </i>
    <i r="2">
      <x v="205"/>
    </i>
    <i r="2">
      <x v="213"/>
    </i>
    <i r="2">
      <x v="214"/>
    </i>
    <i r="2">
      <x v="216"/>
    </i>
    <i r="2">
      <x v="217"/>
    </i>
    <i r="2">
      <x v="223"/>
    </i>
    <i r="2">
      <x v="224"/>
    </i>
    <i r="2">
      <x v="228"/>
    </i>
    <i r="2">
      <x v="229"/>
    </i>
    <i r="2">
      <x v="245"/>
    </i>
    <i r="2">
      <x v="341"/>
    </i>
    <i r="2">
      <x v="347"/>
    </i>
    <i r="2">
      <x v="353"/>
    </i>
    <i r="2">
      <x v="359"/>
    </i>
    <i r="2">
      <x v="398"/>
    </i>
    <i r="2">
      <x v="419"/>
    </i>
    <i r="2">
      <x v="435"/>
    </i>
    <i r="2">
      <x v="436"/>
    </i>
    <i r="2">
      <x v="437"/>
    </i>
    <i r="2">
      <x v="457"/>
    </i>
    <i r="2">
      <x v="473"/>
    </i>
    <i t="default" r="1">
      <x v="62"/>
    </i>
    <i r="1">
      <x v="65"/>
    </i>
    <i r="2">
      <x v="40"/>
    </i>
    <i r="2">
      <x v="55"/>
    </i>
    <i r="2">
      <x v="134"/>
    </i>
    <i r="2">
      <x v="220"/>
    </i>
    <i r="2">
      <x v="221"/>
    </i>
    <i r="2">
      <x v="413"/>
    </i>
    <i r="2">
      <x v="415"/>
    </i>
    <i r="2">
      <x v="416"/>
    </i>
    <i r="2">
      <x v="456"/>
    </i>
    <i r="2">
      <x v="460"/>
    </i>
    <i r="2">
      <x v="461"/>
    </i>
    <i t="default" r="1">
      <x v="65"/>
    </i>
    <i t="default">
      <x v="6"/>
    </i>
    <i>
      <x v="7"/>
    </i>
    <i r="1">
      <x v="52"/>
    </i>
    <i r="2">
      <x v="21"/>
    </i>
    <i r="2">
      <x v="35"/>
    </i>
    <i r="2">
      <x v="40"/>
    </i>
    <i r="2">
      <x v="60"/>
    </i>
    <i r="2">
      <x v="104"/>
    </i>
    <i r="2">
      <x v="107"/>
    </i>
    <i r="2">
      <x v="158"/>
    </i>
    <i r="2">
      <x v="159"/>
    </i>
    <i r="2">
      <x v="160"/>
    </i>
    <i r="2">
      <x v="163"/>
    </i>
    <i r="2">
      <x v="164"/>
    </i>
    <i r="2">
      <x v="167"/>
    </i>
    <i r="2">
      <x v="168"/>
    </i>
    <i r="2">
      <x v="171"/>
    </i>
    <i r="2">
      <x v="192"/>
    </i>
    <i r="2">
      <x v="205"/>
    </i>
    <i r="2">
      <x v="222"/>
    </i>
    <i r="2">
      <x v="316"/>
    </i>
    <i r="2">
      <x v="318"/>
    </i>
    <i r="2">
      <x v="342"/>
    </i>
    <i r="2">
      <x v="343"/>
    </i>
    <i r="2">
      <x v="359"/>
    </i>
    <i r="2">
      <x v="365"/>
    </i>
    <i r="2">
      <x v="368"/>
    </i>
    <i r="2">
      <x v="369"/>
    </i>
    <i r="2">
      <x v="370"/>
    </i>
    <i r="2">
      <x v="438"/>
    </i>
    <i t="default" r="1">
      <x v="52"/>
    </i>
    <i r="1">
      <x v="56"/>
    </i>
    <i r="2">
      <x v="104"/>
    </i>
    <i r="2">
      <x v="160"/>
    </i>
    <i r="2">
      <x v="164"/>
    </i>
    <i r="2">
      <x v="168"/>
    </i>
    <i r="2">
      <x v="222"/>
    </i>
    <i r="2">
      <x v="230"/>
    </i>
    <i r="2">
      <x v="342"/>
    </i>
    <i r="2">
      <x v="343"/>
    </i>
    <i r="2">
      <x v="350"/>
    </i>
    <i r="2">
      <x v="351"/>
    </i>
    <i r="2">
      <x v="352"/>
    </i>
    <i r="2">
      <x v="359"/>
    </i>
    <i r="2">
      <x v="365"/>
    </i>
    <i r="2">
      <x v="368"/>
    </i>
    <i r="2">
      <x v="369"/>
    </i>
    <i r="2">
      <x v="370"/>
    </i>
    <i r="2">
      <x v="438"/>
    </i>
    <i t="default" r="1">
      <x v="56"/>
    </i>
    <i r="1">
      <x v="71"/>
    </i>
    <i r="2">
      <x v="40"/>
    </i>
    <i r="2">
      <x v="97"/>
    </i>
    <i r="2">
      <x v="104"/>
    </i>
    <i r="2">
      <x v="107"/>
    </i>
    <i r="2">
      <x v="158"/>
    </i>
    <i r="2">
      <x v="159"/>
    </i>
    <i r="2">
      <x v="160"/>
    </i>
    <i r="2">
      <x v="163"/>
    </i>
    <i r="2">
      <x v="164"/>
    </i>
    <i r="2">
      <x v="167"/>
    </i>
    <i r="2">
      <x v="168"/>
    </i>
    <i r="2">
      <x v="171"/>
    </i>
    <i r="2">
      <x v="186"/>
    </i>
    <i r="2">
      <x v="187"/>
    </i>
    <i r="2">
      <x v="191"/>
    </i>
    <i r="2">
      <x v="205"/>
    </i>
    <i r="2">
      <x v="218"/>
    </i>
    <i r="2">
      <x v="219"/>
    </i>
    <i r="2">
      <x v="227"/>
    </i>
    <i r="2">
      <x v="357"/>
    </i>
    <i r="2">
      <x v="359"/>
    </i>
    <i r="2">
      <x v="365"/>
    </i>
    <i r="2">
      <x v="369"/>
    </i>
    <i r="2">
      <x v="370"/>
    </i>
    <i r="2">
      <x v="375"/>
    </i>
    <i r="2">
      <x v="377"/>
    </i>
    <i r="2">
      <x v="379"/>
    </i>
    <i r="2">
      <x v="438"/>
    </i>
    <i t="default" r="1">
      <x v="71"/>
    </i>
    <i t="default">
      <x v="7"/>
    </i>
    <i>
      <x v="8"/>
    </i>
    <i r="1">
      <x v="38"/>
    </i>
    <i r="2">
      <x v="88"/>
    </i>
    <i t="default" r="1">
      <x v="38"/>
    </i>
    <i r="1">
      <x v="46"/>
    </i>
    <i r="2">
      <x v="412"/>
    </i>
    <i t="default" r="1">
      <x v="46"/>
    </i>
    <i r="1">
      <x v="47"/>
    </i>
    <i r="2">
      <x v="21"/>
    </i>
    <i r="2">
      <x v="22"/>
    </i>
    <i r="2">
      <x v="326"/>
    </i>
    <i t="default" r="1">
      <x v="47"/>
    </i>
    <i t="default">
      <x v="8"/>
    </i>
    <i t="grand">
      <x/>
    </i>
  </rowItems>
  <colItems count="1">
    <i/>
  </colItems>
  <dataFields count="1">
    <dataField name="New Authority" fld="18" baseField="0" baseItem="0"/>
  </dataFields>
  <formats count="1241">
    <format dxfId="1240">
      <pivotArea field="5" type="button" dataOnly="0" labelOnly="1" outline="0" axis="axisRow" fieldPosition="0"/>
    </format>
    <format dxfId="1239">
      <pivotArea dataOnly="0" labelOnly="1" fieldPosition="0">
        <references count="1">
          <reference field="5" count="0"/>
        </references>
      </pivotArea>
    </format>
    <format dxfId="1238">
      <pivotArea dataOnly="0" labelOnly="1" fieldPosition="0">
        <references count="1">
          <reference field="5" count="0" defaultSubtotal="1"/>
        </references>
      </pivotArea>
    </format>
    <format dxfId="1237">
      <pivotArea dataOnly="0" labelOnly="1" grandRow="1" outline="0" fieldPosition="0"/>
    </format>
    <format dxfId="1236">
      <pivotArea dataOnly="0" labelOnly="1" fieldPosition="0">
        <references count="2">
          <reference field="4" count="3">
            <x v="11"/>
            <x v="15"/>
            <x v="37"/>
          </reference>
          <reference field="5" count="1" selected="0">
            <x v="0"/>
          </reference>
        </references>
      </pivotArea>
    </format>
    <format dxfId="1235">
      <pivotArea dataOnly="0" labelOnly="1" fieldPosition="0">
        <references count="2">
          <reference field="4" count="15">
            <x v="0"/>
            <x v="2"/>
            <x v="3"/>
            <x v="4"/>
            <x v="5"/>
            <x v="7"/>
            <x v="13"/>
            <x v="21"/>
            <x v="22"/>
            <x v="23"/>
            <x v="27"/>
            <x v="53"/>
            <x v="54"/>
            <x v="55"/>
            <x v="63"/>
          </reference>
          <reference field="5" count="1" selected="0">
            <x v="1"/>
          </reference>
        </references>
      </pivotArea>
    </format>
    <format dxfId="1234">
      <pivotArea dataOnly="0" labelOnly="1" fieldPosition="0">
        <references count="2">
          <reference field="4" count="1">
            <x v="1"/>
          </reference>
          <reference field="5" count="1" selected="0">
            <x v="2"/>
          </reference>
        </references>
      </pivotArea>
    </format>
    <format dxfId="1233">
      <pivotArea dataOnly="0" labelOnly="1" fieldPosition="0">
        <references count="2">
          <reference field="4" count="3">
            <x v="51"/>
            <x v="57"/>
            <x v="69"/>
          </reference>
          <reference field="5" count="1" selected="0">
            <x v="3"/>
          </reference>
        </references>
      </pivotArea>
    </format>
    <format dxfId="1232">
      <pivotArea dataOnly="0" labelOnly="1" fieldPosition="0">
        <references count="2">
          <reference field="4" count="2">
            <x v="12"/>
            <x v="36"/>
          </reference>
          <reference field="5" count="1" selected="0">
            <x v="4"/>
          </reference>
        </references>
      </pivotArea>
    </format>
    <format dxfId="1231">
      <pivotArea dataOnly="0" labelOnly="1" fieldPosition="0">
        <references count="2">
          <reference field="4" count="37">
            <x v="8"/>
            <x v="10"/>
            <x v="14"/>
            <x v="16"/>
            <x v="17"/>
            <x v="18"/>
            <x v="20"/>
            <x v="24"/>
            <x v="25"/>
            <x v="26"/>
            <x v="29"/>
            <x v="30"/>
            <x v="31"/>
            <x v="32"/>
            <x v="33"/>
            <x v="34"/>
            <x v="35"/>
            <x v="39"/>
            <x v="40"/>
            <x v="41"/>
            <x v="42"/>
            <x v="43"/>
            <x v="44"/>
            <x v="45"/>
            <x v="48"/>
            <x v="49"/>
            <x v="50"/>
            <x v="58"/>
            <x v="59"/>
            <x v="60"/>
            <x v="61"/>
            <x v="66"/>
            <x v="67"/>
            <x v="68"/>
            <x v="72"/>
            <x v="73"/>
            <x v="74"/>
          </reference>
          <reference field="5" count="1" selected="0">
            <x v="5"/>
          </reference>
        </references>
      </pivotArea>
    </format>
    <format dxfId="1230">
      <pivotArea dataOnly="0" labelOnly="1" fieldPosition="0">
        <references count="2">
          <reference field="4" count="3">
            <x v="28"/>
            <x v="62"/>
            <x v="65"/>
          </reference>
          <reference field="5" count="1" selected="0">
            <x v="6"/>
          </reference>
        </references>
      </pivotArea>
    </format>
    <format dxfId="1229">
      <pivotArea dataOnly="0" labelOnly="1" fieldPosition="0">
        <references count="2">
          <reference field="4" count="3">
            <x v="52"/>
            <x v="56"/>
            <x v="71"/>
          </reference>
          <reference field="5" count="1" selected="0">
            <x v="7"/>
          </reference>
        </references>
      </pivotArea>
    </format>
    <format dxfId="1228">
      <pivotArea dataOnly="0" labelOnly="1" fieldPosition="0">
        <references count="2">
          <reference field="4" count="6">
            <x v="19"/>
            <x v="38"/>
            <x v="46"/>
            <x v="47"/>
            <x v="64"/>
            <x v="70"/>
          </reference>
          <reference field="5" count="1" selected="0">
            <x v="8"/>
          </reference>
        </references>
      </pivotArea>
    </format>
    <format dxfId="1227">
      <pivotArea field="5" type="button" dataOnly="0" labelOnly="1" outline="0" axis="axisRow" fieldPosition="0"/>
    </format>
    <format dxfId="1226">
      <pivotArea dataOnly="0" labelOnly="1" fieldPosition="0">
        <references count="1">
          <reference field="5" count="0"/>
        </references>
      </pivotArea>
    </format>
    <format dxfId="1225">
      <pivotArea dataOnly="0" labelOnly="1" fieldPosition="0">
        <references count="1">
          <reference field="5" count="0" defaultSubtotal="1"/>
        </references>
      </pivotArea>
    </format>
    <format dxfId="1224">
      <pivotArea dataOnly="0" labelOnly="1" grandRow="1" outline="0" fieldPosition="0"/>
    </format>
    <format dxfId="1223">
      <pivotArea dataOnly="0" labelOnly="1" fieldPosition="0">
        <references count="2">
          <reference field="4" count="3">
            <x v="11"/>
            <x v="15"/>
            <x v="37"/>
          </reference>
          <reference field="5" count="1" selected="0">
            <x v="0"/>
          </reference>
        </references>
      </pivotArea>
    </format>
    <format dxfId="1222">
      <pivotArea dataOnly="0" labelOnly="1" fieldPosition="0">
        <references count="2">
          <reference field="4" count="15">
            <x v="0"/>
            <x v="2"/>
            <x v="3"/>
            <x v="4"/>
            <x v="5"/>
            <x v="7"/>
            <x v="13"/>
            <x v="21"/>
            <x v="22"/>
            <x v="23"/>
            <x v="27"/>
            <x v="53"/>
            <x v="54"/>
            <x v="55"/>
            <x v="63"/>
          </reference>
          <reference field="5" count="1" selected="0">
            <x v="1"/>
          </reference>
        </references>
      </pivotArea>
    </format>
    <format dxfId="1221">
      <pivotArea dataOnly="0" labelOnly="1" fieldPosition="0">
        <references count="2">
          <reference field="4" count="1">
            <x v="1"/>
          </reference>
          <reference field="5" count="1" selected="0">
            <x v="2"/>
          </reference>
        </references>
      </pivotArea>
    </format>
    <format dxfId="1220">
      <pivotArea dataOnly="0" labelOnly="1" fieldPosition="0">
        <references count="2">
          <reference field="4" count="3">
            <x v="51"/>
            <x v="57"/>
            <x v="69"/>
          </reference>
          <reference field="5" count="1" selected="0">
            <x v="3"/>
          </reference>
        </references>
      </pivotArea>
    </format>
    <format dxfId="1219">
      <pivotArea dataOnly="0" labelOnly="1" fieldPosition="0">
        <references count="2">
          <reference field="4" count="2">
            <x v="12"/>
            <x v="36"/>
          </reference>
          <reference field="5" count="1" selected="0">
            <x v="4"/>
          </reference>
        </references>
      </pivotArea>
    </format>
    <format dxfId="1218">
      <pivotArea dataOnly="0" labelOnly="1" fieldPosition="0">
        <references count="2">
          <reference field="4" count="37">
            <x v="8"/>
            <x v="10"/>
            <x v="14"/>
            <x v="16"/>
            <x v="17"/>
            <x v="18"/>
            <x v="20"/>
            <x v="24"/>
            <x v="25"/>
            <x v="26"/>
            <x v="29"/>
            <x v="30"/>
            <x v="31"/>
            <x v="32"/>
            <x v="33"/>
            <x v="34"/>
            <x v="35"/>
            <x v="39"/>
            <x v="40"/>
            <x v="41"/>
            <x v="42"/>
            <x v="43"/>
            <x v="44"/>
            <x v="45"/>
            <x v="48"/>
            <x v="49"/>
            <x v="50"/>
            <x v="58"/>
            <x v="59"/>
            <x v="60"/>
            <x v="61"/>
            <x v="66"/>
            <x v="67"/>
            <x v="68"/>
            <x v="72"/>
            <x v="73"/>
            <x v="74"/>
          </reference>
          <reference field="5" count="1" selected="0">
            <x v="5"/>
          </reference>
        </references>
      </pivotArea>
    </format>
    <format dxfId="1217">
      <pivotArea dataOnly="0" labelOnly="1" fieldPosition="0">
        <references count="2">
          <reference field="4" count="3">
            <x v="28"/>
            <x v="62"/>
            <x v="65"/>
          </reference>
          <reference field="5" count="1" selected="0">
            <x v="6"/>
          </reference>
        </references>
      </pivotArea>
    </format>
    <format dxfId="1216">
      <pivotArea dataOnly="0" labelOnly="1" fieldPosition="0">
        <references count="2">
          <reference field="4" count="3">
            <x v="52"/>
            <x v="56"/>
            <x v="71"/>
          </reference>
          <reference field="5" count="1" selected="0">
            <x v="7"/>
          </reference>
        </references>
      </pivotArea>
    </format>
    <format dxfId="1215">
      <pivotArea dataOnly="0" labelOnly="1" fieldPosition="0">
        <references count="2">
          <reference field="4" count="6">
            <x v="19"/>
            <x v="38"/>
            <x v="46"/>
            <x v="47"/>
            <x v="64"/>
            <x v="70"/>
          </reference>
          <reference field="5" count="1" selected="0">
            <x v="8"/>
          </reference>
        </references>
      </pivotArea>
    </format>
    <format dxfId="1214">
      <pivotArea field="5" type="button" dataOnly="0" labelOnly="1" outline="0" axis="axisRow" fieldPosition="0"/>
    </format>
    <format dxfId="1213">
      <pivotArea dataOnly="0" labelOnly="1" fieldPosition="0">
        <references count="1">
          <reference field="5" count="0"/>
        </references>
      </pivotArea>
    </format>
    <format dxfId="1212">
      <pivotArea dataOnly="0" labelOnly="1" fieldPosition="0">
        <references count="1">
          <reference field="5" count="0" defaultSubtotal="1"/>
        </references>
      </pivotArea>
    </format>
    <format dxfId="1211">
      <pivotArea dataOnly="0" labelOnly="1" grandRow="1" outline="0" fieldPosition="0"/>
    </format>
    <format dxfId="1210">
      <pivotArea dataOnly="0" labelOnly="1" fieldPosition="0">
        <references count="2">
          <reference field="4" count="3">
            <x v="11"/>
            <x v="15"/>
            <x v="37"/>
          </reference>
          <reference field="5" count="1" selected="0">
            <x v="0"/>
          </reference>
        </references>
      </pivotArea>
    </format>
    <format dxfId="1209">
      <pivotArea dataOnly="0" labelOnly="1" fieldPosition="0">
        <references count="2">
          <reference field="4" count="3" defaultSubtotal="1">
            <x v="11"/>
            <x v="15"/>
            <x v="37"/>
          </reference>
          <reference field="5" count="1" selected="0">
            <x v="0"/>
          </reference>
        </references>
      </pivotArea>
    </format>
    <format dxfId="1208">
      <pivotArea dataOnly="0" labelOnly="1" fieldPosition="0">
        <references count="2">
          <reference field="4" count="15">
            <x v="0"/>
            <x v="2"/>
            <x v="3"/>
            <x v="4"/>
            <x v="5"/>
            <x v="7"/>
            <x v="13"/>
            <x v="21"/>
            <x v="22"/>
            <x v="23"/>
            <x v="27"/>
            <x v="53"/>
            <x v="54"/>
            <x v="55"/>
            <x v="63"/>
          </reference>
          <reference field="5" count="1" selected="0">
            <x v="1"/>
          </reference>
        </references>
      </pivotArea>
    </format>
    <format dxfId="1207">
      <pivotArea dataOnly="0" labelOnly="1" fieldPosition="0">
        <references count="2">
          <reference field="4" count="15" defaultSubtotal="1">
            <x v="0"/>
            <x v="2"/>
            <x v="3"/>
            <x v="4"/>
            <x v="5"/>
            <x v="7"/>
            <x v="13"/>
            <x v="21"/>
            <x v="22"/>
            <x v="23"/>
            <x v="27"/>
            <x v="53"/>
            <x v="54"/>
            <x v="55"/>
            <x v="63"/>
          </reference>
          <reference field="5" count="1" selected="0">
            <x v="1"/>
          </reference>
        </references>
      </pivotArea>
    </format>
    <format dxfId="1206">
      <pivotArea dataOnly="0" labelOnly="1" fieldPosition="0">
        <references count="2">
          <reference field="4" count="1">
            <x v="1"/>
          </reference>
          <reference field="5" count="1" selected="0">
            <x v="2"/>
          </reference>
        </references>
      </pivotArea>
    </format>
    <format dxfId="1205">
      <pivotArea dataOnly="0" labelOnly="1" fieldPosition="0">
        <references count="2">
          <reference field="4" count="1" defaultSubtotal="1">
            <x v="1"/>
          </reference>
          <reference field="5" count="1" selected="0">
            <x v="2"/>
          </reference>
        </references>
      </pivotArea>
    </format>
    <format dxfId="1204">
      <pivotArea dataOnly="0" labelOnly="1" fieldPosition="0">
        <references count="2">
          <reference field="4" count="3">
            <x v="51"/>
            <x v="57"/>
            <x v="69"/>
          </reference>
          <reference field="5" count="1" selected="0">
            <x v="3"/>
          </reference>
        </references>
      </pivotArea>
    </format>
    <format dxfId="1203">
      <pivotArea dataOnly="0" labelOnly="1" fieldPosition="0">
        <references count="2">
          <reference field="4" count="3" defaultSubtotal="1">
            <x v="51"/>
            <x v="57"/>
            <x v="69"/>
          </reference>
          <reference field="5" count="1" selected="0">
            <x v="3"/>
          </reference>
        </references>
      </pivotArea>
    </format>
    <format dxfId="1202">
      <pivotArea dataOnly="0" labelOnly="1" fieldPosition="0">
        <references count="2">
          <reference field="4" count="2">
            <x v="12"/>
            <x v="36"/>
          </reference>
          <reference field="5" count="1" selected="0">
            <x v="4"/>
          </reference>
        </references>
      </pivotArea>
    </format>
    <format dxfId="1201">
      <pivotArea dataOnly="0" labelOnly="1" fieldPosition="0">
        <references count="2">
          <reference field="4" count="2" defaultSubtotal="1">
            <x v="12"/>
            <x v="36"/>
          </reference>
          <reference field="5" count="1" selected="0">
            <x v="4"/>
          </reference>
        </references>
      </pivotArea>
    </format>
    <format dxfId="1200">
      <pivotArea dataOnly="0" labelOnly="1" fieldPosition="0">
        <references count="2">
          <reference field="4" count="25">
            <x v="8"/>
            <x v="10"/>
            <x v="14"/>
            <x v="16"/>
            <x v="17"/>
            <x v="18"/>
            <x v="20"/>
            <x v="24"/>
            <x v="25"/>
            <x v="26"/>
            <x v="29"/>
            <x v="30"/>
            <x v="31"/>
            <x v="32"/>
            <x v="33"/>
            <x v="34"/>
            <x v="35"/>
            <x v="39"/>
            <x v="40"/>
            <x v="41"/>
            <x v="42"/>
            <x v="43"/>
            <x v="44"/>
            <x v="45"/>
            <x v="48"/>
          </reference>
          <reference field="5" count="1" selected="0">
            <x v="5"/>
          </reference>
        </references>
      </pivotArea>
    </format>
    <format dxfId="1199">
      <pivotArea dataOnly="0" labelOnly="1" fieldPosition="0">
        <references count="2">
          <reference field="4" count="25" defaultSubtotal="1">
            <x v="8"/>
            <x v="10"/>
            <x v="14"/>
            <x v="16"/>
            <x v="17"/>
            <x v="18"/>
            <x v="20"/>
            <x v="24"/>
            <x v="25"/>
            <x v="26"/>
            <x v="29"/>
            <x v="30"/>
            <x v="31"/>
            <x v="32"/>
            <x v="33"/>
            <x v="34"/>
            <x v="35"/>
            <x v="39"/>
            <x v="40"/>
            <x v="41"/>
            <x v="42"/>
            <x v="43"/>
            <x v="44"/>
            <x v="45"/>
            <x v="48"/>
          </reference>
          <reference field="5" count="1" selected="0">
            <x v="5"/>
          </reference>
        </references>
      </pivotArea>
    </format>
    <format dxfId="1198">
      <pivotArea dataOnly="0" labelOnly="1" fieldPosition="0">
        <references count="2">
          <reference field="4" count="12">
            <x v="49"/>
            <x v="50"/>
            <x v="58"/>
            <x v="59"/>
            <x v="60"/>
            <x v="61"/>
            <x v="66"/>
            <x v="67"/>
            <x v="68"/>
            <x v="72"/>
            <x v="73"/>
            <x v="74"/>
          </reference>
          <reference field="5" count="1" selected="0">
            <x v="5"/>
          </reference>
        </references>
      </pivotArea>
    </format>
    <format dxfId="1197">
      <pivotArea dataOnly="0" labelOnly="1" fieldPosition="0">
        <references count="2">
          <reference field="4" count="12" defaultSubtotal="1">
            <x v="49"/>
            <x v="50"/>
            <x v="58"/>
            <x v="59"/>
            <x v="60"/>
            <x v="61"/>
            <x v="66"/>
            <x v="67"/>
            <x v="68"/>
            <x v="72"/>
            <x v="73"/>
            <x v="74"/>
          </reference>
          <reference field="5" count="1" selected="0">
            <x v="5"/>
          </reference>
        </references>
      </pivotArea>
    </format>
    <format dxfId="1196">
      <pivotArea dataOnly="0" labelOnly="1" fieldPosition="0">
        <references count="2">
          <reference field="4" count="3">
            <x v="28"/>
            <x v="62"/>
            <x v="65"/>
          </reference>
          <reference field="5" count="1" selected="0">
            <x v="6"/>
          </reference>
        </references>
      </pivotArea>
    </format>
    <format dxfId="1195">
      <pivotArea dataOnly="0" labelOnly="1" fieldPosition="0">
        <references count="2">
          <reference field="4" count="3" defaultSubtotal="1">
            <x v="28"/>
            <x v="62"/>
            <x v="65"/>
          </reference>
          <reference field="5" count="1" selected="0">
            <x v="6"/>
          </reference>
        </references>
      </pivotArea>
    </format>
    <format dxfId="1194">
      <pivotArea dataOnly="0" labelOnly="1" fieldPosition="0">
        <references count="2">
          <reference field="4" count="3">
            <x v="52"/>
            <x v="56"/>
            <x v="71"/>
          </reference>
          <reference field="5" count="1" selected="0">
            <x v="7"/>
          </reference>
        </references>
      </pivotArea>
    </format>
    <format dxfId="1193">
      <pivotArea dataOnly="0" labelOnly="1" fieldPosition="0">
        <references count="2">
          <reference field="4" count="3" defaultSubtotal="1">
            <x v="52"/>
            <x v="56"/>
            <x v="71"/>
          </reference>
          <reference field="5" count="1" selected="0">
            <x v="7"/>
          </reference>
        </references>
      </pivotArea>
    </format>
    <format dxfId="1192">
      <pivotArea dataOnly="0" labelOnly="1" fieldPosition="0">
        <references count="2">
          <reference field="4" count="6">
            <x v="19"/>
            <x v="38"/>
            <x v="46"/>
            <x v="47"/>
            <x v="64"/>
            <x v="70"/>
          </reference>
          <reference field="5" count="1" selected="0">
            <x v="8"/>
          </reference>
        </references>
      </pivotArea>
    </format>
    <format dxfId="1191">
      <pivotArea dataOnly="0" labelOnly="1" fieldPosition="0">
        <references count="2">
          <reference field="4" count="6" defaultSubtotal="1">
            <x v="19"/>
            <x v="38"/>
            <x v="46"/>
            <x v="47"/>
            <x v="64"/>
            <x v="70"/>
          </reference>
          <reference field="5" count="1" selected="0">
            <x v="8"/>
          </reference>
        </references>
      </pivotArea>
    </format>
    <format dxfId="1190">
      <pivotArea dataOnly="0" labelOnly="1" fieldPosition="0">
        <references count="3">
          <reference field="1" count="1">
            <x v="484"/>
          </reference>
          <reference field="4" count="1" selected="0">
            <x v="11"/>
          </reference>
          <reference field="5" count="1" selected="0">
            <x v="0"/>
          </reference>
        </references>
      </pivotArea>
    </format>
    <format dxfId="1189">
      <pivotArea dataOnly="0" labelOnly="1" fieldPosition="0">
        <references count="3">
          <reference field="1" count="6">
            <x v="48"/>
            <x v="88"/>
            <x v="237"/>
            <x v="320"/>
            <x v="481"/>
            <x v="485"/>
          </reference>
          <reference field="4" count="1" selected="0">
            <x v="15"/>
          </reference>
          <reference field="5" count="1" selected="0">
            <x v="0"/>
          </reference>
        </references>
      </pivotArea>
    </format>
    <format dxfId="1188">
      <pivotArea dataOnly="0" labelOnly="1" fieldPosition="0">
        <references count="3">
          <reference field="1" count="17">
            <x v="10"/>
            <x v="33"/>
            <x v="34"/>
            <x v="43"/>
            <x v="85"/>
            <x v="87"/>
            <x v="105"/>
            <x v="148"/>
            <x v="181"/>
            <x v="202"/>
            <x v="206"/>
            <x v="241"/>
            <x v="270"/>
            <x v="315"/>
            <x v="331"/>
            <x v="480"/>
            <x v="484"/>
          </reference>
          <reference field="4" count="1" selected="0">
            <x v="37"/>
          </reference>
          <reference field="5" count="1" selected="0">
            <x v="0"/>
          </reference>
        </references>
      </pivotArea>
    </format>
    <format dxfId="1187">
      <pivotArea dataOnly="0" labelOnly="1" fieldPosition="0">
        <references count="3">
          <reference field="1" count="1">
            <x v="33"/>
          </reference>
          <reference field="4" count="1" selected="0">
            <x v="0"/>
          </reference>
          <reference field="5" count="1" selected="0">
            <x v="1"/>
          </reference>
        </references>
      </pivotArea>
    </format>
    <format dxfId="1186">
      <pivotArea dataOnly="0" labelOnly="1" fieldPosition="0">
        <references count="3">
          <reference field="1" count="23">
            <x v="15"/>
            <x v="69"/>
            <x v="135"/>
            <x v="136"/>
            <x v="137"/>
            <x v="138"/>
            <x v="139"/>
            <x v="140"/>
            <x v="141"/>
            <x v="142"/>
            <x v="143"/>
            <x v="144"/>
            <x v="145"/>
            <x v="146"/>
            <x v="147"/>
            <x v="148"/>
            <x v="149"/>
            <x v="150"/>
            <x v="151"/>
            <x v="152"/>
            <x v="402"/>
            <x v="443"/>
            <x v="452"/>
          </reference>
          <reference field="4" count="1" selected="0">
            <x v="2"/>
          </reference>
          <reference field="5" count="1" selected="0">
            <x v="1"/>
          </reference>
        </references>
      </pivotArea>
    </format>
    <format dxfId="1185">
      <pivotArea dataOnly="0" labelOnly="1" fieldPosition="0">
        <references count="3">
          <reference field="1" count="1">
            <x v="281"/>
          </reference>
          <reference field="4" count="1" selected="0">
            <x v="3"/>
          </reference>
          <reference field="5" count="1" selected="0">
            <x v="1"/>
          </reference>
        </references>
      </pivotArea>
    </format>
    <format dxfId="1184">
      <pivotArea dataOnly="0" labelOnly="1" fieldPosition="0">
        <references count="3">
          <reference field="1" count="1">
            <x v="408"/>
          </reference>
          <reference field="4" count="1" selected="0">
            <x v="4"/>
          </reference>
          <reference field="5" count="1" selected="0">
            <x v="1"/>
          </reference>
        </references>
      </pivotArea>
    </format>
    <format dxfId="1183">
      <pivotArea dataOnly="0" labelOnly="1" fieldPosition="0">
        <references count="3">
          <reference field="1" count="50">
            <x v="1"/>
            <x v="4"/>
            <x v="6"/>
            <x v="7"/>
            <x v="11"/>
            <x v="12"/>
            <x v="13"/>
            <x v="14"/>
            <x v="16"/>
            <x v="23"/>
            <x v="24"/>
            <x v="27"/>
            <x v="32"/>
            <x v="36"/>
            <x v="38"/>
            <x v="39"/>
            <x v="40"/>
            <x v="41"/>
            <x v="47"/>
            <x v="56"/>
            <x v="57"/>
            <x v="66"/>
            <x v="67"/>
            <x v="68"/>
            <x v="89"/>
            <x v="91"/>
            <x v="92"/>
            <x v="94"/>
            <x v="102"/>
            <x v="103"/>
            <x v="104"/>
            <x v="106"/>
            <x v="107"/>
            <x v="108"/>
            <x v="109"/>
            <x v="110"/>
            <x v="111"/>
            <x v="112"/>
            <x v="119"/>
            <x v="121"/>
            <x v="122"/>
            <x v="123"/>
            <x v="124"/>
            <x v="133"/>
            <x v="154"/>
            <x v="156"/>
            <x v="157"/>
            <x v="158"/>
            <x v="159"/>
            <x v="160"/>
          </reference>
          <reference field="4" count="1" selected="0">
            <x v="5"/>
          </reference>
          <reference field="5" count="1" selected="0">
            <x v="1"/>
          </reference>
        </references>
      </pivotArea>
    </format>
    <format dxfId="1182">
      <pivotArea dataOnly="0" labelOnly="1" fieldPosition="0">
        <references count="3">
          <reference field="1" count="50">
            <x v="161"/>
            <x v="162"/>
            <x v="163"/>
            <x v="164"/>
            <x v="165"/>
            <x v="166"/>
            <x v="167"/>
            <x v="168"/>
            <x v="170"/>
            <x v="171"/>
            <x v="172"/>
            <x v="173"/>
            <x v="174"/>
            <x v="175"/>
            <x v="176"/>
            <x v="177"/>
            <x v="178"/>
            <x v="179"/>
            <x v="184"/>
            <x v="192"/>
            <x v="193"/>
            <x v="194"/>
            <x v="197"/>
            <x v="203"/>
            <x v="205"/>
            <x v="207"/>
            <x v="208"/>
            <x v="209"/>
            <x v="211"/>
            <x v="212"/>
            <x v="213"/>
            <x v="214"/>
            <x v="215"/>
            <x v="216"/>
            <x v="217"/>
            <x v="223"/>
            <x v="224"/>
            <x v="226"/>
            <x v="227"/>
            <x v="228"/>
            <x v="229"/>
            <x v="231"/>
            <x v="232"/>
            <x v="239"/>
            <x v="240"/>
            <x v="243"/>
            <x v="244"/>
            <x v="245"/>
            <x v="246"/>
            <x v="247"/>
          </reference>
          <reference field="4" count="1" selected="0">
            <x v="5"/>
          </reference>
          <reference field="5" count="1" selected="0">
            <x v="1"/>
          </reference>
        </references>
      </pivotArea>
    </format>
    <format dxfId="1181">
      <pivotArea dataOnly="0" labelOnly="1" fieldPosition="0">
        <references count="3">
          <reference field="1" count="50">
            <x v="248"/>
            <x v="249"/>
            <x v="250"/>
            <x v="258"/>
            <x v="259"/>
            <x v="260"/>
            <x v="261"/>
            <x v="272"/>
            <x v="273"/>
            <x v="274"/>
            <x v="275"/>
            <x v="276"/>
            <x v="277"/>
            <x v="278"/>
            <x v="282"/>
            <x v="284"/>
            <x v="288"/>
            <x v="290"/>
            <x v="291"/>
            <x v="292"/>
            <x v="293"/>
            <x v="303"/>
            <x v="304"/>
            <x v="305"/>
            <x v="306"/>
            <x v="307"/>
            <x v="308"/>
            <x v="309"/>
            <x v="310"/>
            <x v="311"/>
            <x v="312"/>
            <x v="313"/>
            <x v="314"/>
            <x v="327"/>
            <x v="328"/>
            <x v="329"/>
            <x v="330"/>
            <x v="331"/>
            <x v="332"/>
            <x v="333"/>
            <x v="334"/>
            <x v="335"/>
            <x v="336"/>
            <x v="339"/>
            <x v="340"/>
            <x v="341"/>
            <x v="345"/>
            <x v="346"/>
            <x v="347"/>
            <x v="348"/>
          </reference>
          <reference field="4" count="1" selected="0">
            <x v="5"/>
          </reference>
          <reference field="5" count="1" selected="0">
            <x v="1"/>
          </reference>
        </references>
      </pivotArea>
    </format>
    <format dxfId="1180">
      <pivotArea dataOnly="0" labelOnly="1" fieldPosition="0">
        <references count="3">
          <reference field="1" count="50">
            <x v="353"/>
            <x v="359"/>
            <x v="360"/>
            <x v="361"/>
            <x v="362"/>
            <x v="363"/>
            <x v="365"/>
            <x v="366"/>
            <x v="367"/>
            <x v="369"/>
            <x v="370"/>
            <x v="371"/>
            <x v="372"/>
            <x v="373"/>
            <x v="374"/>
            <x v="380"/>
            <x v="381"/>
            <x v="382"/>
            <x v="383"/>
            <x v="384"/>
            <x v="385"/>
            <x v="386"/>
            <x v="389"/>
            <x v="390"/>
            <x v="393"/>
            <x v="394"/>
            <x v="395"/>
            <x v="396"/>
            <x v="398"/>
            <x v="399"/>
            <x v="400"/>
            <x v="401"/>
            <x v="403"/>
            <x v="404"/>
            <x v="405"/>
            <x v="406"/>
            <x v="407"/>
            <x v="409"/>
            <x v="410"/>
            <x v="411"/>
            <x v="412"/>
            <x v="418"/>
            <x v="419"/>
            <x v="420"/>
            <x v="421"/>
            <x v="422"/>
            <x v="423"/>
            <x v="424"/>
            <x v="425"/>
            <x v="426"/>
          </reference>
          <reference field="4" count="1" selected="0">
            <x v="5"/>
          </reference>
          <reference field="5" count="1" selected="0">
            <x v="1"/>
          </reference>
        </references>
      </pivotArea>
    </format>
    <format dxfId="1179">
      <pivotArea dataOnly="0" labelOnly="1" fieldPosition="0">
        <references count="3">
          <reference field="1" count="18">
            <x v="427"/>
            <x v="428"/>
            <x v="429"/>
            <x v="430"/>
            <x v="431"/>
            <x v="432"/>
            <x v="433"/>
            <x v="435"/>
            <x v="436"/>
            <x v="437"/>
            <x v="438"/>
            <x v="439"/>
            <x v="454"/>
            <x v="457"/>
            <x v="480"/>
            <x v="482"/>
            <x v="483"/>
            <x v="484"/>
          </reference>
          <reference field="4" count="1" selected="0">
            <x v="5"/>
          </reference>
          <reference field="5" count="1" selected="0">
            <x v="1"/>
          </reference>
        </references>
      </pivotArea>
    </format>
    <format dxfId="1178">
      <pivotArea dataOnly="0" labelOnly="1" fieldPosition="0">
        <references count="3">
          <reference field="1" count="2">
            <x v="295"/>
            <x v="384"/>
          </reference>
          <reference field="4" count="1" selected="0">
            <x v="7"/>
          </reference>
          <reference field="5" count="1" selected="0">
            <x v="1"/>
          </reference>
        </references>
      </pivotArea>
    </format>
    <format dxfId="1177">
      <pivotArea dataOnly="0" labelOnly="1" fieldPosition="0">
        <references count="3">
          <reference field="1" count="2">
            <x v="485"/>
            <x v="486"/>
          </reference>
          <reference field="4" count="1" selected="0">
            <x v="13"/>
          </reference>
          <reference field="5" count="1" selected="0">
            <x v="1"/>
          </reference>
        </references>
      </pivotArea>
    </format>
    <format dxfId="1176">
      <pivotArea dataOnly="0" labelOnly="1" fieldPosition="0">
        <references count="3">
          <reference field="1" count="2">
            <x v="77"/>
            <x v="201"/>
          </reference>
          <reference field="4" count="1" selected="0">
            <x v="21"/>
          </reference>
          <reference field="5" count="1" selected="0">
            <x v="1"/>
          </reference>
        </references>
      </pivotArea>
    </format>
    <format dxfId="1175">
      <pivotArea dataOnly="0" labelOnly="1" fieldPosition="0">
        <references count="3">
          <reference field="1" count="18">
            <x v="25"/>
            <x v="49"/>
            <x v="114"/>
            <x v="118"/>
            <x v="120"/>
            <x v="199"/>
            <x v="225"/>
            <x v="255"/>
            <x v="285"/>
            <x v="440"/>
            <x v="441"/>
            <x v="442"/>
            <x v="446"/>
            <x v="447"/>
            <x v="448"/>
            <x v="449"/>
            <x v="450"/>
            <x v="451"/>
          </reference>
          <reference field="4" count="1" selected="0">
            <x v="22"/>
          </reference>
          <reference field="5" count="1" selected="0">
            <x v="1"/>
          </reference>
        </references>
      </pivotArea>
    </format>
    <format dxfId="1174">
      <pivotArea dataOnly="0" labelOnly="1" fieldPosition="0">
        <references count="3">
          <reference field="1" count="6">
            <x v="28"/>
            <x v="279"/>
            <x v="280"/>
            <x v="387"/>
            <x v="388"/>
            <x v="397"/>
          </reference>
          <reference field="4" count="1" selected="0">
            <x v="23"/>
          </reference>
          <reference field="5" count="1" selected="0">
            <x v="1"/>
          </reference>
        </references>
      </pivotArea>
    </format>
    <format dxfId="1173">
      <pivotArea dataOnly="0" labelOnly="1" fieldPosition="0">
        <references count="3">
          <reference field="1" count="12">
            <x v="77"/>
            <x v="78"/>
            <x v="286"/>
            <x v="296"/>
            <x v="297"/>
            <x v="298"/>
            <x v="302"/>
            <x v="486"/>
            <x v="487"/>
            <x v="488"/>
            <x v="489"/>
            <x v="490"/>
          </reference>
          <reference field="4" count="1" selected="0">
            <x v="27"/>
          </reference>
          <reference field="5" count="1" selected="0">
            <x v="1"/>
          </reference>
        </references>
      </pivotArea>
    </format>
    <format dxfId="1172">
      <pivotArea dataOnly="0" labelOnly="1" fieldPosition="0">
        <references count="3">
          <reference field="1" count="1">
            <x v="283"/>
          </reference>
          <reference field="4" count="1" selected="0">
            <x v="53"/>
          </reference>
          <reference field="5" count="1" selected="0">
            <x v="1"/>
          </reference>
        </references>
      </pivotArea>
    </format>
    <format dxfId="1171">
      <pivotArea dataOnly="0" labelOnly="1" fieldPosition="0">
        <references count="3">
          <reference field="1" count="4">
            <x v="79"/>
            <x v="80"/>
            <x v="364"/>
            <x v="392"/>
          </reference>
          <reference field="4" count="1" selected="0">
            <x v="54"/>
          </reference>
          <reference field="5" count="1" selected="0">
            <x v="1"/>
          </reference>
        </references>
      </pivotArea>
    </format>
    <format dxfId="1170">
      <pivotArea dataOnly="0" labelOnly="1" fieldPosition="0">
        <references count="3">
          <reference field="1" count="9">
            <x v="29"/>
            <x v="54"/>
            <x v="58"/>
            <x v="79"/>
            <x v="84"/>
            <x v="86"/>
            <x v="87"/>
            <x v="198"/>
            <x v="391"/>
          </reference>
          <reference field="4" count="1" selected="0">
            <x v="55"/>
          </reference>
          <reference field="5" count="1" selected="0">
            <x v="1"/>
          </reference>
        </references>
      </pivotArea>
    </format>
    <format dxfId="1169">
      <pivotArea dataOnly="0" labelOnly="1" fieldPosition="0">
        <references count="3">
          <reference field="1" count="50">
            <x v="30"/>
            <x v="31"/>
            <x v="40"/>
            <x v="44"/>
            <x v="45"/>
            <x v="55"/>
            <x v="70"/>
            <x v="104"/>
            <x v="123"/>
            <x v="134"/>
            <x v="153"/>
            <x v="200"/>
            <x v="204"/>
            <x v="220"/>
            <x v="227"/>
            <x v="251"/>
            <x v="252"/>
            <x v="253"/>
            <x v="254"/>
            <x v="262"/>
            <x v="263"/>
            <x v="265"/>
            <x v="266"/>
            <x v="267"/>
            <x v="268"/>
            <x v="269"/>
            <x v="271"/>
            <x v="337"/>
            <x v="354"/>
            <x v="355"/>
            <x v="356"/>
            <x v="413"/>
            <x v="414"/>
            <x v="415"/>
            <x v="416"/>
            <x v="417"/>
            <x v="445"/>
            <x v="455"/>
            <x v="456"/>
            <x v="459"/>
            <x v="460"/>
            <x v="461"/>
            <x v="462"/>
            <x v="463"/>
            <x v="464"/>
            <x v="465"/>
            <x v="466"/>
            <x v="467"/>
            <x v="468"/>
            <x v="469"/>
          </reference>
          <reference field="4" count="1" selected="0">
            <x v="63"/>
          </reference>
          <reference field="5" count="1" selected="0">
            <x v="1"/>
          </reference>
        </references>
      </pivotArea>
    </format>
    <format dxfId="1168">
      <pivotArea dataOnly="0" labelOnly="1" fieldPosition="0">
        <references count="3">
          <reference field="1" count="7">
            <x v="470"/>
            <x v="471"/>
            <x v="472"/>
            <x v="474"/>
            <x v="475"/>
            <x v="476"/>
            <x v="477"/>
          </reference>
          <reference field="4" count="1" selected="0">
            <x v="63"/>
          </reference>
          <reference field="5" count="1" selected="0">
            <x v="1"/>
          </reference>
        </references>
      </pivotArea>
    </format>
    <format dxfId="1167">
      <pivotArea dataOnly="0" labelOnly="1" fieldPosition="0">
        <references count="3">
          <reference field="1" count="1">
            <x v="37"/>
          </reference>
          <reference field="4" count="1" selected="0">
            <x v="1"/>
          </reference>
          <reference field="5" count="1" selected="0">
            <x v="2"/>
          </reference>
        </references>
      </pivotArea>
    </format>
    <format dxfId="1166">
      <pivotArea dataOnly="0" labelOnly="1" fieldPosition="0">
        <references count="3">
          <reference field="1" count="50">
            <x v="3"/>
            <x v="22"/>
            <x v="59"/>
            <x v="60"/>
            <x v="62"/>
            <x v="64"/>
            <x v="65"/>
            <x v="82"/>
            <x v="93"/>
            <x v="99"/>
            <x v="100"/>
            <x v="101"/>
            <x v="106"/>
            <x v="108"/>
            <x v="113"/>
            <x v="115"/>
            <x v="116"/>
            <x v="123"/>
            <x v="128"/>
            <x v="129"/>
            <x v="130"/>
            <x v="131"/>
            <x v="132"/>
            <x v="133"/>
            <x v="155"/>
            <x v="157"/>
            <x v="160"/>
            <x v="163"/>
            <x v="164"/>
            <x v="166"/>
            <x v="167"/>
            <x v="168"/>
            <x v="169"/>
            <x v="170"/>
            <x v="171"/>
            <x v="190"/>
            <x v="192"/>
            <x v="195"/>
            <x v="196"/>
            <x v="205"/>
            <x v="211"/>
            <x v="222"/>
            <x v="223"/>
            <x v="227"/>
            <x v="233"/>
            <x v="234"/>
            <x v="235"/>
            <x v="236"/>
            <x v="289"/>
            <x v="293"/>
          </reference>
          <reference field="4" count="1" selected="0">
            <x v="51"/>
          </reference>
          <reference field="5" count="1" selected="0">
            <x v="3"/>
          </reference>
        </references>
      </pivotArea>
    </format>
    <format dxfId="1165">
      <pivotArea dataOnly="0" labelOnly="1" fieldPosition="0">
        <references count="3">
          <reference field="1" count="33">
            <x v="300"/>
            <x v="301"/>
            <x v="316"/>
            <x v="317"/>
            <x v="318"/>
            <x v="319"/>
            <x v="320"/>
            <x v="321"/>
            <x v="322"/>
            <x v="323"/>
            <x v="340"/>
            <x v="341"/>
            <x v="342"/>
            <x v="343"/>
            <x v="344"/>
            <x v="349"/>
            <x v="350"/>
            <x v="351"/>
            <x v="358"/>
            <x v="359"/>
            <x v="365"/>
            <x v="366"/>
            <x v="368"/>
            <x v="369"/>
            <x v="370"/>
            <x v="372"/>
            <x v="373"/>
            <x v="374"/>
            <x v="429"/>
            <x v="434"/>
            <x v="438"/>
            <x v="444"/>
            <x v="458"/>
          </reference>
          <reference field="4" count="1" selected="0">
            <x v="51"/>
          </reference>
          <reference field="5" count="1" selected="0">
            <x v="3"/>
          </reference>
        </references>
      </pivotArea>
    </format>
    <format dxfId="1164">
      <pivotArea dataOnly="0" labelOnly="1" fieldPosition="0">
        <references count="3">
          <reference field="1" count="50">
            <x v="8"/>
            <x v="36"/>
            <x v="40"/>
            <x v="41"/>
            <x v="76"/>
            <x v="102"/>
            <x v="103"/>
            <x v="106"/>
            <x v="107"/>
            <x v="116"/>
            <x v="117"/>
            <x v="123"/>
            <x v="133"/>
            <x v="157"/>
            <x v="158"/>
            <x v="159"/>
            <x v="160"/>
            <x v="161"/>
            <x v="162"/>
            <x v="163"/>
            <x v="164"/>
            <x v="165"/>
            <x v="166"/>
            <x v="167"/>
            <x v="168"/>
            <x v="169"/>
            <x v="170"/>
            <x v="171"/>
            <x v="188"/>
            <x v="192"/>
            <x v="193"/>
            <x v="203"/>
            <x v="205"/>
            <x v="222"/>
            <x v="223"/>
            <x v="227"/>
            <x v="230"/>
            <x v="231"/>
            <x v="287"/>
            <x v="293"/>
            <x v="324"/>
            <x v="325"/>
            <x v="340"/>
            <x v="341"/>
            <x v="342"/>
            <x v="343"/>
            <x v="344"/>
            <x v="349"/>
            <x v="350"/>
            <x v="351"/>
          </reference>
          <reference field="4" count="1" selected="0">
            <x v="57"/>
          </reference>
          <reference field="5" count="1" selected="0">
            <x v="3"/>
          </reference>
        </references>
      </pivotArea>
    </format>
    <format dxfId="1163">
      <pivotArea dataOnly="0" labelOnly="1" fieldPosition="0">
        <references count="3">
          <reference field="1" count="14">
            <x v="352"/>
            <x v="359"/>
            <x v="365"/>
            <x v="366"/>
            <x v="367"/>
            <x v="368"/>
            <x v="369"/>
            <x v="370"/>
            <x v="371"/>
            <x v="372"/>
            <x v="373"/>
            <x v="374"/>
            <x v="434"/>
            <x v="438"/>
          </reference>
          <reference field="4" count="1" selected="0">
            <x v="57"/>
          </reference>
          <reference field="5" count="1" selected="0">
            <x v="3"/>
          </reference>
        </references>
      </pivotArea>
    </format>
    <format dxfId="1162">
      <pivotArea dataOnly="0" labelOnly="1" fieldPosition="0">
        <references count="3">
          <reference field="1" count="50">
            <x v="0"/>
            <x v="2"/>
            <x v="5"/>
            <x v="17"/>
            <x v="18"/>
            <x v="19"/>
            <x v="20"/>
            <x v="26"/>
            <x v="36"/>
            <x v="41"/>
            <x v="42"/>
            <x v="46"/>
            <x v="51"/>
            <x v="52"/>
            <x v="72"/>
            <x v="73"/>
            <x v="75"/>
            <x v="81"/>
            <x v="83"/>
            <x v="95"/>
            <x v="96"/>
            <x v="97"/>
            <x v="98"/>
            <x v="102"/>
            <x v="103"/>
            <x v="104"/>
            <x v="106"/>
            <x v="107"/>
            <x v="108"/>
            <x v="116"/>
            <x v="123"/>
            <x v="125"/>
            <x v="126"/>
            <x v="127"/>
            <x v="133"/>
            <x v="157"/>
            <x v="158"/>
            <x v="159"/>
            <x v="160"/>
            <x v="161"/>
            <x v="162"/>
            <x v="163"/>
            <x v="164"/>
            <x v="165"/>
            <x v="166"/>
            <x v="167"/>
            <x v="168"/>
            <x v="169"/>
            <x v="170"/>
            <x v="171"/>
          </reference>
          <reference field="4" count="1" selected="0">
            <x v="69"/>
          </reference>
          <reference field="5" count="1" selected="0">
            <x v="3"/>
          </reference>
        </references>
      </pivotArea>
    </format>
    <format dxfId="1161">
      <pivotArea dataOnly="0" labelOnly="1" fieldPosition="0">
        <references count="3">
          <reference field="1" count="46">
            <x v="185"/>
            <x v="186"/>
            <x v="187"/>
            <x v="189"/>
            <x v="191"/>
            <x v="192"/>
            <x v="193"/>
            <x v="203"/>
            <x v="205"/>
            <x v="210"/>
            <x v="211"/>
            <x v="218"/>
            <x v="219"/>
            <x v="223"/>
            <x v="227"/>
            <x v="231"/>
            <x v="237"/>
            <x v="238"/>
            <x v="256"/>
            <x v="293"/>
            <x v="294"/>
            <x v="321"/>
            <x v="322"/>
            <x v="323"/>
            <x v="338"/>
            <x v="340"/>
            <x v="341"/>
            <x v="357"/>
            <x v="359"/>
            <x v="365"/>
            <x v="366"/>
            <x v="367"/>
            <x v="369"/>
            <x v="370"/>
            <x v="371"/>
            <x v="372"/>
            <x v="373"/>
            <x v="374"/>
            <x v="375"/>
            <x v="376"/>
            <x v="377"/>
            <x v="378"/>
            <x v="379"/>
            <x v="429"/>
            <x v="438"/>
            <x v="444"/>
          </reference>
          <reference field="4" count="1" selected="0">
            <x v="69"/>
          </reference>
          <reference field="5" count="1" selected="0">
            <x v="3"/>
          </reference>
        </references>
      </pivotArea>
    </format>
    <format dxfId="1160">
      <pivotArea dataOnly="0" labelOnly="1" fieldPosition="0">
        <references count="3">
          <reference field="1" count="24">
            <x v="10"/>
            <x v="30"/>
            <x v="34"/>
            <x v="43"/>
            <x v="45"/>
            <x v="70"/>
            <x v="85"/>
            <x v="87"/>
            <x v="105"/>
            <x v="134"/>
            <x v="148"/>
            <x v="182"/>
            <x v="202"/>
            <x v="206"/>
            <x v="221"/>
            <x v="252"/>
            <x v="253"/>
            <x v="263"/>
            <x v="264"/>
            <x v="270"/>
            <x v="271"/>
            <x v="331"/>
            <x v="337"/>
            <x v="460"/>
          </reference>
          <reference field="4" count="1" selected="0">
            <x v="12"/>
          </reference>
          <reference field="5" count="1" selected="0">
            <x v="4"/>
          </reference>
        </references>
      </pivotArea>
    </format>
    <format dxfId="1159">
      <pivotArea dataOnly="0" labelOnly="1" fieldPosition="0">
        <references count="3">
          <reference field="1" count="6">
            <x v="45"/>
            <x v="70"/>
            <x v="253"/>
            <x v="263"/>
            <x v="271"/>
            <x v="460"/>
          </reference>
          <reference field="4" count="1" selected="0">
            <x v="36"/>
          </reference>
          <reference field="5" count="1" selected="0">
            <x v="4"/>
          </reference>
        </references>
      </pivotArea>
    </format>
    <format dxfId="1158">
      <pivotArea dataOnly="0" labelOnly="1" fieldPosition="0">
        <references count="3">
          <reference field="1" count="7">
            <x v="135"/>
            <x v="136"/>
            <x v="139"/>
            <x v="144"/>
            <x v="147"/>
            <x v="148"/>
            <x v="152"/>
          </reference>
          <reference field="4" count="1" selected="0">
            <x v="8"/>
          </reference>
          <reference field="5" count="1" selected="0">
            <x v="5"/>
          </reference>
        </references>
      </pivotArea>
    </format>
    <format dxfId="1157">
      <pivotArea dataOnly="0" labelOnly="1" fieldPosition="0">
        <references count="3">
          <reference field="1" count="1">
            <x v="94"/>
          </reference>
          <reference field="4" count="1" selected="0">
            <x v="10"/>
          </reference>
          <reference field="5" count="1" selected="0">
            <x v="5"/>
          </reference>
        </references>
      </pivotArea>
    </format>
    <format dxfId="1156">
      <pivotArea dataOnly="0" labelOnly="1" fieldPosition="0">
        <references count="3">
          <reference field="1" count="27">
            <x v="32"/>
            <x v="44"/>
            <x v="90"/>
            <x v="91"/>
            <x v="121"/>
            <x v="122"/>
            <x v="140"/>
            <x v="141"/>
            <x v="143"/>
            <x v="146"/>
            <x v="147"/>
            <x v="150"/>
            <x v="151"/>
            <x v="153"/>
            <x v="242"/>
            <x v="246"/>
            <x v="248"/>
            <x v="254"/>
            <x v="281"/>
            <x v="284"/>
            <x v="306"/>
            <x v="308"/>
            <x v="321"/>
            <x v="358"/>
            <x v="380"/>
            <x v="449"/>
            <x v="453"/>
          </reference>
          <reference field="4" count="1" selected="0">
            <x v="14"/>
          </reference>
          <reference field="5" count="1" selected="0">
            <x v="5"/>
          </reference>
        </references>
      </pivotArea>
    </format>
    <format dxfId="1155">
      <pivotArea dataOnly="0" labelOnly="1" fieldPosition="0">
        <references count="3">
          <reference field="1" count="2">
            <x v="114"/>
            <x v="449"/>
          </reference>
          <reference field="4" count="1" selected="0">
            <x v="16"/>
          </reference>
          <reference field="5" count="1" selected="0">
            <x v="5"/>
          </reference>
        </references>
      </pivotArea>
    </format>
    <format dxfId="1154">
      <pivotArea dataOnly="0" labelOnly="1" fieldPosition="0">
        <references count="3">
          <reference field="1" count="3">
            <x v="49"/>
            <x v="448"/>
            <x v="450"/>
          </reference>
          <reference field="4" count="1" selected="0">
            <x v="17"/>
          </reference>
          <reference field="5" count="1" selected="0">
            <x v="5"/>
          </reference>
        </references>
      </pivotArea>
    </format>
    <format dxfId="1153">
      <pivotArea dataOnly="0" labelOnly="1" fieldPosition="0">
        <references count="3">
          <reference field="1" count="2">
            <x v="49"/>
            <x v="450"/>
          </reference>
          <reference field="4" count="1" selected="0">
            <x v="18"/>
          </reference>
          <reference field="5" count="1" selected="0">
            <x v="5"/>
          </reference>
        </references>
      </pivotArea>
    </format>
    <format dxfId="1152">
      <pivotArea dataOnly="0" labelOnly="1" fieldPosition="0">
        <references count="3">
          <reference field="1" count="1">
            <x v="26"/>
          </reference>
          <reference field="4" count="1" selected="0">
            <x v="20"/>
          </reference>
          <reference field="5" count="1" selected="0">
            <x v="5"/>
          </reference>
        </references>
      </pivotArea>
    </format>
    <format dxfId="1151">
      <pivotArea dataOnly="0" labelOnly="1" fieldPosition="0">
        <references count="3">
          <reference field="1" count="5">
            <x v="135"/>
            <x v="144"/>
            <x v="146"/>
            <x v="148"/>
            <x v="152"/>
          </reference>
          <reference field="4" count="1" selected="0">
            <x v="24"/>
          </reference>
          <reference field="5" count="1" selected="0">
            <x v="5"/>
          </reference>
        </references>
      </pivotArea>
    </format>
    <format dxfId="1150">
      <pivotArea dataOnly="0" labelOnly="1" fieldPosition="0">
        <references count="3">
          <reference field="1" count="7">
            <x v="139"/>
            <x v="140"/>
            <x v="141"/>
            <x v="143"/>
            <x v="151"/>
            <x v="452"/>
            <x v="453"/>
          </reference>
          <reference field="4" count="1" selected="0">
            <x v="25"/>
          </reference>
          <reference field="5" count="1" selected="0">
            <x v="5"/>
          </reference>
        </references>
      </pivotArea>
    </format>
    <format dxfId="1149">
      <pivotArea dataOnly="0" labelOnly="1" fieldPosition="0">
        <references count="3">
          <reference field="1" count="7">
            <x v="69"/>
            <x v="136"/>
            <x v="137"/>
            <x v="138"/>
            <x v="142"/>
            <x v="145"/>
            <x v="149"/>
          </reference>
          <reference field="4" count="1" selected="0">
            <x v="26"/>
          </reference>
          <reference field="5" count="1" selected="0">
            <x v="5"/>
          </reference>
        </references>
      </pivotArea>
    </format>
    <format dxfId="1148">
      <pivotArea dataOnly="0" labelOnly="1" fieldPosition="0">
        <references count="3">
          <reference field="1" count="3">
            <x v="6"/>
            <x v="16"/>
            <x v="119"/>
          </reference>
          <reference field="4" count="1" selected="0">
            <x v="29"/>
          </reference>
          <reference field="5" count="1" selected="0">
            <x v="5"/>
          </reference>
        </references>
      </pivotArea>
    </format>
    <format dxfId="1147">
      <pivotArea dataOnly="0" labelOnly="1" fieldPosition="0">
        <references count="3">
          <reference field="1" count="4">
            <x v="59"/>
            <x v="61"/>
            <x v="63"/>
            <x v="65"/>
          </reference>
          <reference field="4" count="1" selected="0">
            <x v="30"/>
          </reference>
          <reference field="5" count="1" selected="0">
            <x v="5"/>
          </reference>
        </references>
      </pivotArea>
    </format>
    <format dxfId="1146">
      <pivotArea dataOnly="0" labelOnly="1" fieldPosition="0">
        <references count="3">
          <reference field="1" count="2">
            <x v="71"/>
            <x v="153"/>
          </reference>
          <reference field="4" count="1" selected="0">
            <x v="31"/>
          </reference>
          <reference field="5" count="1" selected="0">
            <x v="5"/>
          </reference>
        </references>
      </pivotArea>
    </format>
    <format dxfId="1145">
      <pivotArea dataOnly="0" labelOnly="1" fieldPosition="0">
        <references count="3">
          <reference field="1" count="13">
            <x v="0"/>
            <x v="2"/>
            <x v="5"/>
            <x v="17"/>
            <x v="18"/>
            <x v="19"/>
            <x v="20"/>
            <x v="26"/>
            <x v="46"/>
            <x v="52"/>
            <x v="73"/>
            <x v="75"/>
            <x v="256"/>
          </reference>
          <reference field="4" count="1" selected="0">
            <x v="32"/>
          </reference>
          <reference field="5" count="1" selected="0">
            <x v="5"/>
          </reference>
        </references>
      </pivotArea>
    </format>
    <format dxfId="1144">
      <pivotArea dataOnly="0" labelOnly="1" fieldPosition="0">
        <references count="3">
          <reference field="1" count="2">
            <x v="261"/>
            <x v="380"/>
          </reference>
          <reference field="4" count="1" selected="0">
            <x v="33"/>
          </reference>
          <reference field="5" count="1" selected="0">
            <x v="5"/>
          </reference>
        </references>
      </pivotArea>
    </format>
    <format dxfId="1143">
      <pivotArea dataOnly="0" labelOnly="1" fieldPosition="0">
        <references count="3">
          <reference field="1" count="1">
            <x v="14"/>
          </reference>
          <reference field="4" count="1" selected="0">
            <x v="34"/>
          </reference>
          <reference field="5" count="1" selected="0">
            <x v="5"/>
          </reference>
        </references>
      </pivotArea>
    </format>
    <format dxfId="1142">
      <pivotArea dataOnly="0" labelOnly="1" fieldPosition="0">
        <references count="3">
          <reference field="1" count="1">
            <x v="284"/>
          </reference>
          <reference field="4" count="1" selected="0">
            <x v="35"/>
          </reference>
          <reference field="5" count="1" selected="0">
            <x v="5"/>
          </reference>
        </references>
      </pivotArea>
    </format>
    <format dxfId="1141">
      <pivotArea dataOnly="0" labelOnly="1" fieldPosition="0">
        <references count="3">
          <reference field="1" count="1">
            <x v="272"/>
          </reference>
          <reference field="4" count="1" selected="0">
            <x v="39"/>
          </reference>
          <reference field="5" count="1" selected="0">
            <x v="5"/>
          </reference>
        </references>
      </pivotArea>
    </format>
    <format dxfId="1140">
      <pivotArea dataOnly="0" labelOnly="1" fieldPosition="0">
        <references count="3">
          <reference field="1" count="3">
            <x v="4"/>
            <x v="88"/>
            <x v="282"/>
          </reference>
          <reference field="4" count="1" selected="0">
            <x v="40"/>
          </reference>
          <reference field="5" count="1" selected="0">
            <x v="5"/>
          </reference>
        </references>
      </pivotArea>
    </format>
    <format dxfId="1139">
      <pivotArea dataOnly="0" labelOnly="1" fieldPosition="0">
        <references count="3">
          <reference field="1" count="1">
            <x v="11"/>
          </reference>
          <reference field="4" count="1" selected="0">
            <x v="41"/>
          </reference>
          <reference field="5" count="1" selected="0">
            <x v="5"/>
          </reference>
        </references>
      </pivotArea>
    </format>
    <format dxfId="1138">
      <pivotArea dataOnly="0" labelOnly="1" fieldPosition="0">
        <references count="3">
          <reference field="1" count="2">
            <x v="115"/>
            <x v="155"/>
          </reference>
          <reference field="4" count="1" selected="0">
            <x v="42"/>
          </reference>
          <reference field="5" count="1" selected="0">
            <x v="5"/>
          </reference>
        </references>
      </pivotArea>
    </format>
    <format dxfId="1137">
      <pivotArea dataOnly="0" labelOnly="1" fieldPosition="0">
        <references count="3">
          <reference field="1" count="36">
            <x v="1"/>
            <x v="6"/>
            <x v="7"/>
            <x v="16"/>
            <x v="23"/>
            <x v="27"/>
            <x v="32"/>
            <x v="66"/>
            <x v="67"/>
            <x v="68"/>
            <x v="119"/>
            <x v="121"/>
            <x v="122"/>
            <x v="156"/>
            <x v="232"/>
            <x v="239"/>
            <x v="240"/>
            <x v="246"/>
            <x v="247"/>
            <x v="248"/>
            <x v="249"/>
            <x v="281"/>
            <x v="303"/>
            <x v="304"/>
            <x v="305"/>
            <x v="308"/>
            <x v="309"/>
            <x v="360"/>
            <x v="412"/>
            <x v="420"/>
            <x v="421"/>
            <x v="422"/>
            <x v="423"/>
            <x v="424"/>
            <x v="425"/>
            <x v="473"/>
          </reference>
          <reference field="4" count="1" selected="0">
            <x v="43"/>
          </reference>
          <reference field="5" count="1" selected="0">
            <x v="5"/>
          </reference>
        </references>
      </pivotArea>
    </format>
    <format dxfId="1136">
      <pivotArea dataOnly="0" labelOnly="1" fieldPosition="0">
        <references count="3">
          <reference field="1" count="1">
            <x v="57"/>
          </reference>
          <reference field="4" count="1" selected="0">
            <x v="44"/>
          </reference>
          <reference field="5" count="1" selected="0">
            <x v="5"/>
          </reference>
        </references>
      </pivotArea>
    </format>
    <format dxfId="1135">
      <pivotArea dataOnly="0" labelOnly="1" fieldPosition="0">
        <references count="3">
          <reference field="1" count="1">
            <x v="57"/>
          </reference>
          <reference field="4" count="1" selected="0">
            <x v="45"/>
          </reference>
          <reference field="5" count="1" selected="0">
            <x v="5"/>
          </reference>
        </references>
      </pivotArea>
    </format>
    <format dxfId="1134">
      <pivotArea dataOnly="0" labelOnly="1" fieldPosition="0">
        <references count="3">
          <reference field="1" count="6">
            <x v="59"/>
            <x v="60"/>
            <x v="61"/>
            <x v="63"/>
            <x v="65"/>
            <x v="358"/>
          </reference>
          <reference field="4" count="1" selected="0">
            <x v="48"/>
          </reference>
          <reference field="5" count="1" selected="0">
            <x v="5"/>
          </reference>
        </references>
      </pivotArea>
    </format>
    <format dxfId="1133">
      <pivotArea dataOnly="0" labelOnly="1" fieldPosition="0">
        <references count="3">
          <reference field="1" count="11">
            <x v="36"/>
            <x v="40"/>
            <x v="41"/>
            <x v="104"/>
            <x v="107"/>
            <x v="108"/>
            <x v="161"/>
            <x v="165"/>
            <x v="171"/>
            <x v="227"/>
            <x v="438"/>
          </reference>
          <reference field="4" count="1" selected="0">
            <x v="49"/>
          </reference>
          <reference field="5" count="1" selected="0">
            <x v="5"/>
          </reference>
        </references>
      </pivotArea>
    </format>
    <format dxfId="1132">
      <pivotArea dataOnly="0" labelOnly="1" fieldPosition="0">
        <references count="3">
          <reference field="1" count="6">
            <x v="21"/>
            <x v="22"/>
            <x v="53"/>
            <x v="74"/>
            <x v="257"/>
            <x v="326"/>
          </reference>
          <reference field="4" count="1" selected="0">
            <x v="50"/>
          </reference>
          <reference field="5" count="1" selected="0">
            <x v="5"/>
          </reference>
        </references>
      </pivotArea>
    </format>
    <format dxfId="1131">
      <pivotArea dataOnly="0" labelOnly="1" fieldPosition="0">
        <references count="3">
          <reference field="1" count="17">
            <x v="10"/>
            <x v="34"/>
            <x v="43"/>
            <x v="76"/>
            <x v="85"/>
            <x v="87"/>
            <x v="90"/>
            <x v="105"/>
            <x v="148"/>
            <x v="183"/>
            <x v="189"/>
            <x v="190"/>
            <x v="202"/>
            <x v="206"/>
            <x v="270"/>
            <x v="323"/>
            <x v="331"/>
          </reference>
          <reference field="4" count="1" selected="0">
            <x v="58"/>
          </reference>
          <reference field="5" count="1" selected="0">
            <x v="5"/>
          </reference>
        </references>
      </pivotArea>
    </format>
    <format dxfId="1130">
      <pivotArea dataOnly="0" labelOnly="1" fieldPosition="0">
        <references count="3">
          <reference field="1" count="1">
            <x v="322"/>
          </reference>
          <reference field="4" count="1" selected="0">
            <x v="59"/>
          </reference>
          <reference field="5" count="1" selected="0">
            <x v="5"/>
          </reference>
        </references>
      </pivotArea>
    </format>
    <format dxfId="1129">
      <pivotArea dataOnly="0" labelOnly="1" fieldPosition="0">
        <references count="3">
          <reference field="1" count="1">
            <x v="478"/>
          </reference>
          <reference field="4" count="1" selected="0">
            <x v="60"/>
          </reference>
          <reference field="5" count="1" selected="0">
            <x v="5"/>
          </reference>
        </references>
      </pivotArea>
    </format>
    <format dxfId="1128">
      <pivotArea dataOnly="0" labelOnly="1" fieldPosition="0">
        <references count="3">
          <reference field="1" count="2">
            <x v="8"/>
            <x v="479"/>
          </reference>
          <reference field="4" count="1" selected="0">
            <x v="61"/>
          </reference>
          <reference field="5" count="1" selected="0">
            <x v="5"/>
          </reference>
        </references>
      </pivotArea>
    </format>
    <format dxfId="1127">
      <pivotArea dataOnly="0" labelOnly="1" fieldPosition="0">
        <references count="3">
          <reference field="1" count="1">
            <x v="45"/>
          </reference>
          <reference field="4" count="1" selected="0">
            <x v="66"/>
          </reference>
          <reference field="5" count="1" selected="0">
            <x v="5"/>
          </reference>
        </references>
      </pivotArea>
    </format>
    <format dxfId="1126">
      <pivotArea dataOnly="0" labelOnly="1" fieldPosition="0">
        <references count="3">
          <reference field="1" count="10">
            <x v="44"/>
            <x v="70"/>
            <x v="153"/>
            <x v="251"/>
            <x v="252"/>
            <x v="254"/>
            <x v="413"/>
            <x v="415"/>
            <x v="416"/>
            <x v="417"/>
          </reference>
          <reference field="4" count="1" selected="0">
            <x v="67"/>
          </reference>
          <reference field="5" count="1" selected="0">
            <x v="5"/>
          </reference>
        </references>
      </pivotArea>
    </format>
    <format dxfId="1125">
      <pivotArea dataOnly="0" labelOnly="1" fieldPosition="0">
        <references count="3">
          <reference field="1" count="1">
            <x v="395"/>
          </reference>
          <reference field="4" count="1" selected="0">
            <x v="68"/>
          </reference>
          <reference field="5" count="1" selected="0">
            <x v="5"/>
          </reference>
        </references>
      </pivotArea>
    </format>
    <format dxfId="1124">
      <pivotArea dataOnly="0" labelOnly="1" fieldPosition="0">
        <references count="3">
          <reference field="1" count="1">
            <x v="46"/>
          </reference>
          <reference field="4" count="1" selected="0">
            <x v="72"/>
          </reference>
          <reference field="5" count="1" selected="0">
            <x v="5"/>
          </reference>
        </references>
      </pivotArea>
    </format>
    <format dxfId="1123">
      <pivotArea dataOnly="0" labelOnly="1" fieldPosition="0">
        <references count="3">
          <reference field="1" count="12">
            <x v="0"/>
            <x v="2"/>
            <x v="5"/>
            <x v="17"/>
            <x v="18"/>
            <x v="19"/>
            <x v="20"/>
            <x v="52"/>
            <x v="72"/>
            <x v="73"/>
            <x v="75"/>
            <x v="256"/>
          </reference>
          <reference field="4" count="1" selected="0">
            <x v="73"/>
          </reference>
          <reference field="5" count="1" selected="0">
            <x v="5"/>
          </reference>
        </references>
      </pivotArea>
    </format>
    <format dxfId="1122">
      <pivotArea dataOnly="0" labelOnly="1" fieldPosition="0">
        <references count="3">
          <reference field="1" count="1">
            <x v="321"/>
          </reference>
          <reference field="4" count="1" selected="0">
            <x v="74"/>
          </reference>
          <reference field="5" count="1" selected="0">
            <x v="5"/>
          </reference>
        </references>
      </pivotArea>
    </format>
    <format dxfId="1121">
      <pivotArea dataOnly="0" labelOnly="1" fieldPosition="0">
        <references count="3">
          <reference field="1" count="2">
            <x v="9"/>
            <x v="299"/>
          </reference>
          <reference field="4" count="1" selected="0">
            <x v="28"/>
          </reference>
          <reference field="5" count="1" selected="0">
            <x v="6"/>
          </reference>
        </references>
      </pivotArea>
    </format>
    <format dxfId="1120">
      <pivotArea dataOnly="0" labelOnly="1" fieldPosition="0">
        <references count="3">
          <reference field="1" count="50">
            <x v="1"/>
            <x v="6"/>
            <x v="7"/>
            <x v="10"/>
            <x v="11"/>
            <x v="12"/>
            <x v="13"/>
            <x v="14"/>
            <x v="23"/>
            <x v="24"/>
            <x v="34"/>
            <x v="36"/>
            <x v="40"/>
            <x v="41"/>
            <x v="43"/>
            <x v="47"/>
            <x v="49"/>
            <x v="56"/>
            <x v="57"/>
            <x v="66"/>
            <x v="68"/>
            <x v="85"/>
            <x v="87"/>
            <x v="92"/>
            <x v="94"/>
            <x v="102"/>
            <x v="103"/>
            <x v="104"/>
            <x v="105"/>
            <x v="106"/>
            <x v="107"/>
            <x v="109"/>
            <x v="110"/>
            <x v="111"/>
            <x v="148"/>
            <x v="154"/>
            <x v="156"/>
            <x v="158"/>
            <x v="162"/>
            <x v="166"/>
            <x v="172"/>
            <x v="173"/>
            <x v="174"/>
            <x v="175"/>
            <x v="176"/>
            <x v="177"/>
            <x v="178"/>
            <x v="179"/>
            <x v="180"/>
            <x v="184"/>
          </reference>
          <reference field="4" count="1" selected="0">
            <x v="62"/>
          </reference>
          <reference field="5" count="1" selected="0">
            <x v="6"/>
          </reference>
        </references>
      </pivotArea>
    </format>
    <format dxfId="1119">
      <pivotArea dataOnly="0" labelOnly="1" fieldPosition="0">
        <references count="3">
          <reference field="1" count="34">
            <x v="192"/>
            <x v="193"/>
            <x v="202"/>
            <x v="205"/>
            <x v="206"/>
            <x v="212"/>
            <x v="213"/>
            <x v="214"/>
            <x v="216"/>
            <x v="217"/>
            <x v="223"/>
            <x v="224"/>
            <x v="228"/>
            <x v="229"/>
            <x v="239"/>
            <x v="240"/>
            <x v="243"/>
            <x v="245"/>
            <x v="270"/>
            <x v="282"/>
            <x v="331"/>
            <x v="341"/>
            <x v="347"/>
            <x v="353"/>
            <x v="359"/>
            <x v="365"/>
            <x v="393"/>
            <x v="398"/>
            <x v="419"/>
            <x v="435"/>
            <x v="436"/>
            <x v="437"/>
            <x v="457"/>
            <x v="473"/>
          </reference>
          <reference field="4" count="1" selected="0">
            <x v="62"/>
          </reference>
          <reference field="5" count="1" selected="0">
            <x v="6"/>
          </reference>
        </references>
      </pivotArea>
    </format>
    <format dxfId="1118">
      <pivotArea dataOnly="0" labelOnly="1" fieldPosition="0">
        <references count="3">
          <reference field="1" count="19">
            <x v="26"/>
            <x v="40"/>
            <x v="45"/>
            <x v="55"/>
            <x v="70"/>
            <x v="134"/>
            <x v="220"/>
            <x v="221"/>
            <x v="251"/>
            <x v="252"/>
            <x v="253"/>
            <x v="263"/>
            <x v="265"/>
            <x v="413"/>
            <x v="415"/>
            <x v="416"/>
            <x v="456"/>
            <x v="460"/>
            <x v="461"/>
          </reference>
          <reference field="4" count="1" selected="0">
            <x v="65"/>
          </reference>
          <reference field="5" count="1" selected="0">
            <x v="6"/>
          </reference>
        </references>
      </pivotArea>
    </format>
    <format dxfId="1117">
      <pivotArea dataOnly="0" labelOnly="1" fieldPosition="0">
        <references count="3">
          <reference field="1" count="50">
            <x v="21"/>
            <x v="35"/>
            <x v="36"/>
            <x v="40"/>
            <x v="41"/>
            <x v="50"/>
            <x v="59"/>
            <x v="60"/>
            <x v="62"/>
            <x v="63"/>
            <x v="64"/>
            <x v="65"/>
            <x v="100"/>
            <x v="102"/>
            <x v="103"/>
            <x v="104"/>
            <x v="106"/>
            <x v="107"/>
            <x v="132"/>
            <x v="158"/>
            <x v="159"/>
            <x v="160"/>
            <x v="161"/>
            <x v="162"/>
            <x v="163"/>
            <x v="164"/>
            <x v="165"/>
            <x v="167"/>
            <x v="168"/>
            <x v="170"/>
            <x v="171"/>
            <x v="192"/>
            <x v="193"/>
            <x v="205"/>
            <x v="222"/>
            <x v="231"/>
            <x v="289"/>
            <x v="316"/>
            <x v="318"/>
            <x v="342"/>
            <x v="343"/>
            <x v="350"/>
            <x v="351"/>
            <x v="359"/>
            <x v="365"/>
            <x v="366"/>
            <x v="367"/>
            <x v="368"/>
            <x v="369"/>
            <x v="370"/>
          </reference>
          <reference field="4" count="1" selected="0">
            <x v="52"/>
          </reference>
          <reference field="5" count="1" selected="0">
            <x v="7"/>
          </reference>
        </references>
      </pivotArea>
    </format>
    <format dxfId="1116">
      <pivotArea dataOnly="0" labelOnly="1" fieldPosition="0">
        <references count="3">
          <reference field="1" count="4">
            <x v="371"/>
            <x v="373"/>
            <x v="374"/>
            <x v="438"/>
          </reference>
          <reference field="4" count="1" selected="0">
            <x v="52"/>
          </reference>
          <reference field="5" count="1" selected="0">
            <x v="7"/>
          </reference>
        </references>
      </pivotArea>
    </format>
    <format dxfId="1115">
      <pivotArea dataOnly="0" labelOnly="1" fieldPosition="0">
        <references count="3">
          <reference field="1" count="25">
            <x v="104"/>
            <x v="160"/>
            <x v="164"/>
            <x v="168"/>
            <x v="193"/>
            <x v="222"/>
            <x v="230"/>
            <x v="231"/>
            <x v="325"/>
            <x v="342"/>
            <x v="343"/>
            <x v="350"/>
            <x v="351"/>
            <x v="352"/>
            <x v="359"/>
            <x v="365"/>
            <x v="366"/>
            <x v="367"/>
            <x v="368"/>
            <x v="369"/>
            <x v="370"/>
            <x v="371"/>
            <x v="373"/>
            <x v="374"/>
            <x v="438"/>
          </reference>
          <reference field="4" count="1" selected="0">
            <x v="56"/>
          </reference>
          <reference field="5" count="1" selected="0">
            <x v="7"/>
          </reference>
        </references>
      </pivotArea>
    </format>
    <format dxfId="1114">
      <pivotArea dataOnly="0" labelOnly="1" fieldPosition="0">
        <references count="3">
          <reference field="1" count="50">
            <x v="2"/>
            <x v="17"/>
            <x v="18"/>
            <x v="19"/>
            <x v="20"/>
            <x v="26"/>
            <x v="36"/>
            <x v="40"/>
            <x v="41"/>
            <x v="42"/>
            <x v="51"/>
            <x v="52"/>
            <x v="72"/>
            <x v="73"/>
            <x v="97"/>
            <x v="102"/>
            <x v="103"/>
            <x v="104"/>
            <x v="106"/>
            <x v="107"/>
            <x v="127"/>
            <x v="157"/>
            <x v="158"/>
            <x v="159"/>
            <x v="160"/>
            <x v="162"/>
            <x v="163"/>
            <x v="164"/>
            <x v="167"/>
            <x v="168"/>
            <x v="171"/>
            <x v="185"/>
            <x v="186"/>
            <x v="187"/>
            <x v="191"/>
            <x v="193"/>
            <x v="205"/>
            <x v="218"/>
            <x v="219"/>
            <x v="227"/>
            <x v="231"/>
            <x v="294"/>
            <x v="357"/>
            <x v="359"/>
            <x v="365"/>
            <x v="366"/>
            <x v="367"/>
            <x v="369"/>
            <x v="370"/>
            <x v="371"/>
          </reference>
          <reference field="4" count="1" selected="0">
            <x v="71"/>
          </reference>
          <reference field="5" count="1" selected="0">
            <x v="7"/>
          </reference>
        </references>
      </pivotArea>
    </format>
    <format dxfId="1113">
      <pivotArea dataOnly="0" labelOnly="1" fieldPosition="0">
        <references count="3">
          <reference field="1" count="6">
            <x v="373"/>
            <x v="374"/>
            <x v="375"/>
            <x v="377"/>
            <x v="379"/>
            <x v="438"/>
          </reference>
          <reference field="4" count="1" selected="0">
            <x v="71"/>
          </reference>
          <reference field="5" count="1" selected="0">
            <x v="7"/>
          </reference>
        </references>
      </pivotArea>
    </format>
    <format dxfId="1112">
      <pivotArea dataOnly="0" labelOnly="1" fieldPosition="0">
        <references count="3">
          <reference field="1" count="1">
            <x v="49"/>
          </reference>
          <reference field="4" count="1" selected="0">
            <x v="19"/>
          </reference>
          <reference field="5" count="1" selected="0">
            <x v="8"/>
          </reference>
        </references>
      </pivotArea>
    </format>
    <format dxfId="1111">
      <pivotArea dataOnly="0" labelOnly="1" fieldPosition="0">
        <references count="3">
          <reference field="1" count="1">
            <x v="88"/>
          </reference>
          <reference field="4" count="1" selected="0">
            <x v="38"/>
          </reference>
          <reference field="5" count="1" selected="0">
            <x v="8"/>
          </reference>
        </references>
      </pivotArea>
    </format>
    <format dxfId="1110">
      <pivotArea dataOnly="0" labelOnly="1" fieldPosition="0">
        <references count="3">
          <reference field="1" count="11">
            <x v="1"/>
            <x v="6"/>
            <x v="7"/>
            <x v="23"/>
            <x v="57"/>
            <x v="67"/>
            <x v="68"/>
            <x v="119"/>
            <x v="156"/>
            <x v="240"/>
            <x v="412"/>
          </reference>
          <reference field="4" count="1" selected="0">
            <x v="46"/>
          </reference>
          <reference field="5" count="1" selected="0">
            <x v="8"/>
          </reference>
        </references>
      </pivotArea>
    </format>
    <format dxfId="1109">
      <pivotArea dataOnly="0" labelOnly="1" fieldPosition="0">
        <references count="3">
          <reference field="1" count="6">
            <x v="21"/>
            <x v="22"/>
            <x v="59"/>
            <x v="65"/>
            <x v="74"/>
            <x v="326"/>
          </reference>
          <reference field="4" count="1" selected="0">
            <x v="47"/>
          </reference>
          <reference field="5" count="1" selected="0">
            <x v="8"/>
          </reference>
        </references>
      </pivotArea>
    </format>
    <format dxfId="1108">
      <pivotArea dataOnly="0" labelOnly="1" fieldPosition="0">
        <references count="3">
          <reference field="1" count="3">
            <x v="70"/>
            <x v="251"/>
            <x v="252"/>
          </reference>
          <reference field="4" count="1" selected="0">
            <x v="64"/>
          </reference>
          <reference field="5" count="1" selected="0">
            <x v="8"/>
          </reference>
        </references>
      </pivotArea>
    </format>
    <format dxfId="1107">
      <pivotArea dataOnly="0" labelOnly="1" fieldPosition="0">
        <references count="3">
          <reference field="1" count="1">
            <x v="26"/>
          </reference>
          <reference field="4" count="1" selected="0">
            <x v="70"/>
          </reference>
          <reference field="5" count="1" selected="0">
            <x v="8"/>
          </reference>
        </references>
      </pivotArea>
    </format>
    <format dxfId="1106">
      <pivotArea field="5" type="button" dataOnly="0" labelOnly="1" outline="0" axis="axisRow" fieldPosition="0"/>
    </format>
    <format dxfId="1105">
      <pivotArea dataOnly="0" labelOnly="1" fieldPosition="0">
        <references count="1">
          <reference field="5" count="0"/>
        </references>
      </pivotArea>
    </format>
    <format dxfId="1104">
      <pivotArea dataOnly="0" labelOnly="1" fieldPosition="0">
        <references count="1">
          <reference field="5" count="0" defaultSubtotal="1"/>
        </references>
      </pivotArea>
    </format>
    <format dxfId="1103">
      <pivotArea dataOnly="0" labelOnly="1" grandRow="1" outline="0" fieldPosition="0"/>
    </format>
    <format dxfId="1102">
      <pivotArea dataOnly="0" labelOnly="1" fieldPosition="0">
        <references count="2">
          <reference field="4" count="3">
            <x v="11"/>
            <x v="15"/>
            <x v="37"/>
          </reference>
          <reference field="5" count="1" selected="0">
            <x v="0"/>
          </reference>
        </references>
      </pivotArea>
    </format>
    <format dxfId="1101">
      <pivotArea dataOnly="0" labelOnly="1" fieldPosition="0">
        <references count="2">
          <reference field="4" count="3" defaultSubtotal="1">
            <x v="11"/>
            <x v="15"/>
            <x v="37"/>
          </reference>
          <reference field="5" count="1" selected="0">
            <x v="0"/>
          </reference>
        </references>
      </pivotArea>
    </format>
    <format dxfId="1100">
      <pivotArea dataOnly="0" labelOnly="1" fieldPosition="0">
        <references count="2">
          <reference field="4" count="15">
            <x v="0"/>
            <x v="2"/>
            <x v="3"/>
            <x v="4"/>
            <x v="5"/>
            <x v="7"/>
            <x v="13"/>
            <x v="21"/>
            <x v="22"/>
            <x v="23"/>
            <x v="27"/>
            <x v="53"/>
            <x v="54"/>
            <x v="55"/>
            <x v="63"/>
          </reference>
          <reference field="5" count="1" selected="0">
            <x v="1"/>
          </reference>
        </references>
      </pivotArea>
    </format>
    <format dxfId="1099">
      <pivotArea dataOnly="0" labelOnly="1" fieldPosition="0">
        <references count="2">
          <reference field="4" count="15" defaultSubtotal="1">
            <x v="0"/>
            <x v="2"/>
            <x v="3"/>
            <x v="4"/>
            <x v="5"/>
            <x v="7"/>
            <x v="13"/>
            <x v="21"/>
            <x v="22"/>
            <x v="23"/>
            <x v="27"/>
            <x v="53"/>
            <x v="54"/>
            <x v="55"/>
            <x v="63"/>
          </reference>
          <reference field="5" count="1" selected="0">
            <x v="1"/>
          </reference>
        </references>
      </pivotArea>
    </format>
    <format dxfId="1098">
      <pivotArea dataOnly="0" labelOnly="1" fieldPosition="0">
        <references count="2">
          <reference field="4" count="1">
            <x v="1"/>
          </reference>
          <reference field="5" count="1" selected="0">
            <x v="2"/>
          </reference>
        </references>
      </pivotArea>
    </format>
    <format dxfId="1097">
      <pivotArea dataOnly="0" labelOnly="1" fieldPosition="0">
        <references count="2">
          <reference field="4" count="1" defaultSubtotal="1">
            <x v="1"/>
          </reference>
          <reference field="5" count="1" selected="0">
            <x v="2"/>
          </reference>
        </references>
      </pivotArea>
    </format>
    <format dxfId="1096">
      <pivotArea dataOnly="0" labelOnly="1" fieldPosition="0">
        <references count="2">
          <reference field="4" count="3">
            <x v="51"/>
            <x v="57"/>
            <x v="69"/>
          </reference>
          <reference field="5" count="1" selected="0">
            <x v="3"/>
          </reference>
        </references>
      </pivotArea>
    </format>
    <format dxfId="1095">
      <pivotArea dataOnly="0" labelOnly="1" fieldPosition="0">
        <references count="2">
          <reference field="4" count="3" defaultSubtotal="1">
            <x v="51"/>
            <x v="57"/>
            <x v="69"/>
          </reference>
          <reference field="5" count="1" selected="0">
            <x v="3"/>
          </reference>
        </references>
      </pivotArea>
    </format>
    <format dxfId="1094">
      <pivotArea dataOnly="0" labelOnly="1" fieldPosition="0">
        <references count="2">
          <reference field="4" count="2">
            <x v="12"/>
            <x v="36"/>
          </reference>
          <reference field="5" count="1" selected="0">
            <x v="4"/>
          </reference>
        </references>
      </pivotArea>
    </format>
    <format dxfId="1093">
      <pivotArea dataOnly="0" labelOnly="1" fieldPosition="0">
        <references count="2">
          <reference field="4" count="2" defaultSubtotal="1">
            <x v="12"/>
            <x v="36"/>
          </reference>
          <reference field="5" count="1" selected="0">
            <x v="4"/>
          </reference>
        </references>
      </pivotArea>
    </format>
    <format dxfId="1092">
      <pivotArea dataOnly="0" labelOnly="1" fieldPosition="0">
        <references count="2">
          <reference field="4" count="25">
            <x v="8"/>
            <x v="10"/>
            <x v="14"/>
            <x v="16"/>
            <x v="17"/>
            <x v="18"/>
            <x v="20"/>
            <x v="24"/>
            <x v="25"/>
            <x v="26"/>
            <x v="29"/>
            <x v="30"/>
            <x v="31"/>
            <x v="32"/>
            <x v="33"/>
            <x v="34"/>
            <x v="35"/>
            <x v="39"/>
            <x v="40"/>
            <x v="41"/>
            <x v="42"/>
            <x v="43"/>
            <x v="44"/>
            <x v="45"/>
            <x v="48"/>
          </reference>
          <reference field="5" count="1" selected="0">
            <x v="5"/>
          </reference>
        </references>
      </pivotArea>
    </format>
    <format dxfId="1091">
      <pivotArea dataOnly="0" labelOnly="1" fieldPosition="0">
        <references count="2">
          <reference field="4" count="25" defaultSubtotal="1">
            <x v="8"/>
            <x v="10"/>
            <x v="14"/>
            <x v="16"/>
            <x v="17"/>
            <x v="18"/>
            <x v="20"/>
            <x v="24"/>
            <x v="25"/>
            <x v="26"/>
            <x v="29"/>
            <x v="30"/>
            <x v="31"/>
            <x v="32"/>
            <x v="33"/>
            <x v="34"/>
            <x v="35"/>
            <x v="39"/>
            <x v="40"/>
            <x v="41"/>
            <x v="42"/>
            <x v="43"/>
            <x v="44"/>
            <x v="45"/>
            <x v="48"/>
          </reference>
          <reference field="5" count="1" selected="0">
            <x v="5"/>
          </reference>
        </references>
      </pivotArea>
    </format>
    <format dxfId="1090">
      <pivotArea dataOnly="0" labelOnly="1" fieldPosition="0">
        <references count="2">
          <reference field="4" count="12">
            <x v="49"/>
            <x v="50"/>
            <x v="58"/>
            <x v="59"/>
            <x v="60"/>
            <x v="61"/>
            <x v="66"/>
            <x v="67"/>
            <x v="68"/>
            <x v="72"/>
            <x v="73"/>
            <x v="74"/>
          </reference>
          <reference field="5" count="1" selected="0">
            <x v="5"/>
          </reference>
        </references>
      </pivotArea>
    </format>
    <format dxfId="1089">
      <pivotArea dataOnly="0" labelOnly="1" fieldPosition="0">
        <references count="2">
          <reference field="4" count="12" defaultSubtotal="1">
            <x v="49"/>
            <x v="50"/>
            <x v="58"/>
            <x v="59"/>
            <x v="60"/>
            <x v="61"/>
            <x v="66"/>
            <x v="67"/>
            <x v="68"/>
            <x v="72"/>
            <x v="73"/>
            <x v="74"/>
          </reference>
          <reference field="5" count="1" selected="0">
            <x v="5"/>
          </reference>
        </references>
      </pivotArea>
    </format>
    <format dxfId="1088">
      <pivotArea dataOnly="0" labelOnly="1" fieldPosition="0">
        <references count="2">
          <reference field="4" count="3">
            <x v="28"/>
            <x v="62"/>
            <x v="65"/>
          </reference>
          <reference field="5" count="1" selected="0">
            <x v="6"/>
          </reference>
        </references>
      </pivotArea>
    </format>
    <format dxfId="1087">
      <pivotArea dataOnly="0" labelOnly="1" fieldPosition="0">
        <references count="2">
          <reference field="4" count="3" defaultSubtotal="1">
            <x v="28"/>
            <x v="62"/>
            <x v="65"/>
          </reference>
          <reference field="5" count="1" selected="0">
            <x v="6"/>
          </reference>
        </references>
      </pivotArea>
    </format>
    <format dxfId="1086">
      <pivotArea dataOnly="0" labelOnly="1" fieldPosition="0">
        <references count="2">
          <reference field="4" count="3">
            <x v="52"/>
            <x v="56"/>
            <x v="71"/>
          </reference>
          <reference field="5" count="1" selected="0">
            <x v="7"/>
          </reference>
        </references>
      </pivotArea>
    </format>
    <format dxfId="1085">
      <pivotArea dataOnly="0" labelOnly="1" fieldPosition="0">
        <references count="2">
          <reference field="4" count="3" defaultSubtotal="1">
            <x v="52"/>
            <x v="56"/>
            <x v="71"/>
          </reference>
          <reference field="5" count="1" selected="0">
            <x v="7"/>
          </reference>
        </references>
      </pivotArea>
    </format>
    <format dxfId="1084">
      <pivotArea dataOnly="0" labelOnly="1" fieldPosition="0">
        <references count="2">
          <reference field="4" count="6">
            <x v="19"/>
            <x v="38"/>
            <x v="46"/>
            <x v="47"/>
            <x v="64"/>
            <x v="70"/>
          </reference>
          <reference field="5" count="1" selected="0">
            <x v="8"/>
          </reference>
        </references>
      </pivotArea>
    </format>
    <format dxfId="1083">
      <pivotArea dataOnly="0" labelOnly="1" fieldPosition="0">
        <references count="2">
          <reference field="4" count="6" defaultSubtotal="1">
            <x v="19"/>
            <x v="38"/>
            <x v="46"/>
            <x v="47"/>
            <x v="64"/>
            <x v="70"/>
          </reference>
          <reference field="5" count="1" selected="0">
            <x v="8"/>
          </reference>
        </references>
      </pivotArea>
    </format>
    <format dxfId="1082">
      <pivotArea dataOnly="0" labelOnly="1" fieldPosition="0">
        <references count="3">
          <reference field="1" count="1">
            <x v="484"/>
          </reference>
          <reference field="4" count="1" selected="0">
            <x v="11"/>
          </reference>
          <reference field="5" count="1" selected="0">
            <x v="0"/>
          </reference>
        </references>
      </pivotArea>
    </format>
    <format dxfId="1081">
      <pivotArea dataOnly="0" labelOnly="1" fieldPosition="0">
        <references count="3">
          <reference field="1" count="6">
            <x v="48"/>
            <x v="88"/>
            <x v="237"/>
            <x v="320"/>
            <x v="481"/>
            <x v="485"/>
          </reference>
          <reference field="4" count="1" selected="0">
            <x v="15"/>
          </reference>
          <reference field="5" count="1" selected="0">
            <x v="0"/>
          </reference>
        </references>
      </pivotArea>
    </format>
    <format dxfId="1080">
      <pivotArea dataOnly="0" labelOnly="1" fieldPosition="0">
        <references count="3">
          <reference field="1" count="17">
            <x v="10"/>
            <x v="33"/>
            <x v="34"/>
            <x v="43"/>
            <x v="85"/>
            <x v="87"/>
            <x v="105"/>
            <x v="148"/>
            <x v="181"/>
            <x v="202"/>
            <x v="206"/>
            <x v="241"/>
            <x v="270"/>
            <x v="315"/>
            <x v="331"/>
            <x v="480"/>
            <x v="484"/>
          </reference>
          <reference field="4" count="1" selected="0">
            <x v="37"/>
          </reference>
          <reference field="5" count="1" selected="0">
            <x v="0"/>
          </reference>
        </references>
      </pivotArea>
    </format>
    <format dxfId="1079">
      <pivotArea dataOnly="0" labelOnly="1" fieldPosition="0">
        <references count="3">
          <reference field="1" count="1">
            <x v="33"/>
          </reference>
          <reference field="4" count="1" selected="0">
            <x v="0"/>
          </reference>
          <reference field="5" count="1" selected="0">
            <x v="1"/>
          </reference>
        </references>
      </pivotArea>
    </format>
    <format dxfId="1078">
      <pivotArea dataOnly="0" labelOnly="1" fieldPosition="0">
        <references count="3">
          <reference field="1" count="23">
            <x v="15"/>
            <x v="69"/>
            <x v="135"/>
            <x v="136"/>
            <x v="137"/>
            <x v="138"/>
            <x v="139"/>
            <x v="140"/>
            <x v="141"/>
            <x v="142"/>
            <x v="143"/>
            <x v="144"/>
            <x v="145"/>
            <x v="146"/>
            <x v="147"/>
            <x v="148"/>
            <x v="149"/>
            <x v="150"/>
            <x v="151"/>
            <x v="152"/>
            <x v="402"/>
            <x v="443"/>
            <x v="452"/>
          </reference>
          <reference field="4" count="1" selected="0">
            <x v="2"/>
          </reference>
          <reference field="5" count="1" selected="0">
            <x v="1"/>
          </reference>
        </references>
      </pivotArea>
    </format>
    <format dxfId="1077">
      <pivotArea dataOnly="0" labelOnly="1" fieldPosition="0">
        <references count="3">
          <reference field="1" count="1">
            <x v="281"/>
          </reference>
          <reference field="4" count="1" selected="0">
            <x v="3"/>
          </reference>
          <reference field="5" count="1" selected="0">
            <x v="1"/>
          </reference>
        </references>
      </pivotArea>
    </format>
    <format dxfId="1076">
      <pivotArea dataOnly="0" labelOnly="1" fieldPosition="0">
        <references count="3">
          <reference field="1" count="1">
            <x v="408"/>
          </reference>
          <reference field="4" count="1" selected="0">
            <x v="4"/>
          </reference>
          <reference field="5" count="1" selected="0">
            <x v="1"/>
          </reference>
        </references>
      </pivotArea>
    </format>
    <format dxfId="1075">
      <pivotArea dataOnly="0" labelOnly="1" fieldPosition="0">
        <references count="3">
          <reference field="1" count="50">
            <x v="1"/>
            <x v="4"/>
            <x v="6"/>
            <x v="7"/>
            <x v="11"/>
            <x v="12"/>
            <x v="13"/>
            <x v="14"/>
            <x v="16"/>
            <x v="23"/>
            <x v="24"/>
            <x v="27"/>
            <x v="32"/>
            <x v="36"/>
            <x v="38"/>
            <x v="39"/>
            <x v="40"/>
            <x v="41"/>
            <x v="47"/>
            <x v="56"/>
            <x v="57"/>
            <x v="66"/>
            <x v="67"/>
            <x v="68"/>
            <x v="89"/>
            <x v="91"/>
            <x v="92"/>
            <x v="94"/>
            <x v="102"/>
            <x v="103"/>
            <x v="104"/>
            <x v="106"/>
            <x v="107"/>
            <x v="108"/>
            <x v="109"/>
            <x v="110"/>
            <x v="111"/>
            <x v="112"/>
            <x v="119"/>
            <x v="121"/>
            <x v="122"/>
            <x v="123"/>
            <x v="124"/>
            <x v="133"/>
            <x v="154"/>
            <x v="156"/>
            <x v="157"/>
            <x v="158"/>
            <x v="159"/>
            <x v="160"/>
          </reference>
          <reference field="4" count="1" selected="0">
            <x v="5"/>
          </reference>
          <reference field="5" count="1" selected="0">
            <x v="1"/>
          </reference>
        </references>
      </pivotArea>
    </format>
    <format dxfId="1074">
      <pivotArea dataOnly="0" labelOnly="1" fieldPosition="0">
        <references count="3">
          <reference field="1" count="50">
            <x v="161"/>
            <x v="162"/>
            <x v="163"/>
            <x v="164"/>
            <x v="165"/>
            <x v="166"/>
            <x v="167"/>
            <x v="168"/>
            <x v="170"/>
            <x v="171"/>
            <x v="172"/>
            <x v="173"/>
            <x v="174"/>
            <x v="175"/>
            <x v="176"/>
            <x v="177"/>
            <x v="178"/>
            <x v="179"/>
            <x v="184"/>
            <x v="192"/>
            <x v="193"/>
            <x v="194"/>
            <x v="197"/>
            <x v="203"/>
            <x v="205"/>
            <x v="207"/>
            <x v="208"/>
            <x v="209"/>
            <x v="211"/>
            <x v="212"/>
            <x v="213"/>
            <x v="214"/>
            <x v="215"/>
            <x v="216"/>
            <x v="217"/>
            <x v="223"/>
            <x v="224"/>
            <x v="226"/>
            <x v="227"/>
            <x v="228"/>
            <x v="229"/>
            <x v="231"/>
            <x v="232"/>
            <x v="239"/>
            <x v="240"/>
            <x v="243"/>
            <x v="244"/>
            <x v="245"/>
            <x v="246"/>
            <x v="247"/>
          </reference>
          <reference field="4" count="1" selected="0">
            <x v="5"/>
          </reference>
          <reference field="5" count="1" selected="0">
            <x v="1"/>
          </reference>
        </references>
      </pivotArea>
    </format>
    <format dxfId="1073">
      <pivotArea dataOnly="0" labelOnly="1" fieldPosition="0">
        <references count="3">
          <reference field="1" count="50">
            <x v="248"/>
            <x v="249"/>
            <x v="250"/>
            <x v="258"/>
            <x v="259"/>
            <x v="260"/>
            <x v="261"/>
            <x v="272"/>
            <x v="273"/>
            <x v="274"/>
            <x v="275"/>
            <x v="276"/>
            <x v="277"/>
            <x v="278"/>
            <x v="282"/>
            <x v="284"/>
            <x v="288"/>
            <x v="290"/>
            <x v="291"/>
            <x v="292"/>
            <x v="293"/>
            <x v="303"/>
            <x v="304"/>
            <x v="305"/>
            <x v="306"/>
            <x v="307"/>
            <x v="308"/>
            <x v="309"/>
            <x v="310"/>
            <x v="311"/>
            <x v="312"/>
            <x v="313"/>
            <x v="314"/>
            <x v="327"/>
            <x v="328"/>
            <x v="329"/>
            <x v="330"/>
            <x v="331"/>
            <x v="332"/>
            <x v="333"/>
            <x v="334"/>
            <x v="335"/>
            <x v="336"/>
            <x v="339"/>
            <x v="340"/>
            <x v="341"/>
            <x v="345"/>
            <x v="346"/>
            <x v="347"/>
            <x v="348"/>
          </reference>
          <reference field="4" count="1" selected="0">
            <x v="5"/>
          </reference>
          <reference field="5" count="1" selected="0">
            <x v="1"/>
          </reference>
        </references>
      </pivotArea>
    </format>
    <format dxfId="1072">
      <pivotArea dataOnly="0" labelOnly="1" fieldPosition="0">
        <references count="3">
          <reference field="1" count="50">
            <x v="353"/>
            <x v="359"/>
            <x v="360"/>
            <x v="361"/>
            <x v="362"/>
            <x v="363"/>
            <x v="365"/>
            <x v="366"/>
            <x v="367"/>
            <x v="369"/>
            <x v="370"/>
            <x v="371"/>
            <x v="372"/>
            <x v="373"/>
            <x v="374"/>
            <x v="380"/>
            <x v="381"/>
            <x v="382"/>
            <x v="383"/>
            <x v="384"/>
            <x v="385"/>
            <x v="386"/>
            <x v="389"/>
            <x v="390"/>
            <x v="393"/>
            <x v="394"/>
            <x v="395"/>
            <x v="396"/>
            <x v="398"/>
            <x v="399"/>
            <x v="400"/>
            <x v="401"/>
            <x v="403"/>
            <x v="404"/>
            <x v="405"/>
            <x v="406"/>
            <x v="407"/>
            <x v="409"/>
            <x v="410"/>
            <x v="411"/>
            <x v="412"/>
            <x v="418"/>
            <x v="419"/>
            <x v="420"/>
            <x v="421"/>
            <x v="422"/>
            <x v="423"/>
            <x v="424"/>
            <x v="425"/>
            <x v="426"/>
          </reference>
          <reference field="4" count="1" selected="0">
            <x v="5"/>
          </reference>
          <reference field="5" count="1" selected="0">
            <x v="1"/>
          </reference>
        </references>
      </pivotArea>
    </format>
    <format dxfId="1071">
      <pivotArea dataOnly="0" labelOnly="1" fieldPosition="0">
        <references count="3">
          <reference field="1" count="18">
            <x v="427"/>
            <x v="428"/>
            <x v="429"/>
            <x v="430"/>
            <x v="431"/>
            <x v="432"/>
            <x v="433"/>
            <x v="435"/>
            <x v="436"/>
            <x v="437"/>
            <x v="438"/>
            <x v="439"/>
            <x v="454"/>
            <x v="457"/>
            <x v="480"/>
            <x v="482"/>
            <x v="483"/>
            <x v="484"/>
          </reference>
          <reference field="4" count="1" selected="0">
            <x v="5"/>
          </reference>
          <reference field="5" count="1" selected="0">
            <x v="1"/>
          </reference>
        </references>
      </pivotArea>
    </format>
    <format dxfId="1070">
      <pivotArea dataOnly="0" labelOnly="1" fieldPosition="0">
        <references count="3">
          <reference field="1" count="2">
            <x v="295"/>
            <x v="384"/>
          </reference>
          <reference field="4" count="1" selected="0">
            <x v="7"/>
          </reference>
          <reference field="5" count="1" selected="0">
            <x v="1"/>
          </reference>
        </references>
      </pivotArea>
    </format>
    <format dxfId="1069">
      <pivotArea dataOnly="0" labelOnly="1" fieldPosition="0">
        <references count="3">
          <reference field="1" count="2">
            <x v="485"/>
            <x v="486"/>
          </reference>
          <reference field="4" count="1" selected="0">
            <x v="13"/>
          </reference>
          <reference field="5" count="1" selected="0">
            <x v="1"/>
          </reference>
        </references>
      </pivotArea>
    </format>
    <format dxfId="1068">
      <pivotArea dataOnly="0" labelOnly="1" fieldPosition="0">
        <references count="3">
          <reference field="1" count="2">
            <x v="77"/>
            <x v="201"/>
          </reference>
          <reference field="4" count="1" selected="0">
            <x v="21"/>
          </reference>
          <reference field="5" count="1" selected="0">
            <x v="1"/>
          </reference>
        </references>
      </pivotArea>
    </format>
    <format dxfId="1067">
      <pivotArea dataOnly="0" labelOnly="1" fieldPosition="0">
        <references count="3">
          <reference field="1" count="18">
            <x v="25"/>
            <x v="49"/>
            <x v="114"/>
            <x v="118"/>
            <x v="120"/>
            <x v="199"/>
            <x v="225"/>
            <x v="255"/>
            <x v="285"/>
            <x v="440"/>
            <x v="441"/>
            <x v="442"/>
            <x v="446"/>
            <x v="447"/>
            <x v="448"/>
            <x v="449"/>
            <x v="450"/>
            <x v="451"/>
          </reference>
          <reference field="4" count="1" selected="0">
            <x v="22"/>
          </reference>
          <reference field="5" count="1" selected="0">
            <x v="1"/>
          </reference>
        </references>
      </pivotArea>
    </format>
    <format dxfId="1066">
      <pivotArea dataOnly="0" labelOnly="1" fieldPosition="0">
        <references count="3">
          <reference field="1" count="6">
            <x v="28"/>
            <x v="279"/>
            <x v="280"/>
            <x v="387"/>
            <x v="388"/>
            <x v="397"/>
          </reference>
          <reference field="4" count="1" selected="0">
            <x v="23"/>
          </reference>
          <reference field="5" count="1" selected="0">
            <x v="1"/>
          </reference>
        </references>
      </pivotArea>
    </format>
    <format dxfId="1065">
      <pivotArea dataOnly="0" labelOnly="1" fieldPosition="0">
        <references count="3">
          <reference field="1" count="12">
            <x v="77"/>
            <x v="78"/>
            <x v="286"/>
            <x v="296"/>
            <x v="297"/>
            <x v="298"/>
            <x v="302"/>
            <x v="486"/>
            <x v="487"/>
            <x v="488"/>
            <x v="489"/>
            <x v="490"/>
          </reference>
          <reference field="4" count="1" selected="0">
            <x v="27"/>
          </reference>
          <reference field="5" count="1" selected="0">
            <x v="1"/>
          </reference>
        </references>
      </pivotArea>
    </format>
    <format dxfId="1064">
      <pivotArea dataOnly="0" labelOnly="1" fieldPosition="0">
        <references count="3">
          <reference field="1" count="1">
            <x v="283"/>
          </reference>
          <reference field="4" count="1" selected="0">
            <x v="53"/>
          </reference>
          <reference field="5" count="1" selected="0">
            <x v="1"/>
          </reference>
        </references>
      </pivotArea>
    </format>
    <format dxfId="1063">
      <pivotArea dataOnly="0" labelOnly="1" fieldPosition="0">
        <references count="3">
          <reference field="1" count="4">
            <x v="79"/>
            <x v="80"/>
            <x v="364"/>
            <x v="392"/>
          </reference>
          <reference field="4" count="1" selected="0">
            <x v="54"/>
          </reference>
          <reference field="5" count="1" selected="0">
            <x v="1"/>
          </reference>
        </references>
      </pivotArea>
    </format>
    <format dxfId="1062">
      <pivotArea dataOnly="0" labelOnly="1" fieldPosition="0">
        <references count="3">
          <reference field="1" count="9">
            <x v="29"/>
            <x v="54"/>
            <x v="58"/>
            <x v="79"/>
            <x v="84"/>
            <x v="86"/>
            <x v="87"/>
            <x v="198"/>
            <x v="391"/>
          </reference>
          <reference field="4" count="1" selected="0">
            <x v="55"/>
          </reference>
          <reference field="5" count="1" selected="0">
            <x v="1"/>
          </reference>
        </references>
      </pivotArea>
    </format>
    <format dxfId="1061">
      <pivotArea dataOnly="0" labelOnly="1" fieldPosition="0">
        <references count="3">
          <reference field="1" count="50">
            <x v="30"/>
            <x v="31"/>
            <x v="40"/>
            <x v="44"/>
            <x v="45"/>
            <x v="55"/>
            <x v="70"/>
            <x v="104"/>
            <x v="123"/>
            <x v="134"/>
            <x v="153"/>
            <x v="200"/>
            <x v="204"/>
            <x v="220"/>
            <x v="227"/>
            <x v="251"/>
            <x v="252"/>
            <x v="253"/>
            <x v="254"/>
            <x v="262"/>
            <x v="263"/>
            <x v="265"/>
            <x v="266"/>
            <x v="267"/>
            <x v="268"/>
            <x v="269"/>
            <x v="271"/>
            <x v="337"/>
            <x v="354"/>
            <x v="355"/>
            <x v="356"/>
            <x v="413"/>
            <x v="414"/>
            <x v="415"/>
            <x v="416"/>
            <x v="417"/>
            <x v="445"/>
            <x v="455"/>
            <x v="456"/>
            <x v="459"/>
            <x v="460"/>
            <x v="461"/>
            <x v="462"/>
            <x v="463"/>
            <x v="464"/>
            <x v="465"/>
            <x v="466"/>
            <x v="467"/>
            <x v="468"/>
            <x v="469"/>
          </reference>
          <reference field="4" count="1" selected="0">
            <x v="63"/>
          </reference>
          <reference field="5" count="1" selected="0">
            <x v="1"/>
          </reference>
        </references>
      </pivotArea>
    </format>
    <format dxfId="1060">
      <pivotArea dataOnly="0" labelOnly="1" fieldPosition="0">
        <references count="3">
          <reference field="1" count="7">
            <x v="470"/>
            <x v="471"/>
            <x v="472"/>
            <x v="474"/>
            <x v="475"/>
            <x v="476"/>
            <x v="477"/>
          </reference>
          <reference field="4" count="1" selected="0">
            <x v="63"/>
          </reference>
          <reference field="5" count="1" selected="0">
            <x v="1"/>
          </reference>
        </references>
      </pivotArea>
    </format>
    <format dxfId="1059">
      <pivotArea dataOnly="0" labelOnly="1" fieldPosition="0">
        <references count="3">
          <reference field="1" count="1">
            <x v="37"/>
          </reference>
          <reference field="4" count="1" selected="0">
            <x v="1"/>
          </reference>
          <reference field="5" count="1" selected="0">
            <x v="2"/>
          </reference>
        </references>
      </pivotArea>
    </format>
    <format dxfId="1058">
      <pivotArea dataOnly="0" labelOnly="1" fieldPosition="0">
        <references count="3">
          <reference field="1" count="50">
            <x v="3"/>
            <x v="22"/>
            <x v="59"/>
            <x v="60"/>
            <x v="62"/>
            <x v="64"/>
            <x v="65"/>
            <x v="82"/>
            <x v="93"/>
            <x v="99"/>
            <x v="100"/>
            <x v="101"/>
            <x v="106"/>
            <x v="108"/>
            <x v="113"/>
            <x v="115"/>
            <x v="116"/>
            <x v="123"/>
            <x v="128"/>
            <x v="129"/>
            <x v="130"/>
            <x v="131"/>
            <x v="132"/>
            <x v="133"/>
            <x v="155"/>
            <x v="157"/>
            <x v="160"/>
            <x v="163"/>
            <x v="164"/>
            <x v="166"/>
            <x v="167"/>
            <x v="168"/>
            <x v="169"/>
            <x v="170"/>
            <x v="171"/>
            <x v="190"/>
            <x v="192"/>
            <x v="195"/>
            <x v="196"/>
            <x v="205"/>
            <x v="211"/>
            <x v="222"/>
            <x v="223"/>
            <x v="227"/>
            <x v="233"/>
            <x v="234"/>
            <x v="235"/>
            <x v="236"/>
            <x v="289"/>
            <x v="293"/>
          </reference>
          <reference field="4" count="1" selected="0">
            <x v="51"/>
          </reference>
          <reference field="5" count="1" selected="0">
            <x v="3"/>
          </reference>
        </references>
      </pivotArea>
    </format>
    <format dxfId="1057">
      <pivotArea dataOnly="0" labelOnly="1" fieldPosition="0">
        <references count="3">
          <reference field="1" count="33">
            <x v="300"/>
            <x v="301"/>
            <x v="316"/>
            <x v="317"/>
            <x v="318"/>
            <x v="319"/>
            <x v="320"/>
            <x v="321"/>
            <x v="322"/>
            <x v="323"/>
            <x v="340"/>
            <x v="341"/>
            <x v="342"/>
            <x v="343"/>
            <x v="344"/>
            <x v="349"/>
            <x v="350"/>
            <x v="351"/>
            <x v="358"/>
            <x v="359"/>
            <x v="365"/>
            <x v="366"/>
            <x v="368"/>
            <x v="369"/>
            <x v="370"/>
            <x v="372"/>
            <x v="373"/>
            <x v="374"/>
            <x v="429"/>
            <x v="434"/>
            <x v="438"/>
            <x v="444"/>
            <x v="458"/>
          </reference>
          <reference field="4" count="1" selected="0">
            <x v="51"/>
          </reference>
          <reference field="5" count="1" selected="0">
            <x v="3"/>
          </reference>
        </references>
      </pivotArea>
    </format>
    <format dxfId="1056">
      <pivotArea dataOnly="0" labelOnly="1" fieldPosition="0">
        <references count="3">
          <reference field="1" count="50">
            <x v="8"/>
            <x v="36"/>
            <x v="40"/>
            <x v="41"/>
            <x v="76"/>
            <x v="102"/>
            <x v="103"/>
            <x v="106"/>
            <x v="107"/>
            <x v="116"/>
            <x v="117"/>
            <x v="123"/>
            <x v="133"/>
            <x v="157"/>
            <x v="158"/>
            <x v="159"/>
            <x v="160"/>
            <x v="161"/>
            <x v="162"/>
            <x v="163"/>
            <x v="164"/>
            <x v="165"/>
            <x v="166"/>
            <x v="167"/>
            <x v="168"/>
            <x v="169"/>
            <x v="170"/>
            <x v="171"/>
            <x v="188"/>
            <x v="192"/>
            <x v="193"/>
            <x v="203"/>
            <x v="205"/>
            <x v="222"/>
            <x v="223"/>
            <x v="227"/>
            <x v="230"/>
            <x v="231"/>
            <x v="287"/>
            <x v="293"/>
            <x v="324"/>
            <x v="325"/>
            <x v="340"/>
            <x v="341"/>
            <x v="342"/>
            <x v="343"/>
            <x v="344"/>
            <x v="349"/>
            <x v="350"/>
            <x v="351"/>
          </reference>
          <reference field="4" count="1" selected="0">
            <x v="57"/>
          </reference>
          <reference field="5" count="1" selected="0">
            <x v="3"/>
          </reference>
        </references>
      </pivotArea>
    </format>
    <format dxfId="1055">
      <pivotArea dataOnly="0" labelOnly="1" fieldPosition="0">
        <references count="3">
          <reference field="1" count="14">
            <x v="352"/>
            <x v="359"/>
            <x v="365"/>
            <x v="366"/>
            <x v="367"/>
            <x v="368"/>
            <x v="369"/>
            <x v="370"/>
            <x v="371"/>
            <x v="372"/>
            <x v="373"/>
            <x v="374"/>
            <x v="434"/>
            <x v="438"/>
          </reference>
          <reference field="4" count="1" selected="0">
            <x v="57"/>
          </reference>
          <reference field="5" count="1" selected="0">
            <x v="3"/>
          </reference>
        </references>
      </pivotArea>
    </format>
    <format dxfId="1054">
      <pivotArea dataOnly="0" labelOnly="1" fieldPosition="0">
        <references count="3">
          <reference field="1" count="50">
            <x v="0"/>
            <x v="2"/>
            <x v="5"/>
            <x v="17"/>
            <x v="18"/>
            <x v="19"/>
            <x v="20"/>
            <x v="26"/>
            <x v="36"/>
            <x v="41"/>
            <x v="42"/>
            <x v="46"/>
            <x v="51"/>
            <x v="52"/>
            <x v="72"/>
            <x v="73"/>
            <x v="75"/>
            <x v="81"/>
            <x v="83"/>
            <x v="95"/>
            <x v="96"/>
            <x v="97"/>
            <x v="98"/>
            <x v="102"/>
            <x v="103"/>
            <x v="104"/>
            <x v="106"/>
            <x v="107"/>
            <x v="108"/>
            <x v="116"/>
            <x v="123"/>
            <x v="125"/>
            <x v="126"/>
            <x v="127"/>
            <x v="133"/>
            <x v="157"/>
            <x v="158"/>
            <x v="159"/>
            <x v="160"/>
            <x v="161"/>
            <x v="162"/>
            <x v="163"/>
            <x v="164"/>
            <x v="165"/>
            <x v="166"/>
            <x v="167"/>
            <x v="168"/>
            <x v="169"/>
            <x v="170"/>
            <x v="171"/>
          </reference>
          <reference field="4" count="1" selected="0">
            <x v="69"/>
          </reference>
          <reference field="5" count="1" selected="0">
            <x v="3"/>
          </reference>
        </references>
      </pivotArea>
    </format>
    <format dxfId="1053">
      <pivotArea dataOnly="0" labelOnly="1" fieldPosition="0">
        <references count="3">
          <reference field="1" count="46">
            <x v="185"/>
            <x v="186"/>
            <x v="187"/>
            <x v="189"/>
            <x v="191"/>
            <x v="192"/>
            <x v="193"/>
            <x v="203"/>
            <x v="205"/>
            <x v="210"/>
            <x v="211"/>
            <x v="218"/>
            <x v="219"/>
            <x v="223"/>
            <x v="227"/>
            <x v="231"/>
            <x v="237"/>
            <x v="238"/>
            <x v="256"/>
            <x v="293"/>
            <x v="294"/>
            <x v="321"/>
            <x v="322"/>
            <x v="323"/>
            <x v="338"/>
            <x v="340"/>
            <x v="341"/>
            <x v="357"/>
            <x v="359"/>
            <x v="365"/>
            <x v="366"/>
            <x v="367"/>
            <x v="369"/>
            <x v="370"/>
            <x v="371"/>
            <x v="372"/>
            <x v="373"/>
            <x v="374"/>
            <x v="375"/>
            <x v="376"/>
            <x v="377"/>
            <x v="378"/>
            <x v="379"/>
            <x v="429"/>
            <x v="438"/>
            <x v="444"/>
          </reference>
          <reference field="4" count="1" selected="0">
            <x v="69"/>
          </reference>
          <reference field="5" count="1" selected="0">
            <x v="3"/>
          </reference>
        </references>
      </pivotArea>
    </format>
    <format dxfId="1052">
      <pivotArea dataOnly="0" labelOnly="1" fieldPosition="0">
        <references count="3">
          <reference field="1" count="24">
            <x v="10"/>
            <x v="30"/>
            <x v="34"/>
            <x v="43"/>
            <x v="45"/>
            <x v="70"/>
            <x v="85"/>
            <x v="87"/>
            <x v="105"/>
            <x v="134"/>
            <x v="148"/>
            <x v="182"/>
            <x v="202"/>
            <x v="206"/>
            <x v="221"/>
            <x v="252"/>
            <x v="253"/>
            <x v="263"/>
            <x v="264"/>
            <x v="270"/>
            <x v="271"/>
            <x v="331"/>
            <x v="337"/>
            <x v="460"/>
          </reference>
          <reference field="4" count="1" selected="0">
            <x v="12"/>
          </reference>
          <reference field="5" count="1" selected="0">
            <x v="4"/>
          </reference>
        </references>
      </pivotArea>
    </format>
    <format dxfId="1051">
      <pivotArea dataOnly="0" labelOnly="1" fieldPosition="0">
        <references count="3">
          <reference field="1" count="6">
            <x v="45"/>
            <x v="70"/>
            <x v="253"/>
            <x v="263"/>
            <x v="271"/>
            <x v="460"/>
          </reference>
          <reference field="4" count="1" selected="0">
            <x v="36"/>
          </reference>
          <reference field="5" count="1" selected="0">
            <x v="4"/>
          </reference>
        </references>
      </pivotArea>
    </format>
    <format dxfId="1050">
      <pivotArea dataOnly="0" labelOnly="1" fieldPosition="0">
        <references count="3">
          <reference field="1" count="7">
            <x v="135"/>
            <x v="136"/>
            <x v="139"/>
            <x v="144"/>
            <x v="147"/>
            <x v="148"/>
            <x v="152"/>
          </reference>
          <reference field="4" count="1" selected="0">
            <x v="8"/>
          </reference>
          <reference field="5" count="1" selected="0">
            <x v="5"/>
          </reference>
        </references>
      </pivotArea>
    </format>
    <format dxfId="1049">
      <pivotArea dataOnly="0" labelOnly="1" fieldPosition="0">
        <references count="3">
          <reference field="1" count="1">
            <x v="94"/>
          </reference>
          <reference field="4" count="1" selected="0">
            <x v="10"/>
          </reference>
          <reference field="5" count="1" selected="0">
            <x v="5"/>
          </reference>
        </references>
      </pivotArea>
    </format>
    <format dxfId="1048">
      <pivotArea dataOnly="0" labelOnly="1" fieldPosition="0">
        <references count="3">
          <reference field="1" count="27">
            <x v="32"/>
            <x v="44"/>
            <x v="90"/>
            <x v="91"/>
            <x v="121"/>
            <x v="122"/>
            <x v="140"/>
            <x v="141"/>
            <x v="143"/>
            <x v="146"/>
            <x v="147"/>
            <x v="150"/>
            <x v="151"/>
            <x v="153"/>
            <x v="242"/>
            <x v="246"/>
            <x v="248"/>
            <x v="254"/>
            <x v="281"/>
            <x v="284"/>
            <x v="306"/>
            <x v="308"/>
            <x v="321"/>
            <x v="358"/>
            <x v="380"/>
            <x v="449"/>
            <x v="453"/>
          </reference>
          <reference field="4" count="1" selected="0">
            <x v="14"/>
          </reference>
          <reference field="5" count="1" selected="0">
            <x v="5"/>
          </reference>
        </references>
      </pivotArea>
    </format>
    <format dxfId="1047">
      <pivotArea dataOnly="0" labelOnly="1" fieldPosition="0">
        <references count="3">
          <reference field="1" count="2">
            <x v="114"/>
            <x v="449"/>
          </reference>
          <reference field="4" count="1" selected="0">
            <x v="16"/>
          </reference>
          <reference field="5" count="1" selected="0">
            <x v="5"/>
          </reference>
        </references>
      </pivotArea>
    </format>
    <format dxfId="1046">
      <pivotArea dataOnly="0" labelOnly="1" fieldPosition="0">
        <references count="3">
          <reference field="1" count="3">
            <x v="49"/>
            <x v="448"/>
            <x v="450"/>
          </reference>
          <reference field="4" count="1" selected="0">
            <x v="17"/>
          </reference>
          <reference field="5" count="1" selected="0">
            <x v="5"/>
          </reference>
        </references>
      </pivotArea>
    </format>
    <format dxfId="1045">
      <pivotArea dataOnly="0" labelOnly="1" fieldPosition="0">
        <references count="3">
          <reference field="1" count="2">
            <x v="49"/>
            <x v="450"/>
          </reference>
          <reference field="4" count="1" selected="0">
            <x v="18"/>
          </reference>
          <reference field="5" count="1" selected="0">
            <x v="5"/>
          </reference>
        </references>
      </pivotArea>
    </format>
    <format dxfId="1044">
      <pivotArea dataOnly="0" labelOnly="1" fieldPosition="0">
        <references count="3">
          <reference field="1" count="1">
            <x v="26"/>
          </reference>
          <reference field="4" count="1" selected="0">
            <x v="20"/>
          </reference>
          <reference field="5" count="1" selected="0">
            <x v="5"/>
          </reference>
        </references>
      </pivotArea>
    </format>
    <format dxfId="1043">
      <pivotArea dataOnly="0" labelOnly="1" fieldPosition="0">
        <references count="3">
          <reference field="1" count="5">
            <x v="135"/>
            <x v="144"/>
            <x v="146"/>
            <x v="148"/>
            <x v="152"/>
          </reference>
          <reference field="4" count="1" selected="0">
            <x v="24"/>
          </reference>
          <reference field="5" count="1" selected="0">
            <x v="5"/>
          </reference>
        </references>
      </pivotArea>
    </format>
    <format dxfId="1042">
      <pivotArea dataOnly="0" labelOnly="1" fieldPosition="0">
        <references count="3">
          <reference field="1" count="7">
            <x v="139"/>
            <x v="140"/>
            <x v="141"/>
            <x v="143"/>
            <x v="151"/>
            <x v="452"/>
            <x v="453"/>
          </reference>
          <reference field="4" count="1" selected="0">
            <x v="25"/>
          </reference>
          <reference field="5" count="1" selected="0">
            <x v="5"/>
          </reference>
        </references>
      </pivotArea>
    </format>
    <format dxfId="1041">
      <pivotArea dataOnly="0" labelOnly="1" fieldPosition="0">
        <references count="3">
          <reference field="1" count="7">
            <x v="69"/>
            <x v="136"/>
            <x v="137"/>
            <x v="138"/>
            <x v="142"/>
            <x v="145"/>
            <x v="149"/>
          </reference>
          <reference field="4" count="1" selected="0">
            <x v="26"/>
          </reference>
          <reference field="5" count="1" selected="0">
            <x v="5"/>
          </reference>
        </references>
      </pivotArea>
    </format>
    <format dxfId="1040">
      <pivotArea dataOnly="0" labelOnly="1" fieldPosition="0">
        <references count="3">
          <reference field="1" count="3">
            <x v="6"/>
            <x v="16"/>
            <x v="119"/>
          </reference>
          <reference field="4" count="1" selected="0">
            <x v="29"/>
          </reference>
          <reference field="5" count="1" selected="0">
            <x v="5"/>
          </reference>
        </references>
      </pivotArea>
    </format>
    <format dxfId="1039">
      <pivotArea dataOnly="0" labelOnly="1" fieldPosition="0">
        <references count="3">
          <reference field="1" count="4">
            <x v="59"/>
            <x v="61"/>
            <x v="63"/>
            <x v="65"/>
          </reference>
          <reference field="4" count="1" selected="0">
            <x v="30"/>
          </reference>
          <reference field="5" count="1" selected="0">
            <x v="5"/>
          </reference>
        </references>
      </pivotArea>
    </format>
    <format dxfId="1038">
      <pivotArea dataOnly="0" labelOnly="1" fieldPosition="0">
        <references count="3">
          <reference field="1" count="2">
            <x v="71"/>
            <x v="153"/>
          </reference>
          <reference field="4" count="1" selected="0">
            <x v="31"/>
          </reference>
          <reference field="5" count="1" selected="0">
            <x v="5"/>
          </reference>
        </references>
      </pivotArea>
    </format>
    <format dxfId="1037">
      <pivotArea dataOnly="0" labelOnly="1" fieldPosition="0">
        <references count="3">
          <reference field="1" count="13">
            <x v="0"/>
            <x v="2"/>
            <x v="5"/>
            <x v="17"/>
            <x v="18"/>
            <x v="19"/>
            <x v="20"/>
            <x v="26"/>
            <x v="46"/>
            <x v="52"/>
            <x v="73"/>
            <x v="75"/>
            <x v="256"/>
          </reference>
          <reference field="4" count="1" selected="0">
            <x v="32"/>
          </reference>
          <reference field="5" count="1" selected="0">
            <x v="5"/>
          </reference>
        </references>
      </pivotArea>
    </format>
    <format dxfId="1036">
      <pivotArea dataOnly="0" labelOnly="1" fieldPosition="0">
        <references count="3">
          <reference field="1" count="2">
            <x v="261"/>
            <x v="380"/>
          </reference>
          <reference field="4" count="1" selected="0">
            <x v="33"/>
          </reference>
          <reference field="5" count="1" selected="0">
            <x v="5"/>
          </reference>
        </references>
      </pivotArea>
    </format>
    <format dxfId="1035">
      <pivotArea dataOnly="0" labelOnly="1" fieldPosition="0">
        <references count="3">
          <reference field="1" count="1">
            <x v="14"/>
          </reference>
          <reference field="4" count="1" selected="0">
            <x v="34"/>
          </reference>
          <reference field="5" count="1" selected="0">
            <x v="5"/>
          </reference>
        </references>
      </pivotArea>
    </format>
    <format dxfId="1034">
      <pivotArea dataOnly="0" labelOnly="1" fieldPosition="0">
        <references count="3">
          <reference field="1" count="1">
            <x v="284"/>
          </reference>
          <reference field="4" count="1" selected="0">
            <x v="35"/>
          </reference>
          <reference field="5" count="1" selected="0">
            <x v="5"/>
          </reference>
        </references>
      </pivotArea>
    </format>
    <format dxfId="1033">
      <pivotArea dataOnly="0" labelOnly="1" fieldPosition="0">
        <references count="3">
          <reference field="1" count="1">
            <x v="272"/>
          </reference>
          <reference field="4" count="1" selected="0">
            <x v="39"/>
          </reference>
          <reference field="5" count="1" selected="0">
            <x v="5"/>
          </reference>
        </references>
      </pivotArea>
    </format>
    <format dxfId="1032">
      <pivotArea dataOnly="0" labelOnly="1" fieldPosition="0">
        <references count="3">
          <reference field="1" count="3">
            <x v="4"/>
            <x v="88"/>
            <x v="282"/>
          </reference>
          <reference field="4" count="1" selected="0">
            <x v="40"/>
          </reference>
          <reference field="5" count="1" selected="0">
            <x v="5"/>
          </reference>
        </references>
      </pivotArea>
    </format>
    <format dxfId="1031">
      <pivotArea dataOnly="0" labelOnly="1" fieldPosition="0">
        <references count="3">
          <reference field="1" count="1">
            <x v="11"/>
          </reference>
          <reference field="4" count="1" selected="0">
            <x v="41"/>
          </reference>
          <reference field="5" count="1" selected="0">
            <x v="5"/>
          </reference>
        </references>
      </pivotArea>
    </format>
    <format dxfId="1030">
      <pivotArea dataOnly="0" labelOnly="1" fieldPosition="0">
        <references count="3">
          <reference field="1" count="2">
            <x v="115"/>
            <x v="155"/>
          </reference>
          <reference field="4" count="1" selected="0">
            <x v="42"/>
          </reference>
          <reference field="5" count="1" selected="0">
            <x v="5"/>
          </reference>
        </references>
      </pivotArea>
    </format>
    <format dxfId="1029">
      <pivotArea dataOnly="0" labelOnly="1" fieldPosition="0">
        <references count="3">
          <reference field="1" count="36">
            <x v="1"/>
            <x v="6"/>
            <x v="7"/>
            <x v="16"/>
            <x v="23"/>
            <x v="27"/>
            <x v="32"/>
            <x v="66"/>
            <x v="67"/>
            <x v="68"/>
            <x v="119"/>
            <x v="121"/>
            <x v="122"/>
            <x v="156"/>
            <x v="232"/>
            <x v="239"/>
            <x v="240"/>
            <x v="246"/>
            <x v="247"/>
            <x v="248"/>
            <x v="249"/>
            <x v="281"/>
            <x v="303"/>
            <x v="304"/>
            <x v="305"/>
            <x v="308"/>
            <x v="309"/>
            <x v="360"/>
            <x v="412"/>
            <x v="420"/>
            <x v="421"/>
            <x v="422"/>
            <x v="423"/>
            <x v="424"/>
            <x v="425"/>
            <x v="473"/>
          </reference>
          <reference field="4" count="1" selected="0">
            <x v="43"/>
          </reference>
          <reference field="5" count="1" selected="0">
            <x v="5"/>
          </reference>
        </references>
      </pivotArea>
    </format>
    <format dxfId="1028">
      <pivotArea dataOnly="0" labelOnly="1" fieldPosition="0">
        <references count="3">
          <reference field="1" count="1">
            <x v="57"/>
          </reference>
          <reference field="4" count="1" selected="0">
            <x v="44"/>
          </reference>
          <reference field="5" count="1" selected="0">
            <x v="5"/>
          </reference>
        </references>
      </pivotArea>
    </format>
    <format dxfId="1027">
      <pivotArea dataOnly="0" labelOnly="1" fieldPosition="0">
        <references count="3">
          <reference field="1" count="1">
            <x v="57"/>
          </reference>
          <reference field="4" count="1" selected="0">
            <x v="45"/>
          </reference>
          <reference field="5" count="1" selected="0">
            <x v="5"/>
          </reference>
        </references>
      </pivotArea>
    </format>
    <format dxfId="1026">
      <pivotArea dataOnly="0" labelOnly="1" fieldPosition="0">
        <references count="3">
          <reference field="1" count="6">
            <x v="59"/>
            <x v="60"/>
            <x v="61"/>
            <x v="63"/>
            <x v="65"/>
            <x v="358"/>
          </reference>
          <reference field="4" count="1" selected="0">
            <x v="48"/>
          </reference>
          <reference field="5" count="1" selected="0">
            <x v="5"/>
          </reference>
        </references>
      </pivotArea>
    </format>
    <format dxfId="1025">
      <pivotArea dataOnly="0" labelOnly="1" fieldPosition="0">
        <references count="3">
          <reference field="1" count="11">
            <x v="36"/>
            <x v="40"/>
            <x v="41"/>
            <x v="104"/>
            <x v="107"/>
            <x v="108"/>
            <x v="161"/>
            <x v="165"/>
            <x v="171"/>
            <x v="227"/>
            <x v="438"/>
          </reference>
          <reference field="4" count="1" selected="0">
            <x v="49"/>
          </reference>
          <reference field="5" count="1" selected="0">
            <x v="5"/>
          </reference>
        </references>
      </pivotArea>
    </format>
    <format dxfId="1024">
      <pivotArea dataOnly="0" labelOnly="1" fieldPosition="0">
        <references count="3">
          <reference field="1" count="6">
            <x v="21"/>
            <x v="22"/>
            <x v="53"/>
            <x v="74"/>
            <x v="257"/>
            <x v="326"/>
          </reference>
          <reference field="4" count="1" selected="0">
            <x v="50"/>
          </reference>
          <reference field="5" count="1" selected="0">
            <x v="5"/>
          </reference>
        </references>
      </pivotArea>
    </format>
    <format dxfId="1023">
      <pivotArea dataOnly="0" labelOnly="1" fieldPosition="0">
        <references count="3">
          <reference field="1" count="17">
            <x v="10"/>
            <x v="34"/>
            <x v="43"/>
            <x v="76"/>
            <x v="85"/>
            <x v="87"/>
            <x v="90"/>
            <x v="105"/>
            <x v="148"/>
            <x v="183"/>
            <x v="189"/>
            <x v="190"/>
            <x v="202"/>
            <x v="206"/>
            <x v="270"/>
            <x v="323"/>
            <x v="331"/>
          </reference>
          <reference field="4" count="1" selected="0">
            <x v="58"/>
          </reference>
          <reference field="5" count="1" selected="0">
            <x v="5"/>
          </reference>
        </references>
      </pivotArea>
    </format>
    <format dxfId="1022">
      <pivotArea dataOnly="0" labelOnly="1" fieldPosition="0">
        <references count="3">
          <reference field="1" count="1">
            <x v="322"/>
          </reference>
          <reference field="4" count="1" selected="0">
            <x v="59"/>
          </reference>
          <reference field="5" count="1" selected="0">
            <x v="5"/>
          </reference>
        </references>
      </pivotArea>
    </format>
    <format dxfId="1021">
      <pivotArea dataOnly="0" labelOnly="1" fieldPosition="0">
        <references count="3">
          <reference field="1" count="1">
            <x v="478"/>
          </reference>
          <reference field="4" count="1" selected="0">
            <x v="60"/>
          </reference>
          <reference field="5" count="1" selected="0">
            <x v="5"/>
          </reference>
        </references>
      </pivotArea>
    </format>
    <format dxfId="1020">
      <pivotArea dataOnly="0" labelOnly="1" fieldPosition="0">
        <references count="3">
          <reference field="1" count="2">
            <x v="8"/>
            <x v="479"/>
          </reference>
          <reference field="4" count="1" selected="0">
            <x v="61"/>
          </reference>
          <reference field="5" count="1" selected="0">
            <x v="5"/>
          </reference>
        </references>
      </pivotArea>
    </format>
    <format dxfId="1019">
      <pivotArea dataOnly="0" labelOnly="1" fieldPosition="0">
        <references count="3">
          <reference field="1" count="1">
            <x v="45"/>
          </reference>
          <reference field="4" count="1" selected="0">
            <x v="66"/>
          </reference>
          <reference field="5" count="1" selected="0">
            <x v="5"/>
          </reference>
        </references>
      </pivotArea>
    </format>
    <format dxfId="1018">
      <pivotArea dataOnly="0" labelOnly="1" fieldPosition="0">
        <references count="3">
          <reference field="1" count="10">
            <x v="44"/>
            <x v="70"/>
            <x v="153"/>
            <x v="251"/>
            <x v="252"/>
            <x v="254"/>
            <x v="413"/>
            <x v="415"/>
            <x v="416"/>
            <x v="417"/>
          </reference>
          <reference field="4" count="1" selected="0">
            <x v="67"/>
          </reference>
          <reference field="5" count="1" selected="0">
            <x v="5"/>
          </reference>
        </references>
      </pivotArea>
    </format>
    <format dxfId="1017">
      <pivotArea dataOnly="0" labelOnly="1" fieldPosition="0">
        <references count="3">
          <reference field="1" count="1">
            <x v="395"/>
          </reference>
          <reference field="4" count="1" selected="0">
            <x v="68"/>
          </reference>
          <reference field="5" count="1" selected="0">
            <x v="5"/>
          </reference>
        </references>
      </pivotArea>
    </format>
    <format dxfId="1016">
      <pivotArea dataOnly="0" labelOnly="1" fieldPosition="0">
        <references count="3">
          <reference field="1" count="1">
            <x v="46"/>
          </reference>
          <reference field="4" count="1" selected="0">
            <x v="72"/>
          </reference>
          <reference field="5" count="1" selected="0">
            <x v="5"/>
          </reference>
        </references>
      </pivotArea>
    </format>
    <format dxfId="1015">
      <pivotArea dataOnly="0" labelOnly="1" fieldPosition="0">
        <references count="3">
          <reference field="1" count="12">
            <x v="0"/>
            <x v="2"/>
            <x v="5"/>
            <x v="17"/>
            <x v="18"/>
            <x v="19"/>
            <x v="20"/>
            <x v="52"/>
            <x v="72"/>
            <x v="73"/>
            <x v="75"/>
            <x v="256"/>
          </reference>
          <reference field="4" count="1" selected="0">
            <x v="73"/>
          </reference>
          <reference field="5" count="1" selected="0">
            <x v="5"/>
          </reference>
        </references>
      </pivotArea>
    </format>
    <format dxfId="1014">
      <pivotArea dataOnly="0" labelOnly="1" fieldPosition="0">
        <references count="3">
          <reference field="1" count="1">
            <x v="321"/>
          </reference>
          <reference field="4" count="1" selected="0">
            <x v="74"/>
          </reference>
          <reference field="5" count="1" selected="0">
            <x v="5"/>
          </reference>
        </references>
      </pivotArea>
    </format>
    <format dxfId="1013">
      <pivotArea dataOnly="0" labelOnly="1" fieldPosition="0">
        <references count="3">
          <reference field="1" count="2">
            <x v="9"/>
            <x v="299"/>
          </reference>
          <reference field="4" count="1" selected="0">
            <x v="28"/>
          </reference>
          <reference field="5" count="1" selected="0">
            <x v="6"/>
          </reference>
        </references>
      </pivotArea>
    </format>
    <format dxfId="1012">
      <pivotArea dataOnly="0" labelOnly="1" fieldPosition="0">
        <references count="3">
          <reference field="1" count="50">
            <x v="1"/>
            <x v="6"/>
            <x v="7"/>
            <x v="10"/>
            <x v="11"/>
            <x v="12"/>
            <x v="13"/>
            <x v="14"/>
            <x v="23"/>
            <x v="24"/>
            <x v="34"/>
            <x v="36"/>
            <x v="40"/>
            <x v="41"/>
            <x v="43"/>
            <x v="47"/>
            <x v="49"/>
            <x v="56"/>
            <x v="57"/>
            <x v="66"/>
            <x v="68"/>
            <x v="85"/>
            <x v="87"/>
            <x v="92"/>
            <x v="94"/>
            <x v="102"/>
            <x v="103"/>
            <x v="104"/>
            <x v="105"/>
            <x v="106"/>
            <x v="107"/>
            <x v="109"/>
            <x v="110"/>
            <x v="111"/>
            <x v="148"/>
            <x v="154"/>
            <x v="156"/>
            <x v="158"/>
            <x v="162"/>
            <x v="166"/>
            <x v="172"/>
            <x v="173"/>
            <x v="174"/>
            <x v="175"/>
            <x v="176"/>
            <x v="177"/>
            <x v="178"/>
            <x v="179"/>
            <x v="180"/>
            <x v="184"/>
          </reference>
          <reference field="4" count="1" selected="0">
            <x v="62"/>
          </reference>
          <reference field="5" count="1" selected="0">
            <x v="6"/>
          </reference>
        </references>
      </pivotArea>
    </format>
    <format dxfId="1011">
      <pivotArea dataOnly="0" labelOnly="1" fieldPosition="0">
        <references count="3">
          <reference field="1" count="34">
            <x v="192"/>
            <x v="193"/>
            <x v="202"/>
            <x v="205"/>
            <x v="206"/>
            <x v="212"/>
            <x v="213"/>
            <x v="214"/>
            <x v="216"/>
            <x v="217"/>
            <x v="223"/>
            <x v="224"/>
            <x v="228"/>
            <x v="229"/>
            <x v="239"/>
            <x v="240"/>
            <x v="243"/>
            <x v="245"/>
            <x v="270"/>
            <x v="282"/>
            <x v="331"/>
            <x v="341"/>
            <x v="347"/>
            <x v="353"/>
            <x v="359"/>
            <x v="365"/>
            <x v="393"/>
            <x v="398"/>
            <x v="419"/>
            <x v="435"/>
            <x v="436"/>
            <x v="437"/>
            <x v="457"/>
            <x v="473"/>
          </reference>
          <reference field="4" count="1" selected="0">
            <x v="62"/>
          </reference>
          <reference field="5" count="1" selected="0">
            <x v="6"/>
          </reference>
        </references>
      </pivotArea>
    </format>
    <format dxfId="1010">
      <pivotArea dataOnly="0" labelOnly="1" fieldPosition="0">
        <references count="3">
          <reference field="1" count="19">
            <x v="26"/>
            <x v="40"/>
            <x v="45"/>
            <x v="55"/>
            <x v="70"/>
            <x v="134"/>
            <x v="220"/>
            <x v="221"/>
            <x v="251"/>
            <x v="252"/>
            <x v="253"/>
            <x v="263"/>
            <x v="265"/>
            <x v="413"/>
            <x v="415"/>
            <x v="416"/>
            <x v="456"/>
            <x v="460"/>
            <x v="461"/>
          </reference>
          <reference field="4" count="1" selected="0">
            <x v="65"/>
          </reference>
          <reference field="5" count="1" selected="0">
            <x v="6"/>
          </reference>
        </references>
      </pivotArea>
    </format>
    <format dxfId="1009">
      <pivotArea dataOnly="0" labelOnly="1" fieldPosition="0">
        <references count="3">
          <reference field="1" count="50">
            <x v="21"/>
            <x v="35"/>
            <x v="36"/>
            <x v="40"/>
            <x v="41"/>
            <x v="50"/>
            <x v="59"/>
            <x v="60"/>
            <x v="62"/>
            <x v="63"/>
            <x v="64"/>
            <x v="65"/>
            <x v="100"/>
            <x v="102"/>
            <x v="103"/>
            <x v="104"/>
            <x v="106"/>
            <x v="107"/>
            <x v="132"/>
            <x v="158"/>
            <x v="159"/>
            <x v="160"/>
            <x v="161"/>
            <x v="162"/>
            <x v="163"/>
            <x v="164"/>
            <x v="165"/>
            <x v="167"/>
            <x v="168"/>
            <x v="170"/>
            <x v="171"/>
            <x v="192"/>
            <x v="193"/>
            <x v="205"/>
            <x v="222"/>
            <x v="231"/>
            <x v="289"/>
            <x v="316"/>
            <x v="318"/>
            <x v="342"/>
            <x v="343"/>
            <x v="350"/>
            <x v="351"/>
            <x v="359"/>
            <x v="365"/>
            <x v="366"/>
            <x v="367"/>
            <x v="368"/>
            <x v="369"/>
            <x v="370"/>
          </reference>
          <reference field="4" count="1" selected="0">
            <x v="52"/>
          </reference>
          <reference field="5" count="1" selected="0">
            <x v="7"/>
          </reference>
        </references>
      </pivotArea>
    </format>
    <format dxfId="1008">
      <pivotArea dataOnly="0" labelOnly="1" fieldPosition="0">
        <references count="3">
          <reference field="1" count="4">
            <x v="371"/>
            <x v="373"/>
            <x v="374"/>
            <x v="438"/>
          </reference>
          <reference field="4" count="1" selected="0">
            <x v="52"/>
          </reference>
          <reference field="5" count="1" selected="0">
            <x v="7"/>
          </reference>
        </references>
      </pivotArea>
    </format>
    <format dxfId="1007">
      <pivotArea dataOnly="0" labelOnly="1" fieldPosition="0">
        <references count="3">
          <reference field="1" count="25">
            <x v="104"/>
            <x v="160"/>
            <x v="164"/>
            <x v="168"/>
            <x v="193"/>
            <x v="222"/>
            <x v="230"/>
            <x v="231"/>
            <x v="325"/>
            <x v="342"/>
            <x v="343"/>
            <x v="350"/>
            <x v="351"/>
            <x v="352"/>
            <x v="359"/>
            <x v="365"/>
            <x v="366"/>
            <x v="367"/>
            <x v="368"/>
            <x v="369"/>
            <x v="370"/>
            <x v="371"/>
            <x v="373"/>
            <x v="374"/>
            <x v="438"/>
          </reference>
          <reference field="4" count="1" selected="0">
            <x v="56"/>
          </reference>
          <reference field="5" count="1" selected="0">
            <x v="7"/>
          </reference>
        </references>
      </pivotArea>
    </format>
    <format dxfId="1006">
      <pivotArea dataOnly="0" labelOnly="1" fieldPosition="0">
        <references count="3">
          <reference field="1" count="50">
            <x v="2"/>
            <x v="17"/>
            <x v="18"/>
            <x v="19"/>
            <x v="20"/>
            <x v="26"/>
            <x v="36"/>
            <x v="40"/>
            <x v="41"/>
            <x v="42"/>
            <x v="51"/>
            <x v="52"/>
            <x v="72"/>
            <x v="73"/>
            <x v="97"/>
            <x v="102"/>
            <x v="103"/>
            <x v="104"/>
            <x v="106"/>
            <x v="107"/>
            <x v="127"/>
            <x v="157"/>
            <x v="158"/>
            <x v="159"/>
            <x v="160"/>
            <x v="162"/>
            <x v="163"/>
            <x v="164"/>
            <x v="167"/>
            <x v="168"/>
            <x v="171"/>
            <x v="185"/>
            <x v="186"/>
            <x v="187"/>
            <x v="191"/>
            <x v="193"/>
            <x v="205"/>
            <x v="218"/>
            <x v="219"/>
            <x v="227"/>
            <x v="231"/>
            <x v="294"/>
            <x v="357"/>
            <x v="359"/>
            <x v="365"/>
            <x v="366"/>
            <x v="367"/>
            <x v="369"/>
            <x v="370"/>
            <x v="371"/>
          </reference>
          <reference field="4" count="1" selected="0">
            <x v="71"/>
          </reference>
          <reference field="5" count="1" selected="0">
            <x v="7"/>
          </reference>
        </references>
      </pivotArea>
    </format>
    <format dxfId="1005">
      <pivotArea dataOnly="0" labelOnly="1" fieldPosition="0">
        <references count="3">
          <reference field="1" count="6">
            <x v="373"/>
            <x v="374"/>
            <x v="375"/>
            <x v="377"/>
            <x v="379"/>
            <x v="438"/>
          </reference>
          <reference field="4" count="1" selected="0">
            <x v="71"/>
          </reference>
          <reference field="5" count="1" selected="0">
            <x v="7"/>
          </reference>
        </references>
      </pivotArea>
    </format>
    <format dxfId="1004">
      <pivotArea dataOnly="0" labelOnly="1" fieldPosition="0">
        <references count="3">
          <reference field="1" count="1">
            <x v="49"/>
          </reference>
          <reference field="4" count="1" selected="0">
            <x v="19"/>
          </reference>
          <reference field="5" count="1" selected="0">
            <x v="8"/>
          </reference>
        </references>
      </pivotArea>
    </format>
    <format dxfId="1003">
      <pivotArea dataOnly="0" labelOnly="1" fieldPosition="0">
        <references count="3">
          <reference field="1" count="1">
            <x v="88"/>
          </reference>
          <reference field="4" count="1" selected="0">
            <x v="38"/>
          </reference>
          <reference field="5" count="1" selected="0">
            <x v="8"/>
          </reference>
        </references>
      </pivotArea>
    </format>
    <format dxfId="1002">
      <pivotArea dataOnly="0" labelOnly="1" fieldPosition="0">
        <references count="3">
          <reference field="1" count="11">
            <x v="1"/>
            <x v="6"/>
            <x v="7"/>
            <x v="23"/>
            <x v="57"/>
            <x v="67"/>
            <x v="68"/>
            <x v="119"/>
            <x v="156"/>
            <x v="240"/>
            <x v="412"/>
          </reference>
          <reference field="4" count="1" selected="0">
            <x v="46"/>
          </reference>
          <reference field="5" count="1" selected="0">
            <x v="8"/>
          </reference>
        </references>
      </pivotArea>
    </format>
    <format dxfId="1001">
      <pivotArea dataOnly="0" labelOnly="1" fieldPosition="0">
        <references count="3">
          <reference field="1" count="6">
            <x v="21"/>
            <x v="22"/>
            <x v="59"/>
            <x v="65"/>
            <x v="74"/>
            <x v="326"/>
          </reference>
          <reference field="4" count="1" selected="0">
            <x v="47"/>
          </reference>
          <reference field="5" count="1" selected="0">
            <x v="8"/>
          </reference>
        </references>
      </pivotArea>
    </format>
    <format dxfId="1000">
      <pivotArea dataOnly="0" labelOnly="1" fieldPosition="0">
        <references count="3">
          <reference field="1" count="3">
            <x v="70"/>
            <x v="251"/>
            <x v="252"/>
          </reference>
          <reference field="4" count="1" selected="0">
            <x v="64"/>
          </reference>
          <reference field="5" count="1" selected="0">
            <x v="8"/>
          </reference>
        </references>
      </pivotArea>
    </format>
    <format dxfId="999">
      <pivotArea dataOnly="0" labelOnly="1" fieldPosition="0">
        <references count="3">
          <reference field="1" count="1">
            <x v="26"/>
          </reference>
          <reference field="4" count="1" selected="0">
            <x v="70"/>
          </reference>
          <reference field="5" count="1" selected="0">
            <x v="8"/>
          </reference>
        </references>
      </pivotArea>
    </format>
    <format dxfId="998">
      <pivotArea collapsedLevelsAreSubtotals="1" fieldPosition="0">
        <references count="3">
          <reference field="1" count="1">
            <x v="484"/>
          </reference>
          <reference field="4" count="1" selected="0">
            <x v="11"/>
          </reference>
          <reference field="5" count="1" selected="0">
            <x v="0"/>
          </reference>
        </references>
      </pivotArea>
    </format>
    <format dxfId="997">
      <pivotArea collapsedLevelsAreSubtotals="1" fieldPosition="0">
        <references count="2">
          <reference field="4" count="1" defaultSubtotal="1">
            <x v="11"/>
          </reference>
          <reference field="5" count="1" selected="0">
            <x v="0"/>
          </reference>
        </references>
      </pivotArea>
    </format>
    <format dxfId="996">
      <pivotArea collapsedLevelsAreSubtotals="1" fieldPosition="0">
        <references count="2">
          <reference field="4" count="1">
            <x v="15"/>
          </reference>
          <reference field="5" count="1" selected="0">
            <x v="0"/>
          </reference>
        </references>
      </pivotArea>
    </format>
    <format dxfId="995">
      <pivotArea collapsedLevelsAreSubtotals="1" fieldPosition="0">
        <references count="3">
          <reference field="1" count="6">
            <x v="48"/>
            <x v="88"/>
            <x v="237"/>
            <x v="320"/>
            <x v="481"/>
            <x v="485"/>
          </reference>
          <reference field="4" count="1" selected="0">
            <x v="15"/>
          </reference>
          <reference field="5" count="1" selected="0">
            <x v="0"/>
          </reference>
        </references>
      </pivotArea>
    </format>
    <format dxfId="994">
      <pivotArea collapsedLevelsAreSubtotals="1" fieldPosition="0">
        <references count="2">
          <reference field="4" count="1" defaultSubtotal="1">
            <x v="15"/>
          </reference>
          <reference field="5" count="1" selected="0">
            <x v="0"/>
          </reference>
        </references>
      </pivotArea>
    </format>
    <format dxfId="993">
      <pivotArea collapsedLevelsAreSubtotals="1" fieldPosition="0">
        <references count="2">
          <reference field="4" count="1">
            <x v="37"/>
          </reference>
          <reference field="5" count="1" selected="0">
            <x v="0"/>
          </reference>
        </references>
      </pivotArea>
    </format>
    <format dxfId="992">
      <pivotArea collapsedLevelsAreSubtotals="1" fieldPosition="0">
        <references count="3">
          <reference field="1" count="17">
            <x v="10"/>
            <x v="33"/>
            <x v="34"/>
            <x v="43"/>
            <x v="85"/>
            <x v="87"/>
            <x v="105"/>
            <x v="148"/>
            <x v="181"/>
            <x v="202"/>
            <x v="206"/>
            <x v="241"/>
            <x v="270"/>
            <x v="315"/>
            <x v="331"/>
            <x v="480"/>
            <x v="484"/>
          </reference>
          <reference field="4" count="1" selected="0">
            <x v="37"/>
          </reference>
          <reference field="5" count="1" selected="0">
            <x v="0"/>
          </reference>
        </references>
      </pivotArea>
    </format>
    <format dxfId="991">
      <pivotArea collapsedLevelsAreSubtotals="1" fieldPosition="0">
        <references count="2">
          <reference field="4" count="1" defaultSubtotal="1">
            <x v="37"/>
          </reference>
          <reference field="5" count="1" selected="0">
            <x v="0"/>
          </reference>
        </references>
      </pivotArea>
    </format>
    <format dxfId="990">
      <pivotArea collapsedLevelsAreSubtotals="1" fieldPosition="0">
        <references count="1">
          <reference field="5" count="1" defaultSubtotal="1">
            <x v="0"/>
          </reference>
        </references>
      </pivotArea>
    </format>
    <format dxfId="989">
      <pivotArea collapsedLevelsAreSubtotals="1" fieldPosition="0">
        <references count="1">
          <reference field="5" count="1">
            <x v="1"/>
          </reference>
        </references>
      </pivotArea>
    </format>
    <format dxfId="988">
      <pivotArea collapsedLevelsAreSubtotals="1" fieldPosition="0">
        <references count="2">
          <reference field="4" count="1">
            <x v="0"/>
          </reference>
          <reference field="5" count="1" selected="0">
            <x v="1"/>
          </reference>
        </references>
      </pivotArea>
    </format>
    <format dxfId="987">
      <pivotArea collapsedLevelsAreSubtotals="1" fieldPosition="0">
        <references count="3">
          <reference field="1" count="1">
            <x v="33"/>
          </reference>
          <reference field="4" count="1" selected="0">
            <x v="0"/>
          </reference>
          <reference field="5" count="1" selected="0">
            <x v="1"/>
          </reference>
        </references>
      </pivotArea>
    </format>
    <format dxfId="986">
      <pivotArea collapsedLevelsAreSubtotals="1" fieldPosition="0">
        <references count="2">
          <reference field="4" count="1" defaultSubtotal="1">
            <x v="0"/>
          </reference>
          <reference field="5" count="1" selected="0">
            <x v="1"/>
          </reference>
        </references>
      </pivotArea>
    </format>
    <format dxfId="985">
      <pivotArea collapsedLevelsAreSubtotals="1" fieldPosition="0">
        <references count="2">
          <reference field="4" count="1">
            <x v="2"/>
          </reference>
          <reference field="5" count="1" selected="0">
            <x v="1"/>
          </reference>
        </references>
      </pivotArea>
    </format>
    <format dxfId="984">
      <pivotArea collapsedLevelsAreSubtotals="1" fieldPosition="0">
        <references count="3">
          <reference field="1" count="23">
            <x v="15"/>
            <x v="69"/>
            <x v="135"/>
            <x v="136"/>
            <x v="137"/>
            <x v="138"/>
            <x v="139"/>
            <x v="140"/>
            <x v="141"/>
            <x v="142"/>
            <x v="143"/>
            <x v="144"/>
            <x v="145"/>
            <x v="146"/>
            <x v="147"/>
            <x v="148"/>
            <x v="149"/>
            <x v="150"/>
            <x v="151"/>
            <x v="152"/>
            <x v="402"/>
            <x v="443"/>
            <x v="452"/>
          </reference>
          <reference field="4" count="1" selected="0">
            <x v="2"/>
          </reference>
          <reference field="5" count="1" selected="0">
            <x v="1"/>
          </reference>
        </references>
      </pivotArea>
    </format>
    <format dxfId="983">
      <pivotArea collapsedLevelsAreSubtotals="1" fieldPosition="0">
        <references count="2">
          <reference field="4" count="1" defaultSubtotal="1">
            <x v="2"/>
          </reference>
          <reference field="5" count="1" selected="0">
            <x v="1"/>
          </reference>
        </references>
      </pivotArea>
    </format>
    <format dxfId="982">
      <pivotArea collapsedLevelsAreSubtotals="1" fieldPosition="0">
        <references count="2">
          <reference field="4" count="1">
            <x v="3"/>
          </reference>
          <reference field="5" count="1" selected="0">
            <x v="1"/>
          </reference>
        </references>
      </pivotArea>
    </format>
    <format dxfId="981">
      <pivotArea collapsedLevelsAreSubtotals="1" fieldPosition="0">
        <references count="3">
          <reference field="1" count="1">
            <x v="281"/>
          </reference>
          <reference field="4" count="1" selected="0">
            <x v="3"/>
          </reference>
          <reference field="5" count="1" selected="0">
            <x v="1"/>
          </reference>
        </references>
      </pivotArea>
    </format>
    <format dxfId="980">
      <pivotArea collapsedLevelsAreSubtotals="1" fieldPosition="0">
        <references count="2">
          <reference field="4" count="1" defaultSubtotal="1">
            <x v="3"/>
          </reference>
          <reference field="5" count="1" selected="0">
            <x v="1"/>
          </reference>
        </references>
      </pivotArea>
    </format>
    <format dxfId="979">
      <pivotArea collapsedLevelsAreSubtotals="1" fieldPosition="0">
        <references count="2">
          <reference field="4" count="1">
            <x v="4"/>
          </reference>
          <reference field="5" count="1" selected="0">
            <x v="1"/>
          </reference>
        </references>
      </pivotArea>
    </format>
    <format dxfId="978">
      <pivotArea collapsedLevelsAreSubtotals="1" fieldPosition="0">
        <references count="3">
          <reference field="1" count="1">
            <x v="408"/>
          </reference>
          <reference field="4" count="1" selected="0">
            <x v="4"/>
          </reference>
          <reference field="5" count="1" selected="0">
            <x v="1"/>
          </reference>
        </references>
      </pivotArea>
    </format>
    <format dxfId="977">
      <pivotArea collapsedLevelsAreSubtotals="1" fieldPosition="0">
        <references count="2">
          <reference field="4" count="1" defaultSubtotal="1">
            <x v="4"/>
          </reference>
          <reference field="5" count="1" selected="0">
            <x v="1"/>
          </reference>
        </references>
      </pivotArea>
    </format>
    <format dxfId="976">
      <pivotArea collapsedLevelsAreSubtotals="1" fieldPosition="0">
        <references count="2">
          <reference field="4" count="1">
            <x v="5"/>
          </reference>
          <reference field="5" count="1" selected="0">
            <x v="1"/>
          </reference>
        </references>
      </pivotArea>
    </format>
    <format dxfId="975">
      <pivotArea collapsedLevelsAreSubtotals="1" fieldPosition="0">
        <references count="3">
          <reference field="1" count="218">
            <x v="1"/>
            <x v="4"/>
            <x v="6"/>
            <x v="7"/>
            <x v="11"/>
            <x v="12"/>
            <x v="13"/>
            <x v="14"/>
            <x v="16"/>
            <x v="23"/>
            <x v="24"/>
            <x v="27"/>
            <x v="32"/>
            <x v="36"/>
            <x v="38"/>
            <x v="39"/>
            <x v="40"/>
            <x v="41"/>
            <x v="47"/>
            <x v="56"/>
            <x v="57"/>
            <x v="66"/>
            <x v="67"/>
            <x v="68"/>
            <x v="89"/>
            <x v="91"/>
            <x v="92"/>
            <x v="94"/>
            <x v="102"/>
            <x v="103"/>
            <x v="104"/>
            <x v="106"/>
            <x v="107"/>
            <x v="108"/>
            <x v="109"/>
            <x v="110"/>
            <x v="111"/>
            <x v="112"/>
            <x v="119"/>
            <x v="121"/>
            <x v="122"/>
            <x v="123"/>
            <x v="124"/>
            <x v="133"/>
            <x v="154"/>
            <x v="156"/>
            <x v="157"/>
            <x v="158"/>
            <x v="159"/>
            <x v="160"/>
            <x v="161"/>
            <x v="162"/>
            <x v="163"/>
            <x v="164"/>
            <x v="165"/>
            <x v="166"/>
            <x v="167"/>
            <x v="168"/>
            <x v="170"/>
            <x v="171"/>
            <x v="172"/>
            <x v="173"/>
            <x v="174"/>
            <x v="175"/>
            <x v="176"/>
            <x v="177"/>
            <x v="178"/>
            <x v="179"/>
            <x v="184"/>
            <x v="192"/>
            <x v="193"/>
            <x v="194"/>
            <x v="197"/>
            <x v="203"/>
            <x v="205"/>
            <x v="207"/>
            <x v="208"/>
            <x v="209"/>
            <x v="211"/>
            <x v="212"/>
            <x v="213"/>
            <x v="214"/>
            <x v="215"/>
            <x v="216"/>
            <x v="217"/>
            <x v="223"/>
            <x v="224"/>
            <x v="226"/>
            <x v="227"/>
            <x v="228"/>
            <x v="229"/>
            <x v="231"/>
            <x v="232"/>
            <x v="239"/>
            <x v="240"/>
            <x v="243"/>
            <x v="244"/>
            <x v="245"/>
            <x v="246"/>
            <x v="247"/>
            <x v="248"/>
            <x v="249"/>
            <x v="250"/>
            <x v="258"/>
            <x v="259"/>
            <x v="260"/>
            <x v="261"/>
            <x v="272"/>
            <x v="273"/>
            <x v="274"/>
            <x v="275"/>
            <x v="276"/>
            <x v="277"/>
            <x v="278"/>
            <x v="282"/>
            <x v="284"/>
            <x v="288"/>
            <x v="290"/>
            <x v="291"/>
            <x v="292"/>
            <x v="293"/>
            <x v="303"/>
            <x v="304"/>
            <x v="305"/>
            <x v="306"/>
            <x v="307"/>
            <x v="308"/>
            <x v="309"/>
            <x v="310"/>
            <x v="311"/>
            <x v="312"/>
            <x v="313"/>
            <x v="314"/>
            <x v="327"/>
            <x v="328"/>
            <x v="329"/>
            <x v="330"/>
            <x v="331"/>
            <x v="332"/>
            <x v="333"/>
            <x v="334"/>
            <x v="335"/>
            <x v="336"/>
            <x v="339"/>
            <x v="340"/>
            <x v="341"/>
            <x v="345"/>
            <x v="346"/>
            <x v="347"/>
            <x v="348"/>
            <x v="353"/>
            <x v="359"/>
            <x v="360"/>
            <x v="361"/>
            <x v="362"/>
            <x v="363"/>
            <x v="365"/>
            <x v="366"/>
            <x v="367"/>
            <x v="369"/>
            <x v="370"/>
            <x v="371"/>
            <x v="372"/>
            <x v="373"/>
            <x v="374"/>
            <x v="380"/>
            <x v="381"/>
            <x v="382"/>
            <x v="383"/>
            <x v="384"/>
            <x v="385"/>
            <x v="386"/>
            <x v="389"/>
            <x v="390"/>
            <x v="393"/>
            <x v="394"/>
            <x v="395"/>
            <x v="396"/>
            <x v="398"/>
            <x v="399"/>
            <x v="400"/>
            <x v="401"/>
            <x v="403"/>
            <x v="404"/>
            <x v="405"/>
            <x v="406"/>
            <x v="407"/>
            <x v="409"/>
            <x v="410"/>
            <x v="411"/>
            <x v="412"/>
            <x v="418"/>
            <x v="419"/>
            <x v="420"/>
            <x v="421"/>
            <x v="422"/>
            <x v="423"/>
            <x v="424"/>
            <x v="425"/>
            <x v="426"/>
            <x v="427"/>
            <x v="428"/>
            <x v="429"/>
            <x v="430"/>
            <x v="431"/>
            <x v="432"/>
            <x v="433"/>
            <x v="435"/>
            <x v="436"/>
            <x v="437"/>
            <x v="438"/>
            <x v="439"/>
            <x v="454"/>
            <x v="457"/>
            <x v="480"/>
            <x v="482"/>
            <x v="483"/>
            <x v="484"/>
          </reference>
          <reference field="4" count="1" selected="0">
            <x v="5"/>
          </reference>
          <reference field="5" count="1" selected="0">
            <x v="1"/>
          </reference>
        </references>
      </pivotArea>
    </format>
    <format dxfId="974">
      <pivotArea collapsedLevelsAreSubtotals="1" fieldPosition="0">
        <references count="2">
          <reference field="4" count="1" defaultSubtotal="1">
            <x v="5"/>
          </reference>
          <reference field="5" count="1" selected="0">
            <x v="1"/>
          </reference>
        </references>
      </pivotArea>
    </format>
    <format dxfId="973">
      <pivotArea collapsedLevelsAreSubtotals="1" fieldPosition="0">
        <references count="2">
          <reference field="4" count="1">
            <x v="7"/>
          </reference>
          <reference field="5" count="1" selected="0">
            <x v="1"/>
          </reference>
        </references>
      </pivotArea>
    </format>
    <format dxfId="972">
      <pivotArea collapsedLevelsAreSubtotals="1" fieldPosition="0">
        <references count="3">
          <reference field="1" count="2">
            <x v="295"/>
            <x v="384"/>
          </reference>
          <reference field="4" count="1" selected="0">
            <x v="7"/>
          </reference>
          <reference field="5" count="1" selected="0">
            <x v="1"/>
          </reference>
        </references>
      </pivotArea>
    </format>
    <format dxfId="971">
      <pivotArea collapsedLevelsAreSubtotals="1" fieldPosition="0">
        <references count="2">
          <reference field="4" count="1" defaultSubtotal="1">
            <x v="7"/>
          </reference>
          <reference field="5" count="1" selected="0">
            <x v="1"/>
          </reference>
        </references>
      </pivotArea>
    </format>
    <format dxfId="970">
      <pivotArea collapsedLevelsAreSubtotals="1" fieldPosition="0">
        <references count="2">
          <reference field="4" count="1">
            <x v="13"/>
          </reference>
          <reference field="5" count="1" selected="0">
            <x v="1"/>
          </reference>
        </references>
      </pivotArea>
    </format>
    <format dxfId="969">
      <pivotArea collapsedLevelsAreSubtotals="1" fieldPosition="0">
        <references count="3">
          <reference field="1" count="2">
            <x v="485"/>
            <x v="486"/>
          </reference>
          <reference field="4" count="1" selected="0">
            <x v="13"/>
          </reference>
          <reference field="5" count="1" selected="0">
            <x v="1"/>
          </reference>
        </references>
      </pivotArea>
    </format>
    <format dxfId="968">
      <pivotArea collapsedLevelsAreSubtotals="1" fieldPosition="0">
        <references count="2">
          <reference field="4" count="1" defaultSubtotal="1">
            <x v="13"/>
          </reference>
          <reference field="5" count="1" selected="0">
            <x v="1"/>
          </reference>
        </references>
      </pivotArea>
    </format>
    <format dxfId="967">
      <pivotArea collapsedLevelsAreSubtotals="1" fieldPosition="0">
        <references count="2">
          <reference field="4" count="1">
            <x v="21"/>
          </reference>
          <reference field="5" count="1" selected="0">
            <x v="1"/>
          </reference>
        </references>
      </pivotArea>
    </format>
    <format dxfId="966">
      <pivotArea collapsedLevelsAreSubtotals="1" fieldPosition="0">
        <references count="3">
          <reference field="1" count="2">
            <x v="77"/>
            <x v="201"/>
          </reference>
          <reference field="4" count="1" selected="0">
            <x v="21"/>
          </reference>
          <reference field="5" count="1" selected="0">
            <x v="1"/>
          </reference>
        </references>
      </pivotArea>
    </format>
    <format dxfId="965">
      <pivotArea collapsedLevelsAreSubtotals="1" fieldPosition="0">
        <references count="2">
          <reference field="4" count="1" defaultSubtotal="1">
            <x v="21"/>
          </reference>
          <reference field="5" count="1" selected="0">
            <x v="1"/>
          </reference>
        </references>
      </pivotArea>
    </format>
    <format dxfId="964">
      <pivotArea collapsedLevelsAreSubtotals="1" fieldPosition="0">
        <references count="2">
          <reference field="4" count="1">
            <x v="22"/>
          </reference>
          <reference field="5" count="1" selected="0">
            <x v="1"/>
          </reference>
        </references>
      </pivotArea>
    </format>
    <format dxfId="963">
      <pivotArea collapsedLevelsAreSubtotals="1" fieldPosition="0">
        <references count="3">
          <reference field="1" count="18">
            <x v="25"/>
            <x v="49"/>
            <x v="114"/>
            <x v="118"/>
            <x v="120"/>
            <x v="199"/>
            <x v="225"/>
            <x v="255"/>
            <x v="285"/>
            <x v="440"/>
            <x v="441"/>
            <x v="442"/>
            <x v="446"/>
            <x v="447"/>
            <x v="448"/>
            <x v="449"/>
            <x v="450"/>
            <x v="451"/>
          </reference>
          <reference field="4" count="1" selected="0">
            <x v="22"/>
          </reference>
          <reference field="5" count="1" selected="0">
            <x v="1"/>
          </reference>
        </references>
      </pivotArea>
    </format>
    <format dxfId="962">
      <pivotArea collapsedLevelsAreSubtotals="1" fieldPosition="0">
        <references count="2">
          <reference field="4" count="1" defaultSubtotal="1">
            <x v="22"/>
          </reference>
          <reference field="5" count="1" selected="0">
            <x v="1"/>
          </reference>
        </references>
      </pivotArea>
    </format>
    <format dxfId="961">
      <pivotArea collapsedLevelsAreSubtotals="1" fieldPosition="0">
        <references count="2">
          <reference field="4" count="1">
            <x v="23"/>
          </reference>
          <reference field="5" count="1" selected="0">
            <x v="1"/>
          </reference>
        </references>
      </pivotArea>
    </format>
    <format dxfId="960">
      <pivotArea collapsedLevelsAreSubtotals="1" fieldPosition="0">
        <references count="3">
          <reference field="1" count="6">
            <x v="28"/>
            <x v="279"/>
            <x v="280"/>
            <x v="387"/>
            <x v="388"/>
            <x v="397"/>
          </reference>
          <reference field="4" count="1" selected="0">
            <x v="23"/>
          </reference>
          <reference field="5" count="1" selected="0">
            <x v="1"/>
          </reference>
        </references>
      </pivotArea>
    </format>
    <format dxfId="959">
      <pivotArea collapsedLevelsAreSubtotals="1" fieldPosition="0">
        <references count="2">
          <reference field="4" count="1" defaultSubtotal="1">
            <x v="23"/>
          </reference>
          <reference field="5" count="1" selected="0">
            <x v="1"/>
          </reference>
        </references>
      </pivotArea>
    </format>
    <format dxfId="958">
      <pivotArea collapsedLevelsAreSubtotals="1" fieldPosition="0">
        <references count="2">
          <reference field="4" count="1">
            <x v="27"/>
          </reference>
          <reference field="5" count="1" selected="0">
            <x v="1"/>
          </reference>
        </references>
      </pivotArea>
    </format>
    <format dxfId="957">
      <pivotArea collapsedLevelsAreSubtotals="1" fieldPosition="0">
        <references count="3">
          <reference field="1" count="12">
            <x v="77"/>
            <x v="78"/>
            <x v="286"/>
            <x v="296"/>
            <x v="297"/>
            <x v="298"/>
            <x v="302"/>
            <x v="486"/>
            <x v="487"/>
            <x v="488"/>
            <x v="489"/>
            <x v="490"/>
          </reference>
          <reference field="4" count="1" selected="0">
            <x v="27"/>
          </reference>
          <reference field="5" count="1" selected="0">
            <x v="1"/>
          </reference>
        </references>
      </pivotArea>
    </format>
    <format dxfId="956">
      <pivotArea collapsedLevelsAreSubtotals="1" fieldPosition="0">
        <references count="2">
          <reference field="4" count="1" defaultSubtotal="1">
            <x v="27"/>
          </reference>
          <reference field="5" count="1" selected="0">
            <x v="1"/>
          </reference>
        </references>
      </pivotArea>
    </format>
    <format dxfId="955">
      <pivotArea collapsedLevelsAreSubtotals="1" fieldPosition="0">
        <references count="2">
          <reference field="4" count="1">
            <x v="53"/>
          </reference>
          <reference field="5" count="1" selected="0">
            <x v="1"/>
          </reference>
        </references>
      </pivotArea>
    </format>
    <format dxfId="954">
      <pivotArea collapsedLevelsAreSubtotals="1" fieldPosition="0">
        <references count="3">
          <reference field="1" count="1">
            <x v="283"/>
          </reference>
          <reference field="4" count="1" selected="0">
            <x v="53"/>
          </reference>
          <reference field="5" count="1" selected="0">
            <x v="1"/>
          </reference>
        </references>
      </pivotArea>
    </format>
    <format dxfId="953">
      <pivotArea collapsedLevelsAreSubtotals="1" fieldPosition="0">
        <references count="2">
          <reference field="4" count="1" defaultSubtotal="1">
            <x v="53"/>
          </reference>
          <reference field="5" count="1" selected="0">
            <x v="1"/>
          </reference>
        </references>
      </pivotArea>
    </format>
    <format dxfId="952">
      <pivotArea collapsedLevelsAreSubtotals="1" fieldPosition="0">
        <references count="2">
          <reference field="4" count="1">
            <x v="54"/>
          </reference>
          <reference field="5" count="1" selected="0">
            <x v="1"/>
          </reference>
        </references>
      </pivotArea>
    </format>
    <format dxfId="951">
      <pivotArea collapsedLevelsAreSubtotals="1" fieldPosition="0">
        <references count="3">
          <reference field="1" count="4">
            <x v="79"/>
            <x v="80"/>
            <x v="364"/>
            <x v="392"/>
          </reference>
          <reference field="4" count="1" selected="0">
            <x v="54"/>
          </reference>
          <reference field="5" count="1" selected="0">
            <x v="1"/>
          </reference>
        </references>
      </pivotArea>
    </format>
    <format dxfId="950">
      <pivotArea collapsedLevelsAreSubtotals="1" fieldPosition="0">
        <references count="2">
          <reference field="4" count="1" defaultSubtotal="1">
            <x v="54"/>
          </reference>
          <reference field="5" count="1" selected="0">
            <x v="1"/>
          </reference>
        </references>
      </pivotArea>
    </format>
    <format dxfId="949">
      <pivotArea collapsedLevelsAreSubtotals="1" fieldPosition="0">
        <references count="2">
          <reference field="4" count="1">
            <x v="55"/>
          </reference>
          <reference field="5" count="1" selected="0">
            <x v="1"/>
          </reference>
        </references>
      </pivotArea>
    </format>
    <format dxfId="948">
      <pivotArea collapsedLevelsAreSubtotals="1" fieldPosition="0">
        <references count="3">
          <reference field="1" count="9">
            <x v="29"/>
            <x v="54"/>
            <x v="58"/>
            <x v="79"/>
            <x v="84"/>
            <x v="86"/>
            <x v="87"/>
            <x v="198"/>
            <x v="391"/>
          </reference>
          <reference field="4" count="1" selected="0">
            <x v="55"/>
          </reference>
          <reference field="5" count="1" selected="0">
            <x v="1"/>
          </reference>
        </references>
      </pivotArea>
    </format>
    <format dxfId="947">
      <pivotArea collapsedLevelsAreSubtotals="1" fieldPosition="0">
        <references count="2">
          <reference field="4" count="1" defaultSubtotal="1">
            <x v="55"/>
          </reference>
          <reference field="5" count="1" selected="0">
            <x v="1"/>
          </reference>
        </references>
      </pivotArea>
    </format>
    <format dxfId="946">
      <pivotArea collapsedLevelsAreSubtotals="1" fieldPosition="0">
        <references count="2">
          <reference field="4" count="1">
            <x v="63"/>
          </reference>
          <reference field="5" count="1" selected="0">
            <x v="1"/>
          </reference>
        </references>
      </pivotArea>
    </format>
    <format dxfId="945">
      <pivotArea collapsedLevelsAreSubtotals="1" fieldPosition="0">
        <references count="3">
          <reference field="1" count="57">
            <x v="30"/>
            <x v="31"/>
            <x v="40"/>
            <x v="44"/>
            <x v="45"/>
            <x v="55"/>
            <x v="70"/>
            <x v="104"/>
            <x v="123"/>
            <x v="134"/>
            <x v="153"/>
            <x v="200"/>
            <x v="204"/>
            <x v="220"/>
            <x v="227"/>
            <x v="251"/>
            <x v="252"/>
            <x v="253"/>
            <x v="254"/>
            <x v="262"/>
            <x v="263"/>
            <x v="265"/>
            <x v="266"/>
            <x v="267"/>
            <x v="268"/>
            <x v="269"/>
            <x v="271"/>
            <x v="337"/>
            <x v="354"/>
            <x v="355"/>
            <x v="356"/>
            <x v="413"/>
            <x v="414"/>
            <x v="415"/>
            <x v="416"/>
            <x v="417"/>
            <x v="445"/>
            <x v="455"/>
            <x v="456"/>
            <x v="459"/>
            <x v="460"/>
            <x v="461"/>
            <x v="462"/>
            <x v="463"/>
            <x v="464"/>
            <x v="465"/>
            <x v="466"/>
            <x v="467"/>
            <x v="468"/>
            <x v="469"/>
            <x v="470"/>
            <x v="471"/>
            <x v="472"/>
            <x v="474"/>
            <x v="475"/>
            <x v="476"/>
            <x v="477"/>
          </reference>
          <reference field="4" count="1" selected="0">
            <x v="63"/>
          </reference>
          <reference field="5" count="1" selected="0">
            <x v="1"/>
          </reference>
        </references>
      </pivotArea>
    </format>
    <format dxfId="944">
      <pivotArea collapsedLevelsAreSubtotals="1" fieldPosition="0">
        <references count="2">
          <reference field="4" count="1" defaultSubtotal="1">
            <x v="63"/>
          </reference>
          <reference field="5" count="1" selected="0">
            <x v="1"/>
          </reference>
        </references>
      </pivotArea>
    </format>
    <format dxfId="943">
      <pivotArea collapsedLevelsAreSubtotals="1" fieldPosition="0">
        <references count="1">
          <reference field="5" count="1" defaultSubtotal="1">
            <x v="1"/>
          </reference>
        </references>
      </pivotArea>
    </format>
    <format dxfId="942">
      <pivotArea collapsedLevelsAreSubtotals="1" fieldPosition="0">
        <references count="1">
          <reference field="5" count="1">
            <x v="2"/>
          </reference>
        </references>
      </pivotArea>
    </format>
    <format dxfId="941">
      <pivotArea collapsedLevelsAreSubtotals="1" fieldPosition="0">
        <references count="2">
          <reference field="4" count="1">
            <x v="1"/>
          </reference>
          <reference field="5" count="1" selected="0">
            <x v="2"/>
          </reference>
        </references>
      </pivotArea>
    </format>
    <format dxfId="940">
      <pivotArea collapsedLevelsAreSubtotals="1" fieldPosition="0">
        <references count="3">
          <reference field="1" count="1">
            <x v="37"/>
          </reference>
          <reference field="4" count="1" selected="0">
            <x v="1"/>
          </reference>
          <reference field="5" count="1" selected="0">
            <x v="2"/>
          </reference>
        </references>
      </pivotArea>
    </format>
    <format dxfId="939">
      <pivotArea collapsedLevelsAreSubtotals="1" fieldPosition="0">
        <references count="2">
          <reference field="4" count="1" defaultSubtotal="1">
            <x v="1"/>
          </reference>
          <reference field="5" count="1" selected="0">
            <x v="2"/>
          </reference>
        </references>
      </pivotArea>
    </format>
    <format dxfId="938">
      <pivotArea collapsedLevelsAreSubtotals="1" fieldPosition="0">
        <references count="1">
          <reference field="5" count="1" defaultSubtotal="1">
            <x v="2"/>
          </reference>
        </references>
      </pivotArea>
    </format>
    <format dxfId="937">
      <pivotArea collapsedLevelsAreSubtotals="1" fieldPosition="0">
        <references count="1">
          <reference field="5" count="1">
            <x v="3"/>
          </reference>
        </references>
      </pivotArea>
    </format>
    <format dxfId="936">
      <pivotArea collapsedLevelsAreSubtotals="1" fieldPosition="0">
        <references count="2">
          <reference field="4" count="1">
            <x v="51"/>
          </reference>
          <reference field="5" count="1" selected="0">
            <x v="3"/>
          </reference>
        </references>
      </pivotArea>
    </format>
    <format dxfId="935">
      <pivotArea collapsedLevelsAreSubtotals="1" fieldPosition="0">
        <references count="3">
          <reference field="1" count="83">
            <x v="3"/>
            <x v="22"/>
            <x v="59"/>
            <x v="60"/>
            <x v="62"/>
            <x v="64"/>
            <x v="65"/>
            <x v="82"/>
            <x v="93"/>
            <x v="99"/>
            <x v="100"/>
            <x v="101"/>
            <x v="106"/>
            <x v="108"/>
            <x v="113"/>
            <x v="115"/>
            <x v="116"/>
            <x v="123"/>
            <x v="128"/>
            <x v="129"/>
            <x v="130"/>
            <x v="131"/>
            <x v="132"/>
            <x v="133"/>
            <x v="155"/>
            <x v="157"/>
            <x v="160"/>
            <x v="163"/>
            <x v="164"/>
            <x v="166"/>
            <x v="167"/>
            <x v="168"/>
            <x v="169"/>
            <x v="170"/>
            <x v="171"/>
            <x v="190"/>
            <x v="192"/>
            <x v="195"/>
            <x v="196"/>
            <x v="205"/>
            <x v="211"/>
            <x v="222"/>
            <x v="223"/>
            <x v="227"/>
            <x v="233"/>
            <x v="234"/>
            <x v="235"/>
            <x v="236"/>
            <x v="289"/>
            <x v="293"/>
            <x v="300"/>
            <x v="301"/>
            <x v="316"/>
            <x v="317"/>
            <x v="318"/>
            <x v="319"/>
            <x v="320"/>
            <x v="321"/>
            <x v="322"/>
            <x v="323"/>
            <x v="340"/>
            <x v="341"/>
            <x v="342"/>
            <x v="343"/>
            <x v="344"/>
            <x v="349"/>
            <x v="350"/>
            <x v="351"/>
            <x v="358"/>
            <x v="359"/>
            <x v="365"/>
            <x v="366"/>
            <x v="368"/>
            <x v="369"/>
            <x v="370"/>
            <x v="372"/>
            <x v="373"/>
            <x v="374"/>
            <x v="429"/>
            <x v="434"/>
            <x v="438"/>
            <x v="444"/>
            <x v="458"/>
          </reference>
          <reference field="4" count="1" selected="0">
            <x v="51"/>
          </reference>
          <reference field="5" count="1" selected="0">
            <x v="3"/>
          </reference>
        </references>
      </pivotArea>
    </format>
    <format dxfId="934">
      <pivotArea collapsedLevelsAreSubtotals="1" fieldPosition="0">
        <references count="2">
          <reference field="4" count="1" defaultSubtotal="1">
            <x v="51"/>
          </reference>
          <reference field="5" count="1" selected="0">
            <x v="3"/>
          </reference>
        </references>
      </pivotArea>
    </format>
    <format dxfId="933">
      <pivotArea collapsedLevelsAreSubtotals="1" fieldPosition="0">
        <references count="2">
          <reference field="4" count="1">
            <x v="57"/>
          </reference>
          <reference field="5" count="1" selected="0">
            <x v="3"/>
          </reference>
        </references>
      </pivotArea>
    </format>
    <format dxfId="932">
      <pivotArea collapsedLevelsAreSubtotals="1" fieldPosition="0">
        <references count="3">
          <reference field="1" count="64">
            <x v="8"/>
            <x v="36"/>
            <x v="40"/>
            <x v="41"/>
            <x v="76"/>
            <x v="102"/>
            <x v="103"/>
            <x v="106"/>
            <x v="107"/>
            <x v="116"/>
            <x v="117"/>
            <x v="123"/>
            <x v="133"/>
            <x v="157"/>
            <x v="158"/>
            <x v="159"/>
            <x v="160"/>
            <x v="161"/>
            <x v="162"/>
            <x v="163"/>
            <x v="164"/>
            <x v="165"/>
            <x v="166"/>
            <x v="167"/>
            <x v="168"/>
            <x v="169"/>
            <x v="170"/>
            <x v="171"/>
            <x v="188"/>
            <x v="192"/>
            <x v="193"/>
            <x v="203"/>
            <x v="205"/>
            <x v="222"/>
            <x v="223"/>
            <x v="227"/>
            <x v="230"/>
            <x v="231"/>
            <x v="287"/>
            <x v="293"/>
            <x v="324"/>
            <x v="325"/>
            <x v="340"/>
            <x v="341"/>
            <x v="342"/>
            <x v="343"/>
            <x v="344"/>
            <x v="349"/>
            <x v="350"/>
            <x v="351"/>
            <x v="352"/>
            <x v="359"/>
            <x v="365"/>
            <x v="366"/>
            <x v="367"/>
            <x v="368"/>
            <x v="369"/>
            <x v="370"/>
            <x v="371"/>
            <x v="372"/>
            <x v="373"/>
            <x v="374"/>
            <x v="434"/>
            <x v="438"/>
          </reference>
          <reference field="4" count="1" selected="0">
            <x v="57"/>
          </reference>
          <reference field="5" count="1" selected="0">
            <x v="3"/>
          </reference>
        </references>
      </pivotArea>
    </format>
    <format dxfId="931">
      <pivotArea collapsedLevelsAreSubtotals="1" fieldPosition="0">
        <references count="2">
          <reference field="4" count="1" defaultSubtotal="1">
            <x v="57"/>
          </reference>
          <reference field="5" count="1" selected="0">
            <x v="3"/>
          </reference>
        </references>
      </pivotArea>
    </format>
    <format dxfId="930">
      <pivotArea collapsedLevelsAreSubtotals="1" fieldPosition="0">
        <references count="2">
          <reference field="4" count="1">
            <x v="69"/>
          </reference>
          <reference field="5" count="1" selected="0">
            <x v="3"/>
          </reference>
        </references>
      </pivotArea>
    </format>
    <format dxfId="929">
      <pivotArea collapsedLevelsAreSubtotals="1" fieldPosition="0">
        <references count="3">
          <reference field="1" count="96">
            <x v="0"/>
            <x v="2"/>
            <x v="5"/>
            <x v="17"/>
            <x v="18"/>
            <x v="19"/>
            <x v="20"/>
            <x v="26"/>
            <x v="36"/>
            <x v="41"/>
            <x v="42"/>
            <x v="46"/>
            <x v="51"/>
            <x v="52"/>
            <x v="72"/>
            <x v="73"/>
            <x v="75"/>
            <x v="81"/>
            <x v="83"/>
            <x v="95"/>
            <x v="96"/>
            <x v="97"/>
            <x v="98"/>
            <x v="102"/>
            <x v="103"/>
            <x v="104"/>
            <x v="106"/>
            <x v="107"/>
            <x v="108"/>
            <x v="116"/>
            <x v="123"/>
            <x v="125"/>
            <x v="126"/>
            <x v="127"/>
            <x v="133"/>
            <x v="157"/>
            <x v="158"/>
            <x v="159"/>
            <x v="160"/>
            <x v="161"/>
            <x v="162"/>
            <x v="163"/>
            <x v="164"/>
            <x v="165"/>
            <x v="166"/>
            <x v="167"/>
            <x v="168"/>
            <x v="169"/>
            <x v="170"/>
            <x v="171"/>
            <x v="185"/>
            <x v="186"/>
            <x v="187"/>
            <x v="189"/>
            <x v="191"/>
            <x v="192"/>
            <x v="193"/>
            <x v="203"/>
            <x v="205"/>
            <x v="210"/>
            <x v="211"/>
            <x v="218"/>
            <x v="219"/>
            <x v="223"/>
            <x v="227"/>
            <x v="231"/>
            <x v="237"/>
            <x v="238"/>
            <x v="256"/>
            <x v="293"/>
            <x v="294"/>
            <x v="321"/>
            <x v="322"/>
            <x v="323"/>
            <x v="338"/>
            <x v="340"/>
            <x v="341"/>
            <x v="357"/>
            <x v="359"/>
            <x v="365"/>
            <x v="366"/>
            <x v="367"/>
            <x v="369"/>
            <x v="370"/>
            <x v="371"/>
            <x v="372"/>
            <x v="373"/>
            <x v="374"/>
            <x v="375"/>
            <x v="376"/>
            <x v="377"/>
            <x v="378"/>
            <x v="379"/>
            <x v="429"/>
            <x v="438"/>
            <x v="444"/>
          </reference>
          <reference field="4" count="1" selected="0">
            <x v="69"/>
          </reference>
          <reference field="5" count="1" selected="0">
            <x v="3"/>
          </reference>
        </references>
      </pivotArea>
    </format>
    <format dxfId="928">
      <pivotArea collapsedLevelsAreSubtotals="1" fieldPosition="0">
        <references count="2">
          <reference field="4" count="1" defaultSubtotal="1">
            <x v="69"/>
          </reference>
          <reference field="5" count="1" selected="0">
            <x v="3"/>
          </reference>
        </references>
      </pivotArea>
    </format>
    <format dxfId="927">
      <pivotArea collapsedLevelsAreSubtotals="1" fieldPosition="0">
        <references count="1">
          <reference field="5" count="1" defaultSubtotal="1">
            <x v="3"/>
          </reference>
        </references>
      </pivotArea>
    </format>
    <format dxfId="926">
      <pivotArea collapsedLevelsAreSubtotals="1" fieldPosition="0">
        <references count="1">
          <reference field="5" count="1">
            <x v="4"/>
          </reference>
        </references>
      </pivotArea>
    </format>
    <format dxfId="925">
      <pivotArea collapsedLevelsAreSubtotals="1" fieldPosition="0">
        <references count="2">
          <reference field="4" count="1">
            <x v="12"/>
          </reference>
          <reference field="5" count="1" selected="0">
            <x v="4"/>
          </reference>
        </references>
      </pivotArea>
    </format>
    <format dxfId="924">
      <pivotArea collapsedLevelsAreSubtotals="1" fieldPosition="0">
        <references count="3">
          <reference field="1" count="24">
            <x v="10"/>
            <x v="30"/>
            <x v="34"/>
            <x v="43"/>
            <x v="45"/>
            <x v="70"/>
            <x v="85"/>
            <x v="87"/>
            <x v="105"/>
            <x v="134"/>
            <x v="148"/>
            <x v="182"/>
            <x v="202"/>
            <x v="206"/>
            <x v="221"/>
            <x v="252"/>
            <x v="253"/>
            <x v="263"/>
            <x v="264"/>
            <x v="270"/>
            <x v="271"/>
            <x v="331"/>
            <x v="337"/>
            <x v="460"/>
          </reference>
          <reference field="4" count="1" selected="0">
            <x v="12"/>
          </reference>
          <reference field="5" count="1" selected="0">
            <x v="4"/>
          </reference>
        </references>
      </pivotArea>
    </format>
    <format dxfId="923">
      <pivotArea collapsedLevelsAreSubtotals="1" fieldPosition="0">
        <references count="2">
          <reference field="4" count="1" defaultSubtotal="1">
            <x v="12"/>
          </reference>
          <reference field="5" count="1" selected="0">
            <x v="4"/>
          </reference>
        </references>
      </pivotArea>
    </format>
    <format dxfId="922">
      <pivotArea collapsedLevelsAreSubtotals="1" fieldPosition="0">
        <references count="2">
          <reference field="4" count="1">
            <x v="36"/>
          </reference>
          <reference field="5" count="1" selected="0">
            <x v="4"/>
          </reference>
        </references>
      </pivotArea>
    </format>
    <format dxfId="921">
      <pivotArea collapsedLevelsAreSubtotals="1" fieldPosition="0">
        <references count="3">
          <reference field="1" count="6">
            <x v="45"/>
            <x v="70"/>
            <x v="253"/>
            <x v="263"/>
            <x v="271"/>
            <x v="460"/>
          </reference>
          <reference field="4" count="1" selected="0">
            <x v="36"/>
          </reference>
          <reference field="5" count="1" selected="0">
            <x v="4"/>
          </reference>
        </references>
      </pivotArea>
    </format>
    <format dxfId="920">
      <pivotArea collapsedLevelsAreSubtotals="1" fieldPosition="0">
        <references count="2">
          <reference field="4" count="1" defaultSubtotal="1">
            <x v="36"/>
          </reference>
          <reference field="5" count="1" selected="0">
            <x v="4"/>
          </reference>
        </references>
      </pivotArea>
    </format>
    <format dxfId="919">
      <pivotArea collapsedLevelsAreSubtotals="1" fieldPosition="0">
        <references count="1">
          <reference field="5" count="1" defaultSubtotal="1">
            <x v="4"/>
          </reference>
        </references>
      </pivotArea>
    </format>
    <format dxfId="918">
      <pivotArea collapsedLevelsAreSubtotals="1" fieldPosition="0">
        <references count="1">
          <reference field="5" count="1">
            <x v="5"/>
          </reference>
        </references>
      </pivotArea>
    </format>
    <format dxfId="917">
      <pivotArea collapsedLevelsAreSubtotals="1" fieldPosition="0">
        <references count="2">
          <reference field="4" count="1">
            <x v="8"/>
          </reference>
          <reference field="5" count="1" selected="0">
            <x v="5"/>
          </reference>
        </references>
      </pivotArea>
    </format>
    <format dxfId="916">
      <pivotArea collapsedLevelsAreSubtotals="1" fieldPosition="0">
        <references count="3">
          <reference field="1" count="7">
            <x v="135"/>
            <x v="136"/>
            <x v="139"/>
            <x v="144"/>
            <x v="147"/>
            <x v="148"/>
            <x v="152"/>
          </reference>
          <reference field="4" count="1" selected="0">
            <x v="8"/>
          </reference>
          <reference field="5" count="1" selected="0">
            <x v="5"/>
          </reference>
        </references>
      </pivotArea>
    </format>
    <format dxfId="915">
      <pivotArea collapsedLevelsAreSubtotals="1" fieldPosition="0">
        <references count="2">
          <reference field="4" count="1" defaultSubtotal="1">
            <x v="8"/>
          </reference>
          <reference field="5" count="1" selected="0">
            <x v="5"/>
          </reference>
        </references>
      </pivotArea>
    </format>
    <format dxfId="914">
      <pivotArea collapsedLevelsAreSubtotals="1" fieldPosition="0">
        <references count="2">
          <reference field="4" count="1">
            <x v="10"/>
          </reference>
          <reference field="5" count="1" selected="0">
            <x v="5"/>
          </reference>
        </references>
      </pivotArea>
    </format>
    <format dxfId="913">
      <pivotArea collapsedLevelsAreSubtotals="1" fieldPosition="0">
        <references count="3">
          <reference field="1" count="1">
            <x v="94"/>
          </reference>
          <reference field="4" count="1" selected="0">
            <x v="10"/>
          </reference>
          <reference field="5" count="1" selected="0">
            <x v="5"/>
          </reference>
        </references>
      </pivotArea>
    </format>
    <format dxfId="912">
      <pivotArea collapsedLevelsAreSubtotals="1" fieldPosition="0">
        <references count="2">
          <reference field="4" count="1" defaultSubtotal="1">
            <x v="10"/>
          </reference>
          <reference field="5" count="1" selected="0">
            <x v="5"/>
          </reference>
        </references>
      </pivotArea>
    </format>
    <format dxfId="911">
      <pivotArea collapsedLevelsAreSubtotals="1" fieldPosition="0">
        <references count="2">
          <reference field="4" count="1">
            <x v="14"/>
          </reference>
          <reference field="5" count="1" selected="0">
            <x v="5"/>
          </reference>
        </references>
      </pivotArea>
    </format>
    <format dxfId="910">
      <pivotArea collapsedLevelsAreSubtotals="1" fieldPosition="0">
        <references count="3">
          <reference field="1" count="27">
            <x v="32"/>
            <x v="44"/>
            <x v="90"/>
            <x v="91"/>
            <x v="121"/>
            <x v="122"/>
            <x v="140"/>
            <x v="141"/>
            <x v="143"/>
            <x v="146"/>
            <x v="147"/>
            <x v="150"/>
            <x v="151"/>
            <x v="153"/>
            <x v="242"/>
            <x v="246"/>
            <x v="248"/>
            <x v="254"/>
            <x v="281"/>
            <x v="284"/>
            <x v="306"/>
            <x v="308"/>
            <x v="321"/>
            <x v="358"/>
            <x v="380"/>
            <x v="449"/>
            <x v="453"/>
          </reference>
          <reference field="4" count="1" selected="0">
            <x v="14"/>
          </reference>
          <reference field="5" count="1" selected="0">
            <x v="5"/>
          </reference>
        </references>
      </pivotArea>
    </format>
    <format dxfId="909">
      <pivotArea collapsedLevelsAreSubtotals="1" fieldPosition="0">
        <references count="2">
          <reference field="4" count="1" defaultSubtotal="1">
            <x v="14"/>
          </reference>
          <reference field="5" count="1" selected="0">
            <x v="5"/>
          </reference>
        </references>
      </pivotArea>
    </format>
    <format dxfId="908">
      <pivotArea collapsedLevelsAreSubtotals="1" fieldPosition="0">
        <references count="2">
          <reference field="4" count="1">
            <x v="16"/>
          </reference>
          <reference field="5" count="1" selected="0">
            <x v="5"/>
          </reference>
        </references>
      </pivotArea>
    </format>
    <format dxfId="907">
      <pivotArea collapsedLevelsAreSubtotals="1" fieldPosition="0">
        <references count="3">
          <reference field="1" count="2">
            <x v="114"/>
            <x v="449"/>
          </reference>
          <reference field="4" count="1" selected="0">
            <x v="16"/>
          </reference>
          <reference field="5" count="1" selected="0">
            <x v="5"/>
          </reference>
        </references>
      </pivotArea>
    </format>
    <format dxfId="906">
      <pivotArea collapsedLevelsAreSubtotals="1" fieldPosition="0">
        <references count="2">
          <reference field="4" count="1" defaultSubtotal="1">
            <x v="16"/>
          </reference>
          <reference field="5" count="1" selected="0">
            <x v="5"/>
          </reference>
        </references>
      </pivotArea>
    </format>
    <format dxfId="905">
      <pivotArea collapsedLevelsAreSubtotals="1" fieldPosition="0">
        <references count="2">
          <reference field="4" count="1">
            <x v="17"/>
          </reference>
          <reference field="5" count="1" selected="0">
            <x v="5"/>
          </reference>
        </references>
      </pivotArea>
    </format>
    <format dxfId="904">
      <pivotArea collapsedLevelsAreSubtotals="1" fieldPosition="0">
        <references count="3">
          <reference field="1" count="3">
            <x v="49"/>
            <x v="448"/>
            <x v="450"/>
          </reference>
          <reference field="4" count="1" selected="0">
            <x v="17"/>
          </reference>
          <reference field="5" count="1" selected="0">
            <x v="5"/>
          </reference>
        </references>
      </pivotArea>
    </format>
    <format dxfId="903">
      <pivotArea collapsedLevelsAreSubtotals="1" fieldPosition="0">
        <references count="2">
          <reference field="4" count="1" defaultSubtotal="1">
            <x v="17"/>
          </reference>
          <reference field="5" count="1" selected="0">
            <x v="5"/>
          </reference>
        </references>
      </pivotArea>
    </format>
    <format dxfId="902">
      <pivotArea collapsedLevelsAreSubtotals="1" fieldPosition="0">
        <references count="2">
          <reference field="4" count="1">
            <x v="18"/>
          </reference>
          <reference field="5" count="1" selected="0">
            <x v="5"/>
          </reference>
        </references>
      </pivotArea>
    </format>
    <format dxfId="901">
      <pivotArea collapsedLevelsAreSubtotals="1" fieldPosition="0">
        <references count="3">
          <reference field="1" count="2">
            <x v="49"/>
            <x v="450"/>
          </reference>
          <reference field="4" count="1" selected="0">
            <x v="18"/>
          </reference>
          <reference field="5" count="1" selected="0">
            <x v="5"/>
          </reference>
        </references>
      </pivotArea>
    </format>
    <format dxfId="900">
      <pivotArea collapsedLevelsAreSubtotals="1" fieldPosition="0">
        <references count="2">
          <reference field="4" count="1" defaultSubtotal="1">
            <x v="18"/>
          </reference>
          <reference field="5" count="1" selected="0">
            <x v="5"/>
          </reference>
        </references>
      </pivotArea>
    </format>
    <format dxfId="899">
      <pivotArea collapsedLevelsAreSubtotals="1" fieldPosition="0">
        <references count="2">
          <reference field="4" count="1">
            <x v="20"/>
          </reference>
          <reference field="5" count="1" selected="0">
            <x v="5"/>
          </reference>
        </references>
      </pivotArea>
    </format>
    <format dxfId="898">
      <pivotArea collapsedLevelsAreSubtotals="1" fieldPosition="0">
        <references count="3">
          <reference field="1" count="1">
            <x v="26"/>
          </reference>
          <reference field="4" count="1" selected="0">
            <x v="20"/>
          </reference>
          <reference field="5" count="1" selected="0">
            <x v="5"/>
          </reference>
        </references>
      </pivotArea>
    </format>
    <format dxfId="897">
      <pivotArea collapsedLevelsAreSubtotals="1" fieldPosition="0">
        <references count="2">
          <reference field="4" count="1" defaultSubtotal="1">
            <x v="20"/>
          </reference>
          <reference field="5" count="1" selected="0">
            <x v="5"/>
          </reference>
        </references>
      </pivotArea>
    </format>
    <format dxfId="896">
      <pivotArea collapsedLevelsAreSubtotals="1" fieldPosition="0">
        <references count="2">
          <reference field="4" count="1">
            <x v="24"/>
          </reference>
          <reference field="5" count="1" selected="0">
            <x v="5"/>
          </reference>
        </references>
      </pivotArea>
    </format>
    <format dxfId="895">
      <pivotArea collapsedLevelsAreSubtotals="1" fieldPosition="0">
        <references count="3">
          <reference field="1" count="5">
            <x v="135"/>
            <x v="144"/>
            <x v="146"/>
            <x v="148"/>
            <x v="152"/>
          </reference>
          <reference field="4" count="1" selected="0">
            <x v="24"/>
          </reference>
          <reference field="5" count="1" selected="0">
            <x v="5"/>
          </reference>
        </references>
      </pivotArea>
    </format>
    <format dxfId="894">
      <pivotArea collapsedLevelsAreSubtotals="1" fieldPosition="0">
        <references count="2">
          <reference field="4" count="1" defaultSubtotal="1">
            <x v="24"/>
          </reference>
          <reference field="5" count="1" selected="0">
            <x v="5"/>
          </reference>
        </references>
      </pivotArea>
    </format>
    <format dxfId="893">
      <pivotArea collapsedLevelsAreSubtotals="1" fieldPosition="0">
        <references count="2">
          <reference field="4" count="1">
            <x v="25"/>
          </reference>
          <reference field="5" count="1" selected="0">
            <x v="5"/>
          </reference>
        </references>
      </pivotArea>
    </format>
    <format dxfId="892">
      <pivotArea collapsedLevelsAreSubtotals="1" fieldPosition="0">
        <references count="3">
          <reference field="1" count="7">
            <x v="139"/>
            <x v="140"/>
            <x v="141"/>
            <x v="143"/>
            <x v="151"/>
            <x v="452"/>
            <x v="453"/>
          </reference>
          <reference field="4" count="1" selected="0">
            <x v="25"/>
          </reference>
          <reference field="5" count="1" selected="0">
            <x v="5"/>
          </reference>
        </references>
      </pivotArea>
    </format>
    <format dxfId="891">
      <pivotArea collapsedLevelsAreSubtotals="1" fieldPosition="0">
        <references count="2">
          <reference field="4" count="1" defaultSubtotal="1">
            <x v="25"/>
          </reference>
          <reference field="5" count="1" selected="0">
            <x v="5"/>
          </reference>
        </references>
      </pivotArea>
    </format>
    <format dxfId="890">
      <pivotArea collapsedLevelsAreSubtotals="1" fieldPosition="0">
        <references count="2">
          <reference field="4" count="1">
            <x v="26"/>
          </reference>
          <reference field="5" count="1" selected="0">
            <x v="5"/>
          </reference>
        </references>
      </pivotArea>
    </format>
    <format dxfId="889">
      <pivotArea collapsedLevelsAreSubtotals="1" fieldPosition="0">
        <references count="3">
          <reference field="1" count="7">
            <x v="69"/>
            <x v="136"/>
            <x v="137"/>
            <x v="138"/>
            <x v="142"/>
            <x v="145"/>
            <x v="149"/>
          </reference>
          <reference field="4" count="1" selected="0">
            <x v="26"/>
          </reference>
          <reference field="5" count="1" selected="0">
            <x v="5"/>
          </reference>
        </references>
      </pivotArea>
    </format>
    <format dxfId="888">
      <pivotArea collapsedLevelsAreSubtotals="1" fieldPosition="0">
        <references count="2">
          <reference field="4" count="1" defaultSubtotal="1">
            <x v="26"/>
          </reference>
          <reference field="5" count="1" selected="0">
            <x v="5"/>
          </reference>
        </references>
      </pivotArea>
    </format>
    <format dxfId="887">
      <pivotArea collapsedLevelsAreSubtotals="1" fieldPosition="0">
        <references count="2">
          <reference field="4" count="1">
            <x v="29"/>
          </reference>
          <reference field="5" count="1" selected="0">
            <x v="5"/>
          </reference>
        </references>
      </pivotArea>
    </format>
    <format dxfId="886">
      <pivotArea collapsedLevelsAreSubtotals="1" fieldPosition="0">
        <references count="3">
          <reference field="1" count="3">
            <x v="6"/>
            <x v="16"/>
            <x v="119"/>
          </reference>
          <reference field="4" count="1" selected="0">
            <x v="29"/>
          </reference>
          <reference field="5" count="1" selected="0">
            <x v="5"/>
          </reference>
        </references>
      </pivotArea>
    </format>
    <format dxfId="885">
      <pivotArea collapsedLevelsAreSubtotals="1" fieldPosition="0">
        <references count="2">
          <reference field="4" count="1" defaultSubtotal="1">
            <x v="29"/>
          </reference>
          <reference field="5" count="1" selected="0">
            <x v="5"/>
          </reference>
        </references>
      </pivotArea>
    </format>
    <format dxfId="884">
      <pivotArea collapsedLevelsAreSubtotals="1" fieldPosition="0">
        <references count="2">
          <reference field="4" count="1">
            <x v="30"/>
          </reference>
          <reference field="5" count="1" selected="0">
            <x v="5"/>
          </reference>
        </references>
      </pivotArea>
    </format>
    <format dxfId="883">
      <pivotArea collapsedLevelsAreSubtotals="1" fieldPosition="0">
        <references count="3">
          <reference field="1" count="4">
            <x v="59"/>
            <x v="61"/>
            <x v="63"/>
            <x v="65"/>
          </reference>
          <reference field="4" count="1" selected="0">
            <x v="30"/>
          </reference>
          <reference field="5" count="1" selected="0">
            <x v="5"/>
          </reference>
        </references>
      </pivotArea>
    </format>
    <format dxfId="882">
      <pivotArea collapsedLevelsAreSubtotals="1" fieldPosition="0">
        <references count="2">
          <reference field="4" count="1" defaultSubtotal="1">
            <x v="30"/>
          </reference>
          <reference field="5" count="1" selected="0">
            <x v="5"/>
          </reference>
        </references>
      </pivotArea>
    </format>
    <format dxfId="881">
      <pivotArea collapsedLevelsAreSubtotals="1" fieldPosition="0">
        <references count="2">
          <reference field="4" count="1">
            <x v="31"/>
          </reference>
          <reference field="5" count="1" selected="0">
            <x v="5"/>
          </reference>
        </references>
      </pivotArea>
    </format>
    <format dxfId="880">
      <pivotArea collapsedLevelsAreSubtotals="1" fieldPosition="0">
        <references count="3">
          <reference field="1" count="2">
            <x v="71"/>
            <x v="153"/>
          </reference>
          <reference field="4" count="1" selected="0">
            <x v="31"/>
          </reference>
          <reference field="5" count="1" selected="0">
            <x v="5"/>
          </reference>
        </references>
      </pivotArea>
    </format>
    <format dxfId="879">
      <pivotArea collapsedLevelsAreSubtotals="1" fieldPosition="0">
        <references count="2">
          <reference field="4" count="1" defaultSubtotal="1">
            <x v="31"/>
          </reference>
          <reference field="5" count="1" selected="0">
            <x v="5"/>
          </reference>
        </references>
      </pivotArea>
    </format>
    <format dxfId="878">
      <pivotArea collapsedLevelsAreSubtotals="1" fieldPosition="0">
        <references count="2">
          <reference field="4" count="1">
            <x v="32"/>
          </reference>
          <reference field="5" count="1" selected="0">
            <x v="5"/>
          </reference>
        </references>
      </pivotArea>
    </format>
    <format dxfId="877">
      <pivotArea collapsedLevelsAreSubtotals="1" fieldPosition="0">
        <references count="3">
          <reference field="1" count="13">
            <x v="0"/>
            <x v="2"/>
            <x v="5"/>
            <x v="17"/>
            <x v="18"/>
            <x v="19"/>
            <x v="20"/>
            <x v="26"/>
            <x v="46"/>
            <x v="52"/>
            <x v="73"/>
            <x v="75"/>
            <x v="256"/>
          </reference>
          <reference field="4" count="1" selected="0">
            <x v="32"/>
          </reference>
          <reference field="5" count="1" selected="0">
            <x v="5"/>
          </reference>
        </references>
      </pivotArea>
    </format>
    <format dxfId="876">
      <pivotArea collapsedLevelsAreSubtotals="1" fieldPosition="0">
        <references count="2">
          <reference field="4" count="1" defaultSubtotal="1">
            <x v="32"/>
          </reference>
          <reference field="5" count="1" selected="0">
            <x v="5"/>
          </reference>
        </references>
      </pivotArea>
    </format>
    <format dxfId="875">
      <pivotArea collapsedLevelsAreSubtotals="1" fieldPosition="0">
        <references count="2">
          <reference field="4" count="1">
            <x v="33"/>
          </reference>
          <reference field="5" count="1" selected="0">
            <x v="5"/>
          </reference>
        </references>
      </pivotArea>
    </format>
    <format dxfId="874">
      <pivotArea collapsedLevelsAreSubtotals="1" fieldPosition="0">
        <references count="3">
          <reference field="1" count="2">
            <x v="261"/>
            <x v="380"/>
          </reference>
          <reference field="4" count="1" selected="0">
            <x v="33"/>
          </reference>
          <reference field="5" count="1" selected="0">
            <x v="5"/>
          </reference>
        </references>
      </pivotArea>
    </format>
    <format dxfId="873">
      <pivotArea collapsedLevelsAreSubtotals="1" fieldPosition="0">
        <references count="2">
          <reference field="4" count="1" defaultSubtotal="1">
            <x v="33"/>
          </reference>
          <reference field="5" count="1" selected="0">
            <x v="5"/>
          </reference>
        </references>
      </pivotArea>
    </format>
    <format dxfId="872">
      <pivotArea collapsedLevelsAreSubtotals="1" fieldPosition="0">
        <references count="2">
          <reference field="4" count="1">
            <x v="34"/>
          </reference>
          <reference field="5" count="1" selected="0">
            <x v="5"/>
          </reference>
        </references>
      </pivotArea>
    </format>
    <format dxfId="871">
      <pivotArea collapsedLevelsAreSubtotals="1" fieldPosition="0">
        <references count="3">
          <reference field="1" count="1">
            <x v="14"/>
          </reference>
          <reference field="4" count="1" selected="0">
            <x v="34"/>
          </reference>
          <reference field="5" count="1" selected="0">
            <x v="5"/>
          </reference>
        </references>
      </pivotArea>
    </format>
    <format dxfId="870">
      <pivotArea collapsedLevelsAreSubtotals="1" fieldPosition="0">
        <references count="2">
          <reference field="4" count="1" defaultSubtotal="1">
            <x v="34"/>
          </reference>
          <reference field="5" count="1" selected="0">
            <x v="5"/>
          </reference>
        </references>
      </pivotArea>
    </format>
    <format dxfId="869">
      <pivotArea collapsedLevelsAreSubtotals="1" fieldPosition="0">
        <references count="2">
          <reference field="4" count="1">
            <x v="35"/>
          </reference>
          <reference field="5" count="1" selected="0">
            <x v="5"/>
          </reference>
        </references>
      </pivotArea>
    </format>
    <format dxfId="868">
      <pivotArea collapsedLevelsAreSubtotals="1" fieldPosition="0">
        <references count="3">
          <reference field="1" count="1">
            <x v="284"/>
          </reference>
          <reference field="4" count="1" selected="0">
            <x v="35"/>
          </reference>
          <reference field="5" count="1" selected="0">
            <x v="5"/>
          </reference>
        </references>
      </pivotArea>
    </format>
    <format dxfId="867">
      <pivotArea collapsedLevelsAreSubtotals="1" fieldPosition="0">
        <references count="2">
          <reference field="4" count="1" defaultSubtotal="1">
            <x v="35"/>
          </reference>
          <reference field="5" count="1" selected="0">
            <x v="5"/>
          </reference>
        </references>
      </pivotArea>
    </format>
    <format dxfId="866">
      <pivotArea collapsedLevelsAreSubtotals="1" fieldPosition="0">
        <references count="2">
          <reference field="4" count="1">
            <x v="39"/>
          </reference>
          <reference field="5" count="1" selected="0">
            <x v="5"/>
          </reference>
        </references>
      </pivotArea>
    </format>
    <format dxfId="865">
      <pivotArea collapsedLevelsAreSubtotals="1" fieldPosition="0">
        <references count="3">
          <reference field="1" count="1">
            <x v="272"/>
          </reference>
          <reference field="4" count="1" selected="0">
            <x v="39"/>
          </reference>
          <reference field="5" count="1" selected="0">
            <x v="5"/>
          </reference>
        </references>
      </pivotArea>
    </format>
    <format dxfId="864">
      <pivotArea collapsedLevelsAreSubtotals="1" fieldPosition="0">
        <references count="2">
          <reference field="4" count="1" defaultSubtotal="1">
            <x v="39"/>
          </reference>
          <reference field="5" count="1" selected="0">
            <x v="5"/>
          </reference>
        </references>
      </pivotArea>
    </format>
    <format dxfId="863">
      <pivotArea collapsedLevelsAreSubtotals="1" fieldPosition="0">
        <references count="2">
          <reference field="4" count="1">
            <x v="40"/>
          </reference>
          <reference field="5" count="1" selected="0">
            <x v="5"/>
          </reference>
        </references>
      </pivotArea>
    </format>
    <format dxfId="862">
      <pivotArea collapsedLevelsAreSubtotals="1" fieldPosition="0">
        <references count="3">
          <reference field="1" count="3">
            <x v="4"/>
            <x v="88"/>
            <x v="282"/>
          </reference>
          <reference field="4" count="1" selected="0">
            <x v="40"/>
          </reference>
          <reference field="5" count="1" selected="0">
            <x v="5"/>
          </reference>
        </references>
      </pivotArea>
    </format>
    <format dxfId="861">
      <pivotArea collapsedLevelsAreSubtotals="1" fieldPosition="0">
        <references count="2">
          <reference field="4" count="1" defaultSubtotal="1">
            <x v="40"/>
          </reference>
          <reference field="5" count="1" selected="0">
            <x v="5"/>
          </reference>
        </references>
      </pivotArea>
    </format>
    <format dxfId="860">
      <pivotArea collapsedLevelsAreSubtotals="1" fieldPosition="0">
        <references count="2">
          <reference field="4" count="1">
            <x v="41"/>
          </reference>
          <reference field="5" count="1" selected="0">
            <x v="5"/>
          </reference>
        </references>
      </pivotArea>
    </format>
    <format dxfId="859">
      <pivotArea collapsedLevelsAreSubtotals="1" fieldPosition="0">
        <references count="3">
          <reference field="1" count="1">
            <x v="11"/>
          </reference>
          <reference field="4" count="1" selected="0">
            <x v="41"/>
          </reference>
          <reference field="5" count="1" selected="0">
            <x v="5"/>
          </reference>
        </references>
      </pivotArea>
    </format>
    <format dxfId="858">
      <pivotArea collapsedLevelsAreSubtotals="1" fieldPosition="0">
        <references count="2">
          <reference field="4" count="1" defaultSubtotal="1">
            <x v="41"/>
          </reference>
          <reference field="5" count="1" selected="0">
            <x v="5"/>
          </reference>
        </references>
      </pivotArea>
    </format>
    <format dxfId="857">
      <pivotArea collapsedLevelsAreSubtotals="1" fieldPosition="0">
        <references count="2">
          <reference field="4" count="1">
            <x v="42"/>
          </reference>
          <reference field="5" count="1" selected="0">
            <x v="5"/>
          </reference>
        </references>
      </pivotArea>
    </format>
    <format dxfId="856">
      <pivotArea collapsedLevelsAreSubtotals="1" fieldPosition="0">
        <references count="3">
          <reference field="1" count="2">
            <x v="115"/>
            <x v="155"/>
          </reference>
          <reference field="4" count="1" selected="0">
            <x v="42"/>
          </reference>
          <reference field="5" count="1" selected="0">
            <x v="5"/>
          </reference>
        </references>
      </pivotArea>
    </format>
    <format dxfId="855">
      <pivotArea collapsedLevelsAreSubtotals="1" fieldPosition="0">
        <references count="2">
          <reference field="4" count="1" defaultSubtotal="1">
            <x v="42"/>
          </reference>
          <reference field="5" count="1" selected="0">
            <x v="5"/>
          </reference>
        </references>
      </pivotArea>
    </format>
    <format dxfId="854">
      <pivotArea collapsedLevelsAreSubtotals="1" fieldPosition="0">
        <references count="2">
          <reference field="4" count="1">
            <x v="43"/>
          </reference>
          <reference field="5" count="1" selected="0">
            <x v="5"/>
          </reference>
        </references>
      </pivotArea>
    </format>
    <format dxfId="853">
      <pivotArea collapsedLevelsAreSubtotals="1" fieldPosition="0">
        <references count="3">
          <reference field="1" count="36">
            <x v="1"/>
            <x v="6"/>
            <x v="7"/>
            <x v="16"/>
            <x v="23"/>
            <x v="27"/>
            <x v="32"/>
            <x v="66"/>
            <x v="67"/>
            <x v="68"/>
            <x v="119"/>
            <x v="121"/>
            <x v="122"/>
            <x v="156"/>
            <x v="232"/>
            <x v="239"/>
            <x v="240"/>
            <x v="246"/>
            <x v="247"/>
            <x v="248"/>
            <x v="249"/>
            <x v="281"/>
            <x v="303"/>
            <x v="304"/>
            <x v="305"/>
            <x v="308"/>
            <x v="309"/>
            <x v="360"/>
            <x v="412"/>
            <x v="420"/>
            <x v="421"/>
            <x v="422"/>
            <x v="423"/>
            <x v="424"/>
            <x v="425"/>
            <x v="473"/>
          </reference>
          <reference field="4" count="1" selected="0">
            <x v="43"/>
          </reference>
          <reference field="5" count="1" selected="0">
            <x v="5"/>
          </reference>
        </references>
      </pivotArea>
    </format>
    <format dxfId="852">
      <pivotArea collapsedLevelsAreSubtotals="1" fieldPosition="0">
        <references count="2">
          <reference field="4" count="1" defaultSubtotal="1">
            <x v="43"/>
          </reference>
          <reference field="5" count="1" selected="0">
            <x v="5"/>
          </reference>
        </references>
      </pivotArea>
    </format>
    <format dxfId="851">
      <pivotArea collapsedLevelsAreSubtotals="1" fieldPosition="0">
        <references count="2">
          <reference field="4" count="1">
            <x v="44"/>
          </reference>
          <reference field="5" count="1" selected="0">
            <x v="5"/>
          </reference>
        </references>
      </pivotArea>
    </format>
    <format dxfId="850">
      <pivotArea collapsedLevelsAreSubtotals="1" fieldPosition="0">
        <references count="3">
          <reference field="1" count="1">
            <x v="57"/>
          </reference>
          <reference field="4" count="1" selected="0">
            <x v="44"/>
          </reference>
          <reference field="5" count="1" selected="0">
            <x v="5"/>
          </reference>
        </references>
      </pivotArea>
    </format>
    <format dxfId="849">
      <pivotArea collapsedLevelsAreSubtotals="1" fieldPosition="0">
        <references count="2">
          <reference field="4" count="1" defaultSubtotal="1">
            <x v="44"/>
          </reference>
          <reference field="5" count="1" selected="0">
            <x v="5"/>
          </reference>
        </references>
      </pivotArea>
    </format>
    <format dxfId="848">
      <pivotArea collapsedLevelsAreSubtotals="1" fieldPosition="0">
        <references count="2">
          <reference field="4" count="1">
            <x v="45"/>
          </reference>
          <reference field="5" count="1" selected="0">
            <x v="5"/>
          </reference>
        </references>
      </pivotArea>
    </format>
    <format dxfId="847">
      <pivotArea collapsedLevelsAreSubtotals="1" fieldPosition="0">
        <references count="3">
          <reference field="1" count="1">
            <x v="57"/>
          </reference>
          <reference field="4" count="1" selected="0">
            <x v="45"/>
          </reference>
          <reference field="5" count="1" selected="0">
            <x v="5"/>
          </reference>
        </references>
      </pivotArea>
    </format>
    <format dxfId="846">
      <pivotArea collapsedLevelsAreSubtotals="1" fieldPosition="0">
        <references count="2">
          <reference field="4" count="1" defaultSubtotal="1">
            <x v="45"/>
          </reference>
          <reference field="5" count="1" selected="0">
            <x v="5"/>
          </reference>
        </references>
      </pivotArea>
    </format>
    <format dxfId="845">
      <pivotArea collapsedLevelsAreSubtotals="1" fieldPosition="0">
        <references count="2">
          <reference field="4" count="1">
            <x v="48"/>
          </reference>
          <reference field="5" count="1" selected="0">
            <x v="5"/>
          </reference>
        </references>
      </pivotArea>
    </format>
    <format dxfId="844">
      <pivotArea collapsedLevelsAreSubtotals="1" fieldPosition="0">
        <references count="3">
          <reference field="1" count="6">
            <x v="59"/>
            <x v="60"/>
            <x v="61"/>
            <x v="63"/>
            <x v="65"/>
            <x v="358"/>
          </reference>
          <reference field="4" count="1" selected="0">
            <x v="48"/>
          </reference>
          <reference field="5" count="1" selected="0">
            <x v="5"/>
          </reference>
        </references>
      </pivotArea>
    </format>
    <format dxfId="843">
      <pivotArea collapsedLevelsAreSubtotals="1" fieldPosition="0">
        <references count="2">
          <reference field="4" count="1" defaultSubtotal="1">
            <x v="48"/>
          </reference>
          <reference field="5" count="1" selected="0">
            <x v="5"/>
          </reference>
        </references>
      </pivotArea>
    </format>
    <format dxfId="842">
      <pivotArea collapsedLevelsAreSubtotals="1" fieldPosition="0">
        <references count="2">
          <reference field="4" count="1">
            <x v="49"/>
          </reference>
          <reference field="5" count="1" selected="0">
            <x v="5"/>
          </reference>
        </references>
      </pivotArea>
    </format>
    <format dxfId="841">
      <pivotArea collapsedLevelsAreSubtotals="1" fieldPosition="0">
        <references count="3">
          <reference field="1" count="11">
            <x v="36"/>
            <x v="40"/>
            <x v="41"/>
            <x v="104"/>
            <x v="107"/>
            <x v="108"/>
            <x v="161"/>
            <x v="165"/>
            <x v="171"/>
            <x v="227"/>
            <x v="438"/>
          </reference>
          <reference field="4" count="1" selected="0">
            <x v="49"/>
          </reference>
          <reference field="5" count="1" selected="0">
            <x v="5"/>
          </reference>
        </references>
      </pivotArea>
    </format>
    <format dxfId="840">
      <pivotArea collapsedLevelsAreSubtotals="1" fieldPosition="0">
        <references count="2">
          <reference field="4" count="1" defaultSubtotal="1">
            <x v="49"/>
          </reference>
          <reference field="5" count="1" selected="0">
            <x v="5"/>
          </reference>
        </references>
      </pivotArea>
    </format>
    <format dxfId="839">
      <pivotArea collapsedLevelsAreSubtotals="1" fieldPosition="0">
        <references count="2">
          <reference field="4" count="1">
            <x v="50"/>
          </reference>
          <reference field="5" count="1" selected="0">
            <x v="5"/>
          </reference>
        </references>
      </pivotArea>
    </format>
    <format dxfId="838">
      <pivotArea collapsedLevelsAreSubtotals="1" fieldPosition="0">
        <references count="3">
          <reference field="1" count="6">
            <x v="21"/>
            <x v="22"/>
            <x v="53"/>
            <x v="74"/>
            <x v="257"/>
            <x v="326"/>
          </reference>
          <reference field="4" count="1" selected="0">
            <x v="50"/>
          </reference>
          <reference field="5" count="1" selected="0">
            <x v="5"/>
          </reference>
        </references>
      </pivotArea>
    </format>
    <format dxfId="837">
      <pivotArea collapsedLevelsAreSubtotals="1" fieldPosition="0">
        <references count="2">
          <reference field="4" count="1" defaultSubtotal="1">
            <x v="50"/>
          </reference>
          <reference field="5" count="1" selected="0">
            <x v="5"/>
          </reference>
        </references>
      </pivotArea>
    </format>
    <format dxfId="836">
      <pivotArea collapsedLevelsAreSubtotals="1" fieldPosition="0">
        <references count="2">
          <reference field="4" count="1">
            <x v="58"/>
          </reference>
          <reference field="5" count="1" selected="0">
            <x v="5"/>
          </reference>
        </references>
      </pivotArea>
    </format>
    <format dxfId="835">
      <pivotArea collapsedLevelsAreSubtotals="1" fieldPosition="0">
        <references count="3">
          <reference field="1" count="17">
            <x v="10"/>
            <x v="34"/>
            <x v="43"/>
            <x v="76"/>
            <x v="85"/>
            <x v="87"/>
            <x v="90"/>
            <x v="105"/>
            <x v="148"/>
            <x v="183"/>
            <x v="189"/>
            <x v="190"/>
            <x v="202"/>
            <x v="206"/>
            <x v="270"/>
            <x v="323"/>
            <x v="331"/>
          </reference>
          <reference field="4" count="1" selected="0">
            <x v="58"/>
          </reference>
          <reference field="5" count="1" selected="0">
            <x v="5"/>
          </reference>
        </references>
      </pivotArea>
    </format>
    <format dxfId="834">
      <pivotArea collapsedLevelsAreSubtotals="1" fieldPosition="0">
        <references count="2">
          <reference field="4" count="1" defaultSubtotal="1">
            <x v="58"/>
          </reference>
          <reference field="5" count="1" selected="0">
            <x v="5"/>
          </reference>
        </references>
      </pivotArea>
    </format>
    <format dxfId="833">
      <pivotArea collapsedLevelsAreSubtotals="1" fieldPosition="0">
        <references count="2">
          <reference field="4" count="1">
            <x v="59"/>
          </reference>
          <reference field="5" count="1" selected="0">
            <x v="5"/>
          </reference>
        </references>
      </pivotArea>
    </format>
    <format dxfId="832">
      <pivotArea collapsedLevelsAreSubtotals="1" fieldPosition="0">
        <references count="3">
          <reference field="1" count="1">
            <x v="322"/>
          </reference>
          <reference field="4" count="1" selected="0">
            <x v="59"/>
          </reference>
          <reference field="5" count="1" selected="0">
            <x v="5"/>
          </reference>
        </references>
      </pivotArea>
    </format>
    <format dxfId="831">
      <pivotArea collapsedLevelsAreSubtotals="1" fieldPosition="0">
        <references count="2">
          <reference field="4" count="1" defaultSubtotal="1">
            <x v="59"/>
          </reference>
          <reference field="5" count="1" selected="0">
            <x v="5"/>
          </reference>
        </references>
      </pivotArea>
    </format>
    <format dxfId="830">
      <pivotArea collapsedLevelsAreSubtotals="1" fieldPosition="0">
        <references count="2">
          <reference field="4" count="1">
            <x v="60"/>
          </reference>
          <reference field="5" count="1" selected="0">
            <x v="5"/>
          </reference>
        </references>
      </pivotArea>
    </format>
    <format dxfId="829">
      <pivotArea collapsedLevelsAreSubtotals="1" fieldPosition="0">
        <references count="3">
          <reference field="1" count="1">
            <x v="478"/>
          </reference>
          <reference field="4" count="1" selected="0">
            <x v="60"/>
          </reference>
          <reference field="5" count="1" selected="0">
            <x v="5"/>
          </reference>
        </references>
      </pivotArea>
    </format>
    <format dxfId="828">
      <pivotArea collapsedLevelsAreSubtotals="1" fieldPosition="0">
        <references count="2">
          <reference field="4" count="1" defaultSubtotal="1">
            <x v="60"/>
          </reference>
          <reference field="5" count="1" selected="0">
            <x v="5"/>
          </reference>
        </references>
      </pivotArea>
    </format>
    <format dxfId="827">
      <pivotArea collapsedLevelsAreSubtotals="1" fieldPosition="0">
        <references count="2">
          <reference field="4" count="1">
            <x v="61"/>
          </reference>
          <reference field="5" count="1" selected="0">
            <x v="5"/>
          </reference>
        </references>
      </pivotArea>
    </format>
    <format dxfId="826">
      <pivotArea collapsedLevelsAreSubtotals="1" fieldPosition="0">
        <references count="3">
          <reference field="1" count="2">
            <x v="8"/>
            <x v="479"/>
          </reference>
          <reference field="4" count="1" selected="0">
            <x v="61"/>
          </reference>
          <reference field="5" count="1" selected="0">
            <x v="5"/>
          </reference>
        </references>
      </pivotArea>
    </format>
    <format dxfId="825">
      <pivotArea collapsedLevelsAreSubtotals="1" fieldPosition="0">
        <references count="2">
          <reference field="4" count="1" defaultSubtotal="1">
            <x v="61"/>
          </reference>
          <reference field="5" count="1" selected="0">
            <x v="5"/>
          </reference>
        </references>
      </pivotArea>
    </format>
    <format dxfId="824">
      <pivotArea collapsedLevelsAreSubtotals="1" fieldPosition="0">
        <references count="2">
          <reference field="4" count="1">
            <x v="66"/>
          </reference>
          <reference field="5" count="1" selected="0">
            <x v="5"/>
          </reference>
        </references>
      </pivotArea>
    </format>
    <format dxfId="823">
      <pivotArea collapsedLevelsAreSubtotals="1" fieldPosition="0">
        <references count="3">
          <reference field="1" count="1">
            <x v="45"/>
          </reference>
          <reference field="4" count="1" selected="0">
            <x v="66"/>
          </reference>
          <reference field="5" count="1" selected="0">
            <x v="5"/>
          </reference>
        </references>
      </pivotArea>
    </format>
    <format dxfId="822">
      <pivotArea collapsedLevelsAreSubtotals="1" fieldPosition="0">
        <references count="2">
          <reference field="4" count="1" defaultSubtotal="1">
            <x v="66"/>
          </reference>
          <reference field="5" count="1" selected="0">
            <x v="5"/>
          </reference>
        </references>
      </pivotArea>
    </format>
    <format dxfId="821">
      <pivotArea collapsedLevelsAreSubtotals="1" fieldPosition="0">
        <references count="2">
          <reference field="4" count="1">
            <x v="67"/>
          </reference>
          <reference field="5" count="1" selected="0">
            <x v="5"/>
          </reference>
        </references>
      </pivotArea>
    </format>
    <format dxfId="820">
      <pivotArea collapsedLevelsAreSubtotals="1" fieldPosition="0">
        <references count="3">
          <reference field="1" count="10">
            <x v="44"/>
            <x v="70"/>
            <x v="153"/>
            <x v="251"/>
            <x v="252"/>
            <x v="254"/>
            <x v="413"/>
            <x v="415"/>
            <x v="416"/>
            <x v="417"/>
          </reference>
          <reference field="4" count="1" selected="0">
            <x v="67"/>
          </reference>
          <reference field="5" count="1" selected="0">
            <x v="5"/>
          </reference>
        </references>
      </pivotArea>
    </format>
    <format dxfId="819">
      <pivotArea collapsedLevelsAreSubtotals="1" fieldPosition="0">
        <references count="2">
          <reference field="4" count="1" defaultSubtotal="1">
            <x v="67"/>
          </reference>
          <reference field="5" count="1" selected="0">
            <x v="5"/>
          </reference>
        </references>
      </pivotArea>
    </format>
    <format dxfId="818">
      <pivotArea collapsedLevelsAreSubtotals="1" fieldPosition="0">
        <references count="2">
          <reference field="4" count="1">
            <x v="68"/>
          </reference>
          <reference field="5" count="1" selected="0">
            <x v="5"/>
          </reference>
        </references>
      </pivotArea>
    </format>
    <format dxfId="817">
      <pivotArea collapsedLevelsAreSubtotals="1" fieldPosition="0">
        <references count="3">
          <reference field="1" count="1">
            <x v="395"/>
          </reference>
          <reference field="4" count="1" selected="0">
            <x v="68"/>
          </reference>
          <reference field="5" count="1" selected="0">
            <x v="5"/>
          </reference>
        </references>
      </pivotArea>
    </format>
    <format dxfId="816">
      <pivotArea collapsedLevelsAreSubtotals="1" fieldPosition="0">
        <references count="2">
          <reference field="4" count="1" defaultSubtotal="1">
            <x v="68"/>
          </reference>
          <reference field="5" count="1" selected="0">
            <x v="5"/>
          </reference>
        </references>
      </pivotArea>
    </format>
    <format dxfId="815">
      <pivotArea collapsedLevelsAreSubtotals="1" fieldPosition="0">
        <references count="2">
          <reference field="4" count="1">
            <x v="72"/>
          </reference>
          <reference field="5" count="1" selected="0">
            <x v="5"/>
          </reference>
        </references>
      </pivotArea>
    </format>
    <format dxfId="814">
      <pivotArea collapsedLevelsAreSubtotals="1" fieldPosition="0">
        <references count="3">
          <reference field="1" count="1">
            <x v="46"/>
          </reference>
          <reference field="4" count="1" selected="0">
            <x v="72"/>
          </reference>
          <reference field="5" count="1" selected="0">
            <x v="5"/>
          </reference>
        </references>
      </pivotArea>
    </format>
    <format dxfId="813">
      <pivotArea collapsedLevelsAreSubtotals="1" fieldPosition="0">
        <references count="2">
          <reference field="4" count="1" defaultSubtotal="1">
            <x v="72"/>
          </reference>
          <reference field="5" count="1" selected="0">
            <x v="5"/>
          </reference>
        </references>
      </pivotArea>
    </format>
    <format dxfId="812">
      <pivotArea collapsedLevelsAreSubtotals="1" fieldPosition="0">
        <references count="2">
          <reference field="4" count="1">
            <x v="73"/>
          </reference>
          <reference field="5" count="1" selected="0">
            <x v="5"/>
          </reference>
        </references>
      </pivotArea>
    </format>
    <format dxfId="811">
      <pivotArea collapsedLevelsAreSubtotals="1" fieldPosition="0">
        <references count="3">
          <reference field="1" count="12">
            <x v="0"/>
            <x v="2"/>
            <x v="5"/>
            <x v="17"/>
            <x v="18"/>
            <x v="19"/>
            <x v="20"/>
            <x v="52"/>
            <x v="72"/>
            <x v="73"/>
            <x v="75"/>
            <x v="256"/>
          </reference>
          <reference field="4" count="1" selected="0">
            <x v="73"/>
          </reference>
          <reference field="5" count="1" selected="0">
            <x v="5"/>
          </reference>
        </references>
      </pivotArea>
    </format>
    <format dxfId="810">
      <pivotArea collapsedLevelsAreSubtotals="1" fieldPosition="0">
        <references count="2">
          <reference field="4" count="1" defaultSubtotal="1">
            <x v="73"/>
          </reference>
          <reference field="5" count="1" selected="0">
            <x v="5"/>
          </reference>
        </references>
      </pivotArea>
    </format>
    <format dxfId="809">
      <pivotArea collapsedLevelsAreSubtotals="1" fieldPosition="0">
        <references count="2">
          <reference field="4" count="1">
            <x v="74"/>
          </reference>
          <reference field="5" count="1" selected="0">
            <x v="5"/>
          </reference>
        </references>
      </pivotArea>
    </format>
    <format dxfId="808">
      <pivotArea collapsedLevelsAreSubtotals="1" fieldPosition="0">
        <references count="3">
          <reference field="1" count="1">
            <x v="321"/>
          </reference>
          <reference field="4" count="1" selected="0">
            <x v="74"/>
          </reference>
          <reference field="5" count="1" selected="0">
            <x v="5"/>
          </reference>
        </references>
      </pivotArea>
    </format>
    <format dxfId="807">
      <pivotArea collapsedLevelsAreSubtotals="1" fieldPosition="0">
        <references count="2">
          <reference field="4" count="1" defaultSubtotal="1">
            <x v="74"/>
          </reference>
          <reference field="5" count="1" selected="0">
            <x v="5"/>
          </reference>
        </references>
      </pivotArea>
    </format>
    <format dxfId="806">
      <pivotArea collapsedLevelsAreSubtotals="1" fieldPosition="0">
        <references count="1">
          <reference field="5" count="1" defaultSubtotal="1">
            <x v="5"/>
          </reference>
        </references>
      </pivotArea>
    </format>
    <format dxfId="805">
      <pivotArea collapsedLevelsAreSubtotals="1" fieldPosition="0">
        <references count="1">
          <reference field="5" count="1">
            <x v="6"/>
          </reference>
        </references>
      </pivotArea>
    </format>
    <format dxfId="804">
      <pivotArea collapsedLevelsAreSubtotals="1" fieldPosition="0">
        <references count="2">
          <reference field="4" count="1">
            <x v="28"/>
          </reference>
          <reference field="5" count="1" selected="0">
            <x v="6"/>
          </reference>
        </references>
      </pivotArea>
    </format>
    <format dxfId="803">
      <pivotArea collapsedLevelsAreSubtotals="1" fieldPosition="0">
        <references count="3">
          <reference field="1" count="2">
            <x v="9"/>
            <x v="299"/>
          </reference>
          <reference field="4" count="1" selected="0">
            <x v="28"/>
          </reference>
          <reference field="5" count="1" selected="0">
            <x v="6"/>
          </reference>
        </references>
      </pivotArea>
    </format>
    <format dxfId="802">
      <pivotArea collapsedLevelsAreSubtotals="1" fieldPosition="0">
        <references count="2">
          <reference field="4" count="1" defaultSubtotal="1">
            <x v="28"/>
          </reference>
          <reference field="5" count="1" selected="0">
            <x v="6"/>
          </reference>
        </references>
      </pivotArea>
    </format>
    <format dxfId="801">
      <pivotArea collapsedLevelsAreSubtotals="1" fieldPosition="0">
        <references count="2">
          <reference field="4" count="1">
            <x v="62"/>
          </reference>
          <reference field="5" count="1" selected="0">
            <x v="6"/>
          </reference>
        </references>
      </pivotArea>
    </format>
    <format dxfId="800">
      <pivotArea collapsedLevelsAreSubtotals="1" fieldPosition="0">
        <references count="3">
          <reference field="1" count="84">
            <x v="1"/>
            <x v="6"/>
            <x v="7"/>
            <x v="10"/>
            <x v="11"/>
            <x v="12"/>
            <x v="13"/>
            <x v="14"/>
            <x v="23"/>
            <x v="24"/>
            <x v="34"/>
            <x v="36"/>
            <x v="40"/>
            <x v="41"/>
            <x v="43"/>
            <x v="47"/>
            <x v="49"/>
            <x v="56"/>
            <x v="57"/>
            <x v="66"/>
            <x v="68"/>
            <x v="85"/>
            <x v="87"/>
            <x v="92"/>
            <x v="94"/>
            <x v="102"/>
            <x v="103"/>
            <x v="104"/>
            <x v="105"/>
            <x v="106"/>
            <x v="107"/>
            <x v="109"/>
            <x v="110"/>
            <x v="111"/>
            <x v="148"/>
            <x v="154"/>
            <x v="156"/>
            <x v="158"/>
            <x v="162"/>
            <x v="166"/>
            <x v="172"/>
            <x v="173"/>
            <x v="174"/>
            <x v="175"/>
            <x v="176"/>
            <x v="177"/>
            <x v="178"/>
            <x v="179"/>
            <x v="180"/>
            <x v="184"/>
            <x v="192"/>
            <x v="193"/>
            <x v="202"/>
            <x v="205"/>
            <x v="206"/>
            <x v="212"/>
            <x v="213"/>
            <x v="214"/>
            <x v="216"/>
            <x v="217"/>
            <x v="223"/>
            <x v="224"/>
            <x v="228"/>
            <x v="229"/>
            <x v="239"/>
            <x v="240"/>
            <x v="243"/>
            <x v="245"/>
            <x v="270"/>
            <x v="282"/>
            <x v="331"/>
            <x v="341"/>
            <x v="347"/>
            <x v="353"/>
            <x v="359"/>
            <x v="365"/>
            <x v="393"/>
            <x v="398"/>
            <x v="419"/>
            <x v="435"/>
            <x v="436"/>
            <x v="437"/>
            <x v="457"/>
            <x v="473"/>
          </reference>
          <reference field="4" count="1" selected="0">
            <x v="62"/>
          </reference>
          <reference field="5" count="1" selected="0">
            <x v="6"/>
          </reference>
        </references>
      </pivotArea>
    </format>
    <format dxfId="799">
      <pivotArea collapsedLevelsAreSubtotals="1" fieldPosition="0">
        <references count="2">
          <reference field="4" count="1" defaultSubtotal="1">
            <x v="62"/>
          </reference>
          <reference field="5" count="1" selected="0">
            <x v="6"/>
          </reference>
        </references>
      </pivotArea>
    </format>
    <format dxfId="798">
      <pivotArea collapsedLevelsAreSubtotals="1" fieldPosition="0">
        <references count="2">
          <reference field="4" count="1">
            <x v="65"/>
          </reference>
          <reference field="5" count="1" selected="0">
            <x v="6"/>
          </reference>
        </references>
      </pivotArea>
    </format>
    <format dxfId="797">
      <pivotArea collapsedLevelsAreSubtotals="1" fieldPosition="0">
        <references count="3">
          <reference field="1" count="19">
            <x v="26"/>
            <x v="40"/>
            <x v="45"/>
            <x v="55"/>
            <x v="70"/>
            <x v="134"/>
            <x v="220"/>
            <x v="221"/>
            <x v="251"/>
            <x v="252"/>
            <x v="253"/>
            <x v="263"/>
            <x v="265"/>
            <x v="413"/>
            <x v="415"/>
            <x v="416"/>
            <x v="456"/>
            <x v="460"/>
            <x v="461"/>
          </reference>
          <reference field="4" count="1" selected="0">
            <x v="65"/>
          </reference>
          <reference field="5" count="1" selected="0">
            <x v="6"/>
          </reference>
        </references>
      </pivotArea>
    </format>
    <format dxfId="796">
      <pivotArea collapsedLevelsAreSubtotals="1" fieldPosition="0">
        <references count="2">
          <reference field="4" count="1" defaultSubtotal="1">
            <x v="65"/>
          </reference>
          <reference field="5" count="1" selected="0">
            <x v="6"/>
          </reference>
        </references>
      </pivotArea>
    </format>
    <format dxfId="795">
      <pivotArea collapsedLevelsAreSubtotals="1" fieldPosition="0">
        <references count="1">
          <reference field="5" count="1" defaultSubtotal="1">
            <x v="6"/>
          </reference>
        </references>
      </pivotArea>
    </format>
    <format dxfId="794">
      <pivotArea collapsedLevelsAreSubtotals="1" fieldPosition="0">
        <references count="1">
          <reference field="5" count="1">
            <x v="7"/>
          </reference>
        </references>
      </pivotArea>
    </format>
    <format dxfId="793">
      <pivotArea collapsedLevelsAreSubtotals="1" fieldPosition="0">
        <references count="2">
          <reference field="4" count="1">
            <x v="52"/>
          </reference>
          <reference field="5" count="1" selected="0">
            <x v="7"/>
          </reference>
        </references>
      </pivotArea>
    </format>
    <format dxfId="792">
      <pivotArea collapsedLevelsAreSubtotals="1" fieldPosition="0">
        <references count="3">
          <reference field="1" count="54">
            <x v="21"/>
            <x v="35"/>
            <x v="36"/>
            <x v="40"/>
            <x v="41"/>
            <x v="50"/>
            <x v="59"/>
            <x v="60"/>
            <x v="62"/>
            <x v="63"/>
            <x v="64"/>
            <x v="65"/>
            <x v="100"/>
            <x v="102"/>
            <x v="103"/>
            <x v="104"/>
            <x v="106"/>
            <x v="107"/>
            <x v="132"/>
            <x v="158"/>
            <x v="159"/>
            <x v="160"/>
            <x v="161"/>
            <x v="162"/>
            <x v="163"/>
            <x v="164"/>
            <x v="165"/>
            <x v="167"/>
            <x v="168"/>
            <x v="170"/>
            <x v="171"/>
            <x v="192"/>
            <x v="193"/>
            <x v="205"/>
            <x v="222"/>
            <x v="231"/>
            <x v="289"/>
            <x v="316"/>
            <x v="318"/>
            <x v="342"/>
            <x v="343"/>
            <x v="350"/>
            <x v="351"/>
            <x v="359"/>
            <x v="365"/>
            <x v="366"/>
            <x v="367"/>
            <x v="368"/>
            <x v="369"/>
            <x v="370"/>
            <x v="371"/>
            <x v="373"/>
            <x v="374"/>
            <x v="438"/>
          </reference>
          <reference field="4" count="1" selected="0">
            <x v="52"/>
          </reference>
          <reference field="5" count="1" selected="0">
            <x v="7"/>
          </reference>
        </references>
      </pivotArea>
    </format>
    <format dxfId="791">
      <pivotArea collapsedLevelsAreSubtotals="1" fieldPosition="0">
        <references count="2">
          <reference field="4" count="1" defaultSubtotal="1">
            <x v="52"/>
          </reference>
          <reference field="5" count="1" selected="0">
            <x v="7"/>
          </reference>
        </references>
      </pivotArea>
    </format>
    <format dxfId="790">
      <pivotArea collapsedLevelsAreSubtotals="1" fieldPosition="0">
        <references count="2">
          <reference field="4" count="1">
            <x v="56"/>
          </reference>
          <reference field="5" count="1" selected="0">
            <x v="7"/>
          </reference>
        </references>
      </pivotArea>
    </format>
    <format dxfId="789">
      <pivotArea collapsedLevelsAreSubtotals="1" fieldPosition="0">
        <references count="3">
          <reference field="1" count="25">
            <x v="104"/>
            <x v="160"/>
            <x v="164"/>
            <x v="168"/>
            <x v="193"/>
            <x v="222"/>
            <x v="230"/>
            <x v="231"/>
            <x v="325"/>
            <x v="342"/>
            <x v="343"/>
            <x v="350"/>
            <x v="351"/>
            <x v="352"/>
            <x v="359"/>
            <x v="365"/>
            <x v="366"/>
            <x v="367"/>
            <x v="368"/>
            <x v="369"/>
            <x v="370"/>
            <x v="371"/>
            <x v="373"/>
            <x v="374"/>
            <x v="438"/>
          </reference>
          <reference field="4" count="1" selected="0">
            <x v="56"/>
          </reference>
          <reference field="5" count="1" selected="0">
            <x v="7"/>
          </reference>
        </references>
      </pivotArea>
    </format>
    <format dxfId="788">
      <pivotArea collapsedLevelsAreSubtotals="1" fieldPosition="0">
        <references count="2">
          <reference field="4" count="1" defaultSubtotal="1">
            <x v="56"/>
          </reference>
          <reference field="5" count="1" selected="0">
            <x v="7"/>
          </reference>
        </references>
      </pivotArea>
    </format>
    <format dxfId="787">
      <pivotArea collapsedLevelsAreSubtotals="1" fieldPosition="0">
        <references count="2">
          <reference field="4" count="1">
            <x v="71"/>
          </reference>
          <reference field="5" count="1" selected="0">
            <x v="7"/>
          </reference>
        </references>
      </pivotArea>
    </format>
    <format dxfId="786">
      <pivotArea collapsedLevelsAreSubtotals="1" fieldPosition="0">
        <references count="3">
          <reference field="1" count="56">
            <x v="2"/>
            <x v="17"/>
            <x v="18"/>
            <x v="19"/>
            <x v="20"/>
            <x v="26"/>
            <x v="36"/>
            <x v="40"/>
            <x v="41"/>
            <x v="42"/>
            <x v="51"/>
            <x v="52"/>
            <x v="72"/>
            <x v="73"/>
            <x v="97"/>
            <x v="102"/>
            <x v="103"/>
            <x v="104"/>
            <x v="106"/>
            <x v="107"/>
            <x v="127"/>
            <x v="157"/>
            <x v="158"/>
            <x v="159"/>
            <x v="160"/>
            <x v="162"/>
            <x v="163"/>
            <x v="164"/>
            <x v="167"/>
            <x v="168"/>
            <x v="171"/>
            <x v="185"/>
            <x v="186"/>
            <x v="187"/>
            <x v="191"/>
            <x v="193"/>
            <x v="205"/>
            <x v="218"/>
            <x v="219"/>
            <x v="227"/>
            <x v="231"/>
            <x v="294"/>
            <x v="357"/>
            <x v="359"/>
            <x v="365"/>
            <x v="366"/>
            <x v="367"/>
            <x v="369"/>
            <x v="370"/>
            <x v="371"/>
            <x v="373"/>
            <x v="374"/>
            <x v="375"/>
            <x v="377"/>
            <x v="379"/>
            <x v="438"/>
          </reference>
          <reference field="4" count="1" selected="0">
            <x v="71"/>
          </reference>
          <reference field="5" count="1" selected="0">
            <x v="7"/>
          </reference>
        </references>
      </pivotArea>
    </format>
    <format dxfId="785">
      <pivotArea collapsedLevelsAreSubtotals="1" fieldPosition="0">
        <references count="2">
          <reference field="4" count="1" defaultSubtotal="1">
            <x v="71"/>
          </reference>
          <reference field="5" count="1" selected="0">
            <x v="7"/>
          </reference>
        </references>
      </pivotArea>
    </format>
    <format dxfId="784">
      <pivotArea collapsedLevelsAreSubtotals="1" fieldPosition="0">
        <references count="1">
          <reference field="5" count="1" defaultSubtotal="1">
            <x v="7"/>
          </reference>
        </references>
      </pivotArea>
    </format>
    <format dxfId="783">
      <pivotArea collapsedLevelsAreSubtotals="1" fieldPosition="0">
        <references count="1">
          <reference field="5" count="1">
            <x v="8"/>
          </reference>
        </references>
      </pivotArea>
    </format>
    <format dxfId="782">
      <pivotArea collapsedLevelsAreSubtotals="1" fieldPosition="0">
        <references count="2">
          <reference field="4" count="1">
            <x v="19"/>
          </reference>
          <reference field="5" count="1" selected="0">
            <x v="8"/>
          </reference>
        </references>
      </pivotArea>
    </format>
    <format dxfId="781">
      <pivotArea collapsedLevelsAreSubtotals="1" fieldPosition="0">
        <references count="3">
          <reference field="1" count="1">
            <x v="49"/>
          </reference>
          <reference field="4" count="1" selected="0">
            <x v="19"/>
          </reference>
          <reference field="5" count="1" selected="0">
            <x v="8"/>
          </reference>
        </references>
      </pivotArea>
    </format>
    <format dxfId="780">
      <pivotArea collapsedLevelsAreSubtotals="1" fieldPosition="0">
        <references count="2">
          <reference field="4" count="1" defaultSubtotal="1">
            <x v="19"/>
          </reference>
          <reference field="5" count="1" selected="0">
            <x v="8"/>
          </reference>
        </references>
      </pivotArea>
    </format>
    <format dxfId="779">
      <pivotArea collapsedLevelsAreSubtotals="1" fieldPosition="0">
        <references count="2">
          <reference field="4" count="1">
            <x v="38"/>
          </reference>
          <reference field="5" count="1" selected="0">
            <x v="8"/>
          </reference>
        </references>
      </pivotArea>
    </format>
    <format dxfId="778">
      <pivotArea collapsedLevelsAreSubtotals="1" fieldPosition="0">
        <references count="3">
          <reference field="1" count="1">
            <x v="88"/>
          </reference>
          <reference field="4" count="1" selected="0">
            <x v="38"/>
          </reference>
          <reference field="5" count="1" selected="0">
            <x v="8"/>
          </reference>
        </references>
      </pivotArea>
    </format>
    <format dxfId="777">
      <pivotArea collapsedLevelsAreSubtotals="1" fieldPosition="0">
        <references count="2">
          <reference field="4" count="1" defaultSubtotal="1">
            <x v="38"/>
          </reference>
          <reference field="5" count="1" selected="0">
            <x v="8"/>
          </reference>
        </references>
      </pivotArea>
    </format>
    <format dxfId="776">
      <pivotArea collapsedLevelsAreSubtotals="1" fieldPosition="0">
        <references count="2">
          <reference field="4" count="1">
            <x v="46"/>
          </reference>
          <reference field="5" count="1" selected="0">
            <x v="8"/>
          </reference>
        </references>
      </pivotArea>
    </format>
    <format dxfId="775">
      <pivotArea collapsedLevelsAreSubtotals="1" fieldPosition="0">
        <references count="3">
          <reference field="1" count="11">
            <x v="1"/>
            <x v="6"/>
            <x v="7"/>
            <x v="23"/>
            <x v="57"/>
            <x v="67"/>
            <x v="68"/>
            <x v="119"/>
            <x v="156"/>
            <x v="240"/>
            <x v="412"/>
          </reference>
          <reference field="4" count="1" selected="0">
            <x v="46"/>
          </reference>
          <reference field="5" count="1" selected="0">
            <x v="8"/>
          </reference>
        </references>
      </pivotArea>
    </format>
    <format dxfId="774">
      <pivotArea collapsedLevelsAreSubtotals="1" fieldPosition="0">
        <references count="2">
          <reference field="4" count="1" defaultSubtotal="1">
            <x v="46"/>
          </reference>
          <reference field="5" count="1" selected="0">
            <x v="8"/>
          </reference>
        </references>
      </pivotArea>
    </format>
    <format dxfId="773">
      <pivotArea collapsedLevelsAreSubtotals="1" fieldPosition="0">
        <references count="2">
          <reference field="4" count="1">
            <x v="47"/>
          </reference>
          <reference field="5" count="1" selected="0">
            <x v="8"/>
          </reference>
        </references>
      </pivotArea>
    </format>
    <format dxfId="772">
      <pivotArea collapsedLevelsAreSubtotals="1" fieldPosition="0">
        <references count="3">
          <reference field="1" count="6">
            <x v="21"/>
            <x v="22"/>
            <x v="59"/>
            <x v="65"/>
            <x v="74"/>
            <x v="326"/>
          </reference>
          <reference field="4" count="1" selected="0">
            <x v="47"/>
          </reference>
          <reference field="5" count="1" selected="0">
            <x v="8"/>
          </reference>
        </references>
      </pivotArea>
    </format>
    <format dxfId="771">
      <pivotArea collapsedLevelsAreSubtotals="1" fieldPosition="0">
        <references count="2">
          <reference field="4" count="1" defaultSubtotal="1">
            <x v="47"/>
          </reference>
          <reference field="5" count="1" selected="0">
            <x v="8"/>
          </reference>
        </references>
      </pivotArea>
    </format>
    <format dxfId="770">
      <pivotArea collapsedLevelsAreSubtotals="1" fieldPosition="0">
        <references count="2">
          <reference field="4" count="1">
            <x v="64"/>
          </reference>
          <reference field="5" count="1" selected="0">
            <x v="8"/>
          </reference>
        </references>
      </pivotArea>
    </format>
    <format dxfId="769">
      <pivotArea collapsedLevelsAreSubtotals="1" fieldPosition="0">
        <references count="3">
          <reference field="1" count="3">
            <x v="70"/>
            <x v="251"/>
            <x v="252"/>
          </reference>
          <reference field="4" count="1" selected="0">
            <x v="64"/>
          </reference>
          <reference field="5" count="1" selected="0">
            <x v="8"/>
          </reference>
        </references>
      </pivotArea>
    </format>
    <format dxfId="768">
      <pivotArea collapsedLevelsAreSubtotals="1" fieldPosition="0">
        <references count="2">
          <reference field="4" count="1" defaultSubtotal="1">
            <x v="64"/>
          </reference>
          <reference field="5" count="1" selected="0">
            <x v="8"/>
          </reference>
        </references>
      </pivotArea>
    </format>
    <format dxfId="767">
      <pivotArea collapsedLevelsAreSubtotals="1" fieldPosition="0">
        <references count="2">
          <reference field="4" count="1">
            <x v="70"/>
          </reference>
          <reference field="5" count="1" selected="0">
            <x v="8"/>
          </reference>
        </references>
      </pivotArea>
    </format>
    <format dxfId="766">
      <pivotArea collapsedLevelsAreSubtotals="1" fieldPosition="0">
        <references count="3">
          <reference field="1" count="1">
            <x v="26"/>
          </reference>
          <reference field="4" count="1" selected="0">
            <x v="70"/>
          </reference>
          <reference field="5" count="1" selected="0">
            <x v="8"/>
          </reference>
        </references>
      </pivotArea>
    </format>
    <format dxfId="765">
      <pivotArea collapsedLevelsAreSubtotals="1" fieldPosition="0">
        <references count="2">
          <reference field="4" count="1" defaultSubtotal="1">
            <x v="70"/>
          </reference>
          <reference field="5" count="1" selected="0">
            <x v="8"/>
          </reference>
        </references>
      </pivotArea>
    </format>
    <format dxfId="764">
      <pivotArea collapsedLevelsAreSubtotals="1" fieldPosition="0">
        <references count="1">
          <reference field="5" count="1" defaultSubtotal="1">
            <x v="8"/>
          </reference>
        </references>
      </pivotArea>
    </format>
    <format dxfId="763">
      <pivotArea grandRow="1" outline="0" collapsedLevelsAreSubtotals="1" fieldPosition="0"/>
    </format>
    <format dxfId="762">
      <pivotArea collapsedLevelsAreSubtotals="1" fieldPosition="0">
        <references count="3">
          <reference field="1" count="1">
            <x v="484"/>
          </reference>
          <reference field="4" count="1" selected="0">
            <x v="11"/>
          </reference>
          <reference field="5" count="1" selected="0">
            <x v="0"/>
          </reference>
        </references>
      </pivotArea>
    </format>
    <format dxfId="761">
      <pivotArea collapsedLevelsAreSubtotals="1" fieldPosition="0">
        <references count="2">
          <reference field="4" count="1" defaultSubtotal="1">
            <x v="11"/>
          </reference>
          <reference field="5" count="1" selected="0">
            <x v="0"/>
          </reference>
        </references>
      </pivotArea>
    </format>
    <format dxfId="760">
      <pivotArea collapsedLevelsAreSubtotals="1" fieldPosition="0">
        <references count="2">
          <reference field="4" count="1">
            <x v="15"/>
          </reference>
          <reference field="5" count="1" selected="0">
            <x v="0"/>
          </reference>
        </references>
      </pivotArea>
    </format>
    <format dxfId="759">
      <pivotArea collapsedLevelsAreSubtotals="1" fieldPosition="0">
        <references count="3">
          <reference field="1" count="6">
            <x v="48"/>
            <x v="88"/>
            <x v="237"/>
            <x v="320"/>
            <x v="481"/>
            <x v="485"/>
          </reference>
          <reference field="4" count="1" selected="0">
            <x v="15"/>
          </reference>
          <reference field="5" count="1" selected="0">
            <x v="0"/>
          </reference>
        </references>
      </pivotArea>
    </format>
    <format dxfId="758">
      <pivotArea collapsedLevelsAreSubtotals="1" fieldPosition="0">
        <references count="2">
          <reference field="4" count="1" defaultSubtotal="1">
            <x v="15"/>
          </reference>
          <reference field="5" count="1" selected="0">
            <x v="0"/>
          </reference>
        </references>
      </pivotArea>
    </format>
    <format dxfId="757">
      <pivotArea collapsedLevelsAreSubtotals="1" fieldPosition="0">
        <references count="2">
          <reference field="4" count="1">
            <x v="37"/>
          </reference>
          <reference field="5" count="1" selected="0">
            <x v="0"/>
          </reference>
        </references>
      </pivotArea>
    </format>
    <format dxfId="756">
      <pivotArea collapsedLevelsAreSubtotals="1" fieldPosition="0">
        <references count="3">
          <reference field="1" count="17">
            <x v="10"/>
            <x v="33"/>
            <x v="34"/>
            <x v="43"/>
            <x v="85"/>
            <x v="87"/>
            <x v="105"/>
            <x v="148"/>
            <x v="181"/>
            <x v="202"/>
            <x v="206"/>
            <x v="241"/>
            <x v="270"/>
            <x v="315"/>
            <x v="331"/>
            <x v="480"/>
            <x v="484"/>
          </reference>
          <reference field="4" count="1" selected="0">
            <x v="37"/>
          </reference>
          <reference field="5" count="1" selected="0">
            <x v="0"/>
          </reference>
        </references>
      </pivotArea>
    </format>
    <format dxfId="755">
      <pivotArea collapsedLevelsAreSubtotals="1" fieldPosition="0">
        <references count="2">
          <reference field="4" count="1" defaultSubtotal="1">
            <x v="37"/>
          </reference>
          <reference field="5" count="1" selected="0">
            <x v="0"/>
          </reference>
        </references>
      </pivotArea>
    </format>
    <format dxfId="754">
      <pivotArea collapsedLevelsAreSubtotals="1" fieldPosition="0">
        <references count="1">
          <reference field="5" count="1" defaultSubtotal="1">
            <x v="0"/>
          </reference>
        </references>
      </pivotArea>
    </format>
    <format dxfId="753">
      <pivotArea collapsedLevelsAreSubtotals="1" fieldPosition="0">
        <references count="1">
          <reference field="5" count="1">
            <x v="1"/>
          </reference>
        </references>
      </pivotArea>
    </format>
    <format dxfId="752">
      <pivotArea collapsedLevelsAreSubtotals="1" fieldPosition="0">
        <references count="2">
          <reference field="4" count="1">
            <x v="0"/>
          </reference>
          <reference field="5" count="1" selected="0">
            <x v="1"/>
          </reference>
        </references>
      </pivotArea>
    </format>
    <format dxfId="751">
      <pivotArea collapsedLevelsAreSubtotals="1" fieldPosition="0">
        <references count="3">
          <reference field="1" count="1">
            <x v="33"/>
          </reference>
          <reference field="4" count="1" selected="0">
            <x v="0"/>
          </reference>
          <reference field="5" count="1" selected="0">
            <x v="1"/>
          </reference>
        </references>
      </pivotArea>
    </format>
    <format dxfId="750">
      <pivotArea collapsedLevelsAreSubtotals="1" fieldPosition="0">
        <references count="2">
          <reference field="4" count="1" defaultSubtotal="1">
            <x v="0"/>
          </reference>
          <reference field="5" count="1" selected="0">
            <x v="1"/>
          </reference>
        </references>
      </pivotArea>
    </format>
    <format dxfId="749">
      <pivotArea collapsedLevelsAreSubtotals="1" fieldPosition="0">
        <references count="2">
          <reference field="4" count="1">
            <x v="2"/>
          </reference>
          <reference field="5" count="1" selected="0">
            <x v="1"/>
          </reference>
        </references>
      </pivotArea>
    </format>
    <format dxfId="748">
      <pivotArea collapsedLevelsAreSubtotals="1" fieldPosition="0">
        <references count="3">
          <reference field="1" count="23">
            <x v="15"/>
            <x v="69"/>
            <x v="135"/>
            <x v="136"/>
            <x v="137"/>
            <x v="138"/>
            <x v="139"/>
            <x v="140"/>
            <x v="141"/>
            <x v="142"/>
            <x v="143"/>
            <x v="144"/>
            <x v="145"/>
            <x v="146"/>
            <x v="147"/>
            <x v="148"/>
            <x v="149"/>
            <x v="150"/>
            <x v="151"/>
            <x v="152"/>
            <x v="402"/>
            <x v="443"/>
            <x v="452"/>
          </reference>
          <reference field="4" count="1" selected="0">
            <x v="2"/>
          </reference>
          <reference field="5" count="1" selected="0">
            <x v="1"/>
          </reference>
        </references>
      </pivotArea>
    </format>
    <format dxfId="747">
      <pivotArea collapsedLevelsAreSubtotals="1" fieldPosition="0">
        <references count="2">
          <reference field="4" count="1" defaultSubtotal="1">
            <x v="2"/>
          </reference>
          <reference field="5" count="1" selected="0">
            <x v="1"/>
          </reference>
        </references>
      </pivotArea>
    </format>
    <format dxfId="746">
      <pivotArea collapsedLevelsAreSubtotals="1" fieldPosition="0">
        <references count="2">
          <reference field="4" count="1">
            <x v="3"/>
          </reference>
          <reference field="5" count="1" selected="0">
            <x v="1"/>
          </reference>
        </references>
      </pivotArea>
    </format>
    <format dxfId="745">
      <pivotArea collapsedLevelsAreSubtotals="1" fieldPosition="0">
        <references count="3">
          <reference field="1" count="1">
            <x v="281"/>
          </reference>
          <reference field="4" count="1" selected="0">
            <x v="3"/>
          </reference>
          <reference field="5" count="1" selected="0">
            <x v="1"/>
          </reference>
        </references>
      </pivotArea>
    </format>
    <format dxfId="744">
      <pivotArea collapsedLevelsAreSubtotals="1" fieldPosition="0">
        <references count="2">
          <reference field="4" count="1" defaultSubtotal="1">
            <x v="3"/>
          </reference>
          <reference field="5" count="1" selected="0">
            <x v="1"/>
          </reference>
        </references>
      </pivotArea>
    </format>
    <format dxfId="743">
      <pivotArea collapsedLevelsAreSubtotals="1" fieldPosition="0">
        <references count="2">
          <reference field="4" count="1">
            <x v="4"/>
          </reference>
          <reference field="5" count="1" selected="0">
            <x v="1"/>
          </reference>
        </references>
      </pivotArea>
    </format>
    <format dxfId="742">
      <pivotArea collapsedLevelsAreSubtotals="1" fieldPosition="0">
        <references count="3">
          <reference field="1" count="1">
            <x v="408"/>
          </reference>
          <reference field="4" count="1" selected="0">
            <x v="4"/>
          </reference>
          <reference field="5" count="1" selected="0">
            <x v="1"/>
          </reference>
        </references>
      </pivotArea>
    </format>
    <format dxfId="741">
      <pivotArea collapsedLevelsAreSubtotals="1" fieldPosition="0">
        <references count="2">
          <reference field="4" count="1" defaultSubtotal="1">
            <x v="4"/>
          </reference>
          <reference field="5" count="1" selected="0">
            <x v="1"/>
          </reference>
        </references>
      </pivotArea>
    </format>
    <format dxfId="740">
      <pivotArea collapsedLevelsAreSubtotals="1" fieldPosition="0">
        <references count="2">
          <reference field="4" count="1">
            <x v="5"/>
          </reference>
          <reference field="5" count="1" selected="0">
            <x v="1"/>
          </reference>
        </references>
      </pivotArea>
    </format>
    <format dxfId="739">
      <pivotArea collapsedLevelsAreSubtotals="1" fieldPosition="0">
        <references count="3">
          <reference field="1" count="218">
            <x v="1"/>
            <x v="4"/>
            <x v="6"/>
            <x v="7"/>
            <x v="11"/>
            <x v="12"/>
            <x v="13"/>
            <x v="14"/>
            <x v="16"/>
            <x v="23"/>
            <x v="24"/>
            <x v="27"/>
            <x v="32"/>
            <x v="36"/>
            <x v="38"/>
            <x v="39"/>
            <x v="40"/>
            <x v="41"/>
            <x v="47"/>
            <x v="56"/>
            <x v="57"/>
            <x v="66"/>
            <x v="67"/>
            <x v="68"/>
            <x v="89"/>
            <x v="91"/>
            <x v="92"/>
            <x v="94"/>
            <x v="102"/>
            <x v="103"/>
            <x v="104"/>
            <x v="106"/>
            <x v="107"/>
            <x v="108"/>
            <x v="109"/>
            <x v="110"/>
            <x v="111"/>
            <x v="112"/>
            <x v="119"/>
            <x v="121"/>
            <x v="122"/>
            <x v="123"/>
            <x v="124"/>
            <x v="133"/>
            <x v="154"/>
            <x v="156"/>
            <x v="157"/>
            <x v="158"/>
            <x v="159"/>
            <x v="160"/>
            <x v="161"/>
            <x v="162"/>
            <x v="163"/>
            <x v="164"/>
            <x v="165"/>
            <x v="166"/>
            <x v="167"/>
            <x v="168"/>
            <x v="170"/>
            <x v="171"/>
            <x v="172"/>
            <x v="173"/>
            <x v="174"/>
            <x v="175"/>
            <x v="176"/>
            <x v="177"/>
            <x v="178"/>
            <x v="179"/>
            <x v="184"/>
            <x v="192"/>
            <x v="193"/>
            <x v="194"/>
            <x v="197"/>
            <x v="203"/>
            <x v="205"/>
            <x v="207"/>
            <x v="208"/>
            <x v="209"/>
            <x v="211"/>
            <x v="212"/>
            <x v="213"/>
            <x v="214"/>
            <x v="215"/>
            <x v="216"/>
            <x v="217"/>
            <x v="223"/>
            <x v="224"/>
            <x v="226"/>
            <x v="227"/>
            <x v="228"/>
            <x v="229"/>
            <x v="231"/>
            <x v="232"/>
            <x v="239"/>
            <x v="240"/>
            <x v="243"/>
            <x v="244"/>
            <x v="245"/>
            <x v="246"/>
            <x v="247"/>
            <x v="248"/>
            <x v="249"/>
            <x v="250"/>
            <x v="258"/>
            <x v="259"/>
            <x v="260"/>
            <x v="261"/>
            <x v="272"/>
            <x v="273"/>
            <x v="274"/>
            <x v="275"/>
            <x v="276"/>
            <x v="277"/>
            <x v="278"/>
            <x v="282"/>
            <x v="284"/>
            <x v="288"/>
            <x v="290"/>
            <x v="291"/>
            <x v="292"/>
            <x v="293"/>
            <x v="303"/>
            <x v="304"/>
            <x v="305"/>
            <x v="306"/>
            <x v="307"/>
            <x v="308"/>
            <x v="309"/>
            <x v="310"/>
            <x v="311"/>
            <x v="312"/>
            <x v="313"/>
            <x v="314"/>
            <x v="327"/>
            <x v="328"/>
            <x v="329"/>
            <x v="330"/>
            <x v="331"/>
            <x v="332"/>
            <x v="333"/>
            <x v="334"/>
            <x v="335"/>
            <x v="336"/>
            <x v="339"/>
            <x v="340"/>
            <x v="341"/>
            <x v="345"/>
            <x v="346"/>
            <x v="347"/>
            <x v="348"/>
            <x v="353"/>
            <x v="359"/>
            <x v="360"/>
            <x v="361"/>
            <x v="362"/>
            <x v="363"/>
            <x v="365"/>
            <x v="366"/>
            <x v="367"/>
            <x v="369"/>
            <x v="370"/>
            <x v="371"/>
            <x v="372"/>
            <x v="373"/>
            <x v="374"/>
            <x v="380"/>
            <x v="381"/>
            <x v="382"/>
            <x v="383"/>
            <x v="384"/>
            <x v="385"/>
            <x v="386"/>
            <x v="389"/>
            <x v="390"/>
            <x v="393"/>
            <x v="394"/>
            <x v="395"/>
            <x v="396"/>
            <x v="398"/>
            <x v="399"/>
            <x v="400"/>
            <x v="401"/>
            <x v="403"/>
            <x v="404"/>
            <x v="405"/>
            <x v="406"/>
            <x v="407"/>
            <x v="409"/>
            <x v="410"/>
            <x v="411"/>
            <x v="412"/>
            <x v="418"/>
            <x v="419"/>
            <x v="420"/>
            <x v="421"/>
            <x v="422"/>
            <x v="423"/>
            <x v="424"/>
            <x v="425"/>
            <x v="426"/>
            <x v="427"/>
            <x v="428"/>
            <x v="429"/>
            <x v="430"/>
            <x v="431"/>
            <x v="432"/>
            <x v="433"/>
            <x v="435"/>
            <x v="436"/>
            <x v="437"/>
            <x v="438"/>
            <x v="439"/>
            <x v="454"/>
            <x v="457"/>
            <x v="480"/>
            <x v="482"/>
            <x v="483"/>
            <x v="484"/>
          </reference>
          <reference field="4" count="1" selected="0">
            <x v="5"/>
          </reference>
          <reference field="5" count="1" selected="0">
            <x v="1"/>
          </reference>
        </references>
      </pivotArea>
    </format>
    <format dxfId="738">
      <pivotArea collapsedLevelsAreSubtotals="1" fieldPosition="0">
        <references count="2">
          <reference field="4" count="1" defaultSubtotal="1">
            <x v="5"/>
          </reference>
          <reference field="5" count="1" selected="0">
            <x v="1"/>
          </reference>
        </references>
      </pivotArea>
    </format>
    <format dxfId="737">
      <pivotArea collapsedLevelsAreSubtotals="1" fieldPosition="0">
        <references count="2">
          <reference field="4" count="1">
            <x v="7"/>
          </reference>
          <reference field="5" count="1" selected="0">
            <x v="1"/>
          </reference>
        </references>
      </pivotArea>
    </format>
    <format dxfId="736">
      <pivotArea collapsedLevelsAreSubtotals="1" fieldPosition="0">
        <references count="3">
          <reference field="1" count="2">
            <x v="295"/>
            <x v="384"/>
          </reference>
          <reference field="4" count="1" selected="0">
            <x v="7"/>
          </reference>
          <reference field="5" count="1" selected="0">
            <x v="1"/>
          </reference>
        </references>
      </pivotArea>
    </format>
    <format dxfId="735">
      <pivotArea collapsedLevelsAreSubtotals="1" fieldPosition="0">
        <references count="2">
          <reference field="4" count="1" defaultSubtotal="1">
            <x v="7"/>
          </reference>
          <reference field="5" count="1" selected="0">
            <x v="1"/>
          </reference>
        </references>
      </pivotArea>
    </format>
    <format dxfId="734">
      <pivotArea collapsedLevelsAreSubtotals="1" fieldPosition="0">
        <references count="2">
          <reference field="4" count="1">
            <x v="13"/>
          </reference>
          <reference field="5" count="1" selected="0">
            <x v="1"/>
          </reference>
        </references>
      </pivotArea>
    </format>
    <format dxfId="733">
      <pivotArea collapsedLevelsAreSubtotals="1" fieldPosition="0">
        <references count="3">
          <reference field="1" count="2">
            <x v="485"/>
            <x v="486"/>
          </reference>
          <reference field="4" count="1" selected="0">
            <x v="13"/>
          </reference>
          <reference field="5" count="1" selected="0">
            <x v="1"/>
          </reference>
        </references>
      </pivotArea>
    </format>
    <format dxfId="732">
      <pivotArea collapsedLevelsAreSubtotals="1" fieldPosition="0">
        <references count="2">
          <reference field="4" count="1" defaultSubtotal="1">
            <x v="13"/>
          </reference>
          <reference field="5" count="1" selected="0">
            <x v="1"/>
          </reference>
        </references>
      </pivotArea>
    </format>
    <format dxfId="731">
      <pivotArea collapsedLevelsAreSubtotals="1" fieldPosition="0">
        <references count="2">
          <reference field="4" count="1">
            <x v="21"/>
          </reference>
          <reference field="5" count="1" selected="0">
            <x v="1"/>
          </reference>
        </references>
      </pivotArea>
    </format>
    <format dxfId="730">
      <pivotArea collapsedLevelsAreSubtotals="1" fieldPosition="0">
        <references count="3">
          <reference field="1" count="2">
            <x v="77"/>
            <x v="201"/>
          </reference>
          <reference field="4" count="1" selected="0">
            <x v="21"/>
          </reference>
          <reference field="5" count="1" selected="0">
            <x v="1"/>
          </reference>
        </references>
      </pivotArea>
    </format>
    <format dxfId="729">
      <pivotArea collapsedLevelsAreSubtotals="1" fieldPosition="0">
        <references count="2">
          <reference field="4" count="1" defaultSubtotal="1">
            <x v="21"/>
          </reference>
          <reference field="5" count="1" selected="0">
            <x v="1"/>
          </reference>
        </references>
      </pivotArea>
    </format>
    <format dxfId="728">
      <pivotArea collapsedLevelsAreSubtotals="1" fieldPosition="0">
        <references count="2">
          <reference field="4" count="1">
            <x v="22"/>
          </reference>
          <reference field="5" count="1" selected="0">
            <x v="1"/>
          </reference>
        </references>
      </pivotArea>
    </format>
    <format dxfId="727">
      <pivotArea collapsedLevelsAreSubtotals="1" fieldPosition="0">
        <references count="3">
          <reference field="1" count="18">
            <x v="25"/>
            <x v="49"/>
            <x v="114"/>
            <x v="118"/>
            <x v="120"/>
            <x v="199"/>
            <x v="225"/>
            <x v="255"/>
            <x v="285"/>
            <x v="440"/>
            <x v="441"/>
            <x v="442"/>
            <x v="446"/>
            <x v="447"/>
            <x v="448"/>
            <x v="449"/>
            <x v="450"/>
            <x v="451"/>
          </reference>
          <reference field="4" count="1" selected="0">
            <x v="22"/>
          </reference>
          <reference field="5" count="1" selected="0">
            <x v="1"/>
          </reference>
        </references>
      </pivotArea>
    </format>
    <format dxfId="726">
      <pivotArea collapsedLevelsAreSubtotals="1" fieldPosition="0">
        <references count="2">
          <reference field="4" count="1" defaultSubtotal="1">
            <x v="22"/>
          </reference>
          <reference field="5" count="1" selected="0">
            <x v="1"/>
          </reference>
        </references>
      </pivotArea>
    </format>
    <format dxfId="725">
      <pivotArea collapsedLevelsAreSubtotals="1" fieldPosition="0">
        <references count="2">
          <reference field="4" count="1">
            <x v="23"/>
          </reference>
          <reference field="5" count="1" selected="0">
            <x v="1"/>
          </reference>
        </references>
      </pivotArea>
    </format>
    <format dxfId="724">
      <pivotArea collapsedLevelsAreSubtotals="1" fieldPosition="0">
        <references count="3">
          <reference field="1" count="6">
            <x v="28"/>
            <x v="279"/>
            <x v="280"/>
            <x v="387"/>
            <x v="388"/>
            <x v="397"/>
          </reference>
          <reference field="4" count="1" selected="0">
            <x v="23"/>
          </reference>
          <reference field="5" count="1" selected="0">
            <x v="1"/>
          </reference>
        </references>
      </pivotArea>
    </format>
    <format dxfId="723">
      <pivotArea collapsedLevelsAreSubtotals="1" fieldPosition="0">
        <references count="2">
          <reference field="4" count="1" defaultSubtotal="1">
            <x v="23"/>
          </reference>
          <reference field="5" count="1" selected="0">
            <x v="1"/>
          </reference>
        </references>
      </pivotArea>
    </format>
    <format dxfId="722">
      <pivotArea collapsedLevelsAreSubtotals="1" fieldPosition="0">
        <references count="2">
          <reference field="4" count="1">
            <x v="27"/>
          </reference>
          <reference field="5" count="1" selected="0">
            <x v="1"/>
          </reference>
        </references>
      </pivotArea>
    </format>
    <format dxfId="721">
      <pivotArea collapsedLevelsAreSubtotals="1" fieldPosition="0">
        <references count="3">
          <reference field="1" count="12">
            <x v="77"/>
            <x v="78"/>
            <x v="286"/>
            <x v="296"/>
            <x v="297"/>
            <x v="298"/>
            <x v="302"/>
            <x v="486"/>
            <x v="487"/>
            <x v="488"/>
            <x v="489"/>
            <x v="490"/>
          </reference>
          <reference field="4" count="1" selected="0">
            <x v="27"/>
          </reference>
          <reference field="5" count="1" selected="0">
            <x v="1"/>
          </reference>
        </references>
      </pivotArea>
    </format>
    <format dxfId="720">
      <pivotArea collapsedLevelsAreSubtotals="1" fieldPosition="0">
        <references count="2">
          <reference field="4" count="1" defaultSubtotal="1">
            <x v="27"/>
          </reference>
          <reference field="5" count="1" selected="0">
            <x v="1"/>
          </reference>
        </references>
      </pivotArea>
    </format>
    <format dxfId="719">
      <pivotArea collapsedLevelsAreSubtotals="1" fieldPosition="0">
        <references count="2">
          <reference field="4" count="1">
            <x v="53"/>
          </reference>
          <reference field="5" count="1" selected="0">
            <x v="1"/>
          </reference>
        </references>
      </pivotArea>
    </format>
    <format dxfId="718">
      <pivotArea collapsedLevelsAreSubtotals="1" fieldPosition="0">
        <references count="3">
          <reference field="1" count="1">
            <x v="283"/>
          </reference>
          <reference field="4" count="1" selected="0">
            <x v="53"/>
          </reference>
          <reference field="5" count="1" selected="0">
            <x v="1"/>
          </reference>
        </references>
      </pivotArea>
    </format>
    <format dxfId="717">
      <pivotArea collapsedLevelsAreSubtotals="1" fieldPosition="0">
        <references count="2">
          <reference field="4" count="1" defaultSubtotal="1">
            <x v="53"/>
          </reference>
          <reference field="5" count="1" selected="0">
            <x v="1"/>
          </reference>
        </references>
      </pivotArea>
    </format>
    <format dxfId="716">
      <pivotArea collapsedLevelsAreSubtotals="1" fieldPosition="0">
        <references count="2">
          <reference field="4" count="1">
            <x v="54"/>
          </reference>
          <reference field="5" count="1" selected="0">
            <x v="1"/>
          </reference>
        </references>
      </pivotArea>
    </format>
    <format dxfId="715">
      <pivotArea collapsedLevelsAreSubtotals="1" fieldPosition="0">
        <references count="3">
          <reference field="1" count="4">
            <x v="79"/>
            <x v="80"/>
            <x v="364"/>
            <x v="392"/>
          </reference>
          <reference field="4" count="1" selected="0">
            <x v="54"/>
          </reference>
          <reference field="5" count="1" selected="0">
            <x v="1"/>
          </reference>
        </references>
      </pivotArea>
    </format>
    <format dxfId="714">
      <pivotArea collapsedLevelsAreSubtotals="1" fieldPosition="0">
        <references count="2">
          <reference field="4" count="1" defaultSubtotal="1">
            <x v="54"/>
          </reference>
          <reference field="5" count="1" selected="0">
            <x v="1"/>
          </reference>
        </references>
      </pivotArea>
    </format>
    <format dxfId="713">
      <pivotArea collapsedLevelsAreSubtotals="1" fieldPosition="0">
        <references count="2">
          <reference field="4" count="1">
            <x v="55"/>
          </reference>
          <reference field="5" count="1" selected="0">
            <x v="1"/>
          </reference>
        </references>
      </pivotArea>
    </format>
    <format dxfId="712">
      <pivotArea collapsedLevelsAreSubtotals="1" fieldPosition="0">
        <references count="3">
          <reference field="1" count="9">
            <x v="29"/>
            <x v="54"/>
            <x v="58"/>
            <x v="79"/>
            <x v="84"/>
            <x v="86"/>
            <x v="87"/>
            <x v="198"/>
            <x v="391"/>
          </reference>
          <reference field="4" count="1" selected="0">
            <x v="55"/>
          </reference>
          <reference field="5" count="1" selected="0">
            <x v="1"/>
          </reference>
        </references>
      </pivotArea>
    </format>
    <format dxfId="711">
      <pivotArea collapsedLevelsAreSubtotals="1" fieldPosition="0">
        <references count="2">
          <reference field="4" count="1" defaultSubtotal="1">
            <x v="55"/>
          </reference>
          <reference field="5" count="1" selected="0">
            <x v="1"/>
          </reference>
        </references>
      </pivotArea>
    </format>
    <format dxfId="710">
      <pivotArea collapsedLevelsAreSubtotals="1" fieldPosition="0">
        <references count="2">
          <reference field="4" count="1">
            <x v="63"/>
          </reference>
          <reference field="5" count="1" selected="0">
            <x v="1"/>
          </reference>
        </references>
      </pivotArea>
    </format>
    <format dxfId="709">
      <pivotArea collapsedLevelsAreSubtotals="1" fieldPosition="0">
        <references count="3">
          <reference field="1" count="57">
            <x v="30"/>
            <x v="31"/>
            <x v="40"/>
            <x v="44"/>
            <x v="45"/>
            <x v="55"/>
            <x v="70"/>
            <x v="104"/>
            <x v="123"/>
            <x v="134"/>
            <x v="153"/>
            <x v="200"/>
            <x v="204"/>
            <x v="220"/>
            <x v="227"/>
            <x v="251"/>
            <x v="252"/>
            <x v="253"/>
            <x v="254"/>
            <x v="262"/>
            <x v="263"/>
            <x v="265"/>
            <x v="266"/>
            <x v="267"/>
            <x v="268"/>
            <x v="269"/>
            <x v="271"/>
            <x v="337"/>
            <x v="354"/>
            <x v="355"/>
            <x v="356"/>
            <x v="413"/>
            <x v="414"/>
            <x v="415"/>
            <x v="416"/>
            <x v="417"/>
            <x v="445"/>
            <x v="455"/>
            <x v="456"/>
            <x v="459"/>
            <x v="460"/>
            <x v="461"/>
            <x v="462"/>
            <x v="463"/>
            <x v="464"/>
            <x v="465"/>
            <x v="466"/>
            <x v="467"/>
            <x v="468"/>
            <x v="469"/>
            <x v="470"/>
            <x v="471"/>
            <x v="472"/>
            <x v="474"/>
            <x v="475"/>
            <x v="476"/>
            <x v="477"/>
          </reference>
          <reference field="4" count="1" selected="0">
            <x v="63"/>
          </reference>
          <reference field="5" count="1" selected="0">
            <x v="1"/>
          </reference>
        </references>
      </pivotArea>
    </format>
    <format dxfId="708">
      <pivotArea collapsedLevelsAreSubtotals="1" fieldPosition="0">
        <references count="2">
          <reference field="4" count="1" defaultSubtotal="1">
            <x v="63"/>
          </reference>
          <reference field="5" count="1" selected="0">
            <x v="1"/>
          </reference>
        </references>
      </pivotArea>
    </format>
    <format dxfId="707">
      <pivotArea collapsedLevelsAreSubtotals="1" fieldPosition="0">
        <references count="1">
          <reference field="5" count="1" defaultSubtotal="1">
            <x v="1"/>
          </reference>
        </references>
      </pivotArea>
    </format>
    <format dxfId="706">
      <pivotArea collapsedLevelsAreSubtotals="1" fieldPosition="0">
        <references count="1">
          <reference field="5" count="1">
            <x v="2"/>
          </reference>
        </references>
      </pivotArea>
    </format>
    <format dxfId="705">
      <pivotArea collapsedLevelsAreSubtotals="1" fieldPosition="0">
        <references count="2">
          <reference field="4" count="1">
            <x v="1"/>
          </reference>
          <reference field="5" count="1" selected="0">
            <x v="2"/>
          </reference>
        </references>
      </pivotArea>
    </format>
    <format dxfId="704">
      <pivotArea collapsedLevelsAreSubtotals="1" fieldPosition="0">
        <references count="3">
          <reference field="1" count="1">
            <x v="37"/>
          </reference>
          <reference field="4" count="1" selected="0">
            <x v="1"/>
          </reference>
          <reference field="5" count="1" selected="0">
            <x v="2"/>
          </reference>
        </references>
      </pivotArea>
    </format>
    <format dxfId="703">
      <pivotArea collapsedLevelsAreSubtotals="1" fieldPosition="0">
        <references count="2">
          <reference field="4" count="1" defaultSubtotal="1">
            <x v="1"/>
          </reference>
          <reference field="5" count="1" selected="0">
            <x v="2"/>
          </reference>
        </references>
      </pivotArea>
    </format>
    <format dxfId="702">
      <pivotArea collapsedLevelsAreSubtotals="1" fieldPosition="0">
        <references count="1">
          <reference field="5" count="1" defaultSubtotal="1">
            <x v="2"/>
          </reference>
        </references>
      </pivotArea>
    </format>
    <format dxfId="701">
      <pivotArea collapsedLevelsAreSubtotals="1" fieldPosition="0">
        <references count="1">
          <reference field="5" count="1">
            <x v="3"/>
          </reference>
        </references>
      </pivotArea>
    </format>
    <format dxfId="700">
      <pivotArea collapsedLevelsAreSubtotals="1" fieldPosition="0">
        <references count="2">
          <reference field="4" count="1">
            <x v="51"/>
          </reference>
          <reference field="5" count="1" selected="0">
            <x v="3"/>
          </reference>
        </references>
      </pivotArea>
    </format>
    <format dxfId="699">
      <pivotArea collapsedLevelsAreSubtotals="1" fieldPosition="0">
        <references count="3">
          <reference field="1" count="83">
            <x v="3"/>
            <x v="22"/>
            <x v="59"/>
            <x v="60"/>
            <x v="62"/>
            <x v="64"/>
            <x v="65"/>
            <x v="82"/>
            <x v="93"/>
            <x v="99"/>
            <x v="100"/>
            <x v="101"/>
            <x v="106"/>
            <x v="108"/>
            <x v="113"/>
            <x v="115"/>
            <x v="116"/>
            <x v="123"/>
            <x v="128"/>
            <x v="129"/>
            <x v="130"/>
            <x v="131"/>
            <x v="132"/>
            <x v="133"/>
            <x v="155"/>
            <x v="157"/>
            <x v="160"/>
            <x v="163"/>
            <x v="164"/>
            <x v="166"/>
            <x v="167"/>
            <x v="168"/>
            <x v="169"/>
            <x v="170"/>
            <x v="171"/>
            <x v="190"/>
            <x v="192"/>
            <x v="195"/>
            <x v="196"/>
            <x v="205"/>
            <x v="211"/>
            <x v="222"/>
            <x v="223"/>
            <x v="227"/>
            <x v="233"/>
            <x v="234"/>
            <x v="235"/>
            <x v="236"/>
            <x v="289"/>
            <x v="293"/>
            <x v="300"/>
            <x v="301"/>
            <x v="316"/>
            <x v="317"/>
            <x v="318"/>
            <x v="319"/>
            <x v="320"/>
            <x v="321"/>
            <x v="322"/>
            <x v="323"/>
            <x v="340"/>
            <x v="341"/>
            <x v="342"/>
            <x v="343"/>
            <x v="344"/>
            <x v="349"/>
            <x v="350"/>
            <x v="351"/>
            <x v="358"/>
            <x v="359"/>
            <x v="365"/>
            <x v="366"/>
            <x v="368"/>
            <x v="369"/>
            <x v="370"/>
            <x v="372"/>
            <x v="373"/>
            <x v="374"/>
            <x v="429"/>
            <x v="434"/>
            <x v="438"/>
            <x v="444"/>
            <x v="458"/>
          </reference>
          <reference field="4" count="1" selected="0">
            <x v="51"/>
          </reference>
          <reference field="5" count="1" selected="0">
            <x v="3"/>
          </reference>
        </references>
      </pivotArea>
    </format>
    <format dxfId="698">
      <pivotArea collapsedLevelsAreSubtotals="1" fieldPosition="0">
        <references count="2">
          <reference field="4" count="1" defaultSubtotal="1">
            <x v="51"/>
          </reference>
          <reference field="5" count="1" selected="0">
            <x v="3"/>
          </reference>
        </references>
      </pivotArea>
    </format>
    <format dxfId="697">
      <pivotArea collapsedLevelsAreSubtotals="1" fieldPosition="0">
        <references count="2">
          <reference field="4" count="1">
            <x v="57"/>
          </reference>
          <reference field="5" count="1" selected="0">
            <x v="3"/>
          </reference>
        </references>
      </pivotArea>
    </format>
    <format dxfId="696">
      <pivotArea collapsedLevelsAreSubtotals="1" fieldPosition="0">
        <references count="3">
          <reference field="1" count="64">
            <x v="8"/>
            <x v="36"/>
            <x v="40"/>
            <x v="41"/>
            <x v="76"/>
            <x v="102"/>
            <x v="103"/>
            <x v="106"/>
            <x v="107"/>
            <x v="116"/>
            <x v="117"/>
            <x v="123"/>
            <x v="133"/>
            <x v="157"/>
            <x v="158"/>
            <x v="159"/>
            <x v="160"/>
            <x v="161"/>
            <x v="162"/>
            <x v="163"/>
            <x v="164"/>
            <x v="165"/>
            <x v="166"/>
            <x v="167"/>
            <x v="168"/>
            <x v="169"/>
            <x v="170"/>
            <x v="171"/>
            <x v="188"/>
            <x v="192"/>
            <x v="193"/>
            <x v="203"/>
            <x v="205"/>
            <x v="222"/>
            <x v="223"/>
            <x v="227"/>
            <x v="230"/>
            <x v="231"/>
            <x v="287"/>
            <x v="293"/>
            <x v="324"/>
            <x v="325"/>
            <x v="340"/>
            <x v="341"/>
            <x v="342"/>
            <x v="343"/>
            <x v="344"/>
            <x v="349"/>
            <x v="350"/>
            <x v="351"/>
            <x v="352"/>
            <x v="359"/>
            <x v="365"/>
            <x v="366"/>
            <x v="367"/>
            <x v="368"/>
            <x v="369"/>
            <x v="370"/>
            <x v="371"/>
            <x v="372"/>
            <x v="373"/>
            <x v="374"/>
            <x v="434"/>
            <x v="438"/>
          </reference>
          <reference field="4" count="1" selected="0">
            <x v="57"/>
          </reference>
          <reference field="5" count="1" selected="0">
            <x v="3"/>
          </reference>
        </references>
      </pivotArea>
    </format>
    <format dxfId="695">
      <pivotArea collapsedLevelsAreSubtotals="1" fieldPosition="0">
        <references count="2">
          <reference field="4" count="1" defaultSubtotal="1">
            <x v="57"/>
          </reference>
          <reference field="5" count="1" selected="0">
            <x v="3"/>
          </reference>
        </references>
      </pivotArea>
    </format>
    <format dxfId="694">
      <pivotArea collapsedLevelsAreSubtotals="1" fieldPosition="0">
        <references count="2">
          <reference field="4" count="1">
            <x v="69"/>
          </reference>
          <reference field="5" count="1" selected="0">
            <x v="3"/>
          </reference>
        </references>
      </pivotArea>
    </format>
    <format dxfId="693">
      <pivotArea collapsedLevelsAreSubtotals="1" fieldPosition="0">
        <references count="3">
          <reference field="1" count="96">
            <x v="0"/>
            <x v="2"/>
            <x v="5"/>
            <x v="17"/>
            <x v="18"/>
            <x v="19"/>
            <x v="20"/>
            <x v="26"/>
            <x v="36"/>
            <x v="41"/>
            <x v="42"/>
            <x v="46"/>
            <x v="51"/>
            <x v="52"/>
            <x v="72"/>
            <x v="73"/>
            <x v="75"/>
            <x v="81"/>
            <x v="83"/>
            <x v="95"/>
            <x v="96"/>
            <x v="97"/>
            <x v="98"/>
            <x v="102"/>
            <x v="103"/>
            <x v="104"/>
            <x v="106"/>
            <x v="107"/>
            <x v="108"/>
            <x v="116"/>
            <x v="123"/>
            <x v="125"/>
            <x v="126"/>
            <x v="127"/>
            <x v="133"/>
            <x v="157"/>
            <x v="158"/>
            <x v="159"/>
            <x v="160"/>
            <x v="161"/>
            <x v="162"/>
            <x v="163"/>
            <x v="164"/>
            <x v="165"/>
            <x v="166"/>
            <x v="167"/>
            <x v="168"/>
            <x v="169"/>
            <x v="170"/>
            <x v="171"/>
            <x v="185"/>
            <x v="186"/>
            <x v="187"/>
            <x v="189"/>
            <x v="191"/>
            <x v="192"/>
            <x v="193"/>
            <x v="203"/>
            <x v="205"/>
            <x v="210"/>
            <x v="211"/>
            <x v="218"/>
            <x v="219"/>
            <x v="223"/>
            <x v="227"/>
            <x v="231"/>
            <x v="237"/>
            <x v="238"/>
            <x v="256"/>
            <x v="293"/>
            <x v="294"/>
            <x v="321"/>
            <x v="322"/>
            <x v="323"/>
            <x v="338"/>
            <x v="340"/>
            <x v="341"/>
            <x v="357"/>
            <x v="359"/>
            <x v="365"/>
            <x v="366"/>
            <x v="367"/>
            <x v="369"/>
            <x v="370"/>
            <x v="371"/>
            <x v="372"/>
            <x v="373"/>
            <x v="374"/>
            <x v="375"/>
            <x v="376"/>
            <x v="377"/>
            <x v="378"/>
            <x v="379"/>
            <x v="429"/>
            <x v="438"/>
            <x v="444"/>
          </reference>
          <reference field="4" count="1" selected="0">
            <x v="69"/>
          </reference>
          <reference field="5" count="1" selected="0">
            <x v="3"/>
          </reference>
        </references>
      </pivotArea>
    </format>
    <format dxfId="692">
      <pivotArea collapsedLevelsAreSubtotals="1" fieldPosition="0">
        <references count="2">
          <reference field="4" count="1" defaultSubtotal="1">
            <x v="69"/>
          </reference>
          <reference field="5" count="1" selected="0">
            <x v="3"/>
          </reference>
        </references>
      </pivotArea>
    </format>
    <format dxfId="691">
      <pivotArea collapsedLevelsAreSubtotals="1" fieldPosition="0">
        <references count="1">
          <reference field="5" count="1" defaultSubtotal="1">
            <x v="3"/>
          </reference>
        </references>
      </pivotArea>
    </format>
    <format dxfId="690">
      <pivotArea collapsedLevelsAreSubtotals="1" fieldPosition="0">
        <references count="1">
          <reference field="5" count="1">
            <x v="4"/>
          </reference>
        </references>
      </pivotArea>
    </format>
    <format dxfId="689">
      <pivotArea collapsedLevelsAreSubtotals="1" fieldPosition="0">
        <references count="2">
          <reference field="4" count="1">
            <x v="12"/>
          </reference>
          <reference field="5" count="1" selected="0">
            <x v="4"/>
          </reference>
        </references>
      </pivotArea>
    </format>
    <format dxfId="688">
      <pivotArea collapsedLevelsAreSubtotals="1" fieldPosition="0">
        <references count="3">
          <reference field="1" count="24">
            <x v="10"/>
            <x v="30"/>
            <x v="34"/>
            <x v="43"/>
            <x v="45"/>
            <x v="70"/>
            <x v="85"/>
            <x v="87"/>
            <x v="105"/>
            <x v="134"/>
            <x v="148"/>
            <x v="182"/>
            <x v="202"/>
            <x v="206"/>
            <x v="221"/>
            <x v="252"/>
            <x v="253"/>
            <x v="263"/>
            <x v="264"/>
            <x v="270"/>
            <x v="271"/>
            <x v="331"/>
            <x v="337"/>
            <x v="460"/>
          </reference>
          <reference field="4" count="1" selected="0">
            <x v="12"/>
          </reference>
          <reference field="5" count="1" selected="0">
            <x v="4"/>
          </reference>
        </references>
      </pivotArea>
    </format>
    <format dxfId="687">
      <pivotArea collapsedLevelsAreSubtotals="1" fieldPosition="0">
        <references count="2">
          <reference field="4" count="1" defaultSubtotal="1">
            <x v="12"/>
          </reference>
          <reference field="5" count="1" selected="0">
            <x v="4"/>
          </reference>
        </references>
      </pivotArea>
    </format>
    <format dxfId="686">
      <pivotArea collapsedLevelsAreSubtotals="1" fieldPosition="0">
        <references count="2">
          <reference field="4" count="1">
            <x v="36"/>
          </reference>
          <reference field="5" count="1" selected="0">
            <x v="4"/>
          </reference>
        </references>
      </pivotArea>
    </format>
    <format dxfId="685">
      <pivotArea collapsedLevelsAreSubtotals="1" fieldPosition="0">
        <references count="3">
          <reference field="1" count="6">
            <x v="45"/>
            <x v="70"/>
            <x v="253"/>
            <x v="263"/>
            <x v="271"/>
            <x v="460"/>
          </reference>
          <reference field="4" count="1" selected="0">
            <x v="36"/>
          </reference>
          <reference field="5" count="1" selected="0">
            <x v="4"/>
          </reference>
        </references>
      </pivotArea>
    </format>
    <format dxfId="684">
      <pivotArea collapsedLevelsAreSubtotals="1" fieldPosition="0">
        <references count="2">
          <reference field="4" count="1" defaultSubtotal="1">
            <x v="36"/>
          </reference>
          <reference field="5" count="1" selected="0">
            <x v="4"/>
          </reference>
        </references>
      </pivotArea>
    </format>
    <format dxfId="683">
      <pivotArea collapsedLevelsAreSubtotals="1" fieldPosition="0">
        <references count="1">
          <reference field="5" count="1" defaultSubtotal="1">
            <x v="4"/>
          </reference>
        </references>
      </pivotArea>
    </format>
    <format dxfId="682">
      <pivotArea collapsedLevelsAreSubtotals="1" fieldPosition="0">
        <references count="1">
          <reference field="5" count="1">
            <x v="5"/>
          </reference>
        </references>
      </pivotArea>
    </format>
    <format dxfId="681">
      <pivotArea collapsedLevelsAreSubtotals="1" fieldPosition="0">
        <references count="2">
          <reference field="4" count="1">
            <x v="8"/>
          </reference>
          <reference field="5" count="1" selected="0">
            <x v="5"/>
          </reference>
        </references>
      </pivotArea>
    </format>
    <format dxfId="680">
      <pivotArea collapsedLevelsAreSubtotals="1" fieldPosition="0">
        <references count="3">
          <reference field="1" count="7">
            <x v="135"/>
            <x v="136"/>
            <x v="139"/>
            <x v="144"/>
            <x v="147"/>
            <x v="148"/>
            <x v="152"/>
          </reference>
          <reference field="4" count="1" selected="0">
            <x v="8"/>
          </reference>
          <reference field="5" count="1" selected="0">
            <x v="5"/>
          </reference>
        </references>
      </pivotArea>
    </format>
    <format dxfId="679">
      <pivotArea collapsedLevelsAreSubtotals="1" fieldPosition="0">
        <references count="2">
          <reference field="4" count="1" defaultSubtotal="1">
            <x v="8"/>
          </reference>
          <reference field="5" count="1" selected="0">
            <x v="5"/>
          </reference>
        </references>
      </pivotArea>
    </format>
    <format dxfId="678">
      <pivotArea collapsedLevelsAreSubtotals="1" fieldPosition="0">
        <references count="2">
          <reference field="4" count="1">
            <x v="10"/>
          </reference>
          <reference field="5" count="1" selected="0">
            <x v="5"/>
          </reference>
        </references>
      </pivotArea>
    </format>
    <format dxfId="677">
      <pivotArea collapsedLevelsAreSubtotals="1" fieldPosition="0">
        <references count="3">
          <reference field="1" count="1">
            <x v="94"/>
          </reference>
          <reference field="4" count="1" selected="0">
            <x v="10"/>
          </reference>
          <reference field="5" count="1" selected="0">
            <x v="5"/>
          </reference>
        </references>
      </pivotArea>
    </format>
    <format dxfId="676">
      <pivotArea collapsedLevelsAreSubtotals="1" fieldPosition="0">
        <references count="2">
          <reference field="4" count="1" defaultSubtotal="1">
            <x v="10"/>
          </reference>
          <reference field="5" count="1" selected="0">
            <x v="5"/>
          </reference>
        </references>
      </pivotArea>
    </format>
    <format dxfId="675">
      <pivotArea collapsedLevelsAreSubtotals="1" fieldPosition="0">
        <references count="2">
          <reference field="4" count="1">
            <x v="14"/>
          </reference>
          <reference field="5" count="1" selected="0">
            <x v="5"/>
          </reference>
        </references>
      </pivotArea>
    </format>
    <format dxfId="674">
      <pivotArea collapsedLevelsAreSubtotals="1" fieldPosition="0">
        <references count="3">
          <reference field="1" count="27">
            <x v="32"/>
            <x v="44"/>
            <x v="90"/>
            <x v="91"/>
            <x v="121"/>
            <x v="122"/>
            <x v="140"/>
            <x v="141"/>
            <x v="143"/>
            <x v="146"/>
            <x v="147"/>
            <x v="150"/>
            <x v="151"/>
            <x v="153"/>
            <x v="242"/>
            <x v="246"/>
            <x v="248"/>
            <x v="254"/>
            <x v="281"/>
            <x v="284"/>
            <x v="306"/>
            <x v="308"/>
            <x v="321"/>
            <x v="358"/>
            <x v="380"/>
            <x v="449"/>
            <x v="453"/>
          </reference>
          <reference field="4" count="1" selected="0">
            <x v="14"/>
          </reference>
          <reference field="5" count="1" selected="0">
            <x v="5"/>
          </reference>
        </references>
      </pivotArea>
    </format>
    <format dxfId="673">
      <pivotArea collapsedLevelsAreSubtotals="1" fieldPosition="0">
        <references count="2">
          <reference field="4" count="1" defaultSubtotal="1">
            <x v="14"/>
          </reference>
          <reference field="5" count="1" selected="0">
            <x v="5"/>
          </reference>
        </references>
      </pivotArea>
    </format>
    <format dxfId="672">
      <pivotArea collapsedLevelsAreSubtotals="1" fieldPosition="0">
        <references count="2">
          <reference field="4" count="1">
            <x v="16"/>
          </reference>
          <reference field="5" count="1" selected="0">
            <x v="5"/>
          </reference>
        </references>
      </pivotArea>
    </format>
    <format dxfId="671">
      <pivotArea collapsedLevelsAreSubtotals="1" fieldPosition="0">
        <references count="3">
          <reference field="1" count="2">
            <x v="114"/>
            <x v="449"/>
          </reference>
          <reference field="4" count="1" selected="0">
            <x v="16"/>
          </reference>
          <reference field="5" count="1" selected="0">
            <x v="5"/>
          </reference>
        </references>
      </pivotArea>
    </format>
    <format dxfId="670">
      <pivotArea collapsedLevelsAreSubtotals="1" fieldPosition="0">
        <references count="2">
          <reference field="4" count="1" defaultSubtotal="1">
            <x v="16"/>
          </reference>
          <reference field="5" count="1" selected="0">
            <x v="5"/>
          </reference>
        </references>
      </pivotArea>
    </format>
    <format dxfId="669">
      <pivotArea collapsedLevelsAreSubtotals="1" fieldPosition="0">
        <references count="2">
          <reference field="4" count="1">
            <x v="17"/>
          </reference>
          <reference field="5" count="1" selected="0">
            <x v="5"/>
          </reference>
        </references>
      </pivotArea>
    </format>
    <format dxfId="668">
      <pivotArea collapsedLevelsAreSubtotals="1" fieldPosition="0">
        <references count="3">
          <reference field="1" count="3">
            <x v="49"/>
            <x v="448"/>
            <x v="450"/>
          </reference>
          <reference field="4" count="1" selected="0">
            <x v="17"/>
          </reference>
          <reference field="5" count="1" selected="0">
            <x v="5"/>
          </reference>
        </references>
      </pivotArea>
    </format>
    <format dxfId="667">
      <pivotArea collapsedLevelsAreSubtotals="1" fieldPosition="0">
        <references count="2">
          <reference field="4" count="1" defaultSubtotal="1">
            <x v="17"/>
          </reference>
          <reference field="5" count="1" selected="0">
            <x v="5"/>
          </reference>
        </references>
      </pivotArea>
    </format>
    <format dxfId="666">
      <pivotArea collapsedLevelsAreSubtotals="1" fieldPosition="0">
        <references count="2">
          <reference field="4" count="1">
            <x v="18"/>
          </reference>
          <reference field="5" count="1" selected="0">
            <x v="5"/>
          </reference>
        </references>
      </pivotArea>
    </format>
    <format dxfId="665">
      <pivotArea collapsedLevelsAreSubtotals="1" fieldPosition="0">
        <references count="3">
          <reference field="1" count="2">
            <x v="49"/>
            <x v="450"/>
          </reference>
          <reference field="4" count="1" selected="0">
            <x v="18"/>
          </reference>
          <reference field="5" count="1" selected="0">
            <x v="5"/>
          </reference>
        </references>
      </pivotArea>
    </format>
    <format dxfId="664">
      <pivotArea collapsedLevelsAreSubtotals="1" fieldPosition="0">
        <references count="2">
          <reference field="4" count="1" defaultSubtotal="1">
            <x v="18"/>
          </reference>
          <reference field="5" count="1" selected="0">
            <x v="5"/>
          </reference>
        </references>
      </pivotArea>
    </format>
    <format dxfId="663">
      <pivotArea collapsedLevelsAreSubtotals="1" fieldPosition="0">
        <references count="2">
          <reference field="4" count="1">
            <x v="20"/>
          </reference>
          <reference field="5" count="1" selected="0">
            <x v="5"/>
          </reference>
        </references>
      </pivotArea>
    </format>
    <format dxfId="662">
      <pivotArea collapsedLevelsAreSubtotals="1" fieldPosition="0">
        <references count="3">
          <reference field="1" count="1">
            <x v="26"/>
          </reference>
          <reference field="4" count="1" selected="0">
            <x v="20"/>
          </reference>
          <reference field="5" count="1" selected="0">
            <x v="5"/>
          </reference>
        </references>
      </pivotArea>
    </format>
    <format dxfId="661">
      <pivotArea collapsedLevelsAreSubtotals="1" fieldPosition="0">
        <references count="2">
          <reference field="4" count="1" defaultSubtotal="1">
            <x v="20"/>
          </reference>
          <reference field="5" count="1" selected="0">
            <x v="5"/>
          </reference>
        </references>
      </pivotArea>
    </format>
    <format dxfId="660">
      <pivotArea collapsedLevelsAreSubtotals="1" fieldPosition="0">
        <references count="2">
          <reference field="4" count="1">
            <x v="24"/>
          </reference>
          <reference field="5" count="1" selected="0">
            <x v="5"/>
          </reference>
        </references>
      </pivotArea>
    </format>
    <format dxfId="659">
      <pivotArea collapsedLevelsAreSubtotals="1" fieldPosition="0">
        <references count="3">
          <reference field="1" count="5">
            <x v="135"/>
            <x v="144"/>
            <x v="146"/>
            <x v="148"/>
            <x v="152"/>
          </reference>
          <reference field="4" count="1" selected="0">
            <x v="24"/>
          </reference>
          <reference field="5" count="1" selected="0">
            <x v="5"/>
          </reference>
        </references>
      </pivotArea>
    </format>
    <format dxfId="658">
      <pivotArea collapsedLevelsAreSubtotals="1" fieldPosition="0">
        <references count="2">
          <reference field="4" count="1" defaultSubtotal="1">
            <x v="24"/>
          </reference>
          <reference field="5" count="1" selected="0">
            <x v="5"/>
          </reference>
        </references>
      </pivotArea>
    </format>
    <format dxfId="657">
      <pivotArea collapsedLevelsAreSubtotals="1" fieldPosition="0">
        <references count="2">
          <reference field="4" count="1">
            <x v="25"/>
          </reference>
          <reference field="5" count="1" selected="0">
            <x v="5"/>
          </reference>
        </references>
      </pivotArea>
    </format>
    <format dxfId="656">
      <pivotArea collapsedLevelsAreSubtotals="1" fieldPosition="0">
        <references count="3">
          <reference field="1" count="7">
            <x v="139"/>
            <x v="140"/>
            <x v="141"/>
            <x v="143"/>
            <x v="151"/>
            <x v="452"/>
            <x v="453"/>
          </reference>
          <reference field="4" count="1" selected="0">
            <x v="25"/>
          </reference>
          <reference field="5" count="1" selected="0">
            <x v="5"/>
          </reference>
        </references>
      </pivotArea>
    </format>
    <format dxfId="655">
      <pivotArea collapsedLevelsAreSubtotals="1" fieldPosition="0">
        <references count="2">
          <reference field="4" count="1" defaultSubtotal="1">
            <x v="25"/>
          </reference>
          <reference field="5" count="1" selected="0">
            <x v="5"/>
          </reference>
        </references>
      </pivotArea>
    </format>
    <format dxfId="654">
      <pivotArea collapsedLevelsAreSubtotals="1" fieldPosition="0">
        <references count="2">
          <reference field="4" count="1">
            <x v="26"/>
          </reference>
          <reference field="5" count="1" selected="0">
            <x v="5"/>
          </reference>
        </references>
      </pivotArea>
    </format>
    <format dxfId="653">
      <pivotArea collapsedLevelsAreSubtotals="1" fieldPosition="0">
        <references count="3">
          <reference field="1" count="7">
            <x v="69"/>
            <x v="136"/>
            <x v="137"/>
            <x v="138"/>
            <x v="142"/>
            <x v="145"/>
            <x v="149"/>
          </reference>
          <reference field="4" count="1" selected="0">
            <x v="26"/>
          </reference>
          <reference field="5" count="1" selected="0">
            <x v="5"/>
          </reference>
        </references>
      </pivotArea>
    </format>
    <format dxfId="652">
      <pivotArea collapsedLevelsAreSubtotals="1" fieldPosition="0">
        <references count="2">
          <reference field="4" count="1" defaultSubtotal="1">
            <x v="26"/>
          </reference>
          <reference field="5" count="1" selected="0">
            <x v="5"/>
          </reference>
        </references>
      </pivotArea>
    </format>
    <format dxfId="651">
      <pivotArea collapsedLevelsAreSubtotals="1" fieldPosition="0">
        <references count="2">
          <reference field="4" count="1">
            <x v="29"/>
          </reference>
          <reference field="5" count="1" selected="0">
            <x v="5"/>
          </reference>
        </references>
      </pivotArea>
    </format>
    <format dxfId="650">
      <pivotArea collapsedLevelsAreSubtotals="1" fieldPosition="0">
        <references count="3">
          <reference field="1" count="3">
            <x v="6"/>
            <x v="16"/>
            <x v="119"/>
          </reference>
          <reference field="4" count="1" selected="0">
            <x v="29"/>
          </reference>
          <reference field="5" count="1" selected="0">
            <x v="5"/>
          </reference>
        </references>
      </pivotArea>
    </format>
    <format dxfId="649">
      <pivotArea collapsedLevelsAreSubtotals="1" fieldPosition="0">
        <references count="2">
          <reference field="4" count="1" defaultSubtotal="1">
            <x v="29"/>
          </reference>
          <reference field="5" count="1" selected="0">
            <x v="5"/>
          </reference>
        </references>
      </pivotArea>
    </format>
    <format dxfId="648">
      <pivotArea collapsedLevelsAreSubtotals="1" fieldPosition="0">
        <references count="2">
          <reference field="4" count="1">
            <x v="30"/>
          </reference>
          <reference field="5" count="1" selected="0">
            <x v="5"/>
          </reference>
        </references>
      </pivotArea>
    </format>
    <format dxfId="647">
      <pivotArea collapsedLevelsAreSubtotals="1" fieldPosition="0">
        <references count="3">
          <reference field="1" count="4">
            <x v="59"/>
            <x v="61"/>
            <x v="63"/>
            <x v="65"/>
          </reference>
          <reference field="4" count="1" selected="0">
            <x v="30"/>
          </reference>
          <reference field="5" count="1" selected="0">
            <x v="5"/>
          </reference>
        </references>
      </pivotArea>
    </format>
    <format dxfId="646">
      <pivotArea collapsedLevelsAreSubtotals="1" fieldPosition="0">
        <references count="2">
          <reference field="4" count="1" defaultSubtotal="1">
            <x v="30"/>
          </reference>
          <reference field="5" count="1" selected="0">
            <x v="5"/>
          </reference>
        </references>
      </pivotArea>
    </format>
    <format dxfId="645">
      <pivotArea collapsedLevelsAreSubtotals="1" fieldPosition="0">
        <references count="2">
          <reference field="4" count="1">
            <x v="31"/>
          </reference>
          <reference field="5" count="1" selected="0">
            <x v="5"/>
          </reference>
        </references>
      </pivotArea>
    </format>
    <format dxfId="644">
      <pivotArea collapsedLevelsAreSubtotals="1" fieldPosition="0">
        <references count="3">
          <reference field="1" count="2">
            <x v="71"/>
            <x v="153"/>
          </reference>
          <reference field="4" count="1" selected="0">
            <x v="31"/>
          </reference>
          <reference field="5" count="1" selected="0">
            <x v="5"/>
          </reference>
        </references>
      </pivotArea>
    </format>
    <format dxfId="643">
      <pivotArea collapsedLevelsAreSubtotals="1" fieldPosition="0">
        <references count="2">
          <reference field="4" count="1" defaultSubtotal="1">
            <x v="31"/>
          </reference>
          <reference field="5" count="1" selected="0">
            <x v="5"/>
          </reference>
        </references>
      </pivotArea>
    </format>
    <format dxfId="642">
      <pivotArea collapsedLevelsAreSubtotals="1" fieldPosition="0">
        <references count="2">
          <reference field="4" count="1">
            <x v="32"/>
          </reference>
          <reference field="5" count="1" selected="0">
            <x v="5"/>
          </reference>
        </references>
      </pivotArea>
    </format>
    <format dxfId="641">
      <pivotArea collapsedLevelsAreSubtotals="1" fieldPosition="0">
        <references count="3">
          <reference field="1" count="13">
            <x v="0"/>
            <x v="2"/>
            <x v="5"/>
            <x v="17"/>
            <x v="18"/>
            <x v="19"/>
            <x v="20"/>
            <x v="26"/>
            <x v="46"/>
            <x v="52"/>
            <x v="73"/>
            <x v="75"/>
            <x v="256"/>
          </reference>
          <reference field="4" count="1" selected="0">
            <x v="32"/>
          </reference>
          <reference field="5" count="1" selected="0">
            <x v="5"/>
          </reference>
        </references>
      </pivotArea>
    </format>
    <format dxfId="640">
      <pivotArea collapsedLevelsAreSubtotals="1" fieldPosition="0">
        <references count="2">
          <reference field="4" count="1" defaultSubtotal="1">
            <x v="32"/>
          </reference>
          <reference field="5" count="1" selected="0">
            <x v="5"/>
          </reference>
        </references>
      </pivotArea>
    </format>
    <format dxfId="639">
      <pivotArea collapsedLevelsAreSubtotals="1" fieldPosition="0">
        <references count="2">
          <reference field="4" count="1">
            <x v="33"/>
          </reference>
          <reference field="5" count="1" selected="0">
            <x v="5"/>
          </reference>
        </references>
      </pivotArea>
    </format>
    <format dxfId="638">
      <pivotArea collapsedLevelsAreSubtotals="1" fieldPosition="0">
        <references count="3">
          <reference field="1" count="2">
            <x v="261"/>
            <x v="380"/>
          </reference>
          <reference field="4" count="1" selected="0">
            <x v="33"/>
          </reference>
          <reference field="5" count="1" selected="0">
            <x v="5"/>
          </reference>
        </references>
      </pivotArea>
    </format>
    <format dxfId="637">
      <pivotArea collapsedLevelsAreSubtotals="1" fieldPosition="0">
        <references count="2">
          <reference field="4" count="1" defaultSubtotal="1">
            <x v="33"/>
          </reference>
          <reference field="5" count="1" selected="0">
            <x v="5"/>
          </reference>
        </references>
      </pivotArea>
    </format>
    <format dxfId="636">
      <pivotArea collapsedLevelsAreSubtotals="1" fieldPosition="0">
        <references count="2">
          <reference field="4" count="1">
            <x v="34"/>
          </reference>
          <reference field="5" count="1" selected="0">
            <x v="5"/>
          </reference>
        </references>
      </pivotArea>
    </format>
    <format dxfId="635">
      <pivotArea collapsedLevelsAreSubtotals="1" fieldPosition="0">
        <references count="3">
          <reference field="1" count="1">
            <x v="14"/>
          </reference>
          <reference field="4" count="1" selected="0">
            <x v="34"/>
          </reference>
          <reference field="5" count="1" selected="0">
            <x v="5"/>
          </reference>
        </references>
      </pivotArea>
    </format>
    <format dxfId="634">
      <pivotArea collapsedLevelsAreSubtotals="1" fieldPosition="0">
        <references count="2">
          <reference field="4" count="1" defaultSubtotal="1">
            <x v="34"/>
          </reference>
          <reference field="5" count="1" selected="0">
            <x v="5"/>
          </reference>
        </references>
      </pivotArea>
    </format>
    <format dxfId="633">
      <pivotArea collapsedLevelsAreSubtotals="1" fieldPosition="0">
        <references count="2">
          <reference field="4" count="1">
            <x v="35"/>
          </reference>
          <reference field="5" count="1" selected="0">
            <x v="5"/>
          </reference>
        </references>
      </pivotArea>
    </format>
    <format dxfId="632">
      <pivotArea collapsedLevelsAreSubtotals="1" fieldPosition="0">
        <references count="3">
          <reference field="1" count="1">
            <x v="284"/>
          </reference>
          <reference field="4" count="1" selected="0">
            <x v="35"/>
          </reference>
          <reference field="5" count="1" selected="0">
            <x v="5"/>
          </reference>
        </references>
      </pivotArea>
    </format>
    <format dxfId="631">
      <pivotArea collapsedLevelsAreSubtotals="1" fieldPosition="0">
        <references count="2">
          <reference field="4" count="1" defaultSubtotal="1">
            <x v="35"/>
          </reference>
          <reference field="5" count="1" selected="0">
            <x v="5"/>
          </reference>
        </references>
      </pivotArea>
    </format>
    <format dxfId="630">
      <pivotArea collapsedLevelsAreSubtotals="1" fieldPosition="0">
        <references count="2">
          <reference field="4" count="1">
            <x v="39"/>
          </reference>
          <reference field="5" count="1" selected="0">
            <x v="5"/>
          </reference>
        </references>
      </pivotArea>
    </format>
    <format dxfId="629">
      <pivotArea collapsedLevelsAreSubtotals="1" fieldPosition="0">
        <references count="3">
          <reference field="1" count="1">
            <x v="272"/>
          </reference>
          <reference field="4" count="1" selected="0">
            <x v="39"/>
          </reference>
          <reference field="5" count="1" selected="0">
            <x v="5"/>
          </reference>
        </references>
      </pivotArea>
    </format>
    <format dxfId="628">
      <pivotArea collapsedLevelsAreSubtotals="1" fieldPosition="0">
        <references count="2">
          <reference field="4" count="1" defaultSubtotal="1">
            <x v="39"/>
          </reference>
          <reference field="5" count="1" selected="0">
            <x v="5"/>
          </reference>
        </references>
      </pivotArea>
    </format>
    <format dxfId="627">
      <pivotArea collapsedLevelsAreSubtotals="1" fieldPosition="0">
        <references count="2">
          <reference field="4" count="1">
            <x v="40"/>
          </reference>
          <reference field="5" count="1" selected="0">
            <x v="5"/>
          </reference>
        </references>
      </pivotArea>
    </format>
    <format dxfId="626">
      <pivotArea collapsedLevelsAreSubtotals="1" fieldPosition="0">
        <references count="3">
          <reference field="1" count="3">
            <x v="4"/>
            <x v="88"/>
            <x v="282"/>
          </reference>
          <reference field="4" count="1" selected="0">
            <x v="40"/>
          </reference>
          <reference field="5" count="1" selected="0">
            <x v="5"/>
          </reference>
        </references>
      </pivotArea>
    </format>
    <format dxfId="625">
      <pivotArea collapsedLevelsAreSubtotals="1" fieldPosition="0">
        <references count="2">
          <reference field="4" count="1" defaultSubtotal="1">
            <x v="40"/>
          </reference>
          <reference field="5" count="1" selected="0">
            <x v="5"/>
          </reference>
        </references>
      </pivotArea>
    </format>
    <format dxfId="624">
      <pivotArea collapsedLevelsAreSubtotals="1" fieldPosition="0">
        <references count="2">
          <reference field="4" count="1">
            <x v="41"/>
          </reference>
          <reference field="5" count="1" selected="0">
            <x v="5"/>
          </reference>
        </references>
      </pivotArea>
    </format>
    <format dxfId="623">
      <pivotArea collapsedLevelsAreSubtotals="1" fieldPosition="0">
        <references count="3">
          <reference field="1" count="1">
            <x v="11"/>
          </reference>
          <reference field="4" count="1" selected="0">
            <x v="41"/>
          </reference>
          <reference field="5" count="1" selected="0">
            <x v="5"/>
          </reference>
        </references>
      </pivotArea>
    </format>
    <format dxfId="622">
      <pivotArea collapsedLevelsAreSubtotals="1" fieldPosition="0">
        <references count="2">
          <reference field="4" count="1" defaultSubtotal="1">
            <x v="41"/>
          </reference>
          <reference field="5" count="1" selected="0">
            <x v="5"/>
          </reference>
        </references>
      </pivotArea>
    </format>
    <format dxfId="621">
      <pivotArea collapsedLevelsAreSubtotals="1" fieldPosition="0">
        <references count="2">
          <reference field="4" count="1">
            <x v="42"/>
          </reference>
          <reference field="5" count="1" selected="0">
            <x v="5"/>
          </reference>
        </references>
      </pivotArea>
    </format>
    <format dxfId="620">
      <pivotArea collapsedLevelsAreSubtotals="1" fieldPosition="0">
        <references count="3">
          <reference field="1" count="2">
            <x v="115"/>
            <x v="155"/>
          </reference>
          <reference field="4" count="1" selected="0">
            <x v="42"/>
          </reference>
          <reference field="5" count="1" selected="0">
            <x v="5"/>
          </reference>
        </references>
      </pivotArea>
    </format>
    <format dxfId="619">
      <pivotArea collapsedLevelsAreSubtotals="1" fieldPosition="0">
        <references count="2">
          <reference field="4" count="1" defaultSubtotal="1">
            <x v="42"/>
          </reference>
          <reference field="5" count="1" selected="0">
            <x v="5"/>
          </reference>
        </references>
      </pivotArea>
    </format>
    <format dxfId="618">
      <pivotArea collapsedLevelsAreSubtotals="1" fieldPosition="0">
        <references count="2">
          <reference field="4" count="1">
            <x v="43"/>
          </reference>
          <reference field="5" count="1" selected="0">
            <x v="5"/>
          </reference>
        </references>
      </pivotArea>
    </format>
    <format dxfId="617">
      <pivotArea collapsedLevelsAreSubtotals="1" fieldPosition="0">
        <references count="3">
          <reference field="1" count="36">
            <x v="1"/>
            <x v="6"/>
            <x v="7"/>
            <x v="16"/>
            <x v="23"/>
            <x v="27"/>
            <x v="32"/>
            <x v="66"/>
            <x v="67"/>
            <x v="68"/>
            <x v="119"/>
            <x v="121"/>
            <x v="122"/>
            <x v="156"/>
            <x v="232"/>
            <x v="239"/>
            <x v="240"/>
            <x v="246"/>
            <x v="247"/>
            <x v="248"/>
            <x v="249"/>
            <x v="281"/>
            <x v="303"/>
            <x v="304"/>
            <x v="305"/>
            <x v="308"/>
            <x v="309"/>
            <x v="360"/>
            <x v="412"/>
            <x v="420"/>
            <x v="421"/>
            <x v="422"/>
            <x v="423"/>
            <x v="424"/>
            <x v="425"/>
            <x v="473"/>
          </reference>
          <reference field="4" count="1" selected="0">
            <x v="43"/>
          </reference>
          <reference field="5" count="1" selected="0">
            <x v="5"/>
          </reference>
        </references>
      </pivotArea>
    </format>
    <format dxfId="616">
      <pivotArea collapsedLevelsAreSubtotals="1" fieldPosition="0">
        <references count="2">
          <reference field="4" count="1" defaultSubtotal="1">
            <x v="43"/>
          </reference>
          <reference field="5" count="1" selected="0">
            <x v="5"/>
          </reference>
        </references>
      </pivotArea>
    </format>
    <format dxfId="615">
      <pivotArea collapsedLevelsAreSubtotals="1" fieldPosition="0">
        <references count="2">
          <reference field="4" count="1">
            <x v="44"/>
          </reference>
          <reference field="5" count="1" selected="0">
            <x v="5"/>
          </reference>
        </references>
      </pivotArea>
    </format>
    <format dxfId="614">
      <pivotArea collapsedLevelsAreSubtotals="1" fieldPosition="0">
        <references count="3">
          <reference field="1" count="1">
            <x v="57"/>
          </reference>
          <reference field="4" count="1" selected="0">
            <x v="44"/>
          </reference>
          <reference field="5" count="1" selected="0">
            <x v="5"/>
          </reference>
        </references>
      </pivotArea>
    </format>
    <format dxfId="613">
      <pivotArea collapsedLevelsAreSubtotals="1" fieldPosition="0">
        <references count="2">
          <reference field="4" count="1" defaultSubtotal="1">
            <x v="44"/>
          </reference>
          <reference field="5" count="1" selected="0">
            <x v="5"/>
          </reference>
        </references>
      </pivotArea>
    </format>
    <format dxfId="612">
      <pivotArea collapsedLevelsAreSubtotals="1" fieldPosition="0">
        <references count="2">
          <reference field="4" count="1">
            <x v="45"/>
          </reference>
          <reference field="5" count="1" selected="0">
            <x v="5"/>
          </reference>
        </references>
      </pivotArea>
    </format>
    <format dxfId="611">
      <pivotArea collapsedLevelsAreSubtotals="1" fieldPosition="0">
        <references count="3">
          <reference field="1" count="1">
            <x v="57"/>
          </reference>
          <reference field="4" count="1" selected="0">
            <x v="45"/>
          </reference>
          <reference field="5" count="1" selected="0">
            <x v="5"/>
          </reference>
        </references>
      </pivotArea>
    </format>
    <format dxfId="610">
      <pivotArea collapsedLevelsAreSubtotals="1" fieldPosition="0">
        <references count="2">
          <reference field="4" count="1" defaultSubtotal="1">
            <x v="45"/>
          </reference>
          <reference field="5" count="1" selected="0">
            <x v="5"/>
          </reference>
        </references>
      </pivotArea>
    </format>
    <format dxfId="609">
      <pivotArea collapsedLevelsAreSubtotals="1" fieldPosition="0">
        <references count="2">
          <reference field="4" count="1">
            <x v="48"/>
          </reference>
          <reference field="5" count="1" selected="0">
            <x v="5"/>
          </reference>
        </references>
      </pivotArea>
    </format>
    <format dxfId="608">
      <pivotArea collapsedLevelsAreSubtotals="1" fieldPosition="0">
        <references count="3">
          <reference field="1" count="6">
            <x v="59"/>
            <x v="60"/>
            <x v="61"/>
            <x v="63"/>
            <x v="65"/>
            <x v="358"/>
          </reference>
          <reference field="4" count="1" selected="0">
            <x v="48"/>
          </reference>
          <reference field="5" count="1" selected="0">
            <x v="5"/>
          </reference>
        </references>
      </pivotArea>
    </format>
    <format dxfId="607">
      <pivotArea collapsedLevelsAreSubtotals="1" fieldPosition="0">
        <references count="2">
          <reference field="4" count="1" defaultSubtotal="1">
            <x v="48"/>
          </reference>
          <reference field="5" count="1" selected="0">
            <x v="5"/>
          </reference>
        </references>
      </pivotArea>
    </format>
    <format dxfId="606">
      <pivotArea collapsedLevelsAreSubtotals="1" fieldPosition="0">
        <references count="2">
          <reference field="4" count="1">
            <x v="49"/>
          </reference>
          <reference field="5" count="1" selected="0">
            <x v="5"/>
          </reference>
        </references>
      </pivotArea>
    </format>
    <format dxfId="605">
      <pivotArea collapsedLevelsAreSubtotals="1" fieldPosition="0">
        <references count="3">
          <reference field="1" count="11">
            <x v="36"/>
            <x v="40"/>
            <x v="41"/>
            <x v="104"/>
            <x v="107"/>
            <x v="108"/>
            <x v="161"/>
            <x v="165"/>
            <x v="171"/>
            <x v="227"/>
            <x v="438"/>
          </reference>
          <reference field="4" count="1" selected="0">
            <x v="49"/>
          </reference>
          <reference field="5" count="1" selected="0">
            <x v="5"/>
          </reference>
        </references>
      </pivotArea>
    </format>
    <format dxfId="604">
      <pivotArea collapsedLevelsAreSubtotals="1" fieldPosition="0">
        <references count="2">
          <reference field="4" count="1" defaultSubtotal="1">
            <x v="49"/>
          </reference>
          <reference field="5" count="1" selected="0">
            <x v="5"/>
          </reference>
        </references>
      </pivotArea>
    </format>
    <format dxfId="603">
      <pivotArea collapsedLevelsAreSubtotals="1" fieldPosition="0">
        <references count="2">
          <reference field="4" count="1">
            <x v="50"/>
          </reference>
          <reference field="5" count="1" selected="0">
            <x v="5"/>
          </reference>
        </references>
      </pivotArea>
    </format>
    <format dxfId="602">
      <pivotArea collapsedLevelsAreSubtotals="1" fieldPosition="0">
        <references count="3">
          <reference field="1" count="6">
            <x v="21"/>
            <x v="22"/>
            <x v="53"/>
            <x v="74"/>
            <x v="257"/>
            <x v="326"/>
          </reference>
          <reference field="4" count="1" selected="0">
            <x v="50"/>
          </reference>
          <reference field="5" count="1" selected="0">
            <x v="5"/>
          </reference>
        </references>
      </pivotArea>
    </format>
    <format dxfId="601">
      <pivotArea collapsedLevelsAreSubtotals="1" fieldPosition="0">
        <references count="2">
          <reference field="4" count="1" defaultSubtotal="1">
            <x v="50"/>
          </reference>
          <reference field="5" count="1" selected="0">
            <x v="5"/>
          </reference>
        </references>
      </pivotArea>
    </format>
    <format dxfId="600">
      <pivotArea collapsedLevelsAreSubtotals="1" fieldPosition="0">
        <references count="2">
          <reference field="4" count="1">
            <x v="58"/>
          </reference>
          <reference field="5" count="1" selected="0">
            <x v="5"/>
          </reference>
        </references>
      </pivotArea>
    </format>
    <format dxfId="599">
      <pivotArea collapsedLevelsAreSubtotals="1" fieldPosition="0">
        <references count="3">
          <reference field="1" count="17">
            <x v="10"/>
            <x v="34"/>
            <x v="43"/>
            <x v="76"/>
            <x v="85"/>
            <x v="87"/>
            <x v="90"/>
            <x v="105"/>
            <x v="148"/>
            <x v="183"/>
            <x v="189"/>
            <x v="190"/>
            <x v="202"/>
            <x v="206"/>
            <x v="270"/>
            <x v="323"/>
            <x v="331"/>
          </reference>
          <reference field="4" count="1" selected="0">
            <x v="58"/>
          </reference>
          <reference field="5" count="1" selected="0">
            <x v="5"/>
          </reference>
        </references>
      </pivotArea>
    </format>
    <format dxfId="598">
      <pivotArea collapsedLevelsAreSubtotals="1" fieldPosition="0">
        <references count="2">
          <reference field="4" count="1" defaultSubtotal="1">
            <x v="58"/>
          </reference>
          <reference field="5" count="1" selected="0">
            <x v="5"/>
          </reference>
        </references>
      </pivotArea>
    </format>
    <format dxfId="597">
      <pivotArea collapsedLevelsAreSubtotals="1" fieldPosition="0">
        <references count="2">
          <reference field="4" count="1">
            <x v="59"/>
          </reference>
          <reference field="5" count="1" selected="0">
            <x v="5"/>
          </reference>
        </references>
      </pivotArea>
    </format>
    <format dxfId="596">
      <pivotArea collapsedLevelsAreSubtotals="1" fieldPosition="0">
        <references count="3">
          <reference field="1" count="1">
            <x v="322"/>
          </reference>
          <reference field="4" count="1" selected="0">
            <x v="59"/>
          </reference>
          <reference field="5" count="1" selected="0">
            <x v="5"/>
          </reference>
        </references>
      </pivotArea>
    </format>
    <format dxfId="595">
      <pivotArea collapsedLevelsAreSubtotals="1" fieldPosition="0">
        <references count="2">
          <reference field="4" count="1" defaultSubtotal="1">
            <x v="59"/>
          </reference>
          <reference field="5" count="1" selected="0">
            <x v="5"/>
          </reference>
        </references>
      </pivotArea>
    </format>
    <format dxfId="594">
      <pivotArea collapsedLevelsAreSubtotals="1" fieldPosition="0">
        <references count="2">
          <reference field="4" count="1">
            <x v="60"/>
          </reference>
          <reference field="5" count="1" selected="0">
            <x v="5"/>
          </reference>
        </references>
      </pivotArea>
    </format>
    <format dxfId="593">
      <pivotArea collapsedLevelsAreSubtotals="1" fieldPosition="0">
        <references count="3">
          <reference field="1" count="1">
            <x v="478"/>
          </reference>
          <reference field="4" count="1" selected="0">
            <x v="60"/>
          </reference>
          <reference field="5" count="1" selected="0">
            <x v="5"/>
          </reference>
        </references>
      </pivotArea>
    </format>
    <format dxfId="592">
      <pivotArea collapsedLevelsAreSubtotals="1" fieldPosition="0">
        <references count="2">
          <reference field="4" count="1" defaultSubtotal="1">
            <x v="60"/>
          </reference>
          <reference field="5" count="1" selected="0">
            <x v="5"/>
          </reference>
        </references>
      </pivotArea>
    </format>
    <format dxfId="591">
      <pivotArea collapsedLevelsAreSubtotals="1" fieldPosition="0">
        <references count="2">
          <reference field="4" count="1">
            <x v="61"/>
          </reference>
          <reference field="5" count="1" selected="0">
            <x v="5"/>
          </reference>
        </references>
      </pivotArea>
    </format>
    <format dxfId="590">
      <pivotArea collapsedLevelsAreSubtotals="1" fieldPosition="0">
        <references count="3">
          <reference field="1" count="2">
            <x v="8"/>
            <x v="479"/>
          </reference>
          <reference field="4" count="1" selected="0">
            <x v="61"/>
          </reference>
          <reference field="5" count="1" selected="0">
            <x v="5"/>
          </reference>
        </references>
      </pivotArea>
    </format>
    <format dxfId="589">
      <pivotArea collapsedLevelsAreSubtotals="1" fieldPosition="0">
        <references count="2">
          <reference field="4" count="1" defaultSubtotal="1">
            <x v="61"/>
          </reference>
          <reference field="5" count="1" selected="0">
            <x v="5"/>
          </reference>
        </references>
      </pivotArea>
    </format>
    <format dxfId="588">
      <pivotArea collapsedLevelsAreSubtotals="1" fieldPosition="0">
        <references count="2">
          <reference field="4" count="1">
            <x v="66"/>
          </reference>
          <reference field="5" count="1" selected="0">
            <x v="5"/>
          </reference>
        </references>
      </pivotArea>
    </format>
    <format dxfId="587">
      <pivotArea collapsedLevelsAreSubtotals="1" fieldPosition="0">
        <references count="3">
          <reference field="1" count="1">
            <x v="45"/>
          </reference>
          <reference field="4" count="1" selected="0">
            <x v="66"/>
          </reference>
          <reference field="5" count="1" selected="0">
            <x v="5"/>
          </reference>
        </references>
      </pivotArea>
    </format>
    <format dxfId="586">
      <pivotArea collapsedLevelsAreSubtotals="1" fieldPosition="0">
        <references count="2">
          <reference field="4" count="1" defaultSubtotal="1">
            <x v="66"/>
          </reference>
          <reference field="5" count="1" selected="0">
            <x v="5"/>
          </reference>
        </references>
      </pivotArea>
    </format>
    <format dxfId="585">
      <pivotArea collapsedLevelsAreSubtotals="1" fieldPosition="0">
        <references count="2">
          <reference field="4" count="1">
            <x v="67"/>
          </reference>
          <reference field="5" count="1" selected="0">
            <x v="5"/>
          </reference>
        </references>
      </pivotArea>
    </format>
    <format dxfId="584">
      <pivotArea collapsedLevelsAreSubtotals="1" fieldPosition="0">
        <references count="3">
          <reference field="1" count="10">
            <x v="44"/>
            <x v="70"/>
            <x v="153"/>
            <x v="251"/>
            <x v="252"/>
            <x v="254"/>
            <x v="413"/>
            <x v="415"/>
            <x v="416"/>
            <x v="417"/>
          </reference>
          <reference field="4" count="1" selected="0">
            <x v="67"/>
          </reference>
          <reference field="5" count="1" selected="0">
            <x v="5"/>
          </reference>
        </references>
      </pivotArea>
    </format>
    <format dxfId="583">
      <pivotArea collapsedLevelsAreSubtotals="1" fieldPosition="0">
        <references count="2">
          <reference field="4" count="1" defaultSubtotal="1">
            <x v="67"/>
          </reference>
          <reference field="5" count="1" selected="0">
            <x v="5"/>
          </reference>
        </references>
      </pivotArea>
    </format>
    <format dxfId="582">
      <pivotArea collapsedLevelsAreSubtotals="1" fieldPosition="0">
        <references count="2">
          <reference field="4" count="1">
            <x v="68"/>
          </reference>
          <reference field="5" count="1" selected="0">
            <x v="5"/>
          </reference>
        </references>
      </pivotArea>
    </format>
    <format dxfId="581">
      <pivotArea collapsedLevelsAreSubtotals="1" fieldPosition="0">
        <references count="3">
          <reference field="1" count="1">
            <x v="395"/>
          </reference>
          <reference field="4" count="1" selected="0">
            <x v="68"/>
          </reference>
          <reference field="5" count="1" selected="0">
            <x v="5"/>
          </reference>
        </references>
      </pivotArea>
    </format>
    <format dxfId="580">
      <pivotArea collapsedLevelsAreSubtotals="1" fieldPosition="0">
        <references count="2">
          <reference field="4" count="1" defaultSubtotal="1">
            <x v="68"/>
          </reference>
          <reference field="5" count="1" selected="0">
            <x v="5"/>
          </reference>
        </references>
      </pivotArea>
    </format>
    <format dxfId="579">
      <pivotArea collapsedLevelsAreSubtotals="1" fieldPosition="0">
        <references count="2">
          <reference field="4" count="1">
            <x v="72"/>
          </reference>
          <reference field="5" count="1" selected="0">
            <x v="5"/>
          </reference>
        </references>
      </pivotArea>
    </format>
    <format dxfId="578">
      <pivotArea collapsedLevelsAreSubtotals="1" fieldPosition="0">
        <references count="3">
          <reference field="1" count="1">
            <x v="46"/>
          </reference>
          <reference field="4" count="1" selected="0">
            <x v="72"/>
          </reference>
          <reference field="5" count="1" selected="0">
            <x v="5"/>
          </reference>
        </references>
      </pivotArea>
    </format>
    <format dxfId="577">
      <pivotArea collapsedLevelsAreSubtotals="1" fieldPosition="0">
        <references count="2">
          <reference field="4" count="1" defaultSubtotal="1">
            <x v="72"/>
          </reference>
          <reference field="5" count="1" selected="0">
            <x v="5"/>
          </reference>
        </references>
      </pivotArea>
    </format>
    <format dxfId="576">
      <pivotArea collapsedLevelsAreSubtotals="1" fieldPosition="0">
        <references count="2">
          <reference field="4" count="1">
            <x v="73"/>
          </reference>
          <reference field="5" count="1" selected="0">
            <x v="5"/>
          </reference>
        </references>
      </pivotArea>
    </format>
    <format dxfId="575">
      <pivotArea collapsedLevelsAreSubtotals="1" fieldPosition="0">
        <references count="3">
          <reference field="1" count="12">
            <x v="0"/>
            <x v="2"/>
            <x v="5"/>
            <x v="17"/>
            <x v="18"/>
            <x v="19"/>
            <x v="20"/>
            <x v="52"/>
            <x v="72"/>
            <x v="73"/>
            <x v="75"/>
            <x v="256"/>
          </reference>
          <reference field="4" count="1" selected="0">
            <x v="73"/>
          </reference>
          <reference field="5" count="1" selected="0">
            <x v="5"/>
          </reference>
        </references>
      </pivotArea>
    </format>
    <format dxfId="574">
      <pivotArea collapsedLevelsAreSubtotals="1" fieldPosition="0">
        <references count="2">
          <reference field="4" count="1" defaultSubtotal="1">
            <x v="73"/>
          </reference>
          <reference field="5" count="1" selected="0">
            <x v="5"/>
          </reference>
        </references>
      </pivotArea>
    </format>
    <format dxfId="573">
      <pivotArea collapsedLevelsAreSubtotals="1" fieldPosition="0">
        <references count="2">
          <reference field="4" count="1">
            <x v="74"/>
          </reference>
          <reference field="5" count="1" selected="0">
            <x v="5"/>
          </reference>
        </references>
      </pivotArea>
    </format>
    <format dxfId="572">
      <pivotArea collapsedLevelsAreSubtotals="1" fieldPosition="0">
        <references count="3">
          <reference field="1" count="1">
            <x v="321"/>
          </reference>
          <reference field="4" count="1" selected="0">
            <x v="74"/>
          </reference>
          <reference field="5" count="1" selected="0">
            <x v="5"/>
          </reference>
        </references>
      </pivotArea>
    </format>
    <format dxfId="571">
      <pivotArea collapsedLevelsAreSubtotals="1" fieldPosition="0">
        <references count="2">
          <reference field="4" count="1" defaultSubtotal="1">
            <x v="74"/>
          </reference>
          <reference field="5" count="1" selected="0">
            <x v="5"/>
          </reference>
        </references>
      </pivotArea>
    </format>
    <format dxfId="570">
      <pivotArea collapsedLevelsAreSubtotals="1" fieldPosition="0">
        <references count="1">
          <reference field="5" count="1" defaultSubtotal="1">
            <x v="5"/>
          </reference>
        </references>
      </pivotArea>
    </format>
    <format dxfId="569">
      <pivotArea collapsedLevelsAreSubtotals="1" fieldPosition="0">
        <references count="1">
          <reference field="5" count="1">
            <x v="6"/>
          </reference>
        </references>
      </pivotArea>
    </format>
    <format dxfId="568">
      <pivotArea collapsedLevelsAreSubtotals="1" fieldPosition="0">
        <references count="2">
          <reference field="4" count="1">
            <x v="28"/>
          </reference>
          <reference field="5" count="1" selected="0">
            <x v="6"/>
          </reference>
        </references>
      </pivotArea>
    </format>
    <format dxfId="567">
      <pivotArea collapsedLevelsAreSubtotals="1" fieldPosition="0">
        <references count="3">
          <reference field="1" count="2">
            <x v="9"/>
            <x v="299"/>
          </reference>
          <reference field="4" count="1" selected="0">
            <x v="28"/>
          </reference>
          <reference field="5" count="1" selected="0">
            <x v="6"/>
          </reference>
        </references>
      </pivotArea>
    </format>
    <format dxfId="566">
      <pivotArea collapsedLevelsAreSubtotals="1" fieldPosition="0">
        <references count="2">
          <reference field="4" count="1" defaultSubtotal="1">
            <x v="28"/>
          </reference>
          <reference field="5" count="1" selected="0">
            <x v="6"/>
          </reference>
        </references>
      </pivotArea>
    </format>
    <format dxfId="565">
      <pivotArea collapsedLevelsAreSubtotals="1" fieldPosition="0">
        <references count="2">
          <reference field="4" count="1">
            <x v="62"/>
          </reference>
          <reference field="5" count="1" selected="0">
            <x v="6"/>
          </reference>
        </references>
      </pivotArea>
    </format>
    <format dxfId="564">
      <pivotArea collapsedLevelsAreSubtotals="1" fieldPosition="0">
        <references count="3">
          <reference field="1" count="84">
            <x v="1"/>
            <x v="6"/>
            <x v="7"/>
            <x v="10"/>
            <x v="11"/>
            <x v="12"/>
            <x v="13"/>
            <x v="14"/>
            <x v="23"/>
            <x v="24"/>
            <x v="34"/>
            <x v="36"/>
            <x v="40"/>
            <x v="41"/>
            <x v="43"/>
            <x v="47"/>
            <x v="49"/>
            <x v="56"/>
            <x v="57"/>
            <x v="66"/>
            <x v="68"/>
            <x v="85"/>
            <x v="87"/>
            <x v="92"/>
            <x v="94"/>
            <x v="102"/>
            <x v="103"/>
            <x v="104"/>
            <x v="105"/>
            <x v="106"/>
            <x v="107"/>
            <x v="109"/>
            <x v="110"/>
            <x v="111"/>
            <x v="148"/>
            <x v="154"/>
            <x v="156"/>
            <x v="158"/>
            <x v="162"/>
            <x v="166"/>
            <x v="172"/>
            <x v="173"/>
            <x v="174"/>
            <x v="175"/>
            <x v="176"/>
            <x v="177"/>
            <x v="178"/>
            <x v="179"/>
            <x v="180"/>
            <x v="184"/>
            <x v="192"/>
            <x v="193"/>
            <x v="202"/>
            <x v="205"/>
            <x v="206"/>
            <x v="212"/>
            <x v="213"/>
            <x v="214"/>
            <x v="216"/>
            <x v="217"/>
            <x v="223"/>
            <x v="224"/>
            <x v="228"/>
            <x v="229"/>
            <x v="239"/>
            <x v="240"/>
            <x v="243"/>
            <x v="245"/>
            <x v="270"/>
            <x v="282"/>
            <x v="331"/>
            <x v="341"/>
            <x v="347"/>
            <x v="353"/>
            <x v="359"/>
            <x v="365"/>
            <x v="393"/>
            <x v="398"/>
            <x v="419"/>
            <x v="435"/>
            <x v="436"/>
            <x v="437"/>
            <x v="457"/>
            <x v="473"/>
          </reference>
          <reference field="4" count="1" selected="0">
            <x v="62"/>
          </reference>
          <reference field="5" count="1" selected="0">
            <x v="6"/>
          </reference>
        </references>
      </pivotArea>
    </format>
    <format dxfId="563">
      <pivotArea collapsedLevelsAreSubtotals="1" fieldPosition="0">
        <references count="2">
          <reference field="4" count="1" defaultSubtotal="1">
            <x v="62"/>
          </reference>
          <reference field="5" count="1" selected="0">
            <x v="6"/>
          </reference>
        </references>
      </pivotArea>
    </format>
    <format dxfId="562">
      <pivotArea collapsedLevelsAreSubtotals="1" fieldPosition="0">
        <references count="2">
          <reference field="4" count="1">
            <x v="65"/>
          </reference>
          <reference field="5" count="1" selected="0">
            <x v="6"/>
          </reference>
        </references>
      </pivotArea>
    </format>
    <format dxfId="561">
      <pivotArea collapsedLevelsAreSubtotals="1" fieldPosition="0">
        <references count="3">
          <reference field="1" count="19">
            <x v="26"/>
            <x v="40"/>
            <x v="45"/>
            <x v="55"/>
            <x v="70"/>
            <x v="134"/>
            <x v="220"/>
            <x v="221"/>
            <x v="251"/>
            <x v="252"/>
            <x v="253"/>
            <x v="263"/>
            <x v="265"/>
            <x v="413"/>
            <x v="415"/>
            <x v="416"/>
            <x v="456"/>
            <x v="460"/>
            <x v="461"/>
          </reference>
          <reference field="4" count="1" selected="0">
            <x v="65"/>
          </reference>
          <reference field="5" count="1" selected="0">
            <x v="6"/>
          </reference>
        </references>
      </pivotArea>
    </format>
    <format dxfId="560">
      <pivotArea collapsedLevelsAreSubtotals="1" fieldPosition="0">
        <references count="2">
          <reference field="4" count="1" defaultSubtotal="1">
            <x v="65"/>
          </reference>
          <reference field="5" count="1" selected="0">
            <x v="6"/>
          </reference>
        </references>
      </pivotArea>
    </format>
    <format dxfId="559">
      <pivotArea collapsedLevelsAreSubtotals="1" fieldPosition="0">
        <references count="1">
          <reference field="5" count="1" defaultSubtotal="1">
            <x v="6"/>
          </reference>
        </references>
      </pivotArea>
    </format>
    <format dxfId="558">
      <pivotArea collapsedLevelsAreSubtotals="1" fieldPosition="0">
        <references count="1">
          <reference field="5" count="1">
            <x v="7"/>
          </reference>
        </references>
      </pivotArea>
    </format>
    <format dxfId="557">
      <pivotArea collapsedLevelsAreSubtotals="1" fieldPosition="0">
        <references count="2">
          <reference field="4" count="1">
            <x v="52"/>
          </reference>
          <reference field="5" count="1" selected="0">
            <x v="7"/>
          </reference>
        </references>
      </pivotArea>
    </format>
    <format dxfId="556">
      <pivotArea collapsedLevelsAreSubtotals="1" fieldPosition="0">
        <references count="3">
          <reference field="1" count="54">
            <x v="21"/>
            <x v="35"/>
            <x v="36"/>
            <x v="40"/>
            <x v="41"/>
            <x v="50"/>
            <x v="59"/>
            <x v="60"/>
            <x v="62"/>
            <x v="63"/>
            <x v="64"/>
            <x v="65"/>
            <x v="100"/>
            <x v="102"/>
            <x v="103"/>
            <x v="104"/>
            <x v="106"/>
            <x v="107"/>
            <x v="132"/>
            <x v="158"/>
            <x v="159"/>
            <x v="160"/>
            <x v="161"/>
            <x v="162"/>
            <x v="163"/>
            <x v="164"/>
            <x v="165"/>
            <x v="167"/>
            <x v="168"/>
            <x v="170"/>
            <x v="171"/>
            <x v="192"/>
            <x v="193"/>
            <x v="205"/>
            <x v="222"/>
            <x v="231"/>
            <x v="289"/>
            <x v="316"/>
            <x v="318"/>
            <x v="342"/>
            <x v="343"/>
            <x v="350"/>
            <x v="351"/>
            <x v="359"/>
            <x v="365"/>
            <x v="366"/>
            <x v="367"/>
            <x v="368"/>
            <x v="369"/>
            <x v="370"/>
            <x v="371"/>
            <x v="373"/>
            <x v="374"/>
            <x v="438"/>
          </reference>
          <reference field="4" count="1" selected="0">
            <x v="52"/>
          </reference>
          <reference field="5" count="1" selected="0">
            <x v="7"/>
          </reference>
        </references>
      </pivotArea>
    </format>
    <format dxfId="555">
      <pivotArea collapsedLevelsAreSubtotals="1" fieldPosition="0">
        <references count="2">
          <reference field="4" count="1" defaultSubtotal="1">
            <x v="52"/>
          </reference>
          <reference field="5" count="1" selected="0">
            <x v="7"/>
          </reference>
        </references>
      </pivotArea>
    </format>
    <format dxfId="554">
      <pivotArea collapsedLevelsAreSubtotals="1" fieldPosition="0">
        <references count="2">
          <reference field="4" count="1">
            <x v="56"/>
          </reference>
          <reference field="5" count="1" selected="0">
            <x v="7"/>
          </reference>
        </references>
      </pivotArea>
    </format>
    <format dxfId="553">
      <pivotArea collapsedLevelsAreSubtotals="1" fieldPosition="0">
        <references count="3">
          <reference field="1" count="25">
            <x v="104"/>
            <x v="160"/>
            <x v="164"/>
            <x v="168"/>
            <x v="193"/>
            <x v="222"/>
            <x v="230"/>
            <x v="231"/>
            <x v="325"/>
            <x v="342"/>
            <x v="343"/>
            <x v="350"/>
            <x v="351"/>
            <x v="352"/>
            <x v="359"/>
            <x v="365"/>
            <x v="366"/>
            <x v="367"/>
            <x v="368"/>
            <x v="369"/>
            <x v="370"/>
            <x v="371"/>
            <x v="373"/>
            <x v="374"/>
            <x v="438"/>
          </reference>
          <reference field="4" count="1" selected="0">
            <x v="56"/>
          </reference>
          <reference field="5" count="1" selected="0">
            <x v="7"/>
          </reference>
        </references>
      </pivotArea>
    </format>
    <format dxfId="552">
      <pivotArea collapsedLevelsAreSubtotals="1" fieldPosition="0">
        <references count="2">
          <reference field="4" count="1" defaultSubtotal="1">
            <x v="56"/>
          </reference>
          <reference field="5" count="1" selected="0">
            <x v="7"/>
          </reference>
        </references>
      </pivotArea>
    </format>
    <format dxfId="551">
      <pivotArea collapsedLevelsAreSubtotals="1" fieldPosition="0">
        <references count="2">
          <reference field="4" count="1">
            <x v="71"/>
          </reference>
          <reference field="5" count="1" selected="0">
            <x v="7"/>
          </reference>
        </references>
      </pivotArea>
    </format>
    <format dxfId="550">
      <pivotArea collapsedLevelsAreSubtotals="1" fieldPosition="0">
        <references count="3">
          <reference field="1" count="56">
            <x v="2"/>
            <x v="17"/>
            <x v="18"/>
            <x v="19"/>
            <x v="20"/>
            <x v="26"/>
            <x v="36"/>
            <x v="40"/>
            <x v="41"/>
            <x v="42"/>
            <x v="51"/>
            <x v="52"/>
            <x v="72"/>
            <x v="73"/>
            <x v="97"/>
            <x v="102"/>
            <x v="103"/>
            <x v="104"/>
            <x v="106"/>
            <x v="107"/>
            <x v="127"/>
            <x v="157"/>
            <x v="158"/>
            <x v="159"/>
            <x v="160"/>
            <x v="162"/>
            <x v="163"/>
            <x v="164"/>
            <x v="167"/>
            <x v="168"/>
            <x v="171"/>
            <x v="185"/>
            <x v="186"/>
            <x v="187"/>
            <x v="191"/>
            <x v="193"/>
            <x v="205"/>
            <x v="218"/>
            <x v="219"/>
            <x v="227"/>
            <x v="231"/>
            <x v="294"/>
            <x v="357"/>
            <x v="359"/>
            <x v="365"/>
            <x v="366"/>
            <x v="367"/>
            <x v="369"/>
            <x v="370"/>
            <x v="371"/>
            <x v="373"/>
            <x v="374"/>
            <x v="375"/>
            <x v="377"/>
            <x v="379"/>
            <x v="438"/>
          </reference>
          <reference field="4" count="1" selected="0">
            <x v="71"/>
          </reference>
          <reference field="5" count="1" selected="0">
            <x v="7"/>
          </reference>
        </references>
      </pivotArea>
    </format>
    <format dxfId="549">
      <pivotArea collapsedLevelsAreSubtotals="1" fieldPosition="0">
        <references count="2">
          <reference field="4" count="1" defaultSubtotal="1">
            <x v="71"/>
          </reference>
          <reference field="5" count="1" selected="0">
            <x v="7"/>
          </reference>
        </references>
      </pivotArea>
    </format>
    <format dxfId="548">
      <pivotArea collapsedLevelsAreSubtotals="1" fieldPosition="0">
        <references count="1">
          <reference field="5" count="1" defaultSubtotal="1">
            <x v="7"/>
          </reference>
        </references>
      </pivotArea>
    </format>
    <format dxfId="547">
      <pivotArea collapsedLevelsAreSubtotals="1" fieldPosition="0">
        <references count="1">
          <reference field="5" count="1">
            <x v="8"/>
          </reference>
        </references>
      </pivotArea>
    </format>
    <format dxfId="546">
      <pivotArea collapsedLevelsAreSubtotals="1" fieldPosition="0">
        <references count="2">
          <reference field="4" count="1">
            <x v="19"/>
          </reference>
          <reference field="5" count="1" selected="0">
            <x v="8"/>
          </reference>
        </references>
      </pivotArea>
    </format>
    <format dxfId="545">
      <pivotArea collapsedLevelsAreSubtotals="1" fieldPosition="0">
        <references count="3">
          <reference field="1" count="1">
            <x v="49"/>
          </reference>
          <reference field="4" count="1" selected="0">
            <x v="19"/>
          </reference>
          <reference field="5" count="1" selected="0">
            <x v="8"/>
          </reference>
        </references>
      </pivotArea>
    </format>
    <format dxfId="544">
      <pivotArea collapsedLevelsAreSubtotals="1" fieldPosition="0">
        <references count="2">
          <reference field="4" count="1" defaultSubtotal="1">
            <x v="19"/>
          </reference>
          <reference field="5" count="1" selected="0">
            <x v="8"/>
          </reference>
        </references>
      </pivotArea>
    </format>
    <format dxfId="543">
      <pivotArea collapsedLevelsAreSubtotals="1" fieldPosition="0">
        <references count="2">
          <reference field="4" count="1">
            <x v="38"/>
          </reference>
          <reference field="5" count="1" selected="0">
            <x v="8"/>
          </reference>
        </references>
      </pivotArea>
    </format>
    <format dxfId="542">
      <pivotArea collapsedLevelsAreSubtotals="1" fieldPosition="0">
        <references count="3">
          <reference field="1" count="1">
            <x v="88"/>
          </reference>
          <reference field="4" count="1" selected="0">
            <x v="38"/>
          </reference>
          <reference field="5" count="1" selected="0">
            <x v="8"/>
          </reference>
        </references>
      </pivotArea>
    </format>
    <format dxfId="541">
      <pivotArea collapsedLevelsAreSubtotals="1" fieldPosition="0">
        <references count="2">
          <reference field="4" count="1" defaultSubtotal="1">
            <x v="38"/>
          </reference>
          <reference field="5" count="1" selected="0">
            <x v="8"/>
          </reference>
        </references>
      </pivotArea>
    </format>
    <format dxfId="540">
      <pivotArea collapsedLevelsAreSubtotals="1" fieldPosition="0">
        <references count="2">
          <reference field="4" count="1">
            <x v="46"/>
          </reference>
          <reference field="5" count="1" selected="0">
            <x v="8"/>
          </reference>
        </references>
      </pivotArea>
    </format>
    <format dxfId="539">
      <pivotArea collapsedLevelsAreSubtotals="1" fieldPosition="0">
        <references count="3">
          <reference field="1" count="11">
            <x v="1"/>
            <x v="6"/>
            <x v="7"/>
            <x v="23"/>
            <x v="57"/>
            <x v="67"/>
            <x v="68"/>
            <x v="119"/>
            <x v="156"/>
            <x v="240"/>
            <x v="412"/>
          </reference>
          <reference field="4" count="1" selected="0">
            <x v="46"/>
          </reference>
          <reference field="5" count="1" selected="0">
            <x v="8"/>
          </reference>
        </references>
      </pivotArea>
    </format>
    <format dxfId="538">
      <pivotArea collapsedLevelsAreSubtotals="1" fieldPosition="0">
        <references count="2">
          <reference field="4" count="1" defaultSubtotal="1">
            <x v="46"/>
          </reference>
          <reference field="5" count="1" selected="0">
            <x v="8"/>
          </reference>
        </references>
      </pivotArea>
    </format>
    <format dxfId="537">
      <pivotArea collapsedLevelsAreSubtotals="1" fieldPosition="0">
        <references count="2">
          <reference field="4" count="1">
            <x v="47"/>
          </reference>
          <reference field="5" count="1" selected="0">
            <x v="8"/>
          </reference>
        </references>
      </pivotArea>
    </format>
    <format dxfId="536">
      <pivotArea collapsedLevelsAreSubtotals="1" fieldPosition="0">
        <references count="3">
          <reference field="1" count="6">
            <x v="21"/>
            <x v="22"/>
            <x v="59"/>
            <x v="65"/>
            <x v="74"/>
            <x v="326"/>
          </reference>
          <reference field="4" count="1" selected="0">
            <x v="47"/>
          </reference>
          <reference field="5" count="1" selected="0">
            <x v="8"/>
          </reference>
        </references>
      </pivotArea>
    </format>
    <format dxfId="535">
      <pivotArea collapsedLevelsAreSubtotals="1" fieldPosition="0">
        <references count="2">
          <reference field="4" count="1" defaultSubtotal="1">
            <x v="47"/>
          </reference>
          <reference field="5" count="1" selected="0">
            <x v="8"/>
          </reference>
        </references>
      </pivotArea>
    </format>
    <format dxfId="534">
      <pivotArea collapsedLevelsAreSubtotals="1" fieldPosition="0">
        <references count="2">
          <reference field="4" count="1">
            <x v="64"/>
          </reference>
          <reference field="5" count="1" selected="0">
            <x v="8"/>
          </reference>
        </references>
      </pivotArea>
    </format>
    <format dxfId="533">
      <pivotArea collapsedLevelsAreSubtotals="1" fieldPosition="0">
        <references count="3">
          <reference field="1" count="3">
            <x v="70"/>
            <x v="251"/>
            <x v="252"/>
          </reference>
          <reference field="4" count="1" selected="0">
            <x v="64"/>
          </reference>
          <reference field="5" count="1" selected="0">
            <x v="8"/>
          </reference>
        </references>
      </pivotArea>
    </format>
    <format dxfId="532">
      <pivotArea collapsedLevelsAreSubtotals="1" fieldPosition="0">
        <references count="2">
          <reference field="4" count="1" defaultSubtotal="1">
            <x v="64"/>
          </reference>
          <reference field="5" count="1" selected="0">
            <x v="8"/>
          </reference>
        </references>
      </pivotArea>
    </format>
    <format dxfId="531">
      <pivotArea collapsedLevelsAreSubtotals="1" fieldPosition="0">
        <references count="2">
          <reference field="4" count="1">
            <x v="70"/>
          </reference>
          <reference field="5" count="1" selected="0">
            <x v="8"/>
          </reference>
        </references>
      </pivotArea>
    </format>
    <format dxfId="530">
      <pivotArea collapsedLevelsAreSubtotals="1" fieldPosition="0">
        <references count="3">
          <reference field="1" count="1">
            <x v="26"/>
          </reference>
          <reference field="4" count="1" selected="0">
            <x v="70"/>
          </reference>
          <reference field="5" count="1" selected="0">
            <x v="8"/>
          </reference>
        </references>
      </pivotArea>
    </format>
    <format dxfId="529">
      <pivotArea collapsedLevelsAreSubtotals="1" fieldPosition="0">
        <references count="2">
          <reference field="4" count="1" defaultSubtotal="1">
            <x v="70"/>
          </reference>
          <reference field="5" count="1" selected="0">
            <x v="8"/>
          </reference>
        </references>
      </pivotArea>
    </format>
    <format dxfId="528">
      <pivotArea collapsedLevelsAreSubtotals="1" fieldPosition="0">
        <references count="1">
          <reference field="5" count="1" defaultSubtotal="1">
            <x v="8"/>
          </reference>
        </references>
      </pivotArea>
    </format>
    <format dxfId="527">
      <pivotArea grandRow="1" outline="0" collapsedLevelsAreSubtotals="1" fieldPosition="0"/>
    </format>
    <format dxfId="526">
      <pivotArea collapsedLevelsAreSubtotals="1" fieldPosition="0">
        <references count="3">
          <reference field="1" count="1">
            <x v="484"/>
          </reference>
          <reference field="4" count="1" selected="0">
            <x v="11"/>
          </reference>
          <reference field="5" count="1" selected="0">
            <x v="0"/>
          </reference>
        </references>
      </pivotArea>
    </format>
    <format dxfId="525">
      <pivotArea collapsedLevelsAreSubtotals="1" fieldPosition="0">
        <references count="2">
          <reference field="4" count="1" defaultSubtotal="1">
            <x v="11"/>
          </reference>
          <reference field="5" count="1" selected="0">
            <x v="0"/>
          </reference>
        </references>
      </pivotArea>
    </format>
    <format dxfId="524">
      <pivotArea collapsedLevelsAreSubtotals="1" fieldPosition="0">
        <references count="2">
          <reference field="4" count="1">
            <x v="15"/>
          </reference>
          <reference field="5" count="1" selected="0">
            <x v="0"/>
          </reference>
        </references>
      </pivotArea>
    </format>
    <format dxfId="523">
      <pivotArea collapsedLevelsAreSubtotals="1" fieldPosition="0">
        <references count="3">
          <reference field="1" count="6">
            <x v="48"/>
            <x v="88"/>
            <x v="237"/>
            <x v="320"/>
            <x v="481"/>
            <x v="485"/>
          </reference>
          <reference field="4" count="1" selected="0">
            <x v="15"/>
          </reference>
          <reference field="5" count="1" selected="0">
            <x v="0"/>
          </reference>
        </references>
      </pivotArea>
    </format>
    <format dxfId="522">
      <pivotArea collapsedLevelsAreSubtotals="1" fieldPosition="0">
        <references count="2">
          <reference field="4" count="1" defaultSubtotal="1">
            <x v="15"/>
          </reference>
          <reference field="5" count="1" selected="0">
            <x v="0"/>
          </reference>
        </references>
      </pivotArea>
    </format>
    <format dxfId="521">
      <pivotArea collapsedLevelsAreSubtotals="1" fieldPosition="0">
        <references count="2">
          <reference field="4" count="1">
            <x v="37"/>
          </reference>
          <reference field="5" count="1" selected="0">
            <x v="0"/>
          </reference>
        </references>
      </pivotArea>
    </format>
    <format dxfId="520">
      <pivotArea collapsedLevelsAreSubtotals="1" fieldPosition="0">
        <references count="3">
          <reference field="1" count="17">
            <x v="10"/>
            <x v="33"/>
            <x v="34"/>
            <x v="43"/>
            <x v="85"/>
            <x v="87"/>
            <x v="105"/>
            <x v="148"/>
            <x v="181"/>
            <x v="202"/>
            <x v="206"/>
            <x v="241"/>
            <x v="270"/>
            <x v="315"/>
            <x v="331"/>
            <x v="480"/>
            <x v="484"/>
          </reference>
          <reference field="4" count="1" selected="0">
            <x v="37"/>
          </reference>
          <reference field="5" count="1" selected="0">
            <x v="0"/>
          </reference>
        </references>
      </pivotArea>
    </format>
    <format dxfId="519">
      <pivotArea collapsedLevelsAreSubtotals="1" fieldPosition="0">
        <references count="2">
          <reference field="4" count="1" defaultSubtotal="1">
            <x v="37"/>
          </reference>
          <reference field="5" count="1" selected="0">
            <x v="0"/>
          </reference>
        </references>
      </pivotArea>
    </format>
    <format dxfId="518">
      <pivotArea collapsedLevelsAreSubtotals="1" fieldPosition="0">
        <references count="1">
          <reference field="5" count="1" defaultSubtotal="1">
            <x v="0"/>
          </reference>
        </references>
      </pivotArea>
    </format>
    <format dxfId="517">
      <pivotArea collapsedLevelsAreSubtotals="1" fieldPosition="0">
        <references count="1">
          <reference field="5" count="1">
            <x v="1"/>
          </reference>
        </references>
      </pivotArea>
    </format>
    <format dxfId="516">
      <pivotArea collapsedLevelsAreSubtotals="1" fieldPosition="0">
        <references count="2">
          <reference field="4" count="1">
            <x v="0"/>
          </reference>
          <reference field="5" count="1" selected="0">
            <x v="1"/>
          </reference>
        </references>
      </pivotArea>
    </format>
    <format dxfId="515">
      <pivotArea collapsedLevelsAreSubtotals="1" fieldPosition="0">
        <references count="3">
          <reference field="1" count="1">
            <x v="33"/>
          </reference>
          <reference field="4" count="1" selected="0">
            <x v="0"/>
          </reference>
          <reference field="5" count="1" selected="0">
            <x v="1"/>
          </reference>
        </references>
      </pivotArea>
    </format>
    <format dxfId="514">
      <pivotArea collapsedLevelsAreSubtotals="1" fieldPosition="0">
        <references count="2">
          <reference field="4" count="1" defaultSubtotal="1">
            <x v="0"/>
          </reference>
          <reference field="5" count="1" selected="0">
            <x v="1"/>
          </reference>
        </references>
      </pivotArea>
    </format>
    <format dxfId="513">
      <pivotArea collapsedLevelsAreSubtotals="1" fieldPosition="0">
        <references count="2">
          <reference field="4" count="1">
            <x v="2"/>
          </reference>
          <reference field="5" count="1" selected="0">
            <x v="1"/>
          </reference>
        </references>
      </pivotArea>
    </format>
    <format dxfId="512">
      <pivotArea collapsedLevelsAreSubtotals="1" fieldPosition="0">
        <references count="3">
          <reference field="1" count="23">
            <x v="15"/>
            <x v="69"/>
            <x v="135"/>
            <x v="136"/>
            <x v="137"/>
            <x v="138"/>
            <x v="139"/>
            <x v="140"/>
            <x v="141"/>
            <x v="142"/>
            <x v="143"/>
            <x v="144"/>
            <x v="145"/>
            <x v="146"/>
            <x v="147"/>
            <x v="148"/>
            <x v="149"/>
            <x v="150"/>
            <x v="151"/>
            <x v="152"/>
            <x v="402"/>
            <x v="443"/>
            <x v="452"/>
          </reference>
          <reference field="4" count="1" selected="0">
            <x v="2"/>
          </reference>
          <reference field="5" count="1" selected="0">
            <x v="1"/>
          </reference>
        </references>
      </pivotArea>
    </format>
    <format dxfId="511">
      <pivotArea collapsedLevelsAreSubtotals="1" fieldPosition="0">
        <references count="2">
          <reference field="4" count="1" defaultSubtotal="1">
            <x v="2"/>
          </reference>
          <reference field="5" count="1" selected="0">
            <x v="1"/>
          </reference>
        </references>
      </pivotArea>
    </format>
    <format dxfId="510">
      <pivotArea collapsedLevelsAreSubtotals="1" fieldPosition="0">
        <references count="2">
          <reference field="4" count="1">
            <x v="3"/>
          </reference>
          <reference field="5" count="1" selected="0">
            <x v="1"/>
          </reference>
        </references>
      </pivotArea>
    </format>
    <format dxfId="509">
      <pivotArea collapsedLevelsAreSubtotals="1" fieldPosition="0">
        <references count="3">
          <reference field="1" count="1">
            <x v="281"/>
          </reference>
          <reference field="4" count="1" selected="0">
            <x v="3"/>
          </reference>
          <reference field="5" count="1" selected="0">
            <x v="1"/>
          </reference>
        </references>
      </pivotArea>
    </format>
    <format dxfId="508">
      <pivotArea collapsedLevelsAreSubtotals="1" fieldPosition="0">
        <references count="2">
          <reference field="4" count="1" defaultSubtotal="1">
            <x v="3"/>
          </reference>
          <reference field="5" count="1" selected="0">
            <x v="1"/>
          </reference>
        </references>
      </pivotArea>
    </format>
    <format dxfId="507">
      <pivotArea collapsedLevelsAreSubtotals="1" fieldPosition="0">
        <references count="2">
          <reference field="4" count="1">
            <x v="4"/>
          </reference>
          <reference field="5" count="1" selected="0">
            <x v="1"/>
          </reference>
        </references>
      </pivotArea>
    </format>
    <format dxfId="506">
      <pivotArea collapsedLevelsAreSubtotals="1" fieldPosition="0">
        <references count="3">
          <reference field="1" count="1">
            <x v="408"/>
          </reference>
          <reference field="4" count="1" selected="0">
            <x v="4"/>
          </reference>
          <reference field="5" count="1" selected="0">
            <x v="1"/>
          </reference>
        </references>
      </pivotArea>
    </format>
    <format dxfId="505">
      <pivotArea collapsedLevelsAreSubtotals="1" fieldPosition="0">
        <references count="2">
          <reference field="4" count="1" defaultSubtotal="1">
            <x v="4"/>
          </reference>
          <reference field="5" count="1" selected="0">
            <x v="1"/>
          </reference>
        </references>
      </pivotArea>
    </format>
    <format dxfId="504">
      <pivotArea collapsedLevelsAreSubtotals="1" fieldPosition="0">
        <references count="2">
          <reference field="4" count="1">
            <x v="5"/>
          </reference>
          <reference field="5" count="1" selected="0">
            <x v="1"/>
          </reference>
        </references>
      </pivotArea>
    </format>
    <format dxfId="503">
      <pivotArea collapsedLevelsAreSubtotals="1" fieldPosition="0">
        <references count="3">
          <reference field="1" count="218">
            <x v="1"/>
            <x v="4"/>
            <x v="6"/>
            <x v="7"/>
            <x v="11"/>
            <x v="12"/>
            <x v="13"/>
            <x v="14"/>
            <x v="16"/>
            <x v="23"/>
            <x v="24"/>
            <x v="27"/>
            <x v="32"/>
            <x v="36"/>
            <x v="38"/>
            <x v="39"/>
            <x v="40"/>
            <x v="41"/>
            <x v="47"/>
            <x v="56"/>
            <x v="57"/>
            <x v="66"/>
            <x v="67"/>
            <x v="68"/>
            <x v="89"/>
            <x v="91"/>
            <x v="92"/>
            <x v="94"/>
            <x v="102"/>
            <x v="103"/>
            <x v="104"/>
            <x v="106"/>
            <x v="107"/>
            <x v="108"/>
            <x v="109"/>
            <x v="110"/>
            <x v="111"/>
            <x v="112"/>
            <x v="119"/>
            <x v="121"/>
            <x v="122"/>
            <x v="123"/>
            <x v="124"/>
            <x v="133"/>
            <x v="154"/>
            <x v="156"/>
            <x v="157"/>
            <x v="158"/>
            <x v="159"/>
            <x v="160"/>
            <x v="161"/>
            <x v="162"/>
            <x v="163"/>
            <x v="164"/>
            <x v="165"/>
            <x v="166"/>
            <x v="167"/>
            <x v="168"/>
            <x v="170"/>
            <x v="171"/>
            <x v="172"/>
            <x v="173"/>
            <x v="174"/>
            <x v="175"/>
            <x v="176"/>
            <x v="177"/>
            <x v="178"/>
            <x v="179"/>
            <x v="184"/>
            <x v="192"/>
            <x v="193"/>
            <x v="194"/>
            <x v="197"/>
            <x v="203"/>
            <x v="205"/>
            <x v="207"/>
            <x v="208"/>
            <x v="209"/>
            <x v="211"/>
            <x v="212"/>
            <x v="213"/>
            <x v="214"/>
            <x v="215"/>
            <x v="216"/>
            <x v="217"/>
            <x v="223"/>
            <x v="224"/>
            <x v="226"/>
            <x v="227"/>
            <x v="228"/>
            <x v="229"/>
            <x v="231"/>
            <x v="232"/>
            <x v="239"/>
            <x v="240"/>
            <x v="243"/>
            <x v="244"/>
            <x v="245"/>
            <x v="246"/>
            <x v="247"/>
            <x v="248"/>
            <x v="249"/>
            <x v="250"/>
            <x v="258"/>
            <x v="259"/>
            <x v="260"/>
            <x v="261"/>
            <x v="272"/>
            <x v="273"/>
            <x v="274"/>
            <x v="275"/>
            <x v="276"/>
            <x v="277"/>
            <x v="278"/>
            <x v="282"/>
            <x v="284"/>
            <x v="288"/>
            <x v="290"/>
            <x v="291"/>
            <x v="292"/>
            <x v="293"/>
            <x v="303"/>
            <x v="304"/>
            <x v="305"/>
            <x v="306"/>
            <x v="307"/>
            <x v="308"/>
            <x v="309"/>
            <x v="310"/>
            <x v="311"/>
            <x v="312"/>
            <x v="313"/>
            <x v="314"/>
            <x v="327"/>
            <x v="328"/>
            <x v="329"/>
            <x v="330"/>
            <x v="331"/>
            <x v="332"/>
            <x v="333"/>
            <x v="334"/>
            <x v="335"/>
            <x v="336"/>
            <x v="339"/>
            <x v="340"/>
            <x v="341"/>
            <x v="345"/>
            <x v="346"/>
            <x v="347"/>
            <x v="348"/>
            <x v="353"/>
            <x v="359"/>
            <x v="360"/>
            <x v="361"/>
            <x v="362"/>
            <x v="363"/>
            <x v="365"/>
            <x v="366"/>
            <x v="367"/>
            <x v="369"/>
            <x v="370"/>
            <x v="371"/>
            <x v="372"/>
            <x v="373"/>
            <x v="374"/>
            <x v="380"/>
            <x v="381"/>
            <x v="382"/>
            <x v="383"/>
            <x v="384"/>
            <x v="385"/>
            <x v="386"/>
            <x v="389"/>
            <x v="390"/>
            <x v="393"/>
            <x v="394"/>
            <x v="395"/>
            <x v="396"/>
            <x v="398"/>
            <x v="399"/>
            <x v="400"/>
            <x v="401"/>
            <x v="403"/>
            <x v="404"/>
            <x v="405"/>
            <x v="406"/>
            <x v="407"/>
            <x v="409"/>
            <x v="410"/>
            <x v="411"/>
            <x v="412"/>
            <x v="418"/>
            <x v="419"/>
            <x v="420"/>
            <x v="421"/>
            <x v="422"/>
            <x v="423"/>
            <x v="424"/>
            <x v="425"/>
            <x v="426"/>
            <x v="427"/>
            <x v="428"/>
            <x v="429"/>
            <x v="430"/>
            <x v="431"/>
            <x v="432"/>
            <x v="433"/>
            <x v="435"/>
            <x v="436"/>
            <x v="437"/>
            <x v="438"/>
            <x v="439"/>
            <x v="454"/>
            <x v="457"/>
            <x v="480"/>
            <x v="482"/>
            <x v="483"/>
            <x v="484"/>
          </reference>
          <reference field="4" count="1" selected="0">
            <x v="5"/>
          </reference>
          <reference field="5" count="1" selected="0">
            <x v="1"/>
          </reference>
        </references>
      </pivotArea>
    </format>
    <format dxfId="502">
      <pivotArea collapsedLevelsAreSubtotals="1" fieldPosition="0">
        <references count="2">
          <reference field="4" count="1" defaultSubtotal="1">
            <x v="5"/>
          </reference>
          <reference field="5" count="1" selected="0">
            <x v="1"/>
          </reference>
        </references>
      </pivotArea>
    </format>
    <format dxfId="501">
      <pivotArea collapsedLevelsAreSubtotals="1" fieldPosition="0">
        <references count="2">
          <reference field="4" count="1">
            <x v="7"/>
          </reference>
          <reference field="5" count="1" selected="0">
            <x v="1"/>
          </reference>
        </references>
      </pivotArea>
    </format>
    <format dxfId="500">
      <pivotArea collapsedLevelsAreSubtotals="1" fieldPosition="0">
        <references count="3">
          <reference field="1" count="2">
            <x v="295"/>
            <x v="384"/>
          </reference>
          <reference field="4" count="1" selected="0">
            <x v="7"/>
          </reference>
          <reference field="5" count="1" selected="0">
            <x v="1"/>
          </reference>
        </references>
      </pivotArea>
    </format>
    <format dxfId="499">
      <pivotArea collapsedLevelsAreSubtotals="1" fieldPosition="0">
        <references count="2">
          <reference field="4" count="1" defaultSubtotal="1">
            <x v="7"/>
          </reference>
          <reference field="5" count="1" selected="0">
            <x v="1"/>
          </reference>
        </references>
      </pivotArea>
    </format>
    <format dxfId="498">
      <pivotArea collapsedLevelsAreSubtotals="1" fieldPosition="0">
        <references count="2">
          <reference field="4" count="1">
            <x v="13"/>
          </reference>
          <reference field="5" count="1" selected="0">
            <x v="1"/>
          </reference>
        </references>
      </pivotArea>
    </format>
    <format dxfId="497">
      <pivotArea collapsedLevelsAreSubtotals="1" fieldPosition="0">
        <references count="3">
          <reference field="1" count="2">
            <x v="485"/>
            <x v="486"/>
          </reference>
          <reference field="4" count="1" selected="0">
            <x v="13"/>
          </reference>
          <reference field="5" count="1" selected="0">
            <x v="1"/>
          </reference>
        </references>
      </pivotArea>
    </format>
    <format dxfId="496">
      <pivotArea collapsedLevelsAreSubtotals="1" fieldPosition="0">
        <references count="2">
          <reference field="4" count="1" defaultSubtotal="1">
            <x v="13"/>
          </reference>
          <reference field="5" count="1" selected="0">
            <x v="1"/>
          </reference>
        </references>
      </pivotArea>
    </format>
    <format dxfId="495">
      <pivotArea collapsedLevelsAreSubtotals="1" fieldPosition="0">
        <references count="2">
          <reference field="4" count="1">
            <x v="21"/>
          </reference>
          <reference field="5" count="1" selected="0">
            <x v="1"/>
          </reference>
        </references>
      </pivotArea>
    </format>
    <format dxfId="494">
      <pivotArea collapsedLevelsAreSubtotals="1" fieldPosition="0">
        <references count="3">
          <reference field="1" count="2">
            <x v="77"/>
            <x v="201"/>
          </reference>
          <reference field="4" count="1" selected="0">
            <x v="21"/>
          </reference>
          <reference field="5" count="1" selected="0">
            <x v="1"/>
          </reference>
        </references>
      </pivotArea>
    </format>
    <format dxfId="493">
      <pivotArea collapsedLevelsAreSubtotals="1" fieldPosition="0">
        <references count="2">
          <reference field="4" count="1" defaultSubtotal="1">
            <x v="21"/>
          </reference>
          <reference field="5" count="1" selected="0">
            <x v="1"/>
          </reference>
        </references>
      </pivotArea>
    </format>
    <format dxfId="492">
      <pivotArea collapsedLevelsAreSubtotals="1" fieldPosition="0">
        <references count="2">
          <reference field="4" count="1">
            <x v="22"/>
          </reference>
          <reference field="5" count="1" selected="0">
            <x v="1"/>
          </reference>
        </references>
      </pivotArea>
    </format>
    <format dxfId="491">
      <pivotArea collapsedLevelsAreSubtotals="1" fieldPosition="0">
        <references count="3">
          <reference field="1" count="18">
            <x v="25"/>
            <x v="49"/>
            <x v="114"/>
            <x v="118"/>
            <x v="120"/>
            <x v="199"/>
            <x v="225"/>
            <x v="255"/>
            <x v="285"/>
            <x v="440"/>
            <x v="441"/>
            <x v="442"/>
            <x v="446"/>
            <x v="447"/>
            <x v="448"/>
            <x v="449"/>
            <x v="450"/>
            <x v="451"/>
          </reference>
          <reference field="4" count="1" selected="0">
            <x v="22"/>
          </reference>
          <reference field="5" count="1" selected="0">
            <x v="1"/>
          </reference>
        </references>
      </pivotArea>
    </format>
    <format dxfId="490">
      <pivotArea collapsedLevelsAreSubtotals="1" fieldPosition="0">
        <references count="2">
          <reference field="4" count="1" defaultSubtotal="1">
            <x v="22"/>
          </reference>
          <reference field="5" count="1" selected="0">
            <x v="1"/>
          </reference>
        </references>
      </pivotArea>
    </format>
    <format dxfId="489">
      <pivotArea collapsedLevelsAreSubtotals="1" fieldPosition="0">
        <references count="2">
          <reference field="4" count="1">
            <x v="23"/>
          </reference>
          <reference field="5" count="1" selected="0">
            <x v="1"/>
          </reference>
        </references>
      </pivotArea>
    </format>
    <format dxfId="488">
      <pivotArea collapsedLevelsAreSubtotals="1" fieldPosition="0">
        <references count="3">
          <reference field="1" count="6">
            <x v="28"/>
            <x v="279"/>
            <x v="280"/>
            <x v="387"/>
            <x v="388"/>
            <x v="397"/>
          </reference>
          <reference field="4" count="1" selected="0">
            <x v="23"/>
          </reference>
          <reference field="5" count="1" selected="0">
            <x v="1"/>
          </reference>
        </references>
      </pivotArea>
    </format>
    <format dxfId="487">
      <pivotArea collapsedLevelsAreSubtotals="1" fieldPosition="0">
        <references count="2">
          <reference field="4" count="1" defaultSubtotal="1">
            <x v="23"/>
          </reference>
          <reference field="5" count="1" selected="0">
            <x v="1"/>
          </reference>
        </references>
      </pivotArea>
    </format>
    <format dxfId="486">
      <pivotArea collapsedLevelsAreSubtotals="1" fieldPosition="0">
        <references count="2">
          <reference field="4" count="1">
            <x v="27"/>
          </reference>
          <reference field="5" count="1" selected="0">
            <x v="1"/>
          </reference>
        </references>
      </pivotArea>
    </format>
    <format dxfId="485">
      <pivotArea collapsedLevelsAreSubtotals="1" fieldPosition="0">
        <references count="3">
          <reference field="1" count="12">
            <x v="77"/>
            <x v="78"/>
            <x v="286"/>
            <x v="296"/>
            <x v="297"/>
            <x v="298"/>
            <x v="302"/>
            <x v="486"/>
            <x v="487"/>
            <x v="488"/>
            <x v="489"/>
            <x v="490"/>
          </reference>
          <reference field="4" count="1" selected="0">
            <x v="27"/>
          </reference>
          <reference field="5" count="1" selected="0">
            <x v="1"/>
          </reference>
        </references>
      </pivotArea>
    </format>
    <format dxfId="484">
      <pivotArea collapsedLevelsAreSubtotals="1" fieldPosition="0">
        <references count="2">
          <reference field="4" count="1" defaultSubtotal="1">
            <x v="27"/>
          </reference>
          <reference field="5" count="1" selected="0">
            <x v="1"/>
          </reference>
        </references>
      </pivotArea>
    </format>
    <format dxfId="483">
      <pivotArea collapsedLevelsAreSubtotals="1" fieldPosition="0">
        <references count="2">
          <reference field="4" count="1">
            <x v="53"/>
          </reference>
          <reference field="5" count="1" selected="0">
            <x v="1"/>
          </reference>
        </references>
      </pivotArea>
    </format>
    <format dxfId="482">
      <pivotArea collapsedLevelsAreSubtotals="1" fieldPosition="0">
        <references count="3">
          <reference field="1" count="1">
            <x v="283"/>
          </reference>
          <reference field="4" count="1" selected="0">
            <x v="53"/>
          </reference>
          <reference field="5" count="1" selected="0">
            <x v="1"/>
          </reference>
        </references>
      </pivotArea>
    </format>
    <format dxfId="481">
      <pivotArea collapsedLevelsAreSubtotals="1" fieldPosition="0">
        <references count="2">
          <reference field="4" count="1" defaultSubtotal="1">
            <x v="53"/>
          </reference>
          <reference field="5" count="1" selected="0">
            <x v="1"/>
          </reference>
        </references>
      </pivotArea>
    </format>
    <format dxfId="480">
      <pivotArea collapsedLevelsAreSubtotals="1" fieldPosition="0">
        <references count="2">
          <reference field="4" count="1">
            <x v="54"/>
          </reference>
          <reference field="5" count="1" selected="0">
            <x v="1"/>
          </reference>
        </references>
      </pivotArea>
    </format>
    <format dxfId="479">
      <pivotArea collapsedLevelsAreSubtotals="1" fieldPosition="0">
        <references count="3">
          <reference field="1" count="4">
            <x v="79"/>
            <x v="80"/>
            <x v="364"/>
            <x v="392"/>
          </reference>
          <reference field="4" count="1" selected="0">
            <x v="54"/>
          </reference>
          <reference field="5" count="1" selected="0">
            <x v="1"/>
          </reference>
        </references>
      </pivotArea>
    </format>
    <format dxfId="478">
      <pivotArea collapsedLevelsAreSubtotals="1" fieldPosition="0">
        <references count="2">
          <reference field="4" count="1" defaultSubtotal="1">
            <x v="54"/>
          </reference>
          <reference field="5" count="1" selected="0">
            <x v="1"/>
          </reference>
        </references>
      </pivotArea>
    </format>
    <format dxfId="477">
      <pivotArea collapsedLevelsAreSubtotals="1" fieldPosition="0">
        <references count="2">
          <reference field="4" count="1">
            <x v="55"/>
          </reference>
          <reference field="5" count="1" selected="0">
            <x v="1"/>
          </reference>
        </references>
      </pivotArea>
    </format>
    <format dxfId="476">
      <pivotArea collapsedLevelsAreSubtotals="1" fieldPosition="0">
        <references count="3">
          <reference field="1" count="9">
            <x v="29"/>
            <x v="54"/>
            <x v="58"/>
            <x v="79"/>
            <x v="84"/>
            <x v="86"/>
            <x v="87"/>
            <x v="198"/>
            <x v="391"/>
          </reference>
          <reference field="4" count="1" selected="0">
            <x v="55"/>
          </reference>
          <reference field="5" count="1" selected="0">
            <x v="1"/>
          </reference>
        </references>
      </pivotArea>
    </format>
    <format dxfId="475">
      <pivotArea collapsedLevelsAreSubtotals="1" fieldPosition="0">
        <references count="2">
          <reference field="4" count="1" defaultSubtotal="1">
            <x v="55"/>
          </reference>
          <reference field="5" count="1" selected="0">
            <x v="1"/>
          </reference>
        </references>
      </pivotArea>
    </format>
    <format dxfId="474">
      <pivotArea collapsedLevelsAreSubtotals="1" fieldPosition="0">
        <references count="2">
          <reference field="4" count="1">
            <x v="63"/>
          </reference>
          <reference field="5" count="1" selected="0">
            <x v="1"/>
          </reference>
        </references>
      </pivotArea>
    </format>
    <format dxfId="473">
      <pivotArea collapsedLevelsAreSubtotals="1" fieldPosition="0">
        <references count="3">
          <reference field="1" count="57">
            <x v="30"/>
            <x v="31"/>
            <x v="40"/>
            <x v="44"/>
            <x v="45"/>
            <x v="55"/>
            <x v="70"/>
            <x v="104"/>
            <x v="123"/>
            <x v="134"/>
            <x v="153"/>
            <x v="200"/>
            <x v="204"/>
            <x v="220"/>
            <x v="227"/>
            <x v="251"/>
            <x v="252"/>
            <x v="253"/>
            <x v="254"/>
            <x v="262"/>
            <x v="263"/>
            <x v="265"/>
            <x v="266"/>
            <x v="267"/>
            <x v="268"/>
            <x v="269"/>
            <x v="271"/>
            <x v="337"/>
            <x v="354"/>
            <x v="355"/>
            <x v="356"/>
            <x v="413"/>
            <x v="414"/>
            <x v="415"/>
            <x v="416"/>
            <x v="417"/>
            <x v="445"/>
            <x v="455"/>
            <x v="456"/>
            <x v="459"/>
            <x v="460"/>
            <x v="461"/>
            <x v="462"/>
            <x v="463"/>
            <x v="464"/>
            <x v="465"/>
            <x v="466"/>
            <x v="467"/>
            <x v="468"/>
            <x v="469"/>
            <x v="470"/>
            <x v="471"/>
            <x v="472"/>
            <x v="474"/>
            <x v="475"/>
            <x v="476"/>
            <x v="477"/>
          </reference>
          <reference field="4" count="1" selected="0">
            <x v="63"/>
          </reference>
          <reference field="5" count="1" selected="0">
            <x v="1"/>
          </reference>
        </references>
      </pivotArea>
    </format>
    <format dxfId="472">
      <pivotArea collapsedLevelsAreSubtotals="1" fieldPosition="0">
        <references count="2">
          <reference field="4" count="1" defaultSubtotal="1">
            <x v="63"/>
          </reference>
          <reference field="5" count="1" selected="0">
            <x v="1"/>
          </reference>
        </references>
      </pivotArea>
    </format>
    <format dxfId="471">
      <pivotArea collapsedLevelsAreSubtotals="1" fieldPosition="0">
        <references count="1">
          <reference field="5" count="1" defaultSubtotal="1">
            <x v="1"/>
          </reference>
        </references>
      </pivotArea>
    </format>
    <format dxfId="470">
      <pivotArea collapsedLevelsAreSubtotals="1" fieldPosition="0">
        <references count="1">
          <reference field="5" count="1">
            <x v="2"/>
          </reference>
        </references>
      </pivotArea>
    </format>
    <format dxfId="469">
      <pivotArea collapsedLevelsAreSubtotals="1" fieldPosition="0">
        <references count="2">
          <reference field="4" count="1">
            <x v="1"/>
          </reference>
          <reference field="5" count="1" selected="0">
            <x v="2"/>
          </reference>
        </references>
      </pivotArea>
    </format>
    <format dxfId="468">
      <pivotArea collapsedLevelsAreSubtotals="1" fieldPosition="0">
        <references count="3">
          <reference field="1" count="1">
            <x v="37"/>
          </reference>
          <reference field="4" count="1" selected="0">
            <x v="1"/>
          </reference>
          <reference field="5" count="1" selected="0">
            <x v="2"/>
          </reference>
        </references>
      </pivotArea>
    </format>
    <format dxfId="467">
      <pivotArea collapsedLevelsAreSubtotals="1" fieldPosition="0">
        <references count="2">
          <reference field="4" count="1" defaultSubtotal="1">
            <x v="1"/>
          </reference>
          <reference field="5" count="1" selected="0">
            <x v="2"/>
          </reference>
        </references>
      </pivotArea>
    </format>
    <format dxfId="466">
      <pivotArea collapsedLevelsAreSubtotals="1" fieldPosition="0">
        <references count="1">
          <reference field="5" count="1" defaultSubtotal="1">
            <x v="2"/>
          </reference>
        </references>
      </pivotArea>
    </format>
    <format dxfId="465">
      <pivotArea collapsedLevelsAreSubtotals="1" fieldPosition="0">
        <references count="1">
          <reference field="5" count="1">
            <x v="3"/>
          </reference>
        </references>
      </pivotArea>
    </format>
    <format dxfId="464">
      <pivotArea collapsedLevelsAreSubtotals="1" fieldPosition="0">
        <references count="2">
          <reference field="4" count="1">
            <x v="51"/>
          </reference>
          <reference field="5" count="1" selected="0">
            <x v="3"/>
          </reference>
        </references>
      </pivotArea>
    </format>
    <format dxfId="463">
      <pivotArea collapsedLevelsAreSubtotals="1" fieldPosition="0">
        <references count="3">
          <reference field="1" count="83">
            <x v="3"/>
            <x v="22"/>
            <x v="59"/>
            <x v="60"/>
            <x v="62"/>
            <x v="64"/>
            <x v="65"/>
            <x v="82"/>
            <x v="93"/>
            <x v="99"/>
            <x v="100"/>
            <x v="101"/>
            <x v="106"/>
            <x v="108"/>
            <x v="113"/>
            <x v="115"/>
            <x v="116"/>
            <x v="123"/>
            <x v="128"/>
            <x v="129"/>
            <x v="130"/>
            <x v="131"/>
            <x v="132"/>
            <x v="133"/>
            <x v="155"/>
            <x v="157"/>
            <x v="160"/>
            <x v="163"/>
            <x v="164"/>
            <x v="166"/>
            <x v="167"/>
            <x v="168"/>
            <x v="169"/>
            <x v="170"/>
            <x v="171"/>
            <x v="190"/>
            <x v="192"/>
            <x v="195"/>
            <x v="196"/>
            <x v="205"/>
            <x v="211"/>
            <x v="222"/>
            <x v="223"/>
            <x v="227"/>
            <x v="233"/>
            <x v="234"/>
            <x v="235"/>
            <x v="236"/>
            <x v="289"/>
            <x v="293"/>
            <x v="300"/>
            <x v="301"/>
            <x v="316"/>
            <x v="317"/>
            <x v="318"/>
            <x v="319"/>
            <x v="320"/>
            <x v="321"/>
            <x v="322"/>
            <x v="323"/>
            <x v="340"/>
            <x v="341"/>
            <x v="342"/>
            <x v="343"/>
            <x v="344"/>
            <x v="349"/>
            <x v="350"/>
            <x v="351"/>
            <x v="358"/>
            <x v="359"/>
            <x v="365"/>
            <x v="366"/>
            <x v="368"/>
            <x v="369"/>
            <x v="370"/>
            <x v="372"/>
            <x v="373"/>
            <x v="374"/>
            <x v="429"/>
            <x v="434"/>
            <x v="438"/>
            <x v="444"/>
            <x v="458"/>
          </reference>
          <reference field="4" count="1" selected="0">
            <x v="51"/>
          </reference>
          <reference field="5" count="1" selected="0">
            <x v="3"/>
          </reference>
        </references>
      </pivotArea>
    </format>
    <format dxfId="462">
      <pivotArea collapsedLevelsAreSubtotals="1" fieldPosition="0">
        <references count="2">
          <reference field="4" count="1" defaultSubtotal="1">
            <x v="51"/>
          </reference>
          <reference field="5" count="1" selected="0">
            <x v="3"/>
          </reference>
        </references>
      </pivotArea>
    </format>
    <format dxfId="461">
      <pivotArea collapsedLevelsAreSubtotals="1" fieldPosition="0">
        <references count="2">
          <reference field="4" count="1">
            <x v="57"/>
          </reference>
          <reference field="5" count="1" selected="0">
            <x v="3"/>
          </reference>
        </references>
      </pivotArea>
    </format>
    <format dxfId="460">
      <pivotArea collapsedLevelsAreSubtotals="1" fieldPosition="0">
        <references count="3">
          <reference field="1" count="64">
            <x v="8"/>
            <x v="36"/>
            <x v="40"/>
            <x v="41"/>
            <x v="76"/>
            <x v="102"/>
            <x v="103"/>
            <x v="106"/>
            <x v="107"/>
            <x v="116"/>
            <x v="117"/>
            <x v="123"/>
            <x v="133"/>
            <x v="157"/>
            <x v="158"/>
            <x v="159"/>
            <x v="160"/>
            <x v="161"/>
            <x v="162"/>
            <x v="163"/>
            <x v="164"/>
            <x v="165"/>
            <x v="166"/>
            <x v="167"/>
            <x v="168"/>
            <x v="169"/>
            <x v="170"/>
            <x v="171"/>
            <x v="188"/>
            <x v="192"/>
            <x v="193"/>
            <x v="203"/>
            <x v="205"/>
            <x v="222"/>
            <x v="223"/>
            <x v="227"/>
            <x v="230"/>
            <x v="231"/>
            <x v="287"/>
            <x v="293"/>
            <x v="324"/>
            <x v="325"/>
            <x v="340"/>
            <x v="341"/>
            <x v="342"/>
            <x v="343"/>
            <x v="344"/>
            <x v="349"/>
            <x v="350"/>
            <x v="351"/>
            <x v="352"/>
            <x v="359"/>
            <x v="365"/>
            <x v="366"/>
            <x v="367"/>
            <x v="368"/>
            <x v="369"/>
            <x v="370"/>
            <x v="371"/>
            <x v="372"/>
            <x v="373"/>
            <x v="374"/>
            <x v="434"/>
            <x v="438"/>
          </reference>
          <reference field="4" count="1" selected="0">
            <x v="57"/>
          </reference>
          <reference field="5" count="1" selected="0">
            <x v="3"/>
          </reference>
        </references>
      </pivotArea>
    </format>
    <format dxfId="459">
      <pivotArea collapsedLevelsAreSubtotals="1" fieldPosition="0">
        <references count="2">
          <reference field="4" count="1" defaultSubtotal="1">
            <x v="57"/>
          </reference>
          <reference field="5" count="1" selected="0">
            <x v="3"/>
          </reference>
        </references>
      </pivotArea>
    </format>
    <format dxfId="458">
      <pivotArea collapsedLevelsAreSubtotals="1" fieldPosition="0">
        <references count="2">
          <reference field="4" count="1">
            <x v="69"/>
          </reference>
          <reference field="5" count="1" selected="0">
            <x v="3"/>
          </reference>
        </references>
      </pivotArea>
    </format>
    <format dxfId="457">
      <pivotArea collapsedLevelsAreSubtotals="1" fieldPosition="0">
        <references count="3">
          <reference field="1" count="96">
            <x v="0"/>
            <x v="2"/>
            <x v="5"/>
            <x v="17"/>
            <x v="18"/>
            <x v="19"/>
            <x v="20"/>
            <x v="26"/>
            <x v="36"/>
            <x v="41"/>
            <x v="42"/>
            <x v="46"/>
            <x v="51"/>
            <x v="52"/>
            <x v="72"/>
            <x v="73"/>
            <x v="75"/>
            <x v="81"/>
            <x v="83"/>
            <x v="95"/>
            <x v="96"/>
            <x v="97"/>
            <x v="98"/>
            <x v="102"/>
            <x v="103"/>
            <x v="104"/>
            <x v="106"/>
            <x v="107"/>
            <x v="108"/>
            <x v="116"/>
            <x v="123"/>
            <x v="125"/>
            <x v="126"/>
            <x v="127"/>
            <x v="133"/>
            <x v="157"/>
            <x v="158"/>
            <x v="159"/>
            <x v="160"/>
            <x v="161"/>
            <x v="162"/>
            <x v="163"/>
            <x v="164"/>
            <x v="165"/>
            <x v="166"/>
            <x v="167"/>
            <x v="168"/>
            <x v="169"/>
            <x v="170"/>
            <x v="171"/>
            <x v="185"/>
            <x v="186"/>
            <x v="187"/>
            <x v="189"/>
            <x v="191"/>
            <x v="192"/>
            <x v="193"/>
            <x v="203"/>
            <x v="205"/>
            <x v="210"/>
            <x v="211"/>
            <x v="218"/>
            <x v="219"/>
            <x v="223"/>
            <x v="227"/>
            <x v="231"/>
            <x v="237"/>
            <x v="238"/>
            <x v="256"/>
            <x v="293"/>
            <x v="294"/>
            <x v="321"/>
            <x v="322"/>
            <x v="323"/>
            <x v="338"/>
            <x v="340"/>
            <x v="341"/>
            <x v="357"/>
            <x v="359"/>
            <x v="365"/>
            <x v="366"/>
            <x v="367"/>
            <x v="369"/>
            <x v="370"/>
            <x v="371"/>
            <x v="372"/>
            <x v="373"/>
            <x v="374"/>
            <x v="375"/>
            <x v="376"/>
            <x v="377"/>
            <x v="378"/>
            <x v="379"/>
            <x v="429"/>
            <x v="438"/>
            <x v="444"/>
          </reference>
          <reference field="4" count="1" selected="0">
            <x v="69"/>
          </reference>
          <reference field="5" count="1" selected="0">
            <x v="3"/>
          </reference>
        </references>
      </pivotArea>
    </format>
    <format dxfId="456">
      <pivotArea collapsedLevelsAreSubtotals="1" fieldPosition="0">
        <references count="2">
          <reference field="4" count="1" defaultSubtotal="1">
            <x v="69"/>
          </reference>
          <reference field="5" count="1" selected="0">
            <x v="3"/>
          </reference>
        </references>
      </pivotArea>
    </format>
    <format dxfId="455">
      <pivotArea collapsedLevelsAreSubtotals="1" fieldPosition="0">
        <references count="1">
          <reference field="5" count="1" defaultSubtotal="1">
            <x v="3"/>
          </reference>
        </references>
      </pivotArea>
    </format>
    <format dxfId="454">
      <pivotArea collapsedLevelsAreSubtotals="1" fieldPosition="0">
        <references count="1">
          <reference field="5" count="1">
            <x v="4"/>
          </reference>
        </references>
      </pivotArea>
    </format>
    <format dxfId="453">
      <pivotArea collapsedLevelsAreSubtotals="1" fieldPosition="0">
        <references count="2">
          <reference field="4" count="1">
            <x v="12"/>
          </reference>
          <reference field="5" count="1" selected="0">
            <x v="4"/>
          </reference>
        </references>
      </pivotArea>
    </format>
    <format dxfId="452">
      <pivotArea collapsedLevelsAreSubtotals="1" fieldPosition="0">
        <references count="3">
          <reference field="1" count="24">
            <x v="10"/>
            <x v="30"/>
            <x v="34"/>
            <x v="43"/>
            <x v="45"/>
            <x v="70"/>
            <x v="85"/>
            <x v="87"/>
            <x v="105"/>
            <x v="134"/>
            <x v="148"/>
            <x v="182"/>
            <x v="202"/>
            <x v="206"/>
            <x v="221"/>
            <x v="252"/>
            <x v="253"/>
            <x v="263"/>
            <x v="264"/>
            <x v="270"/>
            <x v="271"/>
            <x v="331"/>
            <x v="337"/>
            <x v="460"/>
          </reference>
          <reference field="4" count="1" selected="0">
            <x v="12"/>
          </reference>
          <reference field="5" count="1" selected="0">
            <x v="4"/>
          </reference>
        </references>
      </pivotArea>
    </format>
    <format dxfId="451">
      <pivotArea collapsedLevelsAreSubtotals="1" fieldPosition="0">
        <references count="2">
          <reference field="4" count="1" defaultSubtotal="1">
            <x v="12"/>
          </reference>
          <reference field="5" count="1" selected="0">
            <x v="4"/>
          </reference>
        </references>
      </pivotArea>
    </format>
    <format dxfId="450">
      <pivotArea collapsedLevelsAreSubtotals="1" fieldPosition="0">
        <references count="2">
          <reference field="4" count="1">
            <x v="36"/>
          </reference>
          <reference field="5" count="1" selected="0">
            <x v="4"/>
          </reference>
        </references>
      </pivotArea>
    </format>
    <format dxfId="449">
      <pivotArea collapsedLevelsAreSubtotals="1" fieldPosition="0">
        <references count="3">
          <reference field="1" count="6">
            <x v="45"/>
            <x v="70"/>
            <x v="253"/>
            <x v="263"/>
            <x v="271"/>
            <x v="460"/>
          </reference>
          <reference field="4" count="1" selected="0">
            <x v="36"/>
          </reference>
          <reference field="5" count="1" selected="0">
            <x v="4"/>
          </reference>
        </references>
      </pivotArea>
    </format>
    <format dxfId="448">
      <pivotArea collapsedLevelsAreSubtotals="1" fieldPosition="0">
        <references count="2">
          <reference field="4" count="1" defaultSubtotal="1">
            <x v="36"/>
          </reference>
          <reference field="5" count="1" selected="0">
            <x v="4"/>
          </reference>
        </references>
      </pivotArea>
    </format>
    <format dxfId="447">
      <pivotArea collapsedLevelsAreSubtotals="1" fieldPosition="0">
        <references count="1">
          <reference field="5" count="1" defaultSubtotal="1">
            <x v="4"/>
          </reference>
        </references>
      </pivotArea>
    </format>
    <format dxfId="446">
      <pivotArea collapsedLevelsAreSubtotals="1" fieldPosition="0">
        <references count="1">
          <reference field="5" count="1">
            <x v="5"/>
          </reference>
        </references>
      </pivotArea>
    </format>
    <format dxfId="445">
      <pivotArea collapsedLevelsAreSubtotals="1" fieldPosition="0">
        <references count="2">
          <reference field="4" count="1">
            <x v="8"/>
          </reference>
          <reference field="5" count="1" selected="0">
            <x v="5"/>
          </reference>
        </references>
      </pivotArea>
    </format>
    <format dxfId="444">
      <pivotArea collapsedLevelsAreSubtotals="1" fieldPosition="0">
        <references count="3">
          <reference field="1" count="7">
            <x v="135"/>
            <x v="136"/>
            <x v="139"/>
            <x v="144"/>
            <x v="147"/>
            <x v="148"/>
            <x v="152"/>
          </reference>
          <reference field="4" count="1" selected="0">
            <x v="8"/>
          </reference>
          <reference field="5" count="1" selected="0">
            <x v="5"/>
          </reference>
        </references>
      </pivotArea>
    </format>
    <format dxfId="443">
      <pivotArea collapsedLevelsAreSubtotals="1" fieldPosition="0">
        <references count="2">
          <reference field="4" count="1" defaultSubtotal="1">
            <x v="8"/>
          </reference>
          <reference field="5" count="1" selected="0">
            <x v="5"/>
          </reference>
        </references>
      </pivotArea>
    </format>
    <format dxfId="442">
      <pivotArea collapsedLevelsAreSubtotals="1" fieldPosition="0">
        <references count="2">
          <reference field="4" count="1">
            <x v="10"/>
          </reference>
          <reference field="5" count="1" selected="0">
            <x v="5"/>
          </reference>
        </references>
      </pivotArea>
    </format>
    <format dxfId="441">
      <pivotArea collapsedLevelsAreSubtotals="1" fieldPosition="0">
        <references count="3">
          <reference field="1" count="1">
            <x v="94"/>
          </reference>
          <reference field="4" count="1" selected="0">
            <x v="10"/>
          </reference>
          <reference field="5" count="1" selected="0">
            <x v="5"/>
          </reference>
        </references>
      </pivotArea>
    </format>
    <format dxfId="440">
      <pivotArea collapsedLevelsAreSubtotals="1" fieldPosition="0">
        <references count="2">
          <reference field="4" count="1" defaultSubtotal="1">
            <x v="10"/>
          </reference>
          <reference field="5" count="1" selected="0">
            <x v="5"/>
          </reference>
        </references>
      </pivotArea>
    </format>
    <format dxfId="439">
      <pivotArea collapsedLevelsAreSubtotals="1" fieldPosition="0">
        <references count="2">
          <reference field="4" count="1">
            <x v="14"/>
          </reference>
          <reference field="5" count="1" selected="0">
            <x v="5"/>
          </reference>
        </references>
      </pivotArea>
    </format>
    <format dxfId="438">
      <pivotArea collapsedLevelsAreSubtotals="1" fieldPosition="0">
        <references count="3">
          <reference field="1" count="27">
            <x v="32"/>
            <x v="44"/>
            <x v="90"/>
            <x v="91"/>
            <x v="121"/>
            <x v="122"/>
            <x v="140"/>
            <x v="141"/>
            <x v="143"/>
            <x v="146"/>
            <x v="147"/>
            <x v="150"/>
            <x v="151"/>
            <x v="153"/>
            <x v="242"/>
            <x v="246"/>
            <x v="248"/>
            <x v="254"/>
            <x v="281"/>
            <x v="284"/>
            <x v="306"/>
            <x v="308"/>
            <x v="321"/>
            <x v="358"/>
            <x v="380"/>
            <x v="449"/>
            <x v="453"/>
          </reference>
          <reference field="4" count="1" selected="0">
            <x v="14"/>
          </reference>
          <reference field="5" count="1" selected="0">
            <x v="5"/>
          </reference>
        </references>
      </pivotArea>
    </format>
    <format dxfId="437">
      <pivotArea collapsedLevelsAreSubtotals="1" fieldPosition="0">
        <references count="2">
          <reference field="4" count="1" defaultSubtotal="1">
            <x v="14"/>
          </reference>
          <reference field="5" count="1" selected="0">
            <x v="5"/>
          </reference>
        </references>
      </pivotArea>
    </format>
    <format dxfId="436">
      <pivotArea collapsedLevelsAreSubtotals="1" fieldPosition="0">
        <references count="2">
          <reference field="4" count="1">
            <x v="16"/>
          </reference>
          <reference field="5" count="1" selected="0">
            <x v="5"/>
          </reference>
        </references>
      </pivotArea>
    </format>
    <format dxfId="435">
      <pivotArea collapsedLevelsAreSubtotals="1" fieldPosition="0">
        <references count="3">
          <reference field="1" count="2">
            <x v="114"/>
            <x v="449"/>
          </reference>
          <reference field="4" count="1" selected="0">
            <x v="16"/>
          </reference>
          <reference field="5" count="1" selected="0">
            <x v="5"/>
          </reference>
        </references>
      </pivotArea>
    </format>
    <format dxfId="434">
      <pivotArea collapsedLevelsAreSubtotals="1" fieldPosition="0">
        <references count="2">
          <reference field="4" count="1" defaultSubtotal="1">
            <x v="16"/>
          </reference>
          <reference field="5" count="1" selected="0">
            <x v="5"/>
          </reference>
        </references>
      </pivotArea>
    </format>
    <format dxfId="433">
      <pivotArea collapsedLevelsAreSubtotals="1" fieldPosition="0">
        <references count="2">
          <reference field="4" count="1">
            <x v="17"/>
          </reference>
          <reference field="5" count="1" selected="0">
            <x v="5"/>
          </reference>
        </references>
      </pivotArea>
    </format>
    <format dxfId="432">
      <pivotArea collapsedLevelsAreSubtotals="1" fieldPosition="0">
        <references count="3">
          <reference field="1" count="3">
            <x v="49"/>
            <x v="448"/>
            <x v="450"/>
          </reference>
          <reference field="4" count="1" selected="0">
            <x v="17"/>
          </reference>
          <reference field="5" count="1" selected="0">
            <x v="5"/>
          </reference>
        </references>
      </pivotArea>
    </format>
    <format dxfId="431">
      <pivotArea collapsedLevelsAreSubtotals="1" fieldPosition="0">
        <references count="2">
          <reference field="4" count="1" defaultSubtotal="1">
            <x v="17"/>
          </reference>
          <reference field="5" count="1" selected="0">
            <x v="5"/>
          </reference>
        </references>
      </pivotArea>
    </format>
    <format dxfId="430">
      <pivotArea collapsedLevelsAreSubtotals="1" fieldPosition="0">
        <references count="2">
          <reference field="4" count="1">
            <x v="18"/>
          </reference>
          <reference field="5" count="1" selected="0">
            <x v="5"/>
          </reference>
        </references>
      </pivotArea>
    </format>
    <format dxfId="429">
      <pivotArea collapsedLevelsAreSubtotals="1" fieldPosition="0">
        <references count="3">
          <reference field="1" count="2">
            <x v="49"/>
            <x v="450"/>
          </reference>
          <reference field="4" count="1" selected="0">
            <x v="18"/>
          </reference>
          <reference field="5" count="1" selected="0">
            <x v="5"/>
          </reference>
        </references>
      </pivotArea>
    </format>
    <format dxfId="428">
      <pivotArea collapsedLevelsAreSubtotals="1" fieldPosition="0">
        <references count="2">
          <reference field="4" count="1" defaultSubtotal="1">
            <x v="18"/>
          </reference>
          <reference field="5" count="1" selected="0">
            <x v="5"/>
          </reference>
        </references>
      </pivotArea>
    </format>
    <format dxfId="427">
      <pivotArea collapsedLevelsAreSubtotals="1" fieldPosition="0">
        <references count="2">
          <reference field="4" count="1">
            <x v="20"/>
          </reference>
          <reference field="5" count="1" selected="0">
            <x v="5"/>
          </reference>
        </references>
      </pivotArea>
    </format>
    <format dxfId="426">
      <pivotArea collapsedLevelsAreSubtotals="1" fieldPosition="0">
        <references count="3">
          <reference field="1" count="1">
            <x v="26"/>
          </reference>
          <reference field="4" count="1" selected="0">
            <x v="20"/>
          </reference>
          <reference field="5" count="1" selected="0">
            <x v="5"/>
          </reference>
        </references>
      </pivotArea>
    </format>
    <format dxfId="425">
      <pivotArea collapsedLevelsAreSubtotals="1" fieldPosition="0">
        <references count="2">
          <reference field="4" count="1" defaultSubtotal="1">
            <x v="20"/>
          </reference>
          <reference field="5" count="1" selected="0">
            <x v="5"/>
          </reference>
        </references>
      </pivotArea>
    </format>
    <format dxfId="424">
      <pivotArea collapsedLevelsAreSubtotals="1" fieldPosition="0">
        <references count="2">
          <reference field="4" count="1">
            <x v="24"/>
          </reference>
          <reference field="5" count="1" selected="0">
            <x v="5"/>
          </reference>
        </references>
      </pivotArea>
    </format>
    <format dxfId="423">
      <pivotArea collapsedLevelsAreSubtotals="1" fieldPosition="0">
        <references count="3">
          <reference field="1" count="5">
            <x v="135"/>
            <x v="144"/>
            <x v="146"/>
            <x v="148"/>
            <x v="152"/>
          </reference>
          <reference field="4" count="1" selected="0">
            <x v="24"/>
          </reference>
          <reference field="5" count="1" selected="0">
            <x v="5"/>
          </reference>
        </references>
      </pivotArea>
    </format>
    <format dxfId="422">
      <pivotArea collapsedLevelsAreSubtotals="1" fieldPosition="0">
        <references count="2">
          <reference field="4" count="1" defaultSubtotal="1">
            <x v="24"/>
          </reference>
          <reference field="5" count="1" selected="0">
            <x v="5"/>
          </reference>
        </references>
      </pivotArea>
    </format>
    <format dxfId="421">
      <pivotArea collapsedLevelsAreSubtotals="1" fieldPosition="0">
        <references count="2">
          <reference field="4" count="1">
            <x v="25"/>
          </reference>
          <reference field="5" count="1" selected="0">
            <x v="5"/>
          </reference>
        </references>
      </pivotArea>
    </format>
    <format dxfId="420">
      <pivotArea collapsedLevelsAreSubtotals="1" fieldPosition="0">
        <references count="3">
          <reference field="1" count="7">
            <x v="139"/>
            <x v="140"/>
            <x v="141"/>
            <x v="143"/>
            <x v="151"/>
            <x v="452"/>
            <x v="453"/>
          </reference>
          <reference field="4" count="1" selected="0">
            <x v="25"/>
          </reference>
          <reference field="5" count="1" selected="0">
            <x v="5"/>
          </reference>
        </references>
      </pivotArea>
    </format>
    <format dxfId="419">
      <pivotArea collapsedLevelsAreSubtotals="1" fieldPosition="0">
        <references count="2">
          <reference field="4" count="1" defaultSubtotal="1">
            <x v="25"/>
          </reference>
          <reference field="5" count="1" selected="0">
            <x v="5"/>
          </reference>
        </references>
      </pivotArea>
    </format>
    <format dxfId="418">
      <pivotArea collapsedLevelsAreSubtotals="1" fieldPosition="0">
        <references count="2">
          <reference field="4" count="1">
            <x v="26"/>
          </reference>
          <reference field="5" count="1" selected="0">
            <x v="5"/>
          </reference>
        </references>
      </pivotArea>
    </format>
    <format dxfId="417">
      <pivotArea collapsedLevelsAreSubtotals="1" fieldPosition="0">
        <references count="3">
          <reference field="1" count="7">
            <x v="69"/>
            <x v="136"/>
            <x v="137"/>
            <x v="138"/>
            <x v="142"/>
            <x v="145"/>
            <x v="149"/>
          </reference>
          <reference field="4" count="1" selected="0">
            <x v="26"/>
          </reference>
          <reference field="5" count="1" selected="0">
            <x v="5"/>
          </reference>
        </references>
      </pivotArea>
    </format>
    <format dxfId="416">
      <pivotArea collapsedLevelsAreSubtotals="1" fieldPosition="0">
        <references count="2">
          <reference field="4" count="1" defaultSubtotal="1">
            <x v="26"/>
          </reference>
          <reference field="5" count="1" selected="0">
            <x v="5"/>
          </reference>
        </references>
      </pivotArea>
    </format>
    <format dxfId="415">
      <pivotArea collapsedLevelsAreSubtotals="1" fieldPosition="0">
        <references count="2">
          <reference field="4" count="1">
            <x v="29"/>
          </reference>
          <reference field="5" count="1" selected="0">
            <x v="5"/>
          </reference>
        </references>
      </pivotArea>
    </format>
    <format dxfId="414">
      <pivotArea collapsedLevelsAreSubtotals="1" fieldPosition="0">
        <references count="3">
          <reference field="1" count="3">
            <x v="6"/>
            <x v="16"/>
            <x v="119"/>
          </reference>
          <reference field="4" count="1" selected="0">
            <x v="29"/>
          </reference>
          <reference field="5" count="1" selected="0">
            <x v="5"/>
          </reference>
        </references>
      </pivotArea>
    </format>
    <format dxfId="413">
      <pivotArea collapsedLevelsAreSubtotals="1" fieldPosition="0">
        <references count="2">
          <reference field="4" count="1" defaultSubtotal="1">
            <x v="29"/>
          </reference>
          <reference field="5" count="1" selected="0">
            <x v="5"/>
          </reference>
        </references>
      </pivotArea>
    </format>
    <format dxfId="412">
      <pivotArea collapsedLevelsAreSubtotals="1" fieldPosition="0">
        <references count="2">
          <reference field="4" count="1">
            <x v="30"/>
          </reference>
          <reference field="5" count="1" selected="0">
            <x v="5"/>
          </reference>
        </references>
      </pivotArea>
    </format>
    <format dxfId="411">
      <pivotArea collapsedLevelsAreSubtotals="1" fieldPosition="0">
        <references count="3">
          <reference field="1" count="4">
            <x v="59"/>
            <x v="61"/>
            <x v="63"/>
            <x v="65"/>
          </reference>
          <reference field="4" count="1" selected="0">
            <x v="30"/>
          </reference>
          <reference field="5" count="1" selected="0">
            <x v="5"/>
          </reference>
        </references>
      </pivotArea>
    </format>
    <format dxfId="410">
      <pivotArea collapsedLevelsAreSubtotals="1" fieldPosition="0">
        <references count="2">
          <reference field="4" count="1" defaultSubtotal="1">
            <x v="30"/>
          </reference>
          <reference field="5" count="1" selected="0">
            <x v="5"/>
          </reference>
        </references>
      </pivotArea>
    </format>
    <format dxfId="409">
      <pivotArea collapsedLevelsAreSubtotals="1" fieldPosition="0">
        <references count="2">
          <reference field="4" count="1">
            <x v="31"/>
          </reference>
          <reference field="5" count="1" selected="0">
            <x v="5"/>
          </reference>
        </references>
      </pivotArea>
    </format>
    <format dxfId="408">
      <pivotArea collapsedLevelsAreSubtotals="1" fieldPosition="0">
        <references count="3">
          <reference field="1" count="2">
            <x v="71"/>
            <x v="153"/>
          </reference>
          <reference field="4" count="1" selected="0">
            <x v="31"/>
          </reference>
          <reference field="5" count="1" selected="0">
            <x v="5"/>
          </reference>
        </references>
      </pivotArea>
    </format>
    <format dxfId="407">
      <pivotArea collapsedLevelsAreSubtotals="1" fieldPosition="0">
        <references count="2">
          <reference field="4" count="1" defaultSubtotal="1">
            <x v="31"/>
          </reference>
          <reference field="5" count="1" selected="0">
            <x v="5"/>
          </reference>
        </references>
      </pivotArea>
    </format>
    <format dxfId="406">
      <pivotArea collapsedLevelsAreSubtotals="1" fieldPosition="0">
        <references count="2">
          <reference field="4" count="1">
            <x v="32"/>
          </reference>
          <reference field="5" count="1" selected="0">
            <x v="5"/>
          </reference>
        </references>
      </pivotArea>
    </format>
    <format dxfId="405">
      <pivotArea collapsedLevelsAreSubtotals="1" fieldPosition="0">
        <references count="3">
          <reference field="1" count="13">
            <x v="0"/>
            <x v="2"/>
            <x v="5"/>
            <x v="17"/>
            <x v="18"/>
            <x v="19"/>
            <x v="20"/>
            <x v="26"/>
            <x v="46"/>
            <x v="52"/>
            <x v="73"/>
            <x v="75"/>
            <x v="256"/>
          </reference>
          <reference field="4" count="1" selected="0">
            <x v="32"/>
          </reference>
          <reference field="5" count="1" selected="0">
            <x v="5"/>
          </reference>
        </references>
      </pivotArea>
    </format>
    <format dxfId="404">
      <pivotArea collapsedLevelsAreSubtotals="1" fieldPosition="0">
        <references count="2">
          <reference field="4" count="1" defaultSubtotal="1">
            <x v="32"/>
          </reference>
          <reference field="5" count="1" selected="0">
            <x v="5"/>
          </reference>
        </references>
      </pivotArea>
    </format>
    <format dxfId="403">
      <pivotArea collapsedLevelsAreSubtotals="1" fieldPosition="0">
        <references count="2">
          <reference field="4" count="1">
            <x v="33"/>
          </reference>
          <reference field="5" count="1" selected="0">
            <x v="5"/>
          </reference>
        </references>
      </pivotArea>
    </format>
    <format dxfId="402">
      <pivotArea collapsedLevelsAreSubtotals="1" fieldPosition="0">
        <references count="3">
          <reference field="1" count="2">
            <x v="261"/>
            <x v="380"/>
          </reference>
          <reference field="4" count="1" selected="0">
            <x v="33"/>
          </reference>
          <reference field="5" count="1" selected="0">
            <x v="5"/>
          </reference>
        </references>
      </pivotArea>
    </format>
    <format dxfId="401">
      <pivotArea collapsedLevelsAreSubtotals="1" fieldPosition="0">
        <references count="2">
          <reference field="4" count="1" defaultSubtotal="1">
            <x v="33"/>
          </reference>
          <reference field="5" count="1" selected="0">
            <x v="5"/>
          </reference>
        </references>
      </pivotArea>
    </format>
    <format dxfId="400">
      <pivotArea collapsedLevelsAreSubtotals="1" fieldPosition="0">
        <references count="2">
          <reference field="4" count="1">
            <x v="34"/>
          </reference>
          <reference field="5" count="1" selected="0">
            <x v="5"/>
          </reference>
        </references>
      </pivotArea>
    </format>
    <format dxfId="399">
      <pivotArea collapsedLevelsAreSubtotals="1" fieldPosition="0">
        <references count="3">
          <reference field="1" count="1">
            <x v="14"/>
          </reference>
          <reference field="4" count="1" selected="0">
            <x v="34"/>
          </reference>
          <reference field="5" count="1" selected="0">
            <x v="5"/>
          </reference>
        </references>
      </pivotArea>
    </format>
    <format dxfId="398">
      <pivotArea collapsedLevelsAreSubtotals="1" fieldPosition="0">
        <references count="2">
          <reference field="4" count="1" defaultSubtotal="1">
            <x v="34"/>
          </reference>
          <reference field="5" count="1" selected="0">
            <x v="5"/>
          </reference>
        </references>
      </pivotArea>
    </format>
    <format dxfId="397">
      <pivotArea collapsedLevelsAreSubtotals="1" fieldPosition="0">
        <references count="2">
          <reference field="4" count="1">
            <x v="35"/>
          </reference>
          <reference field="5" count="1" selected="0">
            <x v="5"/>
          </reference>
        </references>
      </pivotArea>
    </format>
    <format dxfId="396">
      <pivotArea collapsedLevelsAreSubtotals="1" fieldPosition="0">
        <references count="3">
          <reference field="1" count="1">
            <x v="284"/>
          </reference>
          <reference field="4" count="1" selected="0">
            <x v="35"/>
          </reference>
          <reference field="5" count="1" selected="0">
            <x v="5"/>
          </reference>
        </references>
      </pivotArea>
    </format>
    <format dxfId="395">
      <pivotArea collapsedLevelsAreSubtotals="1" fieldPosition="0">
        <references count="2">
          <reference field="4" count="1" defaultSubtotal="1">
            <x v="35"/>
          </reference>
          <reference field="5" count="1" selected="0">
            <x v="5"/>
          </reference>
        </references>
      </pivotArea>
    </format>
    <format dxfId="394">
      <pivotArea collapsedLevelsAreSubtotals="1" fieldPosition="0">
        <references count="2">
          <reference field="4" count="1">
            <x v="39"/>
          </reference>
          <reference field="5" count="1" selected="0">
            <x v="5"/>
          </reference>
        </references>
      </pivotArea>
    </format>
    <format dxfId="393">
      <pivotArea collapsedLevelsAreSubtotals="1" fieldPosition="0">
        <references count="3">
          <reference field="1" count="1">
            <x v="272"/>
          </reference>
          <reference field="4" count="1" selected="0">
            <x v="39"/>
          </reference>
          <reference field="5" count="1" selected="0">
            <x v="5"/>
          </reference>
        </references>
      </pivotArea>
    </format>
    <format dxfId="392">
      <pivotArea collapsedLevelsAreSubtotals="1" fieldPosition="0">
        <references count="2">
          <reference field="4" count="1" defaultSubtotal="1">
            <x v="39"/>
          </reference>
          <reference field="5" count="1" selected="0">
            <x v="5"/>
          </reference>
        </references>
      </pivotArea>
    </format>
    <format dxfId="391">
      <pivotArea collapsedLevelsAreSubtotals="1" fieldPosition="0">
        <references count="2">
          <reference field="4" count="1">
            <x v="40"/>
          </reference>
          <reference field="5" count="1" selected="0">
            <x v="5"/>
          </reference>
        </references>
      </pivotArea>
    </format>
    <format dxfId="390">
      <pivotArea collapsedLevelsAreSubtotals="1" fieldPosition="0">
        <references count="3">
          <reference field="1" count="3">
            <x v="4"/>
            <x v="88"/>
            <x v="282"/>
          </reference>
          <reference field="4" count="1" selected="0">
            <x v="40"/>
          </reference>
          <reference field="5" count="1" selected="0">
            <x v="5"/>
          </reference>
        </references>
      </pivotArea>
    </format>
    <format dxfId="389">
      <pivotArea collapsedLevelsAreSubtotals="1" fieldPosition="0">
        <references count="2">
          <reference field="4" count="1" defaultSubtotal="1">
            <x v="40"/>
          </reference>
          <reference field="5" count="1" selected="0">
            <x v="5"/>
          </reference>
        </references>
      </pivotArea>
    </format>
    <format dxfId="388">
      <pivotArea collapsedLevelsAreSubtotals="1" fieldPosition="0">
        <references count="2">
          <reference field="4" count="1">
            <x v="41"/>
          </reference>
          <reference field="5" count="1" selected="0">
            <x v="5"/>
          </reference>
        </references>
      </pivotArea>
    </format>
    <format dxfId="387">
      <pivotArea collapsedLevelsAreSubtotals="1" fieldPosition="0">
        <references count="3">
          <reference field="1" count="1">
            <x v="11"/>
          </reference>
          <reference field="4" count="1" selected="0">
            <x v="41"/>
          </reference>
          <reference field="5" count="1" selected="0">
            <x v="5"/>
          </reference>
        </references>
      </pivotArea>
    </format>
    <format dxfId="386">
      <pivotArea collapsedLevelsAreSubtotals="1" fieldPosition="0">
        <references count="2">
          <reference field="4" count="1" defaultSubtotal="1">
            <x v="41"/>
          </reference>
          <reference field="5" count="1" selected="0">
            <x v="5"/>
          </reference>
        </references>
      </pivotArea>
    </format>
    <format dxfId="385">
      <pivotArea collapsedLevelsAreSubtotals="1" fieldPosition="0">
        <references count="2">
          <reference field="4" count="1">
            <x v="42"/>
          </reference>
          <reference field="5" count="1" selected="0">
            <x v="5"/>
          </reference>
        </references>
      </pivotArea>
    </format>
    <format dxfId="384">
      <pivotArea collapsedLevelsAreSubtotals="1" fieldPosition="0">
        <references count="3">
          <reference field="1" count="2">
            <x v="115"/>
            <x v="155"/>
          </reference>
          <reference field="4" count="1" selected="0">
            <x v="42"/>
          </reference>
          <reference field="5" count="1" selected="0">
            <x v="5"/>
          </reference>
        </references>
      </pivotArea>
    </format>
    <format dxfId="383">
      <pivotArea collapsedLevelsAreSubtotals="1" fieldPosition="0">
        <references count="2">
          <reference field="4" count="1" defaultSubtotal="1">
            <x v="42"/>
          </reference>
          <reference field="5" count="1" selected="0">
            <x v="5"/>
          </reference>
        </references>
      </pivotArea>
    </format>
    <format dxfId="382">
      <pivotArea collapsedLevelsAreSubtotals="1" fieldPosition="0">
        <references count="2">
          <reference field="4" count="1">
            <x v="43"/>
          </reference>
          <reference field="5" count="1" selected="0">
            <x v="5"/>
          </reference>
        </references>
      </pivotArea>
    </format>
    <format dxfId="381">
      <pivotArea collapsedLevelsAreSubtotals="1" fieldPosition="0">
        <references count="3">
          <reference field="1" count="36">
            <x v="1"/>
            <x v="6"/>
            <x v="7"/>
            <x v="16"/>
            <x v="23"/>
            <x v="27"/>
            <x v="32"/>
            <x v="66"/>
            <x v="67"/>
            <x v="68"/>
            <x v="119"/>
            <x v="121"/>
            <x v="122"/>
            <x v="156"/>
            <x v="232"/>
            <x v="239"/>
            <x v="240"/>
            <x v="246"/>
            <x v="247"/>
            <x v="248"/>
            <x v="249"/>
            <x v="281"/>
            <x v="303"/>
            <x v="304"/>
            <x v="305"/>
            <x v="308"/>
            <x v="309"/>
            <x v="360"/>
            <x v="412"/>
            <x v="420"/>
            <x v="421"/>
            <x v="422"/>
            <x v="423"/>
            <x v="424"/>
            <x v="425"/>
            <x v="473"/>
          </reference>
          <reference field="4" count="1" selected="0">
            <x v="43"/>
          </reference>
          <reference field="5" count="1" selected="0">
            <x v="5"/>
          </reference>
        </references>
      </pivotArea>
    </format>
    <format dxfId="380">
      <pivotArea collapsedLevelsAreSubtotals="1" fieldPosition="0">
        <references count="2">
          <reference field="4" count="1" defaultSubtotal="1">
            <x v="43"/>
          </reference>
          <reference field="5" count="1" selected="0">
            <x v="5"/>
          </reference>
        </references>
      </pivotArea>
    </format>
    <format dxfId="379">
      <pivotArea collapsedLevelsAreSubtotals="1" fieldPosition="0">
        <references count="2">
          <reference field="4" count="1">
            <x v="44"/>
          </reference>
          <reference field="5" count="1" selected="0">
            <x v="5"/>
          </reference>
        </references>
      </pivotArea>
    </format>
    <format dxfId="378">
      <pivotArea collapsedLevelsAreSubtotals="1" fieldPosition="0">
        <references count="3">
          <reference field="1" count="1">
            <x v="57"/>
          </reference>
          <reference field="4" count="1" selected="0">
            <x v="44"/>
          </reference>
          <reference field="5" count="1" selected="0">
            <x v="5"/>
          </reference>
        </references>
      </pivotArea>
    </format>
    <format dxfId="377">
      <pivotArea collapsedLevelsAreSubtotals="1" fieldPosition="0">
        <references count="2">
          <reference field="4" count="1" defaultSubtotal="1">
            <x v="44"/>
          </reference>
          <reference field="5" count="1" selected="0">
            <x v="5"/>
          </reference>
        </references>
      </pivotArea>
    </format>
    <format dxfId="376">
      <pivotArea collapsedLevelsAreSubtotals="1" fieldPosition="0">
        <references count="2">
          <reference field="4" count="1">
            <x v="45"/>
          </reference>
          <reference field="5" count="1" selected="0">
            <x v="5"/>
          </reference>
        </references>
      </pivotArea>
    </format>
    <format dxfId="375">
      <pivotArea collapsedLevelsAreSubtotals="1" fieldPosition="0">
        <references count="3">
          <reference field="1" count="1">
            <x v="57"/>
          </reference>
          <reference field="4" count="1" selected="0">
            <x v="45"/>
          </reference>
          <reference field="5" count="1" selected="0">
            <x v="5"/>
          </reference>
        </references>
      </pivotArea>
    </format>
    <format dxfId="374">
      <pivotArea collapsedLevelsAreSubtotals="1" fieldPosition="0">
        <references count="2">
          <reference field="4" count="1" defaultSubtotal="1">
            <x v="45"/>
          </reference>
          <reference field="5" count="1" selected="0">
            <x v="5"/>
          </reference>
        </references>
      </pivotArea>
    </format>
    <format dxfId="373">
      <pivotArea collapsedLevelsAreSubtotals="1" fieldPosition="0">
        <references count="2">
          <reference field="4" count="1">
            <x v="48"/>
          </reference>
          <reference field="5" count="1" selected="0">
            <x v="5"/>
          </reference>
        </references>
      </pivotArea>
    </format>
    <format dxfId="372">
      <pivotArea collapsedLevelsAreSubtotals="1" fieldPosition="0">
        <references count="3">
          <reference field="1" count="6">
            <x v="59"/>
            <x v="60"/>
            <x v="61"/>
            <x v="63"/>
            <x v="65"/>
            <x v="358"/>
          </reference>
          <reference field="4" count="1" selected="0">
            <x v="48"/>
          </reference>
          <reference field="5" count="1" selected="0">
            <x v="5"/>
          </reference>
        </references>
      </pivotArea>
    </format>
    <format dxfId="371">
      <pivotArea collapsedLevelsAreSubtotals="1" fieldPosition="0">
        <references count="2">
          <reference field="4" count="1" defaultSubtotal="1">
            <x v="48"/>
          </reference>
          <reference field="5" count="1" selected="0">
            <x v="5"/>
          </reference>
        </references>
      </pivotArea>
    </format>
    <format dxfId="370">
      <pivotArea collapsedLevelsAreSubtotals="1" fieldPosition="0">
        <references count="2">
          <reference field="4" count="1">
            <x v="49"/>
          </reference>
          <reference field="5" count="1" selected="0">
            <x v="5"/>
          </reference>
        </references>
      </pivotArea>
    </format>
    <format dxfId="369">
      <pivotArea collapsedLevelsAreSubtotals="1" fieldPosition="0">
        <references count="3">
          <reference field="1" count="11">
            <x v="36"/>
            <x v="40"/>
            <x v="41"/>
            <x v="104"/>
            <x v="107"/>
            <x v="108"/>
            <x v="161"/>
            <x v="165"/>
            <x v="171"/>
            <x v="227"/>
            <x v="438"/>
          </reference>
          <reference field="4" count="1" selected="0">
            <x v="49"/>
          </reference>
          <reference field="5" count="1" selected="0">
            <x v="5"/>
          </reference>
        </references>
      </pivotArea>
    </format>
    <format dxfId="368">
      <pivotArea collapsedLevelsAreSubtotals="1" fieldPosition="0">
        <references count="2">
          <reference field="4" count="1" defaultSubtotal="1">
            <x v="49"/>
          </reference>
          <reference field="5" count="1" selected="0">
            <x v="5"/>
          </reference>
        </references>
      </pivotArea>
    </format>
    <format dxfId="367">
      <pivotArea collapsedLevelsAreSubtotals="1" fieldPosition="0">
        <references count="2">
          <reference field="4" count="1">
            <x v="50"/>
          </reference>
          <reference field="5" count="1" selected="0">
            <x v="5"/>
          </reference>
        </references>
      </pivotArea>
    </format>
    <format dxfId="366">
      <pivotArea collapsedLevelsAreSubtotals="1" fieldPosition="0">
        <references count="3">
          <reference field="1" count="6">
            <x v="21"/>
            <x v="22"/>
            <x v="53"/>
            <x v="74"/>
            <x v="257"/>
            <x v="326"/>
          </reference>
          <reference field="4" count="1" selected="0">
            <x v="50"/>
          </reference>
          <reference field="5" count="1" selected="0">
            <x v="5"/>
          </reference>
        </references>
      </pivotArea>
    </format>
    <format dxfId="365">
      <pivotArea collapsedLevelsAreSubtotals="1" fieldPosition="0">
        <references count="2">
          <reference field="4" count="1" defaultSubtotal="1">
            <x v="50"/>
          </reference>
          <reference field="5" count="1" selected="0">
            <x v="5"/>
          </reference>
        </references>
      </pivotArea>
    </format>
    <format dxfId="364">
      <pivotArea collapsedLevelsAreSubtotals="1" fieldPosition="0">
        <references count="2">
          <reference field="4" count="1">
            <x v="58"/>
          </reference>
          <reference field="5" count="1" selected="0">
            <x v="5"/>
          </reference>
        </references>
      </pivotArea>
    </format>
    <format dxfId="363">
      <pivotArea collapsedLevelsAreSubtotals="1" fieldPosition="0">
        <references count="3">
          <reference field="1" count="17">
            <x v="10"/>
            <x v="34"/>
            <x v="43"/>
            <x v="76"/>
            <x v="85"/>
            <x v="87"/>
            <x v="90"/>
            <x v="105"/>
            <x v="148"/>
            <x v="183"/>
            <x v="189"/>
            <x v="190"/>
            <x v="202"/>
            <x v="206"/>
            <x v="270"/>
            <x v="323"/>
            <x v="331"/>
          </reference>
          <reference field="4" count="1" selected="0">
            <x v="58"/>
          </reference>
          <reference field="5" count="1" selected="0">
            <x v="5"/>
          </reference>
        </references>
      </pivotArea>
    </format>
    <format dxfId="362">
      <pivotArea collapsedLevelsAreSubtotals="1" fieldPosition="0">
        <references count="2">
          <reference field="4" count="1" defaultSubtotal="1">
            <x v="58"/>
          </reference>
          <reference field="5" count="1" selected="0">
            <x v="5"/>
          </reference>
        </references>
      </pivotArea>
    </format>
    <format dxfId="361">
      <pivotArea collapsedLevelsAreSubtotals="1" fieldPosition="0">
        <references count="2">
          <reference field="4" count="1">
            <x v="59"/>
          </reference>
          <reference field="5" count="1" selected="0">
            <x v="5"/>
          </reference>
        </references>
      </pivotArea>
    </format>
    <format dxfId="360">
      <pivotArea collapsedLevelsAreSubtotals="1" fieldPosition="0">
        <references count="3">
          <reference field="1" count="1">
            <x v="322"/>
          </reference>
          <reference field="4" count="1" selected="0">
            <x v="59"/>
          </reference>
          <reference field="5" count="1" selected="0">
            <x v="5"/>
          </reference>
        </references>
      </pivotArea>
    </format>
    <format dxfId="359">
      <pivotArea collapsedLevelsAreSubtotals="1" fieldPosition="0">
        <references count="2">
          <reference field="4" count="1" defaultSubtotal="1">
            <x v="59"/>
          </reference>
          <reference field="5" count="1" selected="0">
            <x v="5"/>
          </reference>
        </references>
      </pivotArea>
    </format>
    <format dxfId="358">
      <pivotArea collapsedLevelsAreSubtotals="1" fieldPosition="0">
        <references count="2">
          <reference field="4" count="1">
            <x v="60"/>
          </reference>
          <reference field="5" count="1" selected="0">
            <x v="5"/>
          </reference>
        </references>
      </pivotArea>
    </format>
    <format dxfId="357">
      <pivotArea collapsedLevelsAreSubtotals="1" fieldPosition="0">
        <references count="3">
          <reference field="1" count="1">
            <x v="478"/>
          </reference>
          <reference field="4" count="1" selected="0">
            <x v="60"/>
          </reference>
          <reference field="5" count="1" selected="0">
            <x v="5"/>
          </reference>
        </references>
      </pivotArea>
    </format>
    <format dxfId="356">
      <pivotArea collapsedLevelsAreSubtotals="1" fieldPosition="0">
        <references count="2">
          <reference field="4" count="1" defaultSubtotal="1">
            <x v="60"/>
          </reference>
          <reference field="5" count="1" selected="0">
            <x v="5"/>
          </reference>
        </references>
      </pivotArea>
    </format>
    <format dxfId="355">
      <pivotArea collapsedLevelsAreSubtotals="1" fieldPosition="0">
        <references count="2">
          <reference field="4" count="1">
            <x v="61"/>
          </reference>
          <reference field="5" count="1" selected="0">
            <x v="5"/>
          </reference>
        </references>
      </pivotArea>
    </format>
    <format dxfId="354">
      <pivotArea collapsedLevelsAreSubtotals="1" fieldPosition="0">
        <references count="3">
          <reference field="1" count="2">
            <x v="8"/>
            <x v="479"/>
          </reference>
          <reference field="4" count="1" selected="0">
            <x v="61"/>
          </reference>
          <reference field="5" count="1" selected="0">
            <x v="5"/>
          </reference>
        </references>
      </pivotArea>
    </format>
    <format dxfId="353">
      <pivotArea collapsedLevelsAreSubtotals="1" fieldPosition="0">
        <references count="2">
          <reference field="4" count="1" defaultSubtotal="1">
            <x v="61"/>
          </reference>
          <reference field="5" count="1" selected="0">
            <x v="5"/>
          </reference>
        </references>
      </pivotArea>
    </format>
    <format dxfId="352">
      <pivotArea collapsedLevelsAreSubtotals="1" fieldPosition="0">
        <references count="2">
          <reference field="4" count="1">
            <x v="66"/>
          </reference>
          <reference field="5" count="1" selected="0">
            <x v="5"/>
          </reference>
        </references>
      </pivotArea>
    </format>
    <format dxfId="351">
      <pivotArea collapsedLevelsAreSubtotals="1" fieldPosition="0">
        <references count="3">
          <reference field="1" count="1">
            <x v="45"/>
          </reference>
          <reference field="4" count="1" selected="0">
            <x v="66"/>
          </reference>
          <reference field="5" count="1" selected="0">
            <x v="5"/>
          </reference>
        </references>
      </pivotArea>
    </format>
    <format dxfId="350">
      <pivotArea collapsedLevelsAreSubtotals="1" fieldPosition="0">
        <references count="2">
          <reference field="4" count="1" defaultSubtotal="1">
            <x v="66"/>
          </reference>
          <reference field="5" count="1" selected="0">
            <x v="5"/>
          </reference>
        </references>
      </pivotArea>
    </format>
    <format dxfId="349">
      <pivotArea collapsedLevelsAreSubtotals="1" fieldPosition="0">
        <references count="2">
          <reference field="4" count="1">
            <x v="67"/>
          </reference>
          <reference field="5" count="1" selected="0">
            <x v="5"/>
          </reference>
        </references>
      </pivotArea>
    </format>
    <format dxfId="348">
      <pivotArea collapsedLevelsAreSubtotals="1" fieldPosition="0">
        <references count="3">
          <reference field="1" count="10">
            <x v="44"/>
            <x v="70"/>
            <x v="153"/>
            <x v="251"/>
            <x v="252"/>
            <x v="254"/>
            <x v="413"/>
            <x v="415"/>
            <x v="416"/>
            <x v="417"/>
          </reference>
          <reference field="4" count="1" selected="0">
            <x v="67"/>
          </reference>
          <reference field="5" count="1" selected="0">
            <x v="5"/>
          </reference>
        </references>
      </pivotArea>
    </format>
    <format dxfId="347">
      <pivotArea collapsedLevelsAreSubtotals="1" fieldPosition="0">
        <references count="2">
          <reference field="4" count="1" defaultSubtotal="1">
            <x v="67"/>
          </reference>
          <reference field="5" count="1" selected="0">
            <x v="5"/>
          </reference>
        </references>
      </pivotArea>
    </format>
    <format dxfId="346">
      <pivotArea collapsedLevelsAreSubtotals="1" fieldPosition="0">
        <references count="2">
          <reference field="4" count="1">
            <x v="68"/>
          </reference>
          <reference field="5" count="1" selected="0">
            <x v="5"/>
          </reference>
        </references>
      </pivotArea>
    </format>
    <format dxfId="345">
      <pivotArea collapsedLevelsAreSubtotals="1" fieldPosition="0">
        <references count="3">
          <reference field="1" count="1">
            <x v="395"/>
          </reference>
          <reference field="4" count="1" selected="0">
            <x v="68"/>
          </reference>
          <reference field="5" count="1" selected="0">
            <x v="5"/>
          </reference>
        </references>
      </pivotArea>
    </format>
    <format dxfId="344">
      <pivotArea collapsedLevelsAreSubtotals="1" fieldPosition="0">
        <references count="2">
          <reference field="4" count="1" defaultSubtotal="1">
            <x v="68"/>
          </reference>
          <reference field="5" count="1" selected="0">
            <x v="5"/>
          </reference>
        </references>
      </pivotArea>
    </format>
    <format dxfId="343">
      <pivotArea collapsedLevelsAreSubtotals="1" fieldPosition="0">
        <references count="2">
          <reference field="4" count="1">
            <x v="72"/>
          </reference>
          <reference field="5" count="1" selected="0">
            <x v="5"/>
          </reference>
        </references>
      </pivotArea>
    </format>
    <format dxfId="342">
      <pivotArea collapsedLevelsAreSubtotals="1" fieldPosition="0">
        <references count="3">
          <reference field="1" count="1">
            <x v="46"/>
          </reference>
          <reference field="4" count="1" selected="0">
            <x v="72"/>
          </reference>
          <reference field="5" count="1" selected="0">
            <x v="5"/>
          </reference>
        </references>
      </pivotArea>
    </format>
    <format dxfId="341">
      <pivotArea collapsedLevelsAreSubtotals="1" fieldPosition="0">
        <references count="2">
          <reference field="4" count="1" defaultSubtotal="1">
            <x v="72"/>
          </reference>
          <reference field="5" count="1" selected="0">
            <x v="5"/>
          </reference>
        </references>
      </pivotArea>
    </format>
    <format dxfId="340">
      <pivotArea collapsedLevelsAreSubtotals="1" fieldPosition="0">
        <references count="2">
          <reference field="4" count="1">
            <x v="73"/>
          </reference>
          <reference field="5" count="1" selected="0">
            <x v="5"/>
          </reference>
        </references>
      </pivotArea>
    </format>
    <format dxfId="339">
      <pivotArea collapsedLevelsAreSubtotals="1" fieldPosition="0">
        <references count="3">
          <reference field="1" count="12">
            <x v="0"/>
            <x v="2"/>
            <x v="5"/>
            <x v="17"/>
            <x v="18"/>
            <x v="19"/>
            <x v="20"/>
            <x v="52"/>
            <x v="72"/>
            <x v="73"/>
            <x v="75"/>
            <x v="256"/>
          </reference>
          <reference field="4" count="1" selected="0">
            <x v="73"/>
          </reference>
          <reference field="5" count="1" selected="0">
            <x v="5"/>
          </reference>
        </references>
      </pivotArea>
    </format>
    <format dxfId="338">
      <pivotArea collapsedLevelsAreSubtotals="1" fieldPosition="0">
        <references count="2">
          <reference field="4" count="1" defaultSubtotal="1">
            <x v="73"/>
          </reference>
          <reference field="5" count="1" selected="0">
            <x v="5"/>
          </reference>
        </references>
      </pivotArea>
    </format>
    <format dxfId="337">
      <pivotArea collapsedLevelsAreSubtotals="1" fieldPosition="0">
        <references count="2">
          <reference field="4" count="1">
            <x v="74"/>
          </reference>
          <reference field="5" count="1" selected="0">
            <x v="5"/>
          </reference>
        </references>
      </pivotArea>
    </format>
    <format dxfId="336">
      <pivotArea collapsedLevelsAreSubtotals="1" fieldPosition="0">
        <references count="3">
          <reference field="1" count="1">
            <x v="321"/>
          </reference>
          <reference field="4" count="1" selected="0">
            <x v="74"/>
          </reference>
          <reference field="5" count="1" selected="0">
            <x v="5"/>
          </reference>
        </references>
      </pivotArea>
    </format>
    <format dxfId="335">
      <pivotArea collapsedLevelsAreSubtotals="1" fieldPosition="0">
        <references count="2">
          <reference field="4" count="1" defaultSubtotal="1">
            <x v="74"/>
          </reference>
          <reference field="5" count="1" selected="0">
            <x v="5"/>
          </reference>
        </references>
      </pivotArea>
    </format>
    <format dxfId="334">
      <pivotArea collapsedLevelsAreSubtotals="1" fieldPosition="0">
        <references count="1">
          <reference field="5" count="1" defaultSubtotal="1">
            <x v="5"/>
          </reference>
        </references>
      </pivotArea>
    </format>
    <format dxfId="333">
      <pivotArea collapsedLevelsAreSubtotals="1" fieldPosition="0">
        <references count="1">
          <reference field="5" count="1">
            <x v="6"/>
          </reference>
        </references>
      </pivotArea>
    </format>
    <format dxfId="332">
      <pivotArea collapsedLevelsAreSubtotals="1" fieldPosition="0">
        <references count="2">
          <reference field="4" count="1">
            <x v="28"/>
          </reference>
          <reference field="5" count="1" selected="0">
            <x v="6"/>
          </reference>
        </references>
      </pivotArea>
    </format>
    <format dxfId="331">
      <pivotArea collapsedLevelsAreSubtotals="1" fieldPosition="0">
        <references count="3">
          <reference field="1" count="2">
            <x v="9"/>
            <x v="299"/>
          </reference>
          <reference field="4" count="1" selected="0">
            <x v="28"/>
          </reference>
          <reference field="5" count="1" selected="0">
            <x v="6"/>
          </reference>
        </references>
      </pivotArea>
    </format>
    <format dxfId="330">
      <pivotArea collapsedLevelsAreSubtotals="1" fieldPosition="0">
        <references count="2">
          <reference field="4" count="1" defaultSubtotal="1">
            <x v="28"/>
          </reference>
          <reference field="5" count="1" selected="0">
            <x v="6"/>
          </reference>
        </references>
      </pivotArea>
    </format>
    <format dxfId="329">
      <pivotArea collapsedLevelsAreSubtotals="1" fieldPosition="0">
        <references count="2">
          <reference field="4" count="1">
            <x v="62"/>
          </reference>
          <reference field="5" count="1" selected="0">
            <x v="6"/>
          </reference>
        </references>
      </pivotArea>
    </format>
    <format dxfId="328">
      <pivotArea collapsedLevelsAreSubtotals="1" fieldPosition="0">
        <references count="3">
          <reference field="1" count="84">
            <x v="1"/>
            <x v="6"/>
            <x v="7"/>
            <x v="10"/>
            <x v="11"/>
            <x v="12"/>
            <x v="13"/>
            <x v="14"/>
            <x v="23"/>
            <x v="24"/>
            <x v="34"/>
            <x v="36"/>
            <x v="40"/>
            <x v="41"/>
            <x v="43"/>
            <x v="47"/>
            <x v="49"/>
            <x v="56"/>
            <x v="57"/>
            <x v="66"/>
            <x v="68"/>
            <x v="85"/>
            <x v="87"/>
            <x v="92"/>
            <x v="94"/>
            <x v="102"/>
            <x v="103"/>
            <x v="104"/>
            <x v="105"/>
            <x v="106"/>
            <x v="107"/>
            <x v="109"/>
            <x v="110"/>
            <x v="111"/>
            <x v="148"/>
            <x v="154"/>
            <x v="156"/>
            <x v="158"/>
            <x v="162"/>
            <x v="166"/>
            <x v="172"/>
            <x v="173"/>
            <x v="174"/>
            <x v="175"/>
            <x v="176"/>
            <x v="177"/>
            <x v="178"/>
            <x v="179"/>
            <x v="180"/>
            <x v="184"/>
            <x v="192"/>
            <x v="193"/>
            <x v="202"/>
            <x v="205"/>
            <x v="206"/>
            <x v="212"/>
            <x v="213"/>
            <x v="214"/>
            <x v="216"/>
            <x v="217"/>
            <x v="223"/>
            <x v="224"/>
            <x v="228"/>
            <x v="229"/>
            <x v="239"/>
            <x v="240"/>
            <x v="243"/>
            <x v="245"/>
            <x v="270"/>
            <x v="282"/>
            <x v="331"/>
            <x v="341"/>
            <x v="347"/>
            <x v="353"/>
            <x v="359"/>
            <x v="365"/>
            <x v="393"/>
            <x v="398"/>
            <x v="419"/>
            <x v="435"/>
            <x v="436"/>
            <x v="437"/>
            <x v="457"/>
            <x v="473"/>
          </reference>
          <reference field="4" count="1" selected="0">
            <x v="62"/>
          </reference>
          <reference field="5" count="1" selected="0">
            <x v="6"/>
          </reference>
        </references>
      </pivotArea>
    </format>
    <format dxfId="327">
      <pivotArea collapsedLevelsAreSubtotals="1" fieldPosition="0">
        <references count="2">
          <reference field="4" count="1" defaultSubtotal="1">
            <x v="62"/>
          </reference>
          <reference field="5" count="1" selected="0">
            <x v="6"/>
          </reference>
        </references>
      </pivotArea>
    </format>
    <format dxfId="326">
      <pivotArea collapsedLevelsAreSubtotals="1" fieldPosition="0">
        <references count="2">
          <reference field="4" count="1">
            <x v="65"/>
          </reference>
          <reference field="5" count="1" selected="0">
            <x v="6"/>
          </reference>
        </references>
      </pivotArea>
    </format>
    <format dxfId="325">
      <pivotArea collapsedLevelsAreSubtotals="1" fieldPosition="0">
        <references count="3">
          <reference field="1" count="19">
            <x v="26"/>
            <x v="40"/>
            <x v="45"/>
            <x v="55"/>
            <x v="70"/>
            <x v="134"/>
            <x v="220"/>
            <x v="221"/>
            <x v="251"/>
            <x v="252"/>
            <x v="253"/>
            <x v="263"/>
            <x v="265"/>
            <x v="413"/>
            <x v="415"/>
            <x v="416"/>
            <x v="456"/>
            <x v="460"/>
            <x v="461"/>
          </reference>
          <reference field="4" count="1" selected="0">
            <x v="65"/>
          </reference>
          <reference field="5" count="1" selected="0">
            <x v="6"/>
          </reference>
        </references>
      </pivotArea>
    </format>
    <format dxfId="324">
      <pivotArea collapsedLevelsAreSubtotals="1" fieldPosition="0">
        <references count="2">
          <reference field="4" count="1" defaultSubtotal="1">
            <x v="65"/>
          </reference>
          <reference field="5" count="1" selected="0">
            <x v="6"/>
          </reference>
        </references>
      </pivotArea>
    </format>
    <format dxfId="323">
      <pivotArea collapsedLevelsAreSubtotals="1" fieldPosition="0">
        <references count="1">
          <reference field="5" count="1" defaultSubtotal="1">
            <x v="6"/>
          </reference>
        </references>
      </pivotArea>
    </format>
    <format dxfId="322">
      <pivotArea collapsedLevelsAreSubtotals="1" fieldPosition="0">
        <references count="1">
          <reference field="5" count="1">
            <x v="7"/>
          </reference>
        </references>
      </pivotArea>
    </format>
    <format dxfId="321">
      <pivotArea collapsedLevelsAreSubtotals="1" fieldPosition="0">
        <references count="2">
          <reference field="4" count="1">
            <x v="52"/>
          </reference>
          <reference field="5" count="1" selected="0">
            <x v="7"/>
          </reference>
        </references>
      </pivotArea>
    </format>
    <format dxfId="320">
      <pivotArea collapsedLevelsAreSubtotals="1" fieldPosition="0">
        <references count="3">
          <reference field="1" count="54">
            <x v="21"/>
            <x v="35"/>
            <x v="36"/>
            <x v="40"/>
            <x v="41"/>
            <x v="50"/>
            <x v="59"/>
            <x v="60"/>
            <x v="62"/>
            <x v="63"/>
            <x v="64"/>
            <x v="65"/>
            <x v="100"/>
            <x v="102"/>
            <x v="103"/>
            <x v="104"/>
            <x v="106"/>
            <x v="107"/>
            <x v="132"/>
            <x v="158"/>
            <x v="159"/>
            <x v="160"/>
            <x v="161"/>
            <x v="162"/>
            <x v="163"/>
            <x v="164"/>
            <x v="165"/>
            <x v="167"/>
            <x v="168"/>
            <x v="170"/>
            <x v="171"/>
            <x v="192"/>
            <x v="193"/>
            <x v="205"/>
            <x v="222"/>
            <x v="231"/>
            <x v="289"/>
            <x v="316"/>
            <x v="318"/>
            <x v="342"/>
            <x v="343"/>
            <x v="350"/>
            <x v="351"/>
            <x v="359"/>
            <x v="365"/>
            <x v="366"/>
            <x v="367"/>
            <x v="368"/>
            <x v="369"/>
            <x v="370"/>
            <x v="371"/>
            <x v="373"/>
            <x v="374"/>
            <x v="438"/>
          </reference>
          <reference field="4" count="1" selected="0">
            <x v="52"/>
          </reference>
          <reference field="5" count="1" selected="0">
            <x v="7"/>
          </reference>
        </references>
      </pivotArea>
    </format>
    <format dxfId="319">
      <pivotArea collapsedLevelsAreSubtotals="1" fieldPosition="0">
        <references count="2">
          <reference field="4" count="1" defaultSubtotal="1">
            <x v="52"/>
          </reference>
          <reference field="5" count="1" selected="0">
            <x v="7"/>
          </reference>
        </references>
      </pivotArea>
    </format>
    <format dxfId="318">
      <pivotArea collapsedLevelsAreSubtotals="1" fieldPosition="0">
        <references count="2">
          <reference field="4" count="1">
            <x v="56"/>
          </reference>
          <reference field="5" count="1" selected="0">
            <x v="7"/>
          </reference>
        </references>
      </pivotArea>
    </format>
    <format dxfId="317">
      <pivotArea collapsedLevelsAreSubtotals="1" fieldPosition="0">
        <references count="3">
          <reference field="1" count="25">
            <x v="104"/>
            <x v="160"/>
            <x v="164"/>
            <x v="168"/>
            <x v="193"/>
            <x v="222"/>
            <x v="230"/>
            <x v="231"/>
            <x v="325"/>
            <x v="342"/>
            <x v="343"/>
            <x v="350"/>
            <x v="351"/>
            <x v="352"/>
            <x v="359"/>
            <x v="365"/>
            <x v="366"/>
            <x v="367"/>
            <x v="368"/>
            <x v="369"/>
            <x v="370"/>
            <x v="371"/>
            <x v="373"/>
            <x v="374"/>
            <x v="438"/>
          </reference>
          <reference field="4" count="1" selected="0">
            <x v="56"/>
          </reference>
          <reference field="5" count="1" selected="0">
            <x v="7"/>
          </reference>
        </references>
      </pivotArea>
    </format>
    <format dxfId="316">
      <pivotArea collapsedLevelsAreSubtotals="1" fieldPosition="0">
        <references count="2">
          <reference field="4" count="1" defaultSubtotal="1">
            <x v="56"/>
          </reference>
          <reference field="5" count="1" selected="0">
            <x v="7"/>
          </reference>
        </references>
      </pivotArea>
    </format>
    <format dxfId="315">
      <pivotArea collapsedLevelsAreSubtotals="1" fieldPosition="0">
        <references count="2">
          <reference field="4" count="1">
            <x v="71"/>
          </reference>
          <reference field="5" count="1" selected="0">
            <x v="7"/>
          </reference>
        </references>
      </pivotArea>
    </format>
    <format dxfId="314">
      <pivotArea collapsedLevelsAreSubtotals="1" fieldPosition="0">
        <references count="3">
          <reference field="1" count="56">
            <x v="2"/>
            <x v="17"/>
            <x v="18"/>
            <x v="19"/>
            <x v="20"/>
            <x v="26"/>
            <x v="36"/>
            <x v="40"/>
            <x v="41"/>
            <x v="42"/>
            <x v="51"/>
            <x v="52"/>
            <x v="72"/>
            <x v="73"/>
            <x v="97"/>
            <x v="102"/>
            <x v="103"/>
            <x v="104"/>
            <x v="106"/>
            <x v="107"/>
            <x v="127"/>
            <x v="157"/>
            <x v="158"/>
            <x v="159"/>
            <x v="160"/>
            <x v="162"/>
            <x v="163"/>
            <x v="164"/>
            <x v="167"/>
            <x v="168"/>
            <x v="171"/>
            <x v="185"/>
            <x v="186"/>
            <x v="187"/>
            <x v="191"/>
            <x v="193"/>
            <x v="205"/>
            <x v="218"/>
            <x v="219"/>
            <x v="227"/>
            <x v="231"/>
            <x v="294"/>
            <x v="357"/>
            <x v="359"/>
            <x v="365"/>
            <x v="366"/>
            <x v="367"/>
            <x v="369"/>
            <x v="370"/>
            <x v="371"/>
            <x v="373"/>
            <x v="374"/>
            <x v="375"/>
            <x v="377"/>
            <x v="379"/>
            <x v="438"/>
          </reference>
          <reference field="4" count="1" selected="0">
            <x v="71"/>
          </reference>
          <reference field="5" count="1" selected="0">
            <x v="7"/>
          </reference>
        </references>
      </pivotArea>
    </format>
    <format dxfId="313">
      <pivotArea collapsedLevelsAreSubtotals="1" fieldPosition="0">
        <references count="2">
          <reference field="4" count="1" defaultSubtotal="1">
            <x v="71"/>
          </reference>
          <reference field="5" count="1" selected="0">
            <x v="7"/>
          </reference>
        </references>
      </pivotArea>
    </format>
    <format dxfId="312">
      <pivotArea collapsedLevelsAreSubtotals="1" fieldPosition="0">
        <references count="1">
          <reference field="5" count="1" defaultSubtotal="1">
            <x v="7"/>
          </reference>
        </references>
      </pivotArea>
    </format>
    <format dxfId="311">
      <pivotArea collapsedLevelsAreSubtotals="1" fieldPosition="0">
        <references count="1">
          <reference field="5" count="1">
            <x v="8"/>
          </reference>
        </references>
      </pivotArea>
    </format>
    <format dxfId="310">
      <pivotArea collapsedLevelsAreSubtotals="1" fieldPosition="0">
        <references count="2">
          <reference field="4" count="1">
            <x v="19"/>
          </reference>
          <reference field="5" count="1" selected="0">
            <x v="8"/>
          </reference>
        </references>
      </pivotArea>
    </format>
    <format dxfId="309">
      <pivotArea collapsedLevelsAreSubtotals="1" fieldPosition="0">
        <references count="3">
          <reference field="1" count="1">
            <x v="49"/>
          </reference>
          <reference field="4" count="1" selected="0">
            <x v="19"/>
          </reference>
          <reference field="5" count="1" selected="0">
            <x v="8"/>
          </reference>
        </references>
      </pivotArea>
    </format>
    <format dxfId="308">
      <pivotArea collapsedLevelsAreSubtotals="1" fieldPosition="0">
        <references count="2">
          <reference field="4" count="1" defaultSubtotal="1">
            <x v="19"/>
          </reference>
          <reference field="5" count="1" selected="0">
            <x v="8"/>
          </reference>
        </references>
      </pivotArea>
    </format>
    <format dxfId="307">
      <pivotArea collapsedLevelsAreSubtotals="1" fieldPosition="0">
        <references count="2">
          <reference field="4" count="1">
            <x v="38"/>
          </reference>
          <reference field="5" count="1" selected="0">
            <x v="8"/>
          </reference>
        </references>
      </pivotArea>
    </format>
    <format dxfId="306">
      <pivotArea collapsedLevelsAreSubtotals="1" fieldPosition="0">
        <references count="3">
          <reference field="1" count="1">
            <x v="88"/>
          </reference>
          <reference field="4" count="1" selected="0">
            <x v="38"/>
          </reference>
          <reference field="5" count="1" selected="0">
            <x v="8"/>
          </reference>
        </references>
      </pivotArea>
    </format>
    <format dxfId="305">
      <pivotArea collapsedLevelsAreSubtotals="1" fieldPosition="0">
        <references count="2">
          <reference field="4" count="1" defaultSubtotal="1">
            <x v="38"/>
          </reference>
          <reference field="5" count="1" selected="0">
            <x v="8"/>
          </reference>
        </references>
      </pivotArea>
    </format>
    <format dxfId="304">
      <pivotArea collapsedLevelsAreSubtotals="1" fieldPosition="0">
        <references count="2">
          <reference field="4" count="1">
            <x v="46"/>
          </reference>
          <reference field="5" count="1" selected="0">
            <x v="8"/>
          </reference>
        </references>
      </pivotArea>
    </format>
    <format dxfId="303">
      <pivotArea collapsedLevelsAreSubtotals="1" fieldPosition="0">
        <references count="3">
          <reference field="1" count="11">
            <x v="1"/>
            <x v="6"/>
            <x v="7"/>
            <x v="23"/>
            <x v="57"/>
            <x v="67"/>
            <x v="68"/>
            <x v="119"/>
            <x v="156"/>
            <x v="240"/>
            <x v="412"/>
          </reference>
          <reference field="4" count="1" selected="0">
            <x v="46"/>
          </reference>
          <reference field="5" count="1" selected="0">
            <x v="8"/>
          </reference>
        </references>
      </pivotArea>
    </format>
    <format dxfId="302">
      <pivotArea collapsedLevelsAreSubtotals="1" fieldPosition="0">
        <references count="2">
          <reference field="4" count="1" defaultSubtotal="1">
            <x v="46"/>
          </reference>
          <reference field="5" count="1" selected="0">
            <x v="8"/>
          </reference>
        </references>
      </pivotArea>
    </format>
    <format dxfId="301">
      <pivotArea collapsedLevelsAreSubtotals="1" fieldPosition="0">
        <references count="2">
          <reference field="4" count="1">
            <x v="47"/>
          </reference>
          <reference field="5" count="1" selected="0">
            <x v="8"/>
          </reference>
        </references>
      </pivotArea>
    </format>
    <format dxfId="300">
      <pivotArea collapsedLevelsAreSubtotals="1" fieldPosition="0">
        <references count="3">
          <reference field="1" count="6">
            <x v="21"/>
            <x v="22"/>
            <x v="59"/>
            <x v="65"/>
            <x v="74"/>
            <x v="326"/>
          </reference>
          <reference field="4" count="1" selected="0">
            <x v="47"/>
          </reference>
          <reference field="5" count="1" selected="0">
            <x v="8"/>
          </reference>
        </references>
      </pivotArea>
    </format>
    <format dxfId="299">
      <pivotArea collapsedLevelsAreSubtotals="1" fieldPosition="0">
        <references count="2">
          <reference field="4" count="1" defaultSubtotal="1">
            <x v="47"/>
          </reference>
          <reference field="5" count="1" selected="0">
            <x v="8"/>
          </reference>
        </references>
      </pivotArea>
    </format>
    <format dxfId="298">
      <pivotArea collapsedLevelsAreSubtotals="1" fieldPosition="0">
        <references count="2">
          <reference field="4" count="1">
            <x v="64"/>
          </reference>
          <reference field="5" count="1" selected="0">
            <x v="8"/>
          </reference>
        </references>
      </pivotArea>
    </format>
    <format dxfId="297">
      <pivotArea collapsedLevelsAreSubtotals="1" fieldPosition="0">
        <references count="3">
          <reference field="1" count="3">
            <x v="70"/>
            <x v="251"/>
            <x v="252"/>
          </reference>
          <reference field="4" count="1" selected="0">
            <x v="64"/>
          </reference>
          <reference field="5" count="1" selected="0">
            <x v="8"/>
          </reference>
        </references>
      </pivotArea>
    </format>
    <format dxfId="296">
      <pivotArea collapsedLevelsAreSubtotals="1" fieldPosition="0">
        <references count="2">
          <reference field="4" count="1" defaultSubtotal="1">
            <x v="64"/>
          </reference>
          <reference field="5" count="1" selected="0">
            <x v="8"/>
          </reference>
        </references>
      </pivotArea>
    </format>
    <format dxfId="295">
      <pivotArea collapsedLevelsAreSubtotals="1" fieldPosition="0">
        <references count="2">
          <reference field="4" count="1">
            <x v="70"/>
          </reference>
          <reference field="5" count="1" selected="0">
            <x v="8"/>
          </reference>
        </references>
      </pivotArea>
    </format>
    <format dxfId="294">
      <pivotArea collapsedLevelsAreSubtotals="1" fieldPosition="0">
        <references count="3">
          <reference field="1" count="1">
            <x v="26"/>
          </reference>
          <reference field="4" count="1" selected="0">
            <x v="70"/>
          </reference>
          <reference field="5" count="1" selected="0">
            <x v="8"/>
          </reference>
        </references>
      </pivotArea>
    </format>
    <format dxfId="293">
      <pivotArea collapsedLevelsAreSubtotals="1" fieldPosition="0">
        <references count="2">
          <reference field="4" count="1" defaultSubtotal="1">
            <x v="70"/>
          </reference>
          <reference field="5" count="1" selected="0">
            <x v="8"/>
          </reference>
        </references>
      </pivotArea>
    </format>
    <format dxfId="292">
      <pivotArea collapsedLevelsAreSubtotals="1" fieldPosition="0">
        <references count="1">
          <reference field="5" count="1" defaultSubtotal="1">
            <x v="8"/>
          </reference>
        </references>
      </pivotArea>
    </format>
    <format dxfId="291">
      <pivotArea grandRow="1" outline="0" collapsedLevelsAreSubtotals="1" fieldPosition="0"/>
    </format>
    <format dxfId="290">
      <pivotArea collapsedLevelsAreSubtotals="1" fieldPosition="0">
        <references count="1">
          <reference field="5" count="1">
            <x v="0"/>
          </reference>
        </references>
      </pivotArea>
    </format>
    <format dxfId="289">
      <pivotArea collapsedLevelsAreSubtotals="1" fieldPosition="0">
        <references count="2">
          <reference field="4" count="1">
            <x v="11"/>
          </reference>
          <reference field="5" count="1" selected="0">
            <x v="0"/>
          </reference>
        </references>
      </pivotArea>
    </format>
    <format dxfId="288">
      <pivotArea collapsedLevelsAreSubtotals="1" fieldPosition="0">
        <references count="3">
          <reference field="1" count="1">
            <x v="484"/>
          </reference>
          <reference field="4" count="1" selected="0">
            <x v="11"/>
          </reference>
          <reference field="5" count="1" selected="0">
            <x v="0"/>
          </reference>
        </references>
      </pivotArea>
    </format>
    <format dxfId="287">
      <pivotArea collapsedLevelsAreSubtotals="1" fieldPosition="0">
        <references count="2">
          <reference field="4" count="1" defaultSubtotal="1">
            <x v="11"/>
          </reference>
          <reference field="5" count="1" selected="0">
            <x v="0"/>
          </reference>
        </references>
      </pivotArea>
    </format>
    <format dxfId="286">
      <pivotArea collapsedLevelsAreSubtotals="1" fieldPosition="0">
        <references count="2">
          <reference field="4" count="1">
            <x v="15"/>
          </reference>
          <reference field="5" count="1" selected="0">
            <x v="0"/>
          </reference>
        </references>
      </pivotArea>
    </format>
    <format dxfId="285">
      <pivotArea collapsedLevelsAreSubtotals="1" fieldPosition="0">
        <references count="3">
          <reference field="1" count="5">
            <x v="48"/>
            <x v="88"/>
            <x v="320"/>
            <x v="481"/>
            <x v="485"/>
          </reference>
          <reference field="4" count="1" selected="0">
            <x v="15"/>
          </reference>
          <reference field="5" count="1" selected="0">
            <x v="0"/>
          </reference>
        </references>
      </pivotArea>
    </format>
    <format dxfId="284">
      <pivotArea collapsedLevelsAreSubtotals="1" fieldPosition="0">
        <references count="2">
          <reference field="4" count="1" defaultSubtotal="1">
            <x v="15"/>
          </reference>
          <reference field="5" count="1" selected="0">
            <x v="0"/>
          </reference>
        </references>
      </pivotArea>
    </format>
    <format dxfId="283">
      <pivotArea collapsedLevelsAreSubtotals="1" fieldPosition="0">
        <references count="2">
          <reference field="4" count="1">
            <x v="37"/>
          </reference>
          <reference field="5" count="1" selected="0">
            <x v="0"/>
          </reference>
        </references>
      </pivotArea>
    </format>
    <format dxfId="282">
      <pivotArea collapsedLevelsAreSubtotals="1" fieldPosition="0">
        <references count="3">
          <reference field="1" count="4">
            <x v="33"/>
            <x v="315"/>
            <x v="480"/>
            <x v="484"/>
          </reference>
          <reference field="4" count="1" selected="0">
            <x v="37"/>
          </reference>
          <reference field="5" count="1" selected="0">
            <x v="0"/>
          </reference>
        </references>
      </pivotArea>
    </format>
    <format dxfId="281">
      <pivotArea collapsedLevelsAreSubtotals="1" fieldPosition="0">
        <references count="2">
          <reference field="4" count="1" defaultSubtotal="1">
            <x v="37"/>
          </reference>
          <reference field="5" count="1" selected="0">
            <x v="0"/>
          </reference>
        </references>
      </pivotArea>
    </format>
    <format dxfId="280">
      <pivotArea collapsedLevelsAreSubtotals="1" fieldPosition="0">
        <references count="1">
          <reference field="5" count="1" defaultSubtotal="1">
            <x v="0"/>
          </reference>
        </references>
      </pivotArea>
    </format>
    <format dxfId="279">
      <pivotArea collapsedLevelsAreSubtotals="1" fieldPosition="0">
        <references count="1">
          <reference field="5" count="1">
            <x v="1"/>
          </reference>
        </references>
      </pivotArea>
    </format>
    <format dxfId="278">
      <pivotArea collapsedLevelsAreSubtotals="1" fieldPosition="0">
        <references count="2">
          <reference field="4" count="1">
            <x v="0"/>
          </reference>
          <reference field="5" count="1" selected="0">
            <x v="1"/>
          </reference>
        </references>
      </pivotArea>
    </format>
    <format dxfId="277">
      <pivotArea collapsedLevelsAreSubtotals="1" fieldPosition="0">
        <references count="3">
          <reference field="1" count="1">
            <x v="33"/>
          </reference>
          <reference field="4" count="1" selected="0">
            <x v="0"/>
          </reference>
          <reference field="5" count="1" selected="0">
            <x v="1"/>
          </reference>
        </references>
      </pivotArea>
    </format>
    <format dxfId="276">
      <pivotArea collapsedLevelsAreSubtotals="1" fieldPosition="0">
        <references count="2">
          <reference field="4" count="1" defaultSubtotal="1">
            <x v="0"/>
          </reference>
          <reference field="5" count="1" selected="0">
            <x v="1"/>
          </reference>
        </references>
      </pivotArea>
    </format>
    <format dxfId="275">
      <pivotArea collapsedLevelsAreSubtotals="1" fieldPosition="0">
        <references count="2">
          <reference field="4" count="1">
            <x v="2"/>
          </reference>
          <reference field="5" count="1" selected="0">
            <x v="1"/>
          </reference>
        </references>
      </pivotArea>
    </format>
    <format dxfId="274">
      <pivotArea collapsedLevelsAreSubtotals="1" fieldPosition="0">
        <references count="3">
          <reference field="1" count="7">
            <x v="69"/>
            <x v="139"/>
            <x v="142"/>
            <x v="143"/>
            <x v="145"/>
            <x v="150"/>
            <x v="402"/>
          </reference>
          <reference field="4" count="1" selected="0">
            <x v="2"/>
          </reference>
          <reference field="5" count="1" selected="0">
            <x v="1"/>
          </reference>
        </references>
      </pivotArea>
    </format>
    <format dxfId="273">
      <pivotArea collapsedLevelsAreSubtotals="1" fieldPosition="0">
        <references count="2">
          <reference field="4" count="1" defaultSubtotal="1">
            <x v="2"/>
          </reference>
          <reference field="5" count="1" selected="0">
            <x v="1"/>
          </reference>
        </references>
      </pivotArea>
    </format>
    <format dxfId="272">
      <pivotArea collapsedLevelsAreSubtotals="1" fieldPosition="0">
        <references count="2">
          <reference field="4" count="1">
            <x v="3"/>
          </reference>
          <reference field="5" count="1" selected="0">
            <x v="1"/>
          </reference>
        </references>
      </pivotArea>
    </format>
    <format dxfId="271">
      <pivotArea collapsedLevelsAreSubtotals="1" fieldPosition="0">
        <references count="3">
          <reference field="1" count="1">
            <x v="281"/>
          </reference>
          <reference field="4" count="1" selected="0">
            <x v="3"/>
          </reference>
          <reference field="5" count="1" selected="0">
            <x v="1"/>
          </reference>
        </references>
      </pivotArea>
    </format>
    <format dxfId="270">
      <pivotArea collapsedLevelsAreSubtotals="1" fieldPosition="0">
        <references count="2">
          <reference field="4" count="1" defaultSubtotal="1">
            <x v="3"/>
          </reference>
          <reference field="5" count="1" selected="0">
            <x v="1"/>
          </reference>
        </references>
      </pivotArea>
    </format>
    <format dxfId="269">
      <pivotArea collapsedLevelsAreSubtotals="1" fieldPosition="0">
        <references count="2">
          <reference field="4" count="1">
            <x v="4"/>
          </reference>
          <reference field="5" count="1" selected="0">
            <x v="1"/>
          </reference>
        </references>
      </pivotArea>
    </format>
    <format dxfId="268">
      <pivotArea collapsedLevelsAreSubtotals="1" fieldPosition="0">
        <references count="3">
          <reference field="1" count="1">
            <x v="408"/>
          </reference>
          <reference field="4" count="1" selected="0">
            <x v="4"/>
          </reference>
          <reference field="5" count="1" selected="0">
            <x v="1"/>
          </reference>
        </references>
      </pivotArea>
    </format>
    <format dxfId="267">
      <pivotArea collapsedLevelsAreSubtotals="1" fieldPosition="0">
        <references count="2">
          <reference field="4" count="1" defaultSubtotal="1">
            <x v="4"/>
          </reference>
          <reference field="5" count="1" selected="0">
            <x v="1"/>
          </reference>
        </references>
      </pivotArea>
    </format>
    <format dxfId="266">
      <pivotArea collapsedLevelsAreSubtotals="1" fieldPosition="0">
        <references count="2">
          <reference field="4" count="1">
            <x v="5"/>
          </reference>
          <reference field="5" count="1" selected="0">
            <x v="1"/>
          </reference>
        </references>
      </pivotArea>
    </format>
    <format dxfId="265">
      <pivotArea collapsedLevelsAreSubtotals="1" fieldPosition="0">
        <references count="3">
          <reference field="1" count="146">
            <x v="11"/>
            <x v="32"/>
            <x v="40"/>
            <x v="47"/>
            <x v="68"/>
            <x v="92"/>
            <x v="104"/>
            <x v="107"/>
            <x v="108"/>
            <x v="109"/>
            <x v="110"/>
            <x v="111"/>
            <x v="112"/>
            <x v="123"/>
            <x v="124"/>
            <x v="133"/>
            <x v="158"/>
            <x v="159"/>
            <x v="160"/>
            <x v="163"/>
            <x v="164"/>
            <x v="167"/>
            <x v="168"/>
            <x v="171"/>
            <x v="173"/>
            <x v="174"/>
            <x v="175"/>
            <x v="176"/>
            <x v="177"/>
            <x v="179"/>
            <x v="184"/>
            <x v="192"/>
            <x v="197"/>
            <x v="203"/>
            <x v="205"/>
            <x v="207"/>
            <x v="209"/>
            <x v="211"/>
            <x v="213"/>
            <x v="214"/>
            <x v="215"/>
            <x v="216"/>
            <x v="217"/>
            <x v="223"/>
            <x v="224"/>
            <x v="227"/>
            <x v="228"/>
            <x v="229"/>
            <x v="232"/>
            <x v="245"/>
            <x v="258"/>
            <x v="261"/>
            <x v="272"/>
            <x v="274"/>
            <x v="275"/>
            <x v="276"/>
            <x v="288"/>
            <x v="290"/>
            <x v="291"/>
            <x v="292"/>
            <x v="293"/>
            <x v="303"/>
            <x v="304"/>
            <x v="305"/>
            <x v="306"/>
            <x v="307"/>
            <x v="308"/>
            <x v="309"/>
            <x v="310"/>
            <x v="311"/>
            <x v="312"/>
            <x v="313"/>
            <x v="314"/>
            <x v="327"/>
            <x v="328"/>
            <x v="329"/>
            <x v="330"/>
            <x v="331"/>
            <x v="332"/>
            <x v="333"/>
            <x v="334"/>
            <x v="335"/>
            <x v="336"/>
            <x v="339"/>
            <x v="340"/>
            <x v="341"/>
            <x v="345"/>
            <x v="346"/>
            <x v="347"/>
            <x v="348"/>
            <x v="353"/>
            <x v="359"/>
            <x v="360"/>
            <x v="361"/>
            <x v="362"/>
            <x v="363"/>
            <x v="365"/>
            <x v="369"/>
            <x v="370"/>
            <x v="380"/>
            <x v="381"/>
            <x v="382"/>
            <x v="383"/>
            <x v="385"/>
            <x v="386"/>
            <x v="394"/>
            <x v="395"/>
            <x v="396"/>
            <x v="398"/>
            <x v="399"/>
            <x v="400"/>
            <x v="401"/>
            <x v="403"/>
            <x v="404"/>
            <x v="405"/>
            <x v="406"/>
            <x v="407"/>
            <x v="409"/>
            <x v="411"/>
            <x v="412"/>
            <x v="418"/>
            <x v="419"/>
            <x v="420"/>
            <x v="421"/>
            <x v="422"/>
            <x v="423"/>
            <x v="424"/>
            <x v="425"/>
            <x v="426"/>
            <x v="427"/>
            <x v="428"/>
            <x v="429"/>
            <x v="430"/>
            <x v="431"/>
            <x v="432"/>
            <x v="433"/>
            <x v="435"/>
            <x v="436"/>
            <x v="437"/>
            <x v="438"/>
            <x v="439"/>
            <x v="457"/>
            <x v="480"/>
            <x v="482"/>
            <x v="483"/>
            <x v="484"/>
          </reference>
          <reference field="4" count="1" selected="0">
            <x v="5"/>
          </reference>
          <reference field="5" count="1" selected="0">
            <x v="1"/>
          </reference>
        </references>
      </pivotArea>
    </format>
    <format dxfId="264">
      <pivotArea collapsedLevelsAreSubtotals="1" fieldPosition="0">
        <references count="2">
          <reference field="4" count="1" defaultSubtotal="1">
            <x v="5"/>
          </reference>
          <reference field="5" count="1" selected="0">
            <x v="1"/>
          </reference>
        </references>
      </pivotArea>
    </format>
    <format dxfId="263">
      <pivotArea collapsedLevelsAreSubtotals="1" fieldPosition="0">
        <references count="2">
          <reference field="4" count="1">
            <x v="7"/>
          </reference>
          <reference field="5" count="1" selected="0">
            <x v="1"/>
          </reference>
        </references>
      </pivotArea>
    </format>
    <format dxfId="262">
      <pivotArea collapsedLevelsAreSubtotals="1" fieldPosition="0">
        <references count="3">
          <reference field="1" count="2">
            <x v="295"/>
            <x v="384"/>
          </reference>
          <reference field="4" count="1" selected="0">
            <x v="7"/>
          </reference>
          <reference field="5" count="1" selected="0">
            <x v="1"/>
          </reference>
        </references>
      </pivotArea>
    </format>
    <format dxfId="261">
      <pivotArea collapsedLevelsAreSubtotals="1" fieldPosition="0">
        <references count="2">
          <reference field="4" count="1" defaultSubtotal="1">
            <x v="7"/>
          </reference>
          <reference field="5" count="1" selected="0">
            <x v="1"/>
          </reference>
        </references>
      </pivotArea>
    </format>
    <format dxfId="260">
      <pivotArea collapsedLevelsAreSubtotals="1" fieldPosition="0">
        <references count="2">
          <reference field="4" count="1">
            <x v="13"/>
          </reference>
          <reference field="5" count="1" selected="0">
            <x v="1"/>
          </reference>
        </references>
      </pivotArea>
    </format>
    <format dxfId="259">
      <pivotArea collapsedLevelsAreSubtotals="1" fieldPosition="0">
        <references count="3">
          <reference field="1" count="1">
            <x v="485"/>
          </reference>
          <reference field="4" count="1" selected="0">
            <x v="13"/>
          </reference>
          <reference field="5" count="1" selected="0">
            <x v="1"/>
          </reference>
        </references>
      </pivotArea>
    </format>
    <format dxfId="258">
      <pivotArea collapsedLevelsAreSubtotals="1" fieldPosition="0">
        <references count="2">
          <reference field="4" count="1" defaultSubtotal="1">
            <x v="13"/>
          </reference>
          <reference field="5" count="1" selected="0">
            <x v="1"/>
          </reference>
        </references>
      </pivotArea>
    </format>
    <format dxfId="257">
      <pivotArea collapsedLevelsAreSubtotals="1" fieldPosition="0">
        <references count="2">
          <reference field="4" count="1">
            <x v="21"/>
          </reference>
          <reference field="5" count="1" selected="0">
            <x v="1"/>
          </reference>
        </references>
      </pivotArea>
    </format>
    <format dxfId="256">
      <pivotArea collapsedLevelsAreSubtotals="1" fieldPosition="0">
        <references count="3">
          <reference field="1" count="1">
            <x v="77"/>
          </reference>
          <reference field="4" count="1" selected="0">
            <x v="21"/>
          </reference>
          <reference field="5" count="1" selected="0">
            <x v="1"/>
          </reference>
        </references>
      </pivotArea>
    </format>
    <format dxfId="255">
      <pivotArea collapsedLevelsAreSubtotals="1" fieldPosition="0">
        <references count="2">
          <reference field="4" count="1" defaultSubtotal="1">
            <x v="21"/>
          </reference>
          <reference field="5" count="1" selected="0">
            <x v="1"/>
          </reference>
        </references>
      </pivotArea>
    </format>
    <format dxfId="254">
      <pivotArea collapsedLevelsAreSubtotals="1" fieldPosition="0">
        <references count="2">
          <reference field="4" count="1">
            <x v="22"/>
          </reference>
          <reference field="5" count="1" selected="0">
            <x v="1"/>
          </reference>
        </references>
      </pivotArea>
    </format>
    <format dxfId="253">
      <pivotArea collapsedLevelsAreSubtotals="1" fieldPosition="0">
        <references count="3">
          <reference field="1" count="9">
            <x v="440"/>
            <x v="441"/>
            <x v="442"/>
            <x v="446"/>
            <x v="447"/>
            <x v="448"/>
            <x v="449"/>
            <x v="450"/>
            <x v="451"/>
          </reference>
          <reference field="4" count="1" selected="0">
            <x v="22"/>
          </reference>
          <reference field="5" count="1" selected="0">
            <x v="1"/>
          </reference>
        </references>
      </pivotArea>
    </format>
    <format dxfId="252">
      <pivotArea collapsedLevelsAreSubtotals="1" fieldPosition="0">
        <references count="2">
          <reference field="4" count="1" defaultSubtotal="1">
            <x v="22"/>
          </reference>
          <reference field="5" count="1" selected="0">
            <x v="1"/>
          </reference>
        </references>
      </pivotArea>
    </format>
    <format dxfId="251">
      <pivotArea collapsedLevelsAreSubtotals="1" fieldPosition="0">
        <references count="2">
          <reference field="4" count="1">
            <x v="23"/>
          </reference>
          <reference field="5" count="1" selected="0">
            <x v="1"/>
          </reference>
        </references>
      </pivotArea>
    </format>
    <format dxfId="250">
      <pivotArea collapsedLevelsAreSubtotals="1" fieldPosition="0">
        <references count="3">
          <reference field="1" count="3">
            <x v="387"/>
            <x v="388"/>
            <x v="397"/>
          </reference>
          <reference field="4" count="1" selected="0">
            <x v="23"/>
          </reference>
          <reference field="5" count="1" selected="0">
            <x v="1"/>
          </reference>
        </references>
      </pivotArea>
    </format>
    <format dxfId="249">
      <pivotArea collapsedLevelsAreSubtotals="1" fieldPosition="0">
        <references count="2">
          <reference field="4" count="1" defaultSubtotal="1">
            <x v="23"/>
          </reference>
          <reference field="5" count="1" selected="0">
            <x v="1"/>
          </reference>
        </references>
      </pivotArea>
    </format>
    <format dxfId="248">
      <pivotArea collapsedLevelsAreSubtotals="1" fieldPosition="0">
        <references count="2">
          <reference field="4" count="1">
            <x v="27"/>
          </reference>
          <reference field="5" count="1" selected="0">
            <x v="1"/>
          </reference>
        </references>
      </pivotArea>
    </format>
    <format dxfId="247">
      <pivotArea collapsedLevelsAreSubtotals="1" fieldPosition="0">
        <references count="3">
          <reference field="1" count="9">
            <x v="286"/>
            <x v="296"/>
            <x v="297"/>
            <x v="298"/>
            <x v="486"/>
            <x v="487"/>
            <x v="488"/>
            <x v="489"/>
            <x v="490"/>
          </reference>
          <reference field="4" count="1" selected="0">
            <x v="27"/>
          </reference>
          <reference field="5" count="1" selected="0">
            <x v="1"/>
          </reference>
        </references>
      </pivotArea>
    </format>
    <format dxfId="246">
      <pivotArea collapsedLevelsAreSubtotals="1" fieldPosition="0">
        <references count="2">
          <reference field="4" count="1" defaultSubtotal="1">
            <x v="27"/>
          </reference>
          <reference field="5" count="1" selected="0">
            <x v="1"/>
          </reference>
        </references>
      </pivotArea>
    </format>
    <format dxfId="245">
      <pivotArea collapsedLevelsAreSubtotals="1" fieldPosition="0">
        <references count="2">
          <reference field="4" count="1">
            <x v="53"/>
          </reference>
          <reference field="5" count="1" selected="0">
            <x v="1"/>
          </reference>
        </references>
      </pivotArea>
    </format>
    <format dxfId="244">
      <pivotArea collapsedLevelsAreSubtotals="1" fieldPosition="0">
        <references count="3">
          <reference field="1" count="1">
            <x v="283"/>
          </reference>
          <reference field="4" count="1" selected="0">
            <x v="53"/>
          </reference>
          <reference field="5" count="1" selected="0">
            <x v="1"/>
          </reference>
        </references>
      </pivotArea>
    </format>
    <format dxfId="243">
      <pivotArea collapsedLevelsAreSubtotals="1" fieldPosition="0">
        <references count="2">
          <reference field="4" count="1" defaultSubtotal="1">
            <x v="53"/>
          </reference>
          <reference field="5" count="1" selected="0">
            <x v="1"/>
          </reference>
        </references>
      </pivotArea>
    </format>
    <format dxfId="242">
      <pivotArea collapsedLevelsAreSubtotals="1" fieldPosition="0">
        <references count="2">
          <reference field="4" count="1">
            <x v="54"/>
          </reference>
          <reference field="5" count="1" selected="0">
            <x v="1"/>
          </reference>
        </references>
      </pivotArea>
    </format>
    <format dxfId="241">
      <pivotArea collapsedLevelsAreSubtotals="1" fieldPosition="0">
        <references count="3">
          <reference field="1" count="1">
            <x v="392"/>
          </reference>
          <reference field="4" count="1" selected="0">
            <x v="54"/>
          </reference>
          <reference field="5" count="1" selected="0">
            <x v="1"/>
          </reference>
        </references>
      </pivotArea>
    </format>
    <format dxfId="240">
      <pivotArea collapsedLevelsAreSubtotals="1" fieldPosition="0">
        <references count="2">
          <reference field="4" count="1" defaultSubtotal="1">
            <x v="54"/>
          </reference>
          <reference field="5" count="1" selected="0">
            <x v="1"/>
          </reference>
        </references>
      </pivotArea>
    </format>
    <format dxfId="239">
      <pivotArea collapsedLevelsAreSubtotals="1" fieldPosition="0">
        <references count="2">
          <reference field="4" count="1">
            <x v="55"/>
          </reference>
          <reference field="5" count="1" selected="0">
            <x v="1"/>
          </reference>
        </references>
      </pivotArea>
    </format>
    <format dxfId="238">
      <pivotArea collapsedLevelsAreSubtotals="1" fieldPosition="0">
        <references count="3">
          <reference field="1" count="7">
            <x v="54"/>
            <x v="58"/>
            <x v="84"/>
            <x v="86"/>
            <x v="87"/>
            <x v="198"/>
            <x v="391"/>
          </reference>
          <reference field="4" count="1" selected="0">
            <x v="55"/>
          </reference>
          <reference field="5" count="1" selected="0">
            <x v="1"/>
          </reference>
        </references>
      </pivotArea>
    </format>
    <format dxfId="237">
      <pivotArea collapsedLevelsAreSubtotals="1" fieldPosition="0">
        <references count="2">
          <reference field="4" count="1" defaultSubtotal="1">
            <x v="55"/>
          </reference>
          <reference field="5" count="1" selected="0">
            <x v="1"/>
          </reference>
        </references>
      </pivotArea>
    </format>
    <format dxfId="236">
      <pivotArea collapsedLevelsAreSubtotals="1" fieldPosition="0">
        <references count="2">
          <reference field="4" count="1">
            <x v="63"/>
          </reference>
          <reference field="5" count="1" selected="0">
            <x v="1"/>
          </reference>
        </references>
      </pivotArea>
    </format>
    <format dxfId="235">
      <pivotArea collapsedLevelsAreSubtotals="1" fieldPosition="0">
        <references count="3">
          <reference field="1" count="32">
            <x v="30"/>
            <x v="40"/>
            <x v="104"/>
            <x v="123"/>
            <x v="134"/>
            <x v="153"/>
            <x v="200"/>
            <x v="227"/>
            <x v="262"/>
            <x v="337"/>
            <x v="354"/>
            <x v="356"/>
            <x v="414"/>
            <x v="417"/>
            <x v="445"/>
            <x v="455"/>
            <x v="459"/>
            <x v="460"/>
            <x v="462"/>
            <x v="463"/>
            <x v="464"/>
            <x v="465"/>
            <x v="466"/>
            <x v="468"/>
            <x v="469"/>
            <x v="470"/>
            <x v="471"/>
            <x v="472"/>
            <x v="474"/>
            <x v="475"/>
            <x v="476"/>
            <x v="477"/>
          </reference>
          <reference field="4" count="1" selected="0">
            <x v="63"/>
          </reference>
          <reference field="5" count="1" selected="0">
            <x v="1"/>
          </reference>
        </references>
      </pivotArea>
    </format>
    <format dxfId="234">
      <pivotArea collapsedLevelsAreSubtotals="1" fieldPosition="0">
        <references count="2">
          <reference field="4" count="1" defaultSubtotal="1">
            <x v="63"/>
          </reference>
          <reference field="5" count="1" selected="0">
            <x v="1"/>
          </reference>
        </references>
      </pivotArea>
    </format>
    <format dxfId="233">
      <pivotArea collapsedLevelsAreSubtotals="1" fieldPosition="0">
        <references count="1">
          <reference field="5" count="1" defaultSubtotal="1">
            <x v="1"/>
          </reference>
        </references>
      </pivotArea>
    </format>
    <format dxfId="232">
      <pivotArea collapsedLevelsAreSubtotals="1" fieldPosition="0">
        <references count="1">
          <reference field="5" count="1">
            <x v="2"/>
          </reference>
        </references>
      </pivotArea>
    </format>
    <format dxfId="231">
      <pivotArea collapsedLevelsAreSubtotals="1" fieldPosition="0">
        <references count="2">
          <reference field="4" count="1">
            <x v="1"/>
          </reference>
          <reference field="5" count="1" selected="0">
            <x v="2"/>
          </reference>
        </references>
      </pivotArea>
    </format>
    <format dxfId="230">
      <pivotArea collapsedLevelsAreSubtotals="1" fieldPosition="0">
        <references count="3">
          <reference field="1" count="1">
            <x v="37"/>
          </reference>
          <reference field="4" count="1" selected="0">
            <x v="1"/>
          </reference>
          <reference field="5" count="1" selected="0">
            <x v="2"/>
          </reference>
        </references>
      </pivotArea>
    </format>
    <format dxfId="229">
      <pivotArea collapsedLevelsAreSubtotals="1" fieldPosition="0">
        <references count="2">
          <reference field="4" count="1" defaultSubtotal="1">
            <x v="1"/>
          </reference>
          <reference field="5" count="1" selected="0">
            <x v="2"/>
          </reference>
        </references>
      </pivotArea>
    </format>
    <format dxfId="228">
      <pivotArea collapsedLevelsAreSubtotals="1" fieldPosition="0">
        <references count="1">
          <reference field="5" count="1" defaultSubtotal="1">
            <x v="2"/>
          </reference>
        </references>
      </pivotArea>
    </format>
    <format dxfId="227">
      <pivotArea collapsedLevelsAreSubtotals="1" fieldPosition="0">
        <references count="1">
          <reference field="5" count="1">
            <x v="3"/>
          </reference>
        </references>
      </pivotArea>
    </format>
    <format dxfId="226">
      <pivotArea collapsedLevelsAreSubtotals="1" fieldPosition="0">
        <references count="2">
          <reference field="4" count="1">
            <x v="51"/>
          </reference>
          <reference field="5" count="1" selected="0">
            <x v="3"/>
          </reference>
        </references>
      </pivotArea>
    </format>
    <format dxfId="225">
      <pivotArea collapsedLevelsAreSubtotals="1" fieldPosition="0">
        <references count="3">
          <reference field="1" count="49">
            <x v="3"/>
            <x v="22"/>
            <x v="60"/>
            <x v="99"/>
            <x v="108"/>
            <x v="113"/>
            <x v="115"/>
            <x v="123"/>
            <x v="128"/>
            <x v="133"/>
            <x v="160"/>
            <x v="163"/>
            <x v="164"/>
            <x v="167"/>
            <x v="168"/>
            <x v="171"/>
            <x v="192"/>
            <x v="205"/>
            <x v="211"/>
            <x v="222"/>
            <x v="223"/>
            <x v="227"/>
            <x v="293"/>
            <x v="300"/>
            <x v="301"/>
            <x v="316"/>
            <x v="317"/>
            <x v="318"/>
            <x v="319"/>
            <x v="320"/>
            <x v="321"/>
            <x v="322"/>
            <x v="323"/>
            <x v="340"/>
            <x v="341"/>
            <x v="342"/>
            <x v="343"/>
            <x v="344"/>
            <x v="358"/>
            <x v="359"/>
            <x v="365"/>
            <x v="368"/>
            <x v="369"/>
            <x v="370"/>
            <x v="429"/>
            <x v="434"/>
            <x v="438"/>
            <x v="444"/>
            <x v="458"/>
          </reference>
          <reference field="4" count="1" selected="0">
            <x v="51"/>
          </reference>
          <reference field="5" count="1" selected="0">
            <x v="3"/>
          </reference>
        </references>
      </pivotArea>
    </format>
    <format dxfId="224">
      <pivotArea collapsedLevelsAreSubtotals="1" fieldPosition="0">
        <references count="2">
          <reference field="4" count="1" defaultSubtotal="1">
            <x v="51"/>
          </reference>
          <reference field="5" count="1" selected="0">
            <x v="3"/>
          </reference>
        </references>
      </pivotArea>
    </format>
    <format dxfId="223">
      <pivotArea collapsedLevelsAreSubtotals="1" fieldPosition="0">
        <references count="2">
          <reference field="4" count="1">
            <x v="57"/>
          </reference>
          <reference field="5" count="1" selected="0">
            <x v="3"/>
          </reference>
        </references>
      </pivotArea>
    </format>
    <format dxfId="222">
      <pivotArea collapsedLevelsAreSubtotals="1" fieldPosition="0">
        <references count="3">
          <reference field="1" count="37">
            <x v="8"/>
            <x v="40"/>
            <x v="76"/>
            <x v="107"/>
            <x v="117"/>
            <x v="123"/>
            <x v="133"/>
            <x v="158"/>
            <x v="159"/>
            <x v="163"/>
            <x v="167"/>
            <x v="171"/>
            <x v="192"/>
            <x v="203"/>
            <x v="205"/>
            <x v="223"/>
            <x v="227"/>
            <x v="230"/>
            <x v="287"/>
            <x v="293"/>
            <x v="324"/>
            <x v="340"/>
            <x v="341"/>
            <x v="342"/>
            <x v="343"/>
            <x v="344"/>
            <x v="349"/>
            <x v="350"/>
            <x v="351"/>
            <x v="352"/>
            <x v="359"/>
            <x v="365"/>
            <x v="368"/>
            <x v="369"/>
            <x v="370"/>
            <x v="434"/>
            <x v="438"/>
          </reference>
          <reference field="4" count="1" selected="0">
            <x v="57"/>
          </reference>
          <reference field="5" count="1" selected="0">
            <x v="3"/>
          </reference>
        </references>
      </pivotArea>
    </format>
    <format dxfId="221">
      <pivotArea collapsedLevelsAreSubtotals="1" fieldPosition="0">
        <references count="2">
          <reference field="4" count="1" defaultSubtotal="1">
            <x v="57"/>
          </reference>
          <reference field="5" count="1" selected="0">
            <x v="3"/>
          </reference>
        </references>
      </pivotArea>
    </format>
    <format dxfId="220">
      <pivotArea collapsedLevelsAreSubtotals="1" fieldPosition="0">
        <references count="2">
          <reference field="4" count="1">
            <x v="69"/>
          </reference>
          <reference field="5" count="1" selected="0">
            <x v="3"/>
          </reference>
        </references>
      </pivotArea>
    </format>
    <format dxfId="219">
      <pivotArea collapsedLevelsAreSubtotals="1" fieldPosition="0">
        <references count="3">
          <reference field="1" count="48">
            <x v="0"/>
            <x v="75"/>
            <x v="96"/>
            <x v="97"/>
            <x v="98"/>
            <x v="104"/>
            <x v="108"/>
            <x v="123"/>
            <x v="133"/>
            <x v="158"/>
            <x v="159"/>
            <x v="163"/>
            <x v="164"/>
            <x v="167"/>
            <x v="168"/>
            <x v="171"/>
            <x v="186"/>
            <x v="187"/>
            <x v="191"/>
            <x v="192"/>
            <x v="203"/>
            <x v="205"/>
            <x v="210"/>
            <x v="211"/>
            <x v="218"/>
            <x v="219"/>
            <x v="223"/>
            <x v="227"/>
            <x v="293"/>
            <x v="321"/>
            <x v="322"/>
            <x v="323"/>
            <x v="338"/>
            <x v="340"/>
            <x v="341"/>
            <x v="357"/>
            <x v="359"/>
            <x v="365"/>
            <x v="369"/>
            <x v="370"/>
            <x v="375"/>
            <x v="376"/>
            <x v="377"/>
            <x v="378"/>
            <x v="379"/>
            <x v="429"/>
            <x v="438"/>
            <x v="444"/>
          </reference>
          <reference field="4" count="1" selected="0">
            <x v="69"/>
          </reference>
          <reference field="5" count="1" selected="0">
            <x v="3"/>
          </reference>
        </references>
      </pivotArea>
    </format>
    <format dxfId="218">
      <pivotArea collapsedLevelsAreSubtotals="1" fieldPosition="0">
        <references count="2">
          <reference field="4" count="1" defaultSubtotal="1">
            <x v="69"/>
          </reference>
          <reference field="5" count="1" selected="0">
            <x v="3"/>
          </reference>
        </references>
      </pivotArea>
    </format>
    <format dxfId="217">
      <pivotArea collapsedLevelsAreSubtotals="1" fieldPosition="0">
        <references count="1">
          <reference field="5" count="1" defaultSubtotal="1">
            <x v="3"/>
          </reference>
        </references>
      </pivotArea>
    </format>
    <format dxfId="216">
      <pivotArea collapsedLevelsAreSubtotals="1" fieldPosition="0">
        <references count="1">
          <reference field="5" count="1">
            <x v="4"/>
          </reference>
        </references>
      </pivotArea>
    </format>
    <format dxfId="215">
      <pivotArea collapsedLevelsAreSubtotals="1" fieldPosition="0">
        <references count="2">
          <reference field="4" count="1">
            <x v="12"/>
          </reference>
          <reference field="5" count="1" selected="0">
            <x v="4"/>
          </reference>
        </references>
      </pivotArea>
    </format>
    <format dxfId="214">
      <pivotArea collapsedLevelsAreSubtotals="1" fieldPosition="0">
        <references count="3">
          <reference field="1" count="5">
            <x v="30"/>
            <x v="45"/>
            <x v="134"/>
            <x v="221"/>
            <x v="460"/>
          </reference>
          <reference field="4" count="1" selected="0">
            <x v="12"/>
          </reference>
          <reference field="5" count="1" selected="0">
            <x v="4"/>
          </reference>
        </references>
      </pivotArea>
    </format>
    <format dxfId="213">
      <pivotArea collapsedLevelsAreSubtotals="1" fieldPosition="0">
        <references count="2">
          <reference field="4" count="1" defaultSubtotal="1">
            <x v="12"/>
          </reference>
          <reference field="5" count="1" selected="0">
            <x v="4"/>
          </reference>
        </references>
      </pivotArea>
    </format>
    <format dxfId="212">
      <pivotArea collapsedLevelsAreSubtotals="1" fieldPosition="0">
        <references count="2">
          <reference field="4" count="1">
            <x v="36"/>
          </reference>
          <reference field="5" count="1" selected="0">
            <x v="4"/>
          </reference>
        </references>
      </pivotArea>
    </format>
    <format dxfId="211">
      <pivotArea collapsedLevelsAreSubtotals="1" fieldPosition="0">
        <references count="3">
          <reference field="1" count="2">
            <x v="45"/>
            <x v="460"/>
          </reference>
          <reference field="4" count="1" selected="0">
            <x v="36"/>
          </reference>
          <reference field="5" count="1" selected="0">
            <x v="4"/>
          </reference>
        </references>
      </pivotArea>
    </format>
    <format dxfId="210">
      <pivotArea collapsedLevelsAreSubtotals="1" fieldPosition="0">
        <references count="2">
          <reference field="4" count="1" defaultSubtotal="1">
            <x v="36"/>
          </reference>
          <reference field="5" count="1" selected="0">
            <x v="4"/>
          </reference>
        </references>
      </pivotArea>
    </format>
    <format dxfId="209">
      <pivotArea collapsedLevelsAreSubtotals="1" fieldPosition="0">
        <references count="1">
          <reference field="5" count="1" defaultSubtotal="1">
            <x v="4"/>
          </reference>
        </references>
      </pivotArea>
    </format>
    <format dxfId="208">
      <pivotArea collapsedLevelsAreSubtotals="1" fieldPosition="0">
        <references count="1">
          <reference field="5" count="1">
            <x v="5"/>
          </reference>
        </references>
      </pivotArea>
    </format>
    <format dxfId="207">
      <pivotArea collapsedLevelsAreSubtotals="1" fieldPosition="0">
        <references count="2">
          <reference field="4" count="1">
            <x v="8"/>
          </reference>
          <reference field="5" count="1" selected="0">
            <x v="5"/>
          </reference>
        </references>
      </pivotArea>
    </format>
    <format dxfId="206">
      <pivotArea collapsedLevelsAreSubtotals="1" fieldPosition="0">
        <references count="3">
          <reference field="1" count="1">
            <x v="139"/>
          </reference>
          <reference field="4" count="1" selected="0">
            <x v="8"/>
          </reference>
          <reference field="5" count="1" selected="0">
            <x v="5"/>
          </reference>
        </references>
      </pivotArea>
    </format>
    <format dxfId="205">
      <pivotArea collapsedLevelsAreSubtotals="1" fieldPosition="0">
        <references count="2">
          <reference field="4" count="1" defaultSubtotal="1">
            <x v="8"/>
          </reference>
          <reference field="5" count="1" selected="0">
            <x v="5"/>
          </reference>
        </references>
      </pivotArea>
    </format>
    <format dxfId="204">
      <pivotArea collapsedLevelsAreSubtotals="1" fieldPosition="0">
        <references count="2">
          <reference field="4" count="1">
            <x v="14"/>
          </reference>
          <reference field="5" count="1" selected="0">
            <x v="5"/>
          </reference>
        </references>
      </pivotArea>
    </format>
    <format dxfId="203">
      <pivotArea collapsedLevelsAreSubtotals="1" fieldPosition="0">
        <references count="3">
          <reference field="1" count="4">
            <x v="32"/>
            <x v="150"/>
            <x v="153"/>
            <x v="306"/>
          </reference>
          <reference field="4" count="1" selected="0">
            <x v="14"/>
          </reference>
          <reference field="5" count="1" selected="0">
            <x v="5"/>
          </reference>
        </references>
      </pivotArea>
    </format>
    <format dxfId="202">
      <pivotArea collapsedLevelsAreSubtotals="1" fieldPosition="0">
        <references count="2">
          <reference field="4" count="1" defaultSubtotal="1">
            <x v="14"/>
          </reference>
          <reference field="5" count="1" selected="0">
            <x v="5"/>
          </reference>
        </references>
      </pivotArea>
    </format>
    <format dxfId="201">
      <pivotArea collapsedLevelsAreSubtotals="1" fieldPosition="0">
        <references count="2">
          <reference field="4" count="1">
            <x v="16"/>
          </reference>
          <reference field="5" count="1" selected="0">
            <x v="5"/>
          </reference>
        </references>
      </pivotArea>
    </format>
    <format dxfId="200">
      <pivotArea collapsedLevelsAreSubtotals="1" fieldPosition="0">
        <references count="3">
          <reference field="1" count="1">
            <x v="449"/>
          </reference>
          <reference field="4" count="1" selected="0">
            <x v="16"/>
          </reference>
          <reference field="5" count="1" selected="0">
            <x v="5"/>
          </reference>
        </references>
      </pivotArea>
    </format>
    <format dxfId="199">
      <pivotArea collapsedLevelsAreSubtotals="1" fieldPosition="0">
        <references count="2">
          <reference field="4" count="1" defaultSubtotal="1">
            <x v="16"/>
          </reference>
          <reference field="5" count="1" selected="0">
            <x v="5"/>
          </reference>
        </references>
      </pivotArea>
    </format>
    <format dxfId="198">
      <pivotArea collapsedLevelsAreSubtotals="1" fieldPosition="0">
        <references count="2">
          <reference field="4" count="1">
            <x v="17"/>
          </reference>
          <reference field="5" count="1" selected="0">
            <x v="5"/>
          </reference>
        </references>
      </pivotArea>
    </format>
    <format dxfId="197">
      <pivotArea collapsedLevelsAreSubtotals="1" fieldPosition="0">
        <references count="3">
          <reference field="1" count="2">
            <x v="448"/>
            <x v="450"/>
          </reference>
          <reference field="4" count="1" selected="0">
            <x v="17"/>
          </reference>
          <reference field="5" count="1" selected="0">
            <x v="5"/>
          </reference>
        </references>
      </pivotArea>
    </format>
    <format dxfId="196">
      <pivotArea collapsedLevelsAreSubtotals="1" fieldPosition="0">
        <references count="2">
          <reference field="4" count="1" defaultSubtotal="1">
            <x v="17"/>
          </reference>
          <reference field="5" count="1" selected="0">
            <x v="5"/>
          </reference>
        </references>
      </pivotArea>
    </format>
    <format dxfId="195">
      <pivotArea collapsedLevelsAreSubtotals="1" fieldPosition="0">
        <references count="2">
          <reference field="4" count="1">
            <x v="18"/>
          </reference>
          <reference field="5" count="1" selected="0">
            <x v="5"/>
          </reference>
        </references>
      </pivotArea>
    </format>
    <format dxfId="194">
      <pivotArea collapsedLevelsAreSubtotals="1" fieldPosition="0">
        <references count="3">
          <reference field="1" count="1">
            <x v="450"/>
          </reference>
          <reference field="4" count="1" selected="0">
            <x v="18"/>
          </reference>
          <reference field="5" count="1" selected="0">
            <x v="5"/>
          </reference>
        </references>
      </pivotArea>
    </format>
    <format dxfId="193">
      <pivotArea collapsedLevelsAreSubtotals="1" fieldPosition="0">
        <references count="2">
          <reference field="4" count="1" defaultSubtotal="1">
            <x v="18"/>
          </reference>
          <reference field="5" count="1" selected="0">
            <x v="5"/>
          </reference>
        </references>
      </pivotArea>
    </format>
    <format dxfId="192">
      <pivotArea collapsedLevelsAreSubtotals="1" fieldPosition="0">
        <references count="2">
          <reference field="4" count="1">
            <x v="25"/>
          </reference>
          <reference field="5" count="1" selected="0">
            <x v="5"/>
          </reference>
        </references>
      </pivotArea>
    </format>
    <format dxfId="191">
      <pivotArea collapsedLevelsAreSubtotals="1" fieldPosition="0">
        <references count="3">
          <reference field="1" count="2">
            <x v="139"/>
            <x v="143"/>
          </reference>
          <reference field="4" count="1" selected="0">
            <x v="25"/>
          </reference>
          <reference field="5" count="1" selected="0">
            <x v="5"/>
          </reference>
        </references>
      </pivotArea>
    </format>
    <format dxfId="190">
      <pivotArea collapsedLevelsAreSubtotals="1" fieldPosition="0">
        <references count="2">
          <reference field="4" count="1" defaultSubtotal="1">
            <x v="25"/>
          </reference>
          <reference field="5" count="1" selected="0">
            <x v="5"/>
          </reference>
        </references>
      </pivotArea>
    </format>
    <format dxfId="189">
      <pivotArea collapsedLevelsAreSubtotals="1" fieldPosition="0">
        <references count="2">
          <reference field="4" count="1">
            <x v="26"/>
          </reference>
          <reference field="5" count="1" selected="0">
            <x v="5"/>
          </reference>
        </references>
      </pivotArea>
    </format>
    <format dxfId="188">
      <pivotArea collapsedLevelsAreSubtotals="1" fieldPosition="0">
        <references count="3">
          <reference field="1" count="3">
            <x v="69"/>
            <x v="142"/>
            <x v="145"/>
          </reference>
          <reference field="4" count="1" selected="0">
            <x v="26"/>
          </reference>
          <reference field="5" count="1" selected="0">
            <x v="5"/>
          </reference>
        </references>
      </pivotArea>
    </format>
    <format dxfId="187">
      <pivotArea collapsedLevelsAreSubtotals="1" fieldPosition="0">
        <references count="2">
          <reference field="4" count="1" defaultSubtotal="1">
            <x v="26"/>
          </reference>
          <reference field="5" count="1" selected="0">
            <x v="5"/>
          </reference>
        </references>
      </pivotArea>
    </format>
    <format dxfId="186">
      <pivotArea collapsedLevelsAreSubtotals="1" fieldPosition="0">
        <references count="2">
          <reference field="4" count="1">
            <x v="31"/>
          </reference>
          <reference field="5" count="1" selected="0">
            <x v="5"/>
          </reference>
        </references>
      </pivotArea>
    </format>
    <format dxfId="185">
      <pivotArea collapsedLevelsAreSubtotals="1" fieldPosition="0">
        <references count="3">
          <reference field="1" count="1">
            <x v="153"/>
          </reference>
          <reference field="4" count="1" selected="0">
            <x v="31"/>
          </reference>
          <reference field="5" count="1" selected="0">
            <x v="5"/>
          </reference>
        </references>
      </pivotArea>
    </format>
    <format dxfId="184">
      <pivotArea collapsedLevelsAreSubtotals="1" fieldPosition="0">
        <references count="2">
          <reference field="4" count="1" defaultSubtotal="1">
            <x v="31"/>
          </reference>
          <reference field="5" count="1" selected="0">
            <x v="5"/>
          </reference>
        </references>
      </pivotArea>
    </format>
    <format dxfId="183">
      <pivotArea collapsedLevelsAreSubtotals="1" fieldPosition="0">
        <references count="2">
          <reference field="4" count="1">
            <x v="32"/>
          </reference>
          <reference field="5" count="1" selected="0">
            <x v="5"/>
          </reference>
        </references>
      </pivotArea>
    </format>
    <format dxfId="182">
      <pivotArea collapsedLevelsAreSubtotals="1" fieldPosition="0">
        <references count="3">
          <reference field="1" count="3">
            <x v="0"/>
            <x v="75"/>
            <x v="256"/>
          </reference>
          <reference field="4" count="1" selected="0">
            <x v="32"/>
          </reference>
          <reference field="5" count="1" selected="0">
            <x v="5"/>
          </reference>
        </references>
      </pivotArea>
    </format>
    <format dxfId="181">
      <pivotArea collapsedLevelsAreSubtotals="1" fieldPosition="0">
        <references count="2">
          <reference field="4" count="1" defaultSubtotal="1">
            <x v="32"/>
          </reference>
          <reference field="5" count="1" selected="0">
            <x v="5"/>
          </reference>
        </references>
      </pivotArea>
    </format>
    <format dxfId="180">
      <pivotArea collapsedLevelsAreSubtotals="1" fieldPosition="0">
        <references count="2">
          <reference field="4" count="1">
            <x v="33"/>
          </reference>
          <reference field="5" count="1" selected="0">
            <x v="5"/>
          </reference>
        </references>
      </pivotArea>
    </format>
    <format dxfId="179">
      <pivotArea collapsedLevelsAreSubtotals="1" fieldPosition="0">
        <references count="3">
          <reference field="1" count="2">
            <x v="261"/>
            <x v="380"/>
          </reference>
          <reference field="4" count="1" selected="0">
            <x v="33"/>
          </reference>
          <reference field="5" count="1" selected="0">
            <x v="5"/>
          </reference>
        </references>
      </pivotArea>
    </format>
    <format dxfId="178">
      <pivotArea collapsedLevelsAreSubtotals="1" fieldPosition="0">
        <references count="2">
          <reference field="4" count="1" defaultSubtotal="1">
            <x v="33"/>
          </reference>
          <reference field="5" count="1" selected="0">
            <x v="5"/>
          </reference>
        </references>
      </pivotArea>
    </format>
    <format dxfId="177">
      <pivotArea collapsedLevelsAreSubtotals="1" fieldPosition="0">
        <references count="2">
          <reference field="4" count="1">
            <x v="39"/>
          </reference>
          <reference field="5" count="1" selected="0">
            <x v="5"/>
          </reference>
        </references>
      </pivotArea>
    </format>
    <format dxfId="176">
      <pivotArea collapsedLevelsAreSubtotals="1" fieldPosition="0">
        <references count="3">
          <reference field="1" count="1">
            <x v="272"/>
          </reference>
          <reference field="4" count="1" selected="0">
            <x v="39"/>
          </reference>
          <reference field="5" count="1" selected="0">
            <x v="5"/>
          </reference>
        </references>
      </pivotArea>
    </format>
    <format dxfId="175">
      <pivotArea collapsedLevelsAreSubtotals="1" fieldPosition="0">
        <references count="2">
          <reference field="4" count="1" defaultSubtotal="1">
            <x v="39"/>
          </reference>
          <reference field="5" count="1" selected="0">
            <x v="5"/>
          </reference>
        </references>
      </pivotArea>
    </format>
    <format dxfId="174">
      <pivotArea collapsedLevelsAreSubtotals="1" fieldPosition="0">
        <references count="2">
          <reference field="4" count="1">
            <x v="40"/>
          </reference>
          <reference field="5" count="1" selected="0">
            <x v="5"/>
          </reference>
        </references>
      </pivotArea>
    </format>
    <format dxfId="173">
      <pivotArea collapsedLevelsAreSubtotals="1" fieldPosition="0">
        <references count="3">
          <reference field="1" count="1">
            <x v="88"/>
          </reference>
          <reference field="4" count="1" selected="0">
            <x v="40"/>
          </reference>
          <reference field="5" count="1" selected="0">
            <x v="5"/>
          </reference>
        </references>
      </pivotArea>
    </format>
    <format dxfId="172">
      <pivotArea collapsedLevelsAreSubtotals="1" fieldPosition="0">
        <references count="2">
          <reference field="4" count="1" defaultSubtotal="1">
            <x v="40"/>
          </reference>
          <reference field="5" count="1" selected="0">
            <x v="5"/>
          </reference>
        </references>
      </pivotArea>
    </format>
    <format dxfId="171">
      <pivotArea collapsedLevelsAreSubtotals="1" fieldPosition="0">
        <references count="2">
          <reference field="4" count="1">
            <x v="41"/>
          </reference>
          <reference field="5" count="1" selected="0">
            <x v="5"/>
          </reference>
        </references>
      </pivotArea>
    </format>
    <format dxfId="170">
      <pivotArea collapsedLevelsAreSubtotals="1" fieldPosition="0">
        <references count="3">
          <reference field="1" count="1">
            <x v="11"/>
          </reference>
          <reference field="4" count="1" selected="0">
            <x v="41"/>
          </reference>
          <reference field="5" count="1" selected="0">
            <x v="5"/>
          </reference>
        </references>
      </pivotArea>
    </format>
    <format dxfId="169">
      <pivotArea collapsedLevelsAreSubtotals="1" fieldPosition="0">
        <references count="2">
          <reference field="4" count="1" defaultSubtotal="1">
            <x v="41"/>
          </reference>
          <reference field="5" count="1" selected="0">
            <x v="5"/>
          </reference>
        </references>
      </pivotArea>
    </format>
    <format dxfId="168">
      <pivotArea collapsedLevelsAreSubtotals="1" fieldPosition="0">
        <references count="2">
          <reference field="4" count="1">
            <x v="42"/>
          </reference>
          <reference field="5" count="1" selected="0">
            <x v="5"/>
          </reference>
        </references>
      </pivotArea>
    </format>
    <format dxfId="167">
      <pivotArea collapsedLevelsAreSubtotals="1" fieldPosition="0">
        <references count="3">
          <reference field="1" count="1">
            <x v="115"/>
          </reference>
          <reference field="4" count="1" selected="0">
            <x v="42"/>
          </reference>
          <reference field="5" count="1" selected="0">
            <x v="5"/>
          </reference>
        </references>
      </pivotArea>
    </format>
    <format dxfId="166">
      <pivotArea collapsedLevelsAreSubtotals="1" fieldPosition="0">
        <references count="2">
          <reference field="4" count="1" defaultSubtotal="1">
            <x v="42"/>
          </reference>
          <reference field="5" count="1" selected="0">
            <x v="5"/>
          </reference>
        </references>
      </pivotArea>
    </format>
    <format dxfId="165">
      <pivotArea collapsedLevelsAreSubtotals="1" fieldPosition="0">
        <references count="2">
          <reference field="4" count="1">
            <x v="43"/>
          </reference>
          <reference field="5" count="1" selected="0">
            <x v="5"/>
          </reference>
        </references>
      </pivotArea>
    </format>
    <format dxfId="164">
      <pivotArea collapsedLevelsAreSubtotals="1" fieldPosition="0">
        <references count="3">
          <reference field="1" count="18">
            <x v="32"/>
            <x v="68"/>
            <x v="232"/>
            <x v="281"/>
            <x v="303"/>
            <x v="304"/>
            <x v="305"/>
            <x v="308"/>
            <x v="309"/>
            <x v="360"/>
            <x v="412"/>
            <x v="420"/>
            <x v="421"/>
            <x v="422"/>
            <x v="423"/>
            <x v="424"/>
            <x v="425"/>
            <x v="473"/>
          </reference>
          <reference field="4" count="1" selected="0">
            <x v="43"/>
          </reference>
          <reference field="5" count="1" selected="0">
            <x v="5"/>
          </reference>
        </references>
      </pivotArea>
    </format>
    <format dxfId="163">
      <pivotArea collapsedLevelsAreSubtotals="1" fieldPosition="0">
        <references count="2">
          <reference field="4" count="1" defaultSubtotal="1">
            <x v="43"/>
          </reference>
          <reference field="5" count="1" selected="0">
            <x v="5"/>
          </reference>
        </references>
      </pivotArea>
    </format>
    <format dxfId="162">
      <pivotArea collapsedLevelsAreSubtotals="1" fieldPosition="0">
        <references count="2">
          <reference field="4" count="1">
            <x v="48"/>
          </reference>
          <reference field="5" count="1" selected="0">
            <x v="5"/>
          </reference>
        </references>
      </pivotArea>
    </format>
    <format dxfId="161">
      <pivotArea collapsedLevelsAreSubtotals="1" fieldPosition="0">
        <references count="3">
          <reference field="1" count="2">
            <x v="60"/>
            <x v="358"/>
          </reference>
          <reference field="4" count="1" selected="0">
            <x v="48"/>
          </reference>
          <reference field="5" count="1" selected="0">
            <x v="5"/>
          </reference>
        </references>
      </pivotArea>
    </format>
    <format dxfId="160">
      <pivotArea collapsedLevelsAreSubtotals="1" fieldPosition="0">
        <references count="2">
          <reference field="4" count="1" defaultSubtotal="1">
            <x v="48"/>
          </reference>
          <reference field="5" count="1" selected="0">
            <x v="5"/>
          </reference>
        </references>
      </pivotArea>
    </format>
    <format dxfId="159">
      <pivotArea collapsedLevelsAreSubtotals="1" fieldPosition="0">
        <references count="2">
          <reference field="4" count="1">
            <x v="49"/>
          </reference>
          <reference field="5" count="1" selected="0">
            <x v="5"/>
          </reference>
        </references>
      </pivotArea>
    </format>
    <format dxfId="158">
      <pivotArea collapsedLevelsAreSubtotals="1" fieldPosition="0">
        <references count="3">
          <reference field="1" count="7">
            <x v="40"/>
            <x v="104"/>
            <x v="107"/>
            <x v="108"/>
            <x v="171"/>
            <x v="227"/>
            <x v="438"/>
          </reference>
          <reference field="4" count="1" selected="0">
            <x v="49"/>
          </reference>
          <reference field="5" count="1" selected="0">
            <x v="5"/>
          </reference>
        </references>
      </pivotArea>
    </format>
    <format dxfId="157">
      <pivotArea collapsedLevelsAreSubtotals="1" fieldPosition="0">
        <references count="2">
          <reference field="4" count="1" defaultSubtotal="1">
            <x v="49"/>
          </reference>
          <reference field="5" count="1" selected="0">
            <x v="5"/>
          </reference>
        </references>
      </pivotArea>
    </format>
    <format dxfId="156">
      <pivotArea collapsedLevelsAreSubtotals="1" fieldPosition="0">
        <references count="2">
          <reference field="4" count="1">
            <x v="50"/>
          </reference>
          <reference field="5" count="1" selected="0">
            <x v="5"/>
          </reference>
        </references>
      </pivotArea>
    </format>
    <format dxfId="155">
      <pivotArea collapsedLevelsAreSubtotals="1" fieldPosition="0">
        <references count="3">
          <reference field="1" count="5">
            <x v="21"/>
            <x v="22"/>
            <x v="53"/>
            <x v="74"/>
            <x v="326"/>
          </reference>
          <reference field="4" count="1" selected="0">
            <x v="50"/>
          </reference>
          <reference field="5" count="1" selected="0">
            <x v="5"/>
          </reference>
        </references>
      </pivotArea>
    </format>
    <format dxfId="154">
      <pivotArea collapsedLevelsAreSubtotals="1" fieldPosition="0">
        <references count="2">
          <reference field="4" count="1" defaultSubtotal="1">
            <x v="50"/>
          </reference>
          <reference field="5" count="1" selected="0">
            <x v="5"/>
          </reference>
        </references>
      </pivotArea>
    </format>
    <format dxfId="153">
      <pivotArea collapsedLevelsAreSubtotals="1" fieldPosition="0">
        <references count="2">
          <reference field="4" count="1">
            <x v="58"/>
          </reference>
          <reference field="5" count="1" selected="0">
            <x v="5"/>
          </reference>
        </references>
      </pivotArea>
    </format>
    <format dxfId="152">
      <pivotArea collapsedLevelsAreSubtotals="1" fieldPosition="0">
        <references count="3">
          <reference field="1" count="3">
            <x v="76"/>
            <x v="90"/>
            <x v="323"/>
          </reference>
          <reference field="4" count="1" selected="0">
            <x v="58"/>
          </reference>
          <reference field="5" count="1" selected="0">
            <x v="5"/>
          </reference>
        </references>
      </pivotArea>
    </format>
    <format dxfId="151">
      <pivotArea collapsedLevelsAreSubtotals="1" fieldPosition="0">
        <references count="2">
          <reference field="4" count="1" defaultSubtotal="1">
            <x v="58"/>
          </reference>
          <reference field="5" count="1" selected="0">
            <x v="5"/>
          </reference>
        </references>
      </pivotArea>
    </format>
    <format dxfId="150">
      <pivotArea collapsedLevelsAreSubtotals="1" fieldPosition="0">
        <references count="2">
          <reference field="4" count="1">
            <x v="59"/>
          </reference>
          <reference field="5" count="1" selected="0">
            <x v="5"/>
          </reference>
        </references>
      </pivotArea>
    </format>
    <format dxfId="149">
      <pivotArea collapsedLevelsAreSubtotals="1" fieldPosition="0">
        <references count="3">
          <reference field="1" count="1">
            <x v="322"/>
          </reference>
          <reference field="4" count="1" selected="0">
            <x v="59"/>
          </reference>
          <reference field="5" count="1" selected="0">
            <x v="5"/>
          </reference>
        </references>
      </pivotArea>
    </format>
    <format dxfId="148">
      <pivotArea collapsedLevelsAreSubtotals="1" fieldPosition="0">
        <references count="2">
          <reference field="4" count="1" defaultSubtotal="1">
            <x v="59"/>
          </reference>
          <reference field="5" count="1" selected="0">
            <x v="5"/>
          </reference>
        </references>
      </pivotArea>
    </format>
    <format dxfId="147">
      <pivotArea collapsedLevelsAreSubtotals="1" fieldPosition="0">
        <references count="2">
          <reference field="4" count="1">
            <x v="60"/>
          </reference>
          <reference field="5" count="1" selected="0">
            <x v="5"/>
          </reference>
        </references>
      </pivotArea>
    </format>
    <format dxfId="146">
      <pivotArea collapsedLevelsAreSubtotals="1" fieldPosition="0">
        <references count="3">
          <reference field="1" count="1">
            <x v="478"/>
          </reference>
          <reference field="4" count="1" selected="0">
            <x v="60"/>
          </reference>
          <reference field="5" count="1" selected="0">
            <x v="5"/>
          </reference>
        </references>
      </pivotArea>
    </format>
    <format dxfId="145">
      <pivotArea collapsedLevelsAreSubtotals="1" fieldPosition="0">
        <references count="2">
          <reference field="4" count="1" defaultSubtotal="1">
            <x v="60"/>
          </reference>
          <reference field="5" count="1" selected="0">
            <x v="5"/>
          </reference>
        </references>
      </pivotArea>
    </format>
    <format dxfId="144">
      <pivotArea collapsedLevelsAreSubtotals="1" fieldPosition="0">
        <references count="2">
          <reference field="4" count="1">
            <x v="61"/>
          </reference>
          <reference field="5" count="1" selected="0">
            <x v="5"/>
          </reference>
        </references>
      </pivotArea>
    </format>
    <format dxfId="143">
      <pivotArea collapsedLevelsAreSubtotals="1" fieldPosition="0">
        <references count="3">
          <reference field="1" count="2">
            <x v="8"/>
            <x v="479"/>
          </reference>
          <reference field="4" count="1" selected="0">
            <x v="61"/>
          </reference>
          <reference field="5" count="1" selected="0">
            <x v="5"/>
          </reference>
        </references>
      </pivotArea>
    </format>
    <format dxfId="142">
      <pivotArea collapsedLevelsAreSubtotals="1" fieldPosition="0">
        <references count="2">
          <reference field="4" count="1" defaultSubtotal="1">
            <x v="61"/>
          </reference>
          <reference field="5" count="1" selected="0">
            <x v="5"/>
          </reference>
        </references>
      </pivotArea>
    </format>
    <format dxfId="141">
      <pivotArea collapsedLevelsAreSubtotals="1" fieldPosition="0">
        <references count="2">
          <reference field="4" count="1">
            <x v="66"/>
          </reference>
          <reference field="5" count="1" selected="0">
            <x v="5"/>
          </reference>
        </references>
      </pivotArea>
    </format>
    <format dxfId="140">
      <pivotArea collapsedLevelsAreSubtotals="1" fieldPosition="0">
        <references count="3">
          <reference field="1" count="1">
            <x v="45"/>
          </reference>
          <reference field="4" count="1" selected="0">
            <x v="66"/>
          </reference>
          <reference field="5" count="1" selected="0">
            <x v="5"/>
          </reference>
        </references>
      </pivotArea>
    </format>
    <format dxfId="139">
      <pivotArea collapsedLevelsAreSubtotals="1" fieldPosition="0">
        <references count="2">
          <reference field="4" count="1" defaultSubtotal="1">
            <x v="66"/>
          </reference>
          <reference field="5" count="1" selected="0">
            <x v="5"/>
          </reference>
        </references>
      </pivotArea>
    </format>
    <format dxfId="138">
      <pivotArea collapsedLevelsAreSubtotals="1" fieldPosition="0">
        <references count="2">
          <reference field="4" count="1">
            <x v="67"/>
          </reference>
          <reference field="5" count="1" selected="0">
            <x v="5"/>
          </reference>
        </references>
      </pivotArea>
    </format>
    <format dxfId="137">
      <pivotArea collapsedLevelsAreSubtotals="1" fieldPosition="0">
        <references count="3">
          <reference field="1" count="5">
            <x v="153"/>
            <x v="413"/>
            <x v="415"/>
            <x v="416"/>
            <x v="417"/>
          </reference>
          <reference field="4" count="1" selected="0">
            <x v="67"/>
          </reference>
          <reference field="5" count="1" selected="0">
            <x v="5"/>
          </reference>
        </references>
      </pivotArea>
    </format>
    <format dxfId="136">
      <pivotArea collapsedLevelsAreSubtotals="1" fieldPosition="0">
        <references count="2">
          <reference field="4" count="1" defaultSubtotal="1">
            <x v="67"/>
          </reference>
          <reference field="5" count="1" selected="0">
            <x v="5"/>
          </reference>
        </references>
      </pivotArea>
    </format>
    <format dxfId="135">
      <pivotArea collapsedLevelsAreSubtotals="1" fieldPosition="0">
        <references count="2">
          <reference field="4" count="1">
            <x v="68"/>
          </reference>
          <reference field="5" count="1" selected="0">
            <x v="5"/>
          </reference>
        </references>
      </pivotArea>
    </format>
    <format dxfId="134">
      <pivotArea collapsedLevelsAreSubtotals="1" fieldPosition="0">
        <references count="3">
          <reference field="1" count="1">
            <x v="395"/>
          </reference>
          <reference field="4" count="1" selected="0">
            <x v="68"/>
          </reference>
          <reference field="5" count="1" selected="0">
            <x v="5"/>
          </reference>
        </references>
      </pivotArea>
    </format>
    <format dxfId="133">
      <pivotArea collapsedLevelsAreSubtotals="1" fieldPosition="0">
        <references count="2">
          <reference field="4" count="1" defaultSubtotal="1">
            <x v="68"/>
          </reference>
          <reference field="5" count="1" selected="0">
            <x v="5"/>
          </reference>
        </references>
      </pivotArea>
    </format>
    <format dxfId="132">
      <pivotArea collapsedLevelsAreSubtotals="1" fieldPosition="0">
        <references count="2">
          <reference field="4" count="1">
            <x v="73"/>
          </reference>
          <reference field="5" count="1" selected="0">
            <x v="5"/>
          </reference>
        </references>
      </pivotArea>
    </format>
    <format dxfId="131">
      <pivotArea collapsedLevelsAreSubtotals="1" fieldPosition="0">
        <references count="3">
          <reference field="1" count="3">
            <x v="0"/>
            <x v="75"/>
            <x v="256"/>
          </reference>
          <reference field="4" count="1" selected="0">
            <x v="73"/>
          </reference>
          <reference field="5" count="1" selected="0">
            <x v="5"/>
          </reference>
        </references>
      </pivotArea>
    </format>
    <format dxfId="130">
      <pivotArea collapsedLevelsAreSubtotals="1" fieldPosition="0">
        <references count="2">
          <reference field="4" count="1" defaultSubtotal="1">
            <x v="73"/>
          </reference>
          <reference field="5" count="1" selected="0">
            <x v="5"/>
          </reference>
        </references>
      </pivotArea>
    </format>
    <format dxfId="129">
      <pivotArea collapsedLevelsAreSubtotals="1" fieldPosition="0">
        <references count="2">
          <reference field="4" count="1">
            <x v="74"/>
          </reference>
          <reference field="5" count="1" selected="0">
            <x v="5"/>
          </reference>
        </references>
      </pivotArea>
    </format>
    <format dxfId="128">
      <pivotArea collapsedLevelsAreSubtotals="1" fieldPosition="0">
        <references count="3">
          <reference field="1" count="1">
            <x v="321"/>
          </reference>
          <reference field="4" count="1" selected="0">
            <x v="74"/>
          </reference>
          <reference field="5" count="1" selected="0">
            <x v="5"/>
          </reference>
        </references>
      </pivotArea>
    </format>
    <format dxfId="127">
      <pivotArea collapsedLevelsAreSubtotals="1" fieldPosition="0">
        <references count="2">
          <reference field="4" count="1" defaultSubtotal="1">
            <x v="74"/>
          </reference>
          <reference field="5" count="1" selected="0">
            <x v="5"/>
          </reference>
        </references>
      </pivotArea>
    </format>
    <format dxfId="126">
      <pivotArea collapsedLevelsAreSubtotals="1" fieldPosition="0">
        <references count="1">
          <reference field="5" count="1" defaultSubtotal="1">
            <x v="5"/>
          </reference>
        </references>
      </pivotArea>
    </format>
    <format dxfId="125">
      <pivotArea collapsedLevelsAreSubtotals="1" fieldPosition="0">
        <references count="1">
          <reference field="5" count="1">
            <x v="6"/>
          </reference>
        </references>
      </pivotArea>
    </format>
    <format dxfId="124">
      <pivotArea collapsedLevelsAreSubtotals="1" fieldPosition="0">
        <references count="2">
          <reference field="4" count="1">
            <x v="28"/>
          </reference>
          <reference field="5" count="1" selected="0">
            <x v="6"/>
          </reference>
        </references>
      </pivotArea>
    </format>
    <format dxfId="123">
      <pivotArea collapsedLevelsAreSubtotals="1" fieldPosition="0">
        <references count="3">
          <reference field="1" count="2">
            <x v="9"/>
            <x v="299"/>
          </reference>
          <reference field="4" count="1" selected="0">
            <x v="28"/>
          </reference>
          <reference field="5" count="1" selected="0">
            <x v="6"/>
          </reference>
        </references>
      </pivotArea>
    </format>
    <format dxfId="122">
      <pivotArea collapsedLevelsAreSubtotals="1" fieldPosition="0">
        <references count="2">
          <reference field="4" count="1" defaultSubtotal="1">
            <x v="28"/>
          </reference>
          <reference field="5" count="1" selected="0">
            <x v="6"/>
          </reference>
        </references>
      </pivotArea>
    </format>
    <format dxfId="121">
      <pivotArea collapsedLevelsAreSubtotals="1" fieldPosition="0">
        <references count="2">
          <reference field="4" count="1">
            <x v="62"/>
          </reference>
          <reference field="5" count="1" selected="0">
            <x v="6"/>
          </reference>
        </references>
      </pivotArea>
    </format>
    <format dxfId="120">
      <pivotArea collapsedLevelsAreSubtotals="1" fieldPosition="0">
        <references count="3">
          <reference field="1" count="40">
            <x v="11"/>
            <x v="40"/>
            <x v="47"/>
            <x v="68"/>
            <x v="92"/>
            <x v="104"/>
            <x v="107"/>
            <x v="109"/>
            <x v="110"/>
            <x v="111"/>
            <x v="158"/>
            <x v="173"/>
            <x v="174"/>
            <x v="175"/>
            <x v="176"/>
            <x v="177"/>
            <x v="179"/>
            <x v="184"/>
            <x v="192"/>
            <x v="205"/>
            <x v="213"/>
            <x v="214"/>
            <x v="216"/>
            <x v="217"/>
            <x v="223"/>
            <x v="224"/>
            <x v="228"/>
            <x v="229"/>
            <x v="245"/>
            <x v="341"/>
            <x v="347"/>
            <x v="353"/>
            <x v="359"/>
            <x v="398"/>
            <x v="419"/>
            <x v="435"/>
            <x v="436"/>
            <x v="437"/>
            <x v="457"/>
            <x v="473"/>
          </reference>
          <reference field="4" count="1" selected="0">
            <x v="62"/>
          </reference>
          <reference field="5" count="1" selected="0">
            <x v="6"/>
          </reference>
        </references>
      </pivotArea>
    </format>
    <format dxfId="119">
      <pivotArea collapsedLevelsAreSubtotals="1" fieldPosition="0">
        <references count="2">
          <reference field="4" count="1" defaultSubtotal="1">
            <x v="62"/>
          </reference>
          <reference field="5" count="1" selected="0">
            <x v="6"/>
          </reference>
        </references>
      </pivotArea>
    </format>
    <format dxfId="118">
      <pivotArea collapsedLevelsAreSubtotals="1" fieldPosition="0">
        <references count="2">
          <reference field="4" count="1">
            <x v="65"/>
          </reference>
          <reference field="5" count="1" selected="0">
            <x v="6"/>
          </reference>
        </references>
      </pivotArea>
    </format>
    <format dxfId="117">
      <pivotArea collapsedLevelsAreSubtotals="1" fieldPosition="0">
        <references count="3">
          <reference field="1" count="11">
            <x v="40"/>
            <x v="55"/>
            <x v="134"/>
            <x v="220"/>
            <x v="221"/>
            <x v="413"/>
            <x v="415"/>
            <x v="416"/>
            <x v="456"/>
            <x v="460"/>
            <x v="461"/>
          </reference>
          <reference field="4" count="1" selected="0">
            <x v="65"/>
          </reference>
          <reference field="5" count="1" selected="0">
            <x v="6"/>
          </reference>
        </references>
      </pivotArea>
    </format>
    <format dxfId="116">
      <pivotArea collapsedLevelsAreSubtotals="1" fieldPosition="0">
        <references count="2">
          <reference field="4" count="1" defaultSubtotal="1">
            <x v="65"/>
          </reference>
          <reference field="5" count="1" selected="0">
            <x v="6"/>
          </reference>
        </references>
      </pivotArea>
    </format>
    <format dxfId="115">
      <pivotArea collapsedLevelsAreSubtotals="1" fieldPosition="0">
        <references count="1">
          <reference field="5" count="1" defaultSubtotal="1">
            <x v="6"/>
          </reference>
        </references>
      </pivotArea>
    </format>
    <format dxfId="114">
      <pivotArea collapsedLevelsAreSubtotals="1" fieldPosition="0">
        <references count="1">
          <reference field="5" count="1">
            <x v="7"/>
          </reference>
        </references>
      </pivotArea>
    </format>
    <format dxfId="113">
      <pivotArea collapsedLevelsAreSubtotals="1" fieldPosition="0">
        <references count="2">
          <reference field="4" count="1">
            <x v="52"/>
          </reference>
          <reference field="5" count="1" selected="0">
            <x v="7"/>
          </reference>
        </references>
      </pivotArea>
    </format>
    <format dxfId="112">
      <pivotArea collapsedLevelsAreSubtotals="1" fieldPosition="0">
        <references count="3">
          <reference field="1" count="27">
            <x v="21"/>
            <x v="35"/>
            <x v="40"/>
            <x v="60"/>
            <x v="104"/>
            <x v="107"/>
            <x v="158"/>
            <x v="159"/>
            <x v="160"/>
            <x v="163"/>
            <x v="164"/>
            <x v="167"/>
            <x v="168"/>
            <x v="171"/>
            <x v="192"/>
            <x v="205"/>
            <x v="222"/>
            <x v="316"/>
            <x v="318"/>
            <x v="342"/>
            <x v="343"/>
            <x v="359"/>
            <x v="365"/>
            <x v="368"/>
            <x v="369"/>
            <x v="370"/>
            <x v="438"/>
          </reference>
          <reference field="4" count="1" selected="0">
            <x v="52"/>
          </reference>
          <reference field="5" count="1" selected="0">
            <x v="7"/>
          </reference>
        </references>
      </pivotArea>
    </format>
    <format dxfId="111">
      <pivotArea collapsedLevelsAreSubtotals="1" fieldPosition="0">
        <references count="2">
          <reference field="4" count="1" defaultSubtotal="1">
            <x v="52"/>
          </reference>
          <reference field="5" count="1" selected="0">
            <x v="7"/>
          </reference>
        </references>
      </pivotArea>
    </format>
    <format dxfId="110">
      <pivotArea collapsedLevelsAreSubtotals="1" fieldPosition="0">
        <references count="2">
          <reference field="4" count="1">
            <x v="56"/>
          </reference>
          <reference field="5" count="1" selected="0">
            <x v="7"/>
          </reference>
        </references>
      </pivotArea>
    </format>
    <format dxfId="109">
      <pivotArea collapsedLevelsAreSubtotals="1" fieldPosition="0">
        <references count="3">
          <reference field="1" count="17">
            <x v="104"/>
            <x v="160"/>
            <x v="164"/>
            <x v="168"/>
            <x v="222"/>
            <x v="230"/>
            <x v="342"/>
            <x v="343"/>
            <x v="350"/>
            <x v="351"/>
            <x v="352"/>
            <x v="359"/>
            <x v="365"/>
            <x v="368"/>
            <x v="369"/>
            <x v="370"/>
            <x v="438"/>
          </reference>
          <reference field="4" count="1" selected="0">
            <x v="56"/>
          </reference>
          <reference field="5" count="1" selected="0">
            <x v="7"/>
          </reference>
        </references>
      </pivotArea>
    </format>
    <format dxfId="108">
      <pivotArea collapsedLevelsAreSubtotals="1" fieldPosition="0">
        <references count="2">
          <reference field="4" count="1" defaultSubtotal="1">
            <x v="56"/>
          </reference>
          <reference field="5" count="1" selected="0">
            <x v="7"/>
          </reference>
        </references>
      </pivotArea>
    </format>
    <format dxfId="107">
      <pivotArea collapsedLevelsAreSubtotals="1" fieldPosition="0">
        <references count="2">
          <reference field="4" count="1">
            <x v="71"/>
          </reference>
          <reference field="5" count="1" selected="0">
            <x v="7"/>
          </reference>
        </references>
      </pivotArea>
    </format>
    <format dxfId="106">
      <pivotArea collapsedLevelsAreSubtotals="1" fieldPosition="0">
        <references count="3">
          <reference field="1" count="28">
            <x v="40"/>
            <x v="97"/>
            <x v="104"/>
            <x v="107"/>
            <x v="158"/>
            <x v="159"/>
            <x v="160"/>
            <x v="163"/>
            <x v="164"/>
            <x v="167"/>
            <x v="168"/>
            <x v="171"/>
            <x v="186"/>
            <x v="187"/>
            <x v="191"/>
            <x v="205"/>
            <x v="218"/>
            <x v="219"/>
            <x v="227"/>
            <x v="357"/>
            <x v="359"/>
            <x v="365"/>
            <x v="369"/>
            <x v="370"/>
            <x v="375"/>
            <x v="377"/>
            <x v="379"/>
            <x v="438"/>
          </reference>
          <reference field="4" count="1" selected="0">
            <x v="71"/>
          </reference>
          <reference field="5" count="1" selected="0">
            <x v="7"/>
          </reference>
        </references>
      </pivotArea>
    </format>
    <format dxfId="105">
      <pivotArea collapsedLevelsAreSubtotals="1" fieldPosition="0">
        <references count="2">
          <reference field="4" count="1" defaultSubtotal="1">
            <x v="71"/>
          </reference>
          <reference field="5" count="1" selected="0">
            <x v="7"/>
          </reference>
        </references>
      </pivotArea>
    </format>
    <format dxfId="104">
      <pivotArea collapsedLevelsAreSubtotals="1" fieldPosition="0">
        <references count="1">
          <reference field="5" count="1" defaultSubtotal="1">
            <x v="7"/>
          </reference>
        </references>
      </pivotArea>
    </format>
    <format dxfId="103">
      <pivotArea collapsedLevelsAreSubtotals="1" fieldPosition="0">
        <references count="1">
          <reference field="5" count="1">
            <x v="8"/>
          </reference>
        </references>
      </pivotArea>
    </format>
    <format dxfId="102">
      <pivotArea collapsedLevelsAreSubtotals="1" fieldPosition="0">
        <references count="2">
          <reference field="4" count="1">
            <x v="38"/>
          </reference>
          <reference field="5" count="1" selected="0">
            <x v="8"/>
          </reference>
        </references>
      </pivotArea>
    </format>
    <format dxfId="101">
      <pivotArea collapsedLevelsAreSubtotals="1" fieldPosition="0">
        <references count="3">
          <reference field="1" count="1">
            <x v="88"/>
          </reference>
          <reference field="4" count="1" selected="0">
            <x v="38"/>
          </reference>
          <reference field="5" count="1" selected="0">
            <x v="8"/>
          </reference>
        </references>
      </pivotArea>
    </format>
    <format dxfId="100">
      <pivotArea collapsedLevelsAreSubtotals="1" fieldPosition="0">
        <references count="2">
          <reference field="4" count="1" defaultSubtotal="1">
            <x v="38"/>
          </reference>
          <reference field="5" count="1" selected="0">
            <x v="8"/>
          </reference>
        </references>
      </pivotArea>
    </format>
    <format dxfId="99">
      <pivotArea collapsedLevelsAreSubtotals="1" fieldPosition="0">
        <references count="2">
          <reference field="4" count="1">
            <x v="46"/>
          </reference>
          <reference field="5" count="1" selected="0">
            <x v="8"/>
          </reference>
        </references>
      </pivotArea>
    </format>
    <format dxfId="98">
      <pivotArea collapsedLevelsAreSubtotals="1" fieldPosition="0">
        <references count="3">
          <reference field="1" count="1">
            <x v="412"/>
          </reference>
          <reference field="4" count="1" selected="0">
            <x v="46"/>
          </reference>
          <reference field="5" count="1" selected="0">
            <x v="8"/>
          </reference>
        </references>
      </pivotArea>
    </format>
    <format dxfId="97">
      <pivotArea collapsedLevelsAreSubtotals="1" fieldPosition="0">
        <references count="2">
          <reference field="4" count="1" defaultSubtotal="1">
            <x v="46"/>
          </reference>
          <reference field="5" count="1" selected="0">
            <x v="8"/>
          </reference>
        </references>
      </pivotArea>
    </format>
    <format dxfId="96">
      <pivotArea collapsedLevelsAreSubtotals="1" fieldPosition="0">
        <references count="2">
          <reference field="4" count="1">
            <x v="47"/>
          </reference>
          <reference field="5" count="1" selected="0">
            <x v="8"/>
          </reference>
        </references>
      </pivotArea>
    </format>
    <format dxfId="95">
      <pivotArea collapsedLevelsAreSubtotals="1" fieldPosition="0">
        <references count="3">
          <reference field="1" count="3">
            <x v="21"/>
            <x v="22"/>
            <x v="326"/>
          </reference>
          <reference field="4" count="1" selected="0">
            <x v="47"/>
          </reference>
          <reference field="5" count="1" selected="0">
            <x v="8"/>
          </reference>
        </references>
      </pivotArea>
    </format>
    <format dxfId="94">
      <pivotArea collapsedLevelsAreSubtotals="1" fieldPosition="0">
        <references count="2">
          <reference field="4" count="1" defaultSubtotal="1">
            <x v="47"/>
          </reference>
          <reference field="5" count="1" selected="0">
            <x v="8"/>
          </reference>
        </references>
      </pivotArea>
    </format>
    <format dxfId="93">
      <pivotArea collapsedLevelsAreSubtotals="1" fieldPosition="0">
        <references count="1">
          <reference field="5" count="1" defaultSubtotal="1">
            <x v="8"/>
          </reference>
        </references>
      </pivotArea>
    </format>
    <format dxfId="92">
      <pivotArea dataOnly="0" labelOnly="1" fieldPosition="0">
        <references count="1">
          <reference field="5" count="0"/>
        </references>
      </pivotArea>
    </format>
    <format dxfId="91">
      <pivotArea dataOnly="0" labelOnly="1" fieldPosition="0">
        <references count="1">
          <reference field="5" count="0" defaultSubtotal="1"/>
        </references>
      </pivotArea>
    </format>
    <format dxfId="90">
      <pivotArea dataOnly="0" labelOnly="1" fieldPosition="0">
        <references count="2">
          <reference field="4" count="3">
            <x v="11"/>
            <x v="15"/>
            <x v="37"/>
          </reference>
          <reference field="5" count="1" selected="0">
            <x v="0"/>
          </reference>
        </references>
      </pivotArea>
    </format>
    <format dxfId="89">
      <pivotArea dataOnly="0" labelOnly="1" fieldPosition="0">
        <references count="2">
          <reference field="4" count="3" defaultSubtotal="1">
            <x v="11"/>
            <x v="15"/>
            <x v="37"/>
          </reference>
          <reference field="5" count="1" selected="0">
            <x v="0"/>
          </reference>
        </references>
      </pivotArea>
    </format>
    <format dxfId="88">
      <pivotArea dataOnly="0" labelOnly="1" fieldPosition="0">
        <references count="2">
          <reference field="4" count="15">
            <x v="0"/>
            <x v="2"/>
            <x v="3"/>
            <x v="4"/>
            <x v="5"/>
            <x v="7"/>
            <x v="13"/>
            <x v="21"/>
            <x v="22"/>
            <x v="23"/>
            <x v="27"/>
            <x v="53"/>
            <x v="54"/>
            <x v="55"/>
            <x v="63"/>
          </reference>
          <reference field="5" count="1" selected="0">
            <x v="1"/>
          </reference>
        </references>
      </pivotArea>
    </format>
    <format dxfId="87">
      <pivotArea dataOnly="0" labelOnly="1" fieldPosition="0">
        <references count="2">
          <reference field="4" count="15" defaultSubtotal="1">
            <x v="0"/>
            <x v="2"/>
            <x v="3"/>
            <x v="4"/>
            <x v="5"/>
            <x v="7"/>
            <x v="13"/>
            <x v="21"/>
            <x v="22"/>
            <x v="23"/>
            <x v="27"/>
            <x v="53"/>
            <x v="54"/>
            <x v="55"/>
            <x v="63"/>
          </reference>
          <reference field="5" count="1" selected="0">
            <x v="1"/>
          </reference>
        </references>
      </pivotArea>
    </format>
    <format dxfId="86">
      <pivotArea dataOnly="0" labelOnly="1" fieldPosition="0">
        <references count="2">
          <reference field="4" count="1">
            <x v="1"/>
          </reference>
          <reference field="5" count="1" selected="0">
            <x v="2"/>
          </reference>
        </references>
      </pivotArea>
    </format>
    <format dxfId="85">
      <pivotArea dataOnly="0" labelOnly="1" fieldPosition="0">
        <references count="2">
          <reference field="4" count="1" defaultSubtotal="1">
            <x v="1"/>
          </reference>
          <reference field="5" count="1" selected="0">
            <x v="2"/>
          </reference>
        </references>
      </pivotArea>
    </format>
    <format dxfId="84">
      <pivotArea dataOnly="0" labelOnly="1" fieldPosition="0">
        <references count="2">
          <reference field="4" count="3">
            <x v="51"/>
            <x v="57"/>
            <x v="69"/>
          </reference>
          <reference field="5" count="1" selected="0">
            <x v="3"/>
          </reference>
        </references>
      </pivotArea>
    </format>
    <format dxfId="83">
      <pivotArea dataOnly="0" labelOnly="1" fieldPosition="0">
        <references count="2">
          <reference field="4" count="3" defaultSubtotal="1">
            <x v="51"/>
            <x v="57"/>
            <x v="69"/>
          </reference>
          <reference field="5" count="1" selected="0">
            <x v="3"/>
          </reference>
        </references>
      </pivotArea>
    </format>
    <format dxfId="82">
      <pivotArea dataOnly="0" labelOnly="1" fieldPosition="0">
        <references count="2">
          <reference field="4" count="2">
            <x v="12"/>
            <x v="36"/>
          </reference>
          <reference field="5" count="1" selected="0">
            <x v="4"/>
          </reference>
        </references>
      </pivotArea>
    </format>
    <format dxfId="81">
      <pivotArea dataOnly="0" labelOnly="1" fieldPosition="0">
        <references count="2">
          <reference field="4" count="2" defaultSubtotal="1">
            <x v="12"/>
            <x v="36"/>
          </reference>
          <reference field="5" count="1" selected="0">
            <x v="4"/>
          </reference>
        </references>
      </pivotArea>
    </format>
    <format dxfId="80">
      <pivotArea dataOnly="0" labelOnly="1" fieldPosition="0">
        <references count="2">
          <reference field="4" count="25">
            <x v="8"/>
            <x v="14"/>
            <x v="16"/>
            <x v="17"/>
            <x v="18"/>
            <x v="25"/>
            <x v="26"/>
            <x v="31"/>
            <x v="32"/>
            <x v="33"/>
            <x v="39"/>
            <x v="40"/>
            <x v="41"/>
            <x v="42"/>
            <x v="43"/>
            <x v="48"/>
            <x v="49"/>
            <x v="50"/>
            <x v="58"/>
            <x v="59"/>
            <x v="60"/>
            <x v="61"/>
            <x v="66"/>
            <x v="67"/>
            <x v="68"/>
          </reference>
          <reference field="5" count="1" selected="0">
            <x v="5"/>
          </reference>
        </references>
      </pivotArea>
    </format>
    <format dxfId="79">
      <pivotArea dataOnly="0" labelOnly="1" fieldPosition="0">
        <references count="2">
          <reference field="4" count="25" defaultSubtotal="1">
            <x v="8"/>
            <x v="14"/>
            <x v="16"/>
            <x v="17"/>
            <x v="18"/>
            <x v="25"/>
            <x v="26"/>
            <x v="31"/>
            <x v="32"/>
            <x v="33"/>
            <x v="39"/>
            <x v="40"/>
            <x v="41"/>
            <x v="42"/>
            <x v="43"/>
            <x v="48"/>
            <x v="49"/>
            <x v="50"/>
            <x v="58"/>
            <x v="59"/>
            <x v="60"/>
            <x v="61"/>
            <x v="66"/>
            <x v="67"/>
            <x v="68"/>
          </reference>
          <reference field="5" count="1" selected="0">
            <x v="5"/>
          </reference>
        </references>
      </pivotArea>
    </format>
    <format dxfId="78">
      <pivotArea dataOnly="0" labelOnly="1" fieldPosition="0">
        <references count="2">
          <reference field="4" count="2">
            <x v="73"/>
            <x v="74"/>
          </reference>
          <reference field="5" count="1" selected="0">
            <x v="5"/>
          </reference>
        </references>
      </pivotArea>
    </format>
    <format dxfId="77">
      <pivotArea dataOnly="0" labelOnly="1" fieldPosition="0">
        <references count="2">
          <reference field="4" count="2" defaultSubtotal="1">
            <x v="73"/>
            <x v="74"/>
          </reference>
          <reference field="5" count="1" selected="0">
            <x v="5"/>
          </reference>
        </references>
      </pivotArea>
    </format>
    <format dxfId="76">
      <pivotArea dataOnly="0" labelOnly="1" fieldPosition="0">
        <references count="2">
          <reference field="4" count="3">
            <x v="28"/>
            <x v="62"/>
            <x v="65"/>
          </reference>
          <reference field="5" count="1" selected="0">
            <x v="6"/>
          </reference>
        </references>
      </pivotArea>
    </format>
    <format dxfId="75">
      <pivotArea dataOnly="0" labelOnly="1" fieldPosition="0">
        <references count="2">
          <reference field="4" count="3" defaultSubtotal="1">
            <x v="28"/>
            <x v="62"/>
            <x v="65"/>
          </reference>
          <reference field="5" count="1" selected="0">
            <x v="6"/>
          </reference>
        </references>
      </pivotArea>
    </format>
    <format dxfId="74">
      <pivotArea dataOnly="0" labelOnly="1" fieldPosition="0">
        <references count="2">
          <reference field="4" count="3">
            <x v="52"/>
            <x v="56"/>
            <x v="71"/>
          </reference>
          <reference field="5" count="1" selected="0">
            <x v="7"/>
          </reference>
        </references>
      </pivotArea>
    </format>
    <format dxfId="73">
      <pivotArea dataOnly="0" labelOnly="1" fieldPosition="0">
        <references count="2">
          <reference field="4" count="3" defaultSubtotal="1">
            <x v="52"/>
            <x v="56"/>
            <x v="71"/>
          </reference>
          <reference field="5" count="1" selected="0">
            <x v="7"/>
          </reference>
        </references>
      </pivotArea>
    </format>
    <format dxfId="72">
      <pivotArea dataOnly="0" labelOnly="1" fieldPosition="0">
        <references count="2">
          <reference field="4" count="3">
            <x v="38"/>
            <x v="46"/>
            <x v="47"/>
          </reference>
          <reference field="5" count="1" selected="0">
            <x v="8"/>
          </reference>
        </references>
      </pivotArea>
    </format>
    <format dxfId="71">
      <pivotArea dataOnly="0" labelOnly="1" fieldPosition="0">
        <references count="2">
          <reference field="4" count="3" defaultSubtotal="1">
            <x v="38"/>
            <x v="46"/>
            <x v="47"/>
          </reference>
          <reference field="5" count="1" selected="0">
            <x v="8"/>
          </reference>
        </references>
      </pivotArea>
    </format>
    <format dxfId="70">
      <pivotArea dataOnly="0" labelOnly="1" fieldPosition="0">
        <references count="3">
          <reference field="1" count="1">
            <x v="484"/>
          </reference>
          <reference field="4" count="1" selected="0">
            <x v="11"/>
          </reference>
          <reference field="5" count="1" selected="0">
            <x v="0"/>
          </reference>
        </references>
      </pivotArea>
    </format>
    <format dxfId="69">
      <pivotArea dataOnly="0" labelOnly="1" fieldPosition="0">
        <references count="3">
          <reference field="1" count="5">
            <x v="48"/>
            <x v="88"/>
            <x v="320"/>
            <x v="481"/>
            <x v="485"/>
          </reference>
          <reference field="4" count="1" selected="0">
            <x v="15"/>
          </reference>
          <reference field="5" count="1" selected="0">
            <x v="0"/>
          </reference>
        </references>
      </pivotArea>
    </format>
    <format dxfId="68">
      <pivotArea dataOnly="0" labelOnly="1" fieldPosition="0">
        <references count="3">
          <reference field="1" count="4">
            <x v="33"/>
            <x v="315"/>
            <x v="480"/>
            <x v="484"/>
          </reference>
          <reference field="4" count="1" selected="0">
            <x v="37"/>
          </reference>
          <reference field="5" count="1" selected="0">
            <x v="0"/>
          </reference>
        </references>
      </pivotArea>
    </format>
    <format dxfId="67">
      <pivotArea dataOnly="0" labelOnly="1" fieldPosition="0">
        <references count="3">
          <reference field="1" count="1">
            <x v="33"/>
          </reference>
          <reference field="4" count="1" selected="0">
            <x v="0"/>
          </reference>
          <reference field="5" count="1" selected="0">
            <x v="1"/>
          </reference>
        </references>
      </pivotArea>
    </format>
    <format dxfId="66">
      <pivotArea dataOnly="0" labelOnly="1" fieldPosition="0">
        <references count="3">
          <reference field="1" count="7">
            <x v="69"/>
            <x v="139"/>
            <x v="142"/>
            <x v="143"/>
            <x v="145"/>
            <x v="150"/>
            <x v="402"/>
          </reference>
          <reference field="4" count="1" selected="0">
            <x v="2"/>
          </reference>
          <reference field="5" count="1" selected="0">
            <x v="1"/>
          </reference>
        </references>
      </pivotArea>
    </format>
    <format dxfId="65">
      <pivotArea dataOnly="0" labelOnly="1" fieldPosition="0">
        <references count="3">
          <reference field="1" count="1">
            <x v="281"/>
          </reference>
          <reference field="4" count="1" selected="0">
            <x v="3"/>
          </reference>
          <reference field="5" count="1" selected="0">
            <x v="1"/>
          </reference>
        </references>
      </pivotArea>
    </format>
    <format dxfId="64">
      <pivotArea dataOnly="0" labelOnly="1" fieldPosition="0">
        <references count="3">
          <reference field="1" count="1">
            <x v="408"/>
          </reference>
          <reference field="4" count="1" selected="0">
            <x v="4"/>
          </reference>
          <reference field="5" count="1" selected="0">
            <x v="1"/>
          </reference>
        </references>
      </pivotArea>
    </format>
    <format dxfId="63">
      <pivotArea dataOnly="0" labelOnly="1" fieldPosition="0">
        <references count="3">
          <reference field="1" count="50">
            <x v="11"/>
            <x v="32"/>
            <x v="40"/>
            <x v="47"/>
            <x v="68"/>
            <x v="92"/>
            <x v="104"/>
            <x v="107"/>
            <x v="108"/>
            <x v="109"/>
            <x v="110"/>
            <x v="111"/>
            <x v="112"/>
            <x v="123"/>
            <x v="124"/>
            <x v="133"/>
            <x v="158"/>
            <x v="159"/>
            <x v="160"/>
            <x v="163"/>
            <x v="164"/>
            <x v="167"/>
            <x v="168"/>
            <x v="171"/>
            <x v="173"/>
            <x v="174"/>
            <x v="175"/>
            <x v="176"/>
            <x v="177"/>
            <x v="179"/>
            <x v="184"/>
            <x v="192"/>
            <x v="197"/>
            <x v="203"/>
            <x v="205"/>
            <x v="207"/>
            <x v="209"/>
            <x v="211"/>
            <x v="213"/>
            <x v="214"/>
            <x v="215"/>
            <x v="216"/>
            <x v="217"/>
            <x v="223"/>
            <x v="224"/>
            <x v="227"/>
            <x v="228"/>
            <x v="229"/>
            <x v="232"/>
            <x v="245"/>
          </reference>
          <reference field="4" count="1" selected="0">
            <x v="5"/>
          </reference>
          <reference field="5" count="1" selected="0">
            <x v="1"/>
          </reference>
        </references>
      </pivotArea>
    </format>
    <format dxfId="62">
      <pivotArea dataOnly="0" labelOnly="1" fieldPosition="0">
        <references count="3">
          <reference field="1" count="50">
            <x v="258"/>
            <x v="261"/>
            <x v="272"/>
            <x v="274"/>
            <x v="275"/>
            <x v="276"/>
            <x v="288"/>
            <x v="290"/>
            <x v="291"/>
            <x v="292"/>
            <x v="293"/>
            <x v="303"/>
            <x v="304"/>
            <x v="305"/>
            <x v="306"/>
            <x v="307"/>
            <x v="308"/>
            <x v="309"/>
            <x v="310"/>
            <x v="311"/>
            <x v="312"/>
            <x v="313"/>
            <x v="314"/>
            <x v="327"/>
            <x v="328"/>
            <x v="329"/>
            <x v="330"/>
            <x v="331"/>
            <x v="332"/>
            <x v="333"/>
            <x v="334"/>
            <x v="335"/>
            <x v="336"/>
            <x v="339"/>
            <x v="340"/>
            <x v="341"/>
            <x v="345"/>
            <x v="346"/>
            <x v="347"/>
            <x v="348"/>
            <x v="353"/>
            <x v="359"/>
            <x v="360"/>
            <x v="361"/>
            <x v="362"/>
            <x v="363"/>
            <x v="365"/>
            <x v="369"/>
            <x v="370"/>
            <x v="380"/>
          </reference>
          <reference field="4" count="1" selected="0">
            <x v="5"/>
          </reference>
          <reference field="5" count="1" selected="0">
            <x v="1"/>
          </reference>
        </references>
      </pivotArea>
    </format>
    <format dxfId="61">
      <pivotArea dataOnly="0" labelOnly="1" fieldPosition="0">
        <references count="3">
          <reference field="1" count="46">
            <x v="381"/>
            <x v="382"/>
            <x v="383"/>
            <x v="385"/>
            <x v="386"/>
            <x v="394"/>
            <x v="395"/>
            <x v="396"/>
            <x v="398"/>
            <x v="399"/>
            <x v="400"/>
            <x v="401"/>
            <x v="403"/>
            <x v="404"/>
            <x v="405"/>
            <x v="406"/>
            <x v="407"/>
            <x v="409"/>
            <x v="411"/>
            <x v="412"/>
            <x v="418"/>
            <x v="419"/>
            <x v="420"/>
            <x v="421"/>
            <x v="422"/>
            <x v="423"/>
            <x v="424"/>
            <x v="425"/>
            <x v="426"/>
            <x v="427"/>
            <x v="428"/>
            <x v="429"/>
            <x v="430"/>
            <x v="431"/>
            <x v="432"/>
            <x v="433"/>
            <x v="435"/>
            <x v="436"/>
            <x v="437"/>
            <x v="438"/>
            <x v="439"/>
            <x v="457"/>
            <x v="480"/>
            <x v="482"/>
            <x v="483"/>
            <x v="484"/>
          </reference>
          <reference field="4" count="1" selected="0">
            <x v="5"/>
          </reference>
          <reference field="5" count="1" selected="0">
            <x v="1"/>
          </reference>
        </references>
      </pivotArea>
    </format>
    <format dxfId="60">
      <pivotArea dataOnly="0" labelOnly="1" fieldPosition="0">
        <references count="3">
          <reference field="1" count="2">
            <x v="295"/>
            <x v="384"/>
          </reference>
          <reference field="4" count="1" selected="0">
            <x v="7"/>
          </reference>
          <reference field="5" count="1" selected="0">
            <x v="1"/>
          </reference>
        </references>
      </pivotArea>
    </format>
    <format dxfId="59">
      <pivotArea dataOnly="0" labelOnly="1" fieldPosition="0">
        <references count="3">
          <reference field="1" count="1">
            <x v="485"/>
          </reference>
          <reference field="4" count="1" selected="0">
            <x v="13"/>
          </reference>
          <reference field="5" count="1" selected="0">
            <x v="1"/>
          </reference>
        </references>
      </pivotArea>
    </format>
    <format dxfId="58">
      <pivotArea dataOnly="0" labelOnly="1" fieldPosition="0">
        <references count="3">
          <reference field="1" count="1">
            <x v="77"/>
          </reference>
          <reference field="4" count="1" selected="0">
            <x v="21"/>
          </reference>
          <reference field="5" count="1" selected="0">
            <x v="1"/>
          </reference>
        </references>
      </pivotArea>
    </format>
    <format dxfId="57">
      <pivotArea dataOnly="0" labelOnly="1" fieldPosition="0">
        <references count="3">
          <reference field="1" count="9">
            <x v="440"/>
            <x v="441"/>
            <x v="442"/>
            <x v="446"/>
            <x v="447"/>
            <x v="448"/>
            <x v="449"/>
            <x v="450"/>
            <x v="451"/>
          </reference>
          <reference field="4" count="1" selected="0">
            <x v="22"/>
          </reference>
          <reference field="5" count="1" selected="0">
            <x v="1"/>
          </reference>
        </references>
      </pivotArea>
    </format>
    <format dxfId="56">
      <pivotArea dataOnly="0" labelOnly="1" fieldPosition="0">
        <references count="3">
          <reference field="1" count="3">
            <x v="387"/>
            <x v="388"/>
            <x v="397"/>
          </reference>
          <reference field="4" count="1" selected="0">
            <x v="23"/>
          </reference>
          <reference field="5" count="1" selected="0">
            <x v="1"/>
          </reference>
        </references>
      </pivotArea>
    </format>
    <format dxfId="55">
      <pivotArea dataOnly="0" labelOnly="1" fieldPosition="0">
        <references count="3">
          <reference field="1" count="9">
            <x v="286"/>
            <x v="296"/>
            <x v="297"/>
            <x v="298"/>
            <x v="486"/>
            <x v="487"/>
            <x v="488"/>
            <x v="489"/>
            <x v="490"/>
          </reference>
          <reference field="4" count="1" selected="0">
            <x v="27"/>
          </reference>
          <reference field="5" count="1" selected="0">
            <x v="1"/>
          </reference>
        </references>
      </pivotArea>
    </format>
    <format dxfId="54">
      <pivotArea dataOnly="0" labelOnly="1" fieldPosition="0">
        <references count="3">
          <reference field="1" count="1">
            <x v="283"/>
          </reference>
          <reference field="4" count="1" selected="0">
            <x v="53"/>
          </reference>
          <reference field="5" count="1" selected="0">
            <x v="1"/>
          </reference>
        </references>
      </pivotArea>
    </format>
    <format dxfId="53">
      <pivotArea dataOnly="0" labelOnly="1" fieldPosition="0">
        <references count="3">
          <reference field="1" count="1">
            <x v="392"/>
          </reference>
          <reference field="4" count="1" selected="0">
            <x v="54"/>
          </reference>
          <reference field="5" count="1" selected="0">
            <x v="1"/>
          </reference>
        </references>
      </pivotArea>
    </format>
    <format dxfId="52">
      <pivotArea dataOnly="0" labelOnly="1" fieldPosition="0">
        <references count="3">
          <reference field="1" count="7">
            <x v="54"/>
            <x v="58"/>
            <x v="84"/>
            <x v="86"/>
            <x v="87"/>
            <x v="198"/>
            <x v="391"/>
          </reference>
          <reference field="4" count="1" selected="0">
            <x v="55"/>
          </reference>
          <reference field="5" count="1" selected="0">
            <x v="1"/>
          </reference>
        </references>
      </pivotArea>
    </format>
    <format dxfId="51">
      <pivotArea dataOnly="0" labelOnly="1" fieldPosition="0">
        <references count="3">
          <reference field="1" count="32">
            <x v="30"/>
            <x v="40"/>
            <x v="104"/>
            <x v="123"/>
            <x v="134"/>
            <x v="153"/>
            <x v="200"/>
            <x v="227"/>
            <x v="262"/>
            <x v="337"/>
            <x v="354"/>
            <x v="356"/>
            <x v="414"/>
            <x v="417"/>
            <x v="445"/>
            <x v="455"/>
            <x v="459"/>
            <x v="460"/>
            <x v="462"/>
            <x v="463"/>
            <x v="464"/>
            <x v="465"/>
            <x v="466"/>
            <x v="468"/>
            <x v="469"/>
            <x v="470"/>
            <x v="471"/>
            <x v="472"/>
            <x v="474"/>
            <x v="475"/>
            <x v="476"/>
            <x v="477"/>
          </reference>
          <reference field="4" count="1" selected="0">
            <x v="63"/>
          </reference>
          <reference field="5" count="1" selected="0">
            <x v="1"/>
          </reference>
        </references>
      </pivotArea>
    </format>
    <format dxfId="50">
      <pivotArea dataOnly="0" labelOnly="1" fieldPosition="0">
        <references count="3">
          <reference field="1" count="1">
            <x v="37"/>
          </reference>
          <reference field="4" count="1" selected="0">
            <x v="1"/>
          </reference>
          <reference field="5" count="1" selected="0">
            <x v="2"/>
          </reference>
        </references>
      </pivotArea>
    </format>
    <format dxfId="49">
      <pivotArea dataOnly="0" labelOnly="1" fieldPosition="0">
        <references count="3">
          <reference field="1" count="49">
            <x v="3"/>
            <x v="22"/>
            <x v="60"/>
            <x v="99"/>
            <x v="108"/>
            <x v="113"/>
            <x v="115"/>
            <x v="123"/>
            <x v="128"/>
            <x v="133"/>
            <x v="160"/>
            <x v="163"/>
            <x v="164"/>
            <x v="167"/>
            <x v="168"/>
            <x v="171"/>
            <x v="192"/>
            <x v="205"/>
            <x v="211"/>
            <x v="222"/>
            <x v="223"/>
            <x v="227"/>
            <x v="293"/>
            <x v="300"/>
            <x v="301"/>
            <x v="316"/>
            <x v="317"/>
            <x v="318"/>
            <x v="319"/>
            <x v="320"/>
            <x v="321"/>
            <x v="322"/>
            <x v="323"/>
            <x v="340"/>
            <x v="341"/>
            <x v="342"/>
            <x v="343"/>
            <x v="344"/>
            <x v="358"/>
            <x v="359"/>
            <x v="365"/>
            <x v="368"/>
            <x v="369"/>
            <x v="370"/>
            <x v="429"/>
            <x v="434"/>
            <x v="438"/>
            <x v="444"/>
            <x v="458"/>
          </reference>
          <reference field="4" count="1" selected="0">
            <x v="51"/>
          </reference>
          <reference field="5" count="1" selected="0">
            <x v="3"/>
          </reference>
        </references>
      </pivotArea>
    </format>
    <format dxfId="48">
      <pivotArea dataOnly="0" labelOnly="1" fieldPosition="0">
        <references count="3">
          <reference field="1" count="37">
            <x v="8"/>
            <x v="40"/>
            <x v="76"/>
            <x v="107"/>
            <x v="117"/>
            <x v="123"/>
            <x v="133"/>
            <x v="158"/>
            <x v="159"/>
            <x v="163"/>
            <x v="167"/>
            <x v="171"/>
            <x v="192"/>
            <x v="203"/>
            <x v="205"/>
            <x v="223"/>
            <x v="227"/>
            <x v="230"/>
            <x v="287"/>
            <x v="293"/>
            <x v="324"/>
            <x v="340"/>
            <x v="341"/>
            <x v="342"/>
            <x v="343"/>
            <x v="344"/>
            <x v="349"/>
            <x v="350"/>
            <x v="351"/>
            <x v="352"/>
            <x v="359"/>
            <x v="365"/>
            <x v="368"/>
            <x v="369"/>
            <x v="370"/>
            <x v="434"/>
            <x v="438"/>
          </reference>
          <reference field="4" count="1" selected="0">
            <x v="57"/>
          </reference>
          <reference field="5" count="1" selected="0">
            <x v="3"/>
          </reference>
        </references>
      </pivotArea>
    </format>
    <format dxfId="47">
      <pivotArea dataOnly="0" labelOnly="1" fieldPosition="0">
        <references count="3">
          <reference field="1" count="48">
            <x v="0"/>
            <x v="75"/>
            <x v="96"/>
            <x v="97"/>
            <x v="98"/>
            <x v="104"/>
            <x v="108"/>
            <x v="123"/>
            <x v="133"/>
            <x v="158"/>
            <x v="159"/>
            <x v="163"/>
            <x v="164"/>
            <x v="167"/>
            <x v="168"/>
            <x v="171"/>
            <x v="186"/>
            <x v="187"/>
            <x v="191"/>
            <x v="192"/>
            <x v="203"/>
            <x v="205"/>
            <x v="210"/>
            <x v="211"/>
            <x v="218"/>
            <x v="219"/>
            <x v="223"/>
            <x v="227"/>
            <x v="293"/>
            <x v="321"/>
            <x v="322"/>
            <x v="323"/>
            <x v="338"/>
            <x v="340"/>
            <x v="341"/>
            <x v="357"/>
            <x v="359"/>
            <x v="365"/>
            <x v="369"/>
            <x v="370"/>
            <x v="375"/>
            <x v="376"/>
            <x v="377"/>
            <x v="378"/>
            <x v="379"/>
            <x v="429"/>
            <x v="438"/>
            <x v="444"/>
          </reference>
          <reference field="4" count="1" selected="0">
            <x v="69"/>
          </reference>
          <reference field="5" count="1" selected="0">
            <x v="3"/>
          </reference>
        </references>
      </pivotArea>
    </format>
    <format dxfId="46">
      <pivotArea dataOnly="0" labelOnly="1" fieldPosition="0">
        <references count="3">
          <reference field="1" count="5">
            <x v="30"/>
            <x v="45"/>
            <x v="134"/>
            <x v="221"/>
            <x v="460"/>
          </reference>
          <reference field="4" count="1" selected="0">
            <x v="12"/>
          </reference>
          <reference field="5" count="1" selected="0">
            <x v="4"/>
          </reference>
        </references>
      </pivotArea>
    </format>
    <format dxfId="45">
      <pivotArea dataOnly="0" labelOnly="1" fieldPosition="0">
        <references count="3">
          <reference field="1" count="2">
            <x v="45"/>
            <x v="460"/>
          </reference>
          <reference field="4" count="1" selected="0">
            <x v="36"/>
          </reference>
          <reference field="5" count="1" selected="0">
            <x v="4"/>
          </reference>
        </references>
      </pivotArea>
    </format>
    <format dxfId="44">
      <pivotArea dataOnly="0" labelOnly="1" fieldPosition="0">
        <references count="3">
          <reference field="1" count="1">
            <x v="139"/>
          </reference>
          <reference field="4" count="1" selected="0">
            <x v="8"/>
          </reference>
          <reference field="5" count="1" selected="0">
            <x v="5"/>
          </reference>
        </references>
      </pivotArea>
    </format>
    <format dxfId="43">
      <pivotArea dataOnly="0" labelOnly="1" fieldPosition="0">
        <references count="3">
          <reference field="1" count="4">
            <x v="32"/>
            <x v="150"/>
            <x v="153"/>
            <x v="306"/>
          </reference>
          <reference field="4" count="1" selected="0">
            <x v="14"/>
          </reference>
          <reference field="5" count="1" selected="0">
            <x v="5"/>
          </reference>
        </references>
      </pivotArea>
    </format>
    <format dxfId="42">
      <pivotArea dataOnly="0" labelOnly="1" fieldPosition="0">
        <references count="3">
          <reference field="1" count="1">
            <x v="449"/>
          </reference>
          <reference field="4" count="1" selected="0">
            <x v="16"/>
          </reference>
          <reference field="5" count="1" selected="0">
            <x v="5"/>
          </reference>
        </references>
      </pivotArea>
    </format>
    <format dxfId="41">
      <pivotArea dataOnly="0" labelOnly="1" fieldPosition="0">
        <references count="3">
          <reference field="1" count="2">
            <x v="448"/>
            <x v="450"/>
          </reference>
          <reference field="4" count="1" selected="0">
            <x v="17"/>
          </reference>
          <reference field="5" count="1" selected="0">
            <x v="5"/>
          </reference>
        </references>
      </pivotArea>
    </format>
    <format dxfId="40">
      <pivotArea dataOnly="0" labelOnly="1" fieldPosition="0">
        <references count="3">
          <reference field="1" count="1">
            <x v="450"/>
          </reference>
          <reference field="4" count="1" selected="0">
            <x v="18"/>
          </reference>
          <reference field="5" count="1" selected="0">
            <x v="5"/>
          </reference>
        </references>
      </pivotArea>
    </format>
    <format dxfId="39">
      <pivotArea dataOnly="0" labelOnly="1" fieldPosition="0">
        <references count="3">
          <reference field="1" count="2">
            <x v="139"/>
            <x v="143"/>
          </reference>
          <reference field="4" count="1" selected="0">
            <x v="25"/>
          </reference>
          <reference field="5" count="1" selected="0">
            <x v="5"/>
          </reference>
        </references>
      </pivotArea>
    </format>
    <format dxfId="38">
      <pivotArea dataOnly="0" labelOnly="1" fieldPosition="0">
        <references count="3">
          <reference field="1" count="3">
            <x v="69"/>
            <x v="142"/>
            <x v="145"/>
          </reference>
          <reference field="4" count="1" selected="0">
            <x v="26"/>
          </reference>
          <reference field="5" count="1" selected="0">
            <x v="5"/>
          </reference>
        </references>
      </pivotArea>
    </format>
    <format dxfId="37">
      <pivotArea dataOnly="0" labelOnly="1" fieldPosition="0">
        <references count="3">
          <reference field="1" count="1">
            <x v="153"/>
          </reference>
          <reference field="4" count="1" selected="0">
            <x v="31"/>
          </reference>
          <reference field="5" count="1" selected="0">
            <x v="5"/>
          </reference>
        </references>
      </pivotArea>
    </format>
    <format dxfId="36">
      <pivotArea dataOnly="0" labelOnly="1" fieldPosition="0">
        <references count="3">
          <reference field="1" count="3">
            <x v="0"/>
            <x v="75"/>
            <x v="256"/>
          </reference>
          <reference field="4" count="1" selected="0">
            <x v="32"/>
          </reference>
          <reference field="5" count="1" selected="0">
            <x v="5"/>
          </reference>
        </references>
      </pivotArea>
    </format>
    <format dxfId="35">
      <pivotArea dataOnly="0" labelOnly="1" fieldPosition="0">
        <references count="3">
          <reference field="1" count="2">
            <x v="261"/>
            <x v="380"/>
          </reference>
          <reference field="4" count="1" selected="0">
            <x v="33"/>
          </reference>
          <reference field="5" count="1" selected="0">
            <x v="5"/>
          </reference>
        </references>
      </pivotArea>
    </format>
    <format dxfId="34">
      <pivotArea dataOnly="0" labelOnly="1" fieldPosition="0">
        <references count="3">
          <reference field="1" count="1">
            <x v="272"/>
          </reference>
          <reference field="4" count="1" selected="0">
            <x v="39"/>
          </reference>
          <reference field="5" count="1" selected="0">
            <x v="5"/>
          </reference>
        </references>
      </pivotArea>
    </format>
    <format dxfId="33">
      <pivotArea dataOnly="0" labelOnly="1" fieldPosition="0">
        <references count="3">
          <reference field="1" count="1">
            <x v="88"/>
          </reference>
          <reference field="4" count="1" selected="0">
            <x v="40"/>
          </reference>
          <reference field="5" count="1" selected="0">
            <x v="5"/>
          </reference>
        </references>
      </pivotArea>
    </format>
    <format dxfId="32">
      <pivotArea dataOnly="0" labelOnly="1" fieldPosition="0">
        <references count="3">
          <reference field="1" count="1">
            <x v="11"/>
          </reference>
          <reference field="4" count="1" selected="0">
            <x v="41"/>
          </reference>
          <reference field="5" count="1" selected="0">
            <x v="5"/>
          </reference>
        </references>
      </pivotArea>
    </format>
    <format dxfId="31">
      <pivotArea dataOnly="0" labelOnly="1" fieldPosition="0">
        <references count="3">
          <reference field="1" count="1">
            <x v="115"/>
          </reference>
          <reference field="4" count="1" selected="0">
            <x v="42"/>
          </reference>
          <reference field="5" count="1" selected="0">
            <x v="5"/>
          </reference>
        </references>
      </pivotArea>
    </format>
    <format dxfId="30">
      <pivotArea dataOnly="0" labelOnly="1" fieldPosition="0">
        <references count="3">
          <reference field="1" count="18">
            <x v="32"/>
            <x v="68"/>
            <x v="232"/>
            <x v="281"/>
            <x v="303"/>
            <x v="304"/>
            <x v="305"/>
            <x v="308"/>
            <x v="309"/>
            <x v="360"/>
            <x v="412"/>
            <x v="420"/>
            <x v="421"/>
            <x v="422"/>
            <x v="423"/>
            <x v="424"/>
            <x v="425"/>
            <x v="473"/>
          </reference>
          <reference field="4" count="1" selected="0">
            <x v="43"/>
          </reference>
          <reference field="5" count="1" selected="0">
            <x v="5"/>
          </reference>
        </references>
      </pivotArea>
    </format>
    <format dxfId="29">
      <pivotArea dataOnly="0" labelOnly="1" fieldPosition="0">
        <references count="3">
          <reference field="1" count="2">
            <x v="60"/>
            <x v="358"/>
          </reference>
          <reference field="4" count="1" selected="0">
            <x v="48"/>
          </reference>
          <reference field="5" count="1" selected="0">
            <x v="5"/>
          </reference>
        </references>
      </pivotArea>
    </format>
    <format dxfId="28">
      <pivotArea dataOnly="0" labelOnly="1" fieldPosition="0">
        <references count="3">
          <reference field="1" count="7">
            <x v="40"/>
            <x v="104"/>
            <x v="107"/>
            <x v="108"/>
            <x v="171"/>
            <x v="227"/>
            <x v="438"/>
          </reference>
          <reference field="4" count="1" selected="0">
            <x v="49"/>
          </reference>
          <reference field="5" count="1" selected="0">
            <x v="5"/>
          </reference>
        </references>
      </pivotArea>
    </format>
    <format dxfId="27">
      <pivotArea dataOnly="0" labelOnly="1" fieldPosition="0">
        <references count="3">
          <reference field="1" count="5">
            <x v="21"/>
            <x v="22"/>
            <x v="53"/>
            <x v="74"/>
            <x v="326"/>
          </reference>
          <reference field="4" count="1" selected="0">
            <x v="50"/>
          </reference>
          <reference field="5" count="1" selected="0">
            <x v="5"/>
          </reference>
        </references>
      </pivotArea>
    </format>
    <format dxfId="26">
      <pivotArea dataOnly="0" labelOnly="1" fieldPosition="0">
        <references count="3">
          <reference field="1" count="3">
            <x v="76"/>
            <x v="90"/>
            <x v="323"/>
          </reference>
          <reference field="4" count="1" selected="0">
            <x v="58"/>
          </reference>
          <reference field="5" count="1" selected="0">
            <x v="5"/>
          </reference>
        </references>
      </pivotArea>
    </format>
    <format dxfId="25">
      <pivotArea dataOnly="0" labelOnly="1" fieldPosition="0">
        <references count="3">
          <reference field="1" count="1">
            <x v="322"/>
          </reference>
          <reference field="4" count="1" selected="0">
            <x v="59"/>
          </reference>
          <reference field="5" count="1" selected="0">
            <x v="5"/>
          </reference>
        </references>
      </pivotArea>
    </format>
    <format dxfId="24">
      <pivotArea dataOnly="0" labelOnly="1" fieldPosition="0">
        <references count="3">
          <reference field="1" count="1">
            <x v="478"/>
          </reference>
          <reference field="4" count="1" selected="0">
            <x v="60"/>
          </reference>
          <reference field="5" count="1" selected="0">
            <x v="5"/>
          </reference>
        </references>
      </pivotArea>
    </format>
    <format dxfId="23">
      <pivotArea dataOnly="0" labelOnly="1" fieldPosition="0">
        <references count="3">
          <reference field="1" count="2">
            <x v="8"/>
            <x v="479"/>
          </reference>
          <reference field="4" count="1" selected="0">
            <x v="61"/>
          </reference>
          <reference field="5" count="1" selected="0">
            <x v="5"/>
          </reference>
        </references>
      </pivotArea>
    </format>
    <format dxfId="22">
      <pivotArea dataOnly="0" labelOnly="1" fieldPosition="0">
        <references count="3">
          <reference field="1" count="1">
            <x v="45"/>
          </reference>
          <reference field="4" count="1" selected="0">
            <x v="66"/>
          </reference>
          <reference field="5" count="1" selected="0">
            <x v="5"/>
          </reference>
        </references>
      </pivotArea>
    </format>
    <format dxfId="21">
      <pivotArea dataOnly="0" labelOnly="1" fieldPosition="0">
        <references count="3">
          <reference field="1" count="5">
            <x v="153"/>
            <x v="413"/>
            <x v="415"/>
            <x v="416"/>
            <x v="417"/>
          </reference>
          <reference field="4" count="1" selected="0">
            <x v="67"/>
          </reference>
          <reference field="5" count="1" selected="0">
            <x v="5"/>
          </reference>
        </references>
      </pivotArea>
    </format>
    <format dxfId="20">
      <pivotArea dataOnly="0" labelOnly="1" fieldPosition="0">
        <references count="3">
          <reference field="1" count="1">
            <x v="395"/>
          </reference>
          <reference field="4" count="1" selected="0">
            <x v="68"/>
          </reference>
          <reference field="5" count="1" selected="0">
            <x v="5"/>
          </reference>
        </references>
      </pivotArea>
    </format>
    <format dxfId="19">
      <pivotArea dataOnly="0" labelOnly="1" fieldPosition="0">
        <references count="3">
          <reference field="1" count="3">
            <x v="0"/>
            <x v="75"/>
            <x v="256"/>
          </reference>
          <reference field="4" count="1" selected="0">
            <x v="73"/>
          </reference>
          <reference field="5" count="1" selected="0">
            <x v="5"/>
          </reference>
        </references>
      </pivotArea>
    </format>
    <format dxfId="18">
      <pivotArea dataOnly="0" labelOnly="1" fieldPosition="0">
        <references count="3">
          <reference field="1" count="1">
            <x v="321"/>
          </reference>
          <reference field="4" count="1" selected="0">
            <x v="74"/>
          </reference>
          <reference field="5" count="1" selected="0">
            <x v="5"/>
          </reference>
        </references>
      </pivotArea>
    </format>
    <format dxfId="17">
      <pivotArea dataOnly="0" labelOnly="1" fieldPosition="0">
        <references count="3">
          <reference field="1" count="2">
            <x v="9"/>
            <x v="299"/>
          </reference>
          <reference field="4" count="1" selected="0">
            <x v="28"/>
          </reference>
          <reference field="5" count="1" selected="0">
            <x v="6"/>
          </reference>
        </references>
      </pivotArea>
    </format>
    <format dxfId="16">
      <pivotArea dataOnly="0" labelOnly="1" fieldPosition="0">
        <references count="3">
          <reference field="1" count="40">
            <x v="11"/>
            <x v="40"/>
            <x v="47"/>
            <x v="68"/>
            <x v="92"/>
            <x v="104"/>
            <x v="107"/>
            <x v="109"/>
            <x v="110"/>
            <x v="111"/>
            <x v="158"/>
            <x v="173"/>
            <x v="174"/>
            <x v="175"/>
            <x v="176"/>
            <x v="177"/>
            <x v="179"/>
            <x v="184"/>
            <x v="192"/>
            <x v="205"/>
            <x v="213"/>
            <x v="214"/>
            <x v="216"/>
            <x v="217"/>
            <x v="223"/>
            <x v="224"/>
            <x v="228"/>
            <x v="229"/>
            <x v="245"/>
            <x v="341"/>
            <x v="347"/>
            <x v="353"/>
            <x v="359"/>
            <x v="398"/>
            <x v="419"/>
            <x v="435"/>
            <x v="436"/>
            <x v="437"/>
            <x v="457"/>
            <x v="473"/>
          </reference>
          <reference field="4" count="1" selected="0">
            <x v="62"/>
          </reference>
          <reference field="5" count="1" selected="0">
            <x v="6"/>
          </reference>
        </references>
      </pivotArea>
    </format>
    <format dxfId="15">
      <pivotArea dataOnly="0" labelOnly="1" fieldPosition="0">
        <references count="3">
          <reference field="1" count="11">
            <x v="40"/>
            <x v="55"/>
            <x v="134"/>
            <x v="220"/>
            <x v="221"/>
            <x v="413"/>
            <x v="415"/>
            <x v="416"/>
            <x v="456"/>
            <x v="460"/>
            <x v="461"/>
          </reference>
          <reference field="4" count="1" selected="0">
            <x v="65"/>
          </reference>
          <reference field="5" count="1" selected="0">
            <x v="6"/>
          </reference>
        </references>
      </pivotArea>
    </format>
    <format dxfId="14">
      <pivotArea dataOnly="0" labelOnly="1" fieldPosition="0">
        <references count="3">
          <reference field="1" count="27">
            <x v="21"/>
            <x v="35"/>
            <x v="40"/>
            <x v="60"/>
            <x v="104"/>
            <x v="107"/>
            <x v="158"/>
            <x v="159"/>
            <x v="160"/>
            <x v="163"/>
            <x v="164"/>
            <x v="167"/>
            <x v="168"/>
            <x v="171"/>
            <x v="192"/>
            <x v="205"/>
            <x v="222"/>
            <x v="316"/>
            <x v="318"/>
            <x v="342"/>
            <x v="343"/>
            <x v="359"/>
            <x v="365"/>
            <x v="368"/>
            <x v="369"/>
            <x v="370"/>
            <x v="438"/>
          </reference>
          <reference field="4" count="1" selected="0">
            <x v="52"/>
          </reference>
          <reference field="5" count="1" selected="0">
            <x v="7"/>
          </reference>
        </references>
      </pivotArea>
    </format>
    <format dxfId="13">
      <pivotArea dataOnly="0" labelOnly="1" fieldPosition="0">
        <references count="3">
          <reference field="1" count="17">
            <x v="104"/>
            <x v="160"/>
            <x v="164"/>
            <x v="168"/>
            <x v="222"/>
            <x v="230"/>
            <x v="342"/>
            <x v="343"/>
            <x v="350"/>
            <x v="351"/>
            <x v="352"/>
            <x v="359"/>
            <x v="365"/>
            <x v="368"/>
            <x v="369"/>
            <x v="370"/>
            <x v="438"/>
          </reference>
          <reference field="4" count="1" selected="0">
            <x v="56"/>
          </reference>
          <reference field="5" count="1" selected="0">
            <x v="7"/>
          </reference>
        </references>
      </pivotArea>
    </format>
    <format dxfId="12">
      <pivotArea dataOnly="0" labelOnly="1" fieldPosition="0">
        <references count="3">
          <reference field="1" count="28">
            <x v="40"/>
            <x v="97"/>
            <x v="104"/>
            <x v="107"/>
            <x v="158"/>
            <x v="159"/>
            <x v="160"/>
            <x v="163"/>
            <x v="164"/>
            <x v="167"/>
            <x v="168"/>
            <x v="171"/>
            <x v="186"/>
            <x v="187"/>
            <x v="191"/>
            <x v="205"/>
            <x v="218"/>
            <x v="219"/>
            <x v="227"/>
            <x v="357"/>
            <x v="359"/>
            <x v="365"/>
            <x v="369"/>
            <x v="370"/>
            <x v="375"/>
            <x v="377"/>
            <x v="379"/>
            <x v="438"/>
          </reference>
          <reference field="4" count="1" selected="0">
            <x v="71"/>
          </reference>
          <reference field="5" count="1" selected="0">
            <x v="7"/>
          </reference>
        </references>
      </pivotArea>
    </format>
    <format dxfId="11">
      <pivotArea dataOnly="0" labelOnly="1" fieldPosition="0">
        <references count="3">
          <reference field="1" count="1">
            <x v="88"/>
          </reference>
          <reference field="4" count="1" selected="0">
            <x v="38"/>
          </reference>
          <reference field="5" count="1" selected="0">
            <x v="8"/>
          </reference>
        </references>
      </pivotArea>
    </format>
    <format dxfId="10">
      <pivotArea dataOnly="0" labelOnly="1" fieldPosition="0">
        <references count="3">
          <reference field="1" count="1">
            <x v="412"/>
          </reference>
          <reference field="4" count="1" selected="0">
            <x v="46"/>
          </reference>
          <reference field="5" count="1" selected="0">
            <x v="8"/>
          </reference>
        </references>
      </pivotArea>
    </format>
    <format dxfId="9">
      <pivotArea dataOnly="0" labelOnly="1" fieldPosition="0">
        <references count="3">
          <reference field="1" count="3">
            <x v="21"/>
            <x v="22"/>
            <x v="326"/>
          </reference>
          <reference field="4" count="1" selected="0">
            <x v="47"/>
          </reference>
          <reference field="5" count="1" selected="0">
            <x v="8"/>
          </reference>
        </references>
      </pivotArea>
    </format>
    <format dxfId="8">
      <pivotArea field="5" type="button" dataOnly="0" labelOnly="1" outline="0" axis="axisRow" fieldPosition="0"/>
    </format>
    <format dxfId="7">
      <pivotArea dataOnly="0" labelOnly="1" outline="0" axis="axisValues" fieldPosition="0"/>
    </format>
    <format dxfId="6">
      <pivotArea dataOnly="0" labelOnly="1" outline="0" axis="axisValues" fieldPosition="0"/>
    </format>
    <format dxfId="5">
      <pivotArea field="5" type="button" dataOnly="0" labelOnly="1" outline="0" axis="axisRow" fieldPosition="0"/>
    </format>
    <format dxfId="4">
      <pivotArea dataOnly="0" labelOnly="1" outline="0" axis="axisValues" fieldPosition="0"/>
    </format>
    <format dxfId="3">
      <pivotArea dataOnly="0" labelOnly="1" outline="0" axis="axisValues" fieldPosition="0"/>
    </format>
    <format dxfId="2">
      <pivotArea field="5" type="button" dataOnly="0" labelOnly="1" outline="0" axis="axisRow" fieldPosition="0"/>
    </format>
    <format dxfId="1">
      <pivotArea dataOnly="0" labelOnly="1" outline="0" axis="axisValues" fieldPosition="0"/>
    </format>
    <format dxfId="0">
      <pivotArea dataOnly="0" labelOnly="1" outline="0" axis="axisValues" fieldPosition="0"/>
    </format>
  </formats>
  <pivotTableStyleInfo name="PivotStyleMedium2" showRowHeaders="1" showColHeaders="1" showRowStripes="0" showColStripes="0" showLastColumn="1"/>
  <filters count="1">
    <filter fld="1"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8" sqref="P8"/>
    </sheetView>
  </sheetViews>
  <sheetFormatPr defaultRowHeight="12.75" x14ac:dyDescent="0.2"/>
  <sheetData>
    <row r="1" spans="1:1" x14ac:dyDescent="0.2">
      <c r="A1" s="1" t="s">
        <v>1402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7" workbookViewId="0">
      <selection activeCell="P4" sqref="P4"/>
    </sheetView>
  </sheetViews>
  <sheetFormatPr defaultRowHeight="12.75" x14ac:dyDescent="0.2"/>
  <cols>
    <col min="1" max="1" width="44.7109375" style="315" bestFit="1" customWidth="1"/>
    <col min="2" max="7" width="10.7109375" customWidth="1"/>
  </cols>
  <sheetData>
    <row r="1" spans="1:7" ht="3.75" customHeight="1" x14ac:dyDescent="0.2">
      <c r="A1" s="312" t="s">
        <v>1411</v>
      </c>
    </row>
    <row r="2" spans="1:7" ht="18" x14ac:dyDescent="0.25">
      <c r="A2" s="313" t="s">
        <v>0</v>
      </c>
    </row>
    <row r="3" spans="1:7" ht="18" x14ac:dyDescent="0.25">
      <c r="A3" s="313" t="s">
        <v>413</v>
      </c>
    </row>
    <row r="4" spans="1:7" ht="18" x14ac:dyDescent="0.25">
      <c r="A4" s="313" t="s">
        <v>44</v>
      </c>
    </row>
    <row r="5" spans="1:7" ht="18" x14ac:dyDescent="0.25">
      <c r="A5" s="313" t="s">
        <v>378</v>
      </c>
    </row>
    <row r="6" spans="1:7" ht="15" x14ac:dyDescent="0.2">
      <c r="A6" s="312" t="s">
        <v>1</v>
      </c>
    </row>
    <row r="7" spans="1:7" ht="38.25" x14ac:dyDescent="0.2">
      <c r="A7" s="314" t="s">
        <v>363</v>
      </c>
      <c r="B7" s="264" t="s">
        <v>57</v>
      </c>
      <c r="C7" s="157" t="s">
        <v>373</v>
      </c>
      <c r="D7" s="157" t="s">
        <v>376</v>
      </c>
      <c r="E7" s="157" t="s">
        <v>375</v>
      </c>
      <c r="F7" s="157" t="s">
        <v>374</v>
      </c>
      <c r="G7" s="265" t="s">
        <v>105</v>
      </c>
    </row>
    <row r="8" spans="1:7" x14ac:dyDescent="0.2">
      <c r="A8" s="146" t="s">
        <v>38</v>
      </c>
      <c r="B8" s="147"/>
      <c r="C8" s="147"/>
      <c r="D8" s="147"/>
      <c r="E8" s="147"/>
      <c r="F8" s="147"/>
      <c r="G8" s="147"/>
    </row>
    <row r="9" spans="1:7" x14ac:dyDescent="0.2">
      <c r="A9" s="302" t="s">
        <v>532</v>
      </c>
      <c r="B9" s="316">
        <v>0</v>
      </c>
      <c r="C9" s="316">
        <v>0</v>
      </c>
      <c r="D9" s="316">
        <v>0</v>
      </c>
      <c r="E9" s="316">
        <v>0</v>
      </c>
      <c r="F9" s="316">
        <v>1200</v>
      </c>
      <c r="G9" s="317">
        <v>1200</v>
      </c>
    </row>
    <row r="10" spans="1:7" x14ac:dyDescent="0.2">
      <c r="A10" s="151" t="s">
        <v>533</v>
      </c>
      <c r="B10" s="318">
        <v>0</v>
      </c>
      <c r="C10" s="318">
        <v>10</v>
      </c>
      <c r="D10" s="318">
        <v>110</v>
      </c>
      <c r="E10" s="318">
        <v>0</v>
      </c>
      <c r="F10" s="318">
        <v>40</v>
      </c>
      <c r="G10" s="319">
        <v>160</v>
      </c>
    </row>
    <row r="11" spans="1:7" x14ac:dyDescent="0.2">
      <c r="A11" s="151" t="s">
        <v>534</v>
      </c>
      <c r="B11" s="318">
        <v>0</v>
      </c>
      <c r="C11" s="318">
        <v>0</v>
      </c>
      <c r="D11" s="318">
        <v>0</v>
      </c>
      <c r="E11" s="318">
        <v>0</v>
      </c>
      <c r="F11" s="318">
        <v>680</v>
      </c>
      <c r="G11" s="319">
        <v>680</v>
      </c>
    </row>
    <row r="12" spans="1:7" x14ac:dyDescent="0.2">
      <c r="A12" s="151" t="s">
        <v>193</v>
      </c>
      <c r="B12" s="318">
        <v>0</v>
      </c>
      <c r="C12" s="318">
        <v>0</v>
      </c>
      <c r="D12" s="318">
        <v>1170</v>
      </c>
      <c r="E12" s="318">
        <v>0</v>
      </c>
      <c r="F12" s="318">
        <v>202</v>
      </c>
      <c r="G12" s="319">
        <v>1372</v>
      </c>
    </row>
    <row r="13" spans="1:7" x14ac:dyDescent="0.2">
      <c r="A13" s="151" t="s">
        <v>535</v>
      </c>
      <c r="B13" s="318">
        <v>0</v>
      </c>
      <c r="C13" s="318">
        <v>3600</v>
      </c>
      <c r="D13" s="318">
        <v>0</v>
      </c>
      <c r="E13" s="318">
        <v>0</v>
      </c>
      <c r="F13" s="318">
        <v>0</v>
      </c>
      <c r="G13" s="319">
        <v>3600</v>
      </c>
    </row>
    <row r="14" spans="1:7" x14ac:dyDescent="0.2">
      <c r="A14" s="151" t="s">
        <v>536</v>
      </c>
      <c r="B14" s="318">
        <v>0</v>
      </c>
      <c r="C14" s="318">
        <v>200</v>
      </c>
      <c r="D14" s="318">
        <v>0</v>
      </c>
      <c r="E14" s="318">
        <v>0</v>
      </c>
      <c r="F14" s="318">
        <v>0</v>
      </c>
      <c r="G14" s="319">
        <v>200</v>
      </c>
    </row>
    <row r="15" spans="1:7" x14ac:dyDescent="0.2">
      <c r="A15" s="151" t="s">
        <v>537</v>
      </c>
      <c r="B15" s="318">
        <v>0</v>
      </c>
      <c r="C15" s="318">
        <v>150</v>
      </c>
      <c r="D15" s="318">
        <v>0</v>
      </c>
      <c r="E15" s="318">
        <v>0</v>
      </c>
      <c r="F15" s="318">
        <v>0</v>
      </c>
      <c r="G15" s="319">
        <v>150</v>
      </c>
    </row>
    <row r="16" spans="1:7" x14ac:dyDescent="0.2">
      <c r="A16" s="151" t="s">
        <v>538</v>
      </c>
      <c r="B16" s="318">
        <v>0</v>
      </c>
      <c r="C16" s="318">
        <v>700</v>
      </c>
      <c r="D16" s="318">
        <v>0</v>
      </c>
      <c r="E16" s="318">
        <v>0</v>
      </c>
      <c r="F16" s="318">
        <v>0</v>
      </c>
      <c r="G16" s="319">
        <v>700</v>
      </c>
    </row>
    <row r="17" spans="1:7" x14ac:dyDescent="0.2">
      <c r="A17" s="151" t="s">
        <v>539</v>
      </c>
      <c r="B17" s="318">
        <v>0</v>
      </c>
      <c r="C17" s="318">
        <v>2000</v>
      </c>
      <c r="D17" s="318">
        <v>0</v>
      </c>
      <c r="E17" s="318">
        <v>0</v>
      </c>
      <c r="F17" s="318">
        <v>0</v>
      </c>
      <c r="G17" s="319">
        <v>2000</v>
      </c>
    </row>
    <row r="18" spans="1:7" x14ac:dyDescent="0.2">
      <c r="A18" s="151" t="s">
        <v>540</v>
      </c>
      <c r="B18" s="318">
        <v>0</v>
      </c>
      <c r="C18" s="318">
        <v>1600</v>
      </c>
      <c r="D18" s="318">
        <v>0</v>
      </c>
      <c r="E18" s="318">
        <v>0</v>
      </c>
      <c r="F18" s="318">
        <v>0</v>
      </c>
      <c r="G18" s="319">
        <v>1600</v>
      </c>
    </row>
    <row r="19" spans="1:7" x14ac:dyDescent="0.2">
      <c r="A19" s="151" t="s">
        <v>541</v>
      </c>
      <c r="B19" s="318">
        <v>0</v>
      </c>
      <c r="C19" s="318">
        <v>4000</v>
      </c>
      <c r="D19" s="318">
        <v>0</v>
      </c>
      <c r="E19" s="318">
        <v>0</v>
      </c>
      <c r="F19" s="318">
        <v>0</v>
      </c>
      <c r="G19" s="319">
        <v>4000</v>
      </c>
    </row>
    <row r="20" spans="1:7" x14ac:dyDescent="0.2">
      <c r="A20" s="151" t="s">
        <v>542</v>
      </c>
      <c r="B20" s="318">
        <v>0</v>
      </c>
      <c r="C20" s="318">
        <v>600</v>
      </c>
      <c r="D20" s="318">
        <v>0</v>
      </c>
      <c r="E20" s="318">
        <v>0</v>
      </c>
      <c r="F20" s="318">
        <v>0</v>
      </c>
      <c r="G20" s="319">
        <v>600</v>
      </c>
    </row>
    <row r="21" spans="1:7" x14ac:dyDescent="0.2">
      <c r="A21" s="151" t="s">
        <v>543</v>
      </c>
      <c r="B21" s="318">
        <v>0</v>
      </c>
      <c r="C21" s="318">
        <v>1800</v>
      </c>
      <c r="D21" s="318">
        <v>0</v>
      </c>
      <c r="E21" s="318">
        <v>0</v>
      </c>
      <c r="F21" s="318">
        <v>0</v>
      </c>
      <c r="G21" s="319">
        <v>1800</v>
      </c>
    </row>
    <row r="22" spans="1:7" x14ac:dyDescent="0.2">
      <c r="A22" s="151" t="s">
        <v>544</v>
      </c>
      <c r="B22" s="318">
        <v>0</v>
      </c>
      <c r="C22" s="318">
        <v>1750</v>
      </c>
      <c r="D22" s="318">
        <v>0</v>
      </c>
      <c r="E22" s="318">
        <v>0</v>
      </c>
      <c r="F22" s="318">
        <v>0</v>
      </c>
      <c r="G22" s="319">
        <v>1750</v>
      </c>
    </row>
    <row r="23" spans="1:7" x14ac:dyDescent="0.2">
      <c r="A23" s="151" t="s">
        <v>545</v>
      </c>
      <c r="B23" s="318">
        <v>0</v>
      </c>
      <c r="C23" s="318">
        <v>1000</v>
      </c>
      <c r="D23" s="318">
        <v>0</v>
      </c>
      <c r="E23" s="318">
        <v>0</v>
      </c>
      <c r="F23" s="318">
        <v>0</v>
      </c>
      <c r="G23" s="319">
        <v>1000</v>
      </c>
    </row>
    <row r="24" spans="1:7" x14ac:dyDescent="0.2">
      <c r="A24" s="151" t="s">
        <v>546</v>
      </c>
      <c r="B24" s="318">
        <v>0</v>
      </c>
      <c r="C24" s="318">
        <v>1700</v>
      </c>
      <c r="D24" s="318">
        <v>0</v>
      </c>
      <c r="E24" s="318">
        <v>0</v>
      </c>
      <c r="F24" s="318">
        <v>0</v>
      </c>
      <c r="G24" s="319">
        <v>1700</v>
      </c>
    </row>
    <row r="25" spans="1:7" x14ac:dyDescent="0.2">
      <c r="A25" s="151" t="s">
        <v>547</v>
      </c>
      <c r="B25" s="318">
        <v>0</v>
      </c>
      <c r="C25" s="318">
        <v>22350</v>
      </c>
      <c r="D25" s="318">
        <v>0</v>
      </c>
      <c r="E25" s="318">
        <v>0</v>
      </c>
      <c r="F25" s="318">
        <v>0</v>
      </c>
      <c r="G25" s="319">
        <v>22350</v>
      </c>
    </row>
    <row r="26" spans="1:7" x14ac:dyDescent="0.2">
      <c r="A26" s="151" t="s">
        <v>548</v>
      </c>
      <c r="B26" s="318">
        <v>0</v>
      </c>
      <c r="C26" s="318">
        <v>100</v>
      </c>
      <c r="D26" s="318">
        <v>30900</v>
      </c>
      <c r="E26" s="318">
        <v>0</v>
      </c>
      <c r="F26" s="318">
        <v>24235</v>
      </c>
      <c r="G26" s="319">
        <v>55235</v>
      </c>
    </row>
    <row r="27" spans="1:7" x14ac:dyDescent="0.2">
      <c r="A27" s="151" t="s">
        <v>549</v>
      </c>
      <c r="B27" s="318">
        <v>0</v>
      </c>
      <c r="C27" s="318">
        <v>2300</v>
      </c>
      <c r="D27" s="318">
        <v>0</v>
      </c>
      <c r="E27" s="318">
        <v>0</v>
      </c>
      <c r="F27" s="318">
        <v>0</v>
      </c>
      <c r="G27" s="319">
        <v>2300</v>
      </c>
    </row>
    <row r="28" spans="1:7" x14ac:dyDescent="0.2">
      <c r="A28" s="151" t="s">
        <v>550</v>
      </c>
      <c r="B28" s="318">
        <v>0</v>
      </c>
      <c r="C28" s="318">
        <v>0</v>
      </c>
      <c r="D28" s="318">
        <v>0</v>
      </c>
      <c r="E28" s="318">
        <v>0</v>
      </c>
      <c r="F28" s="318">
        <v>320</v>
      </c>
      <c r="G28" s="319">
        <v>320</v>
      </c>
    </row>
    <row r="29" spans="1:7" x14ac:dyDescent="0.2">
      <c r="A29" s="151" t="s">
        <v>551</v>
      </c>
      <c r="B29" s="318">
        <v>0</v>
      </c>
      <c r="C29" s="318">
        <v>0</v>
      </c>
      <c r="D29" s="318">
        <v>0</v>
      </c>
      <c r="E29" s="318">
        <v>0</v>
      </c>
      <c r="F29" s="318">
        <v>900</v>
      </c>
      <c r="G29" s="319">
        <v>900</v>
      </c>
    </row>
    <row r="30" spans="1:7" x14ac:dyDescent="0.2">
      <c r="A30" s="151" t="s">
        <v>222</v>
      </c>
      <c r="B30" s="318">
        <v>0</v>
      </c>
      <c r="C30" s="318">
        <v>9392.42</v>
      </c>
      <c r="D30" s="318">
        <v>1658</v>
      </c>
      <c r="E30" s="318">
        <v>0</v>
      </c>
      <c r="F30" s="318">
        <v>0</v>
      </c>
      <c r="G30" s="319">
        <v>11050.42</v>
      </c>
    </row>
    <row r="31" spans="1:7" x14ac:dyDescent="0.2">
      <c r="A31" s="151" t="s">
        <v>223</v>
      </c>
      <c r="B31" s="318">
        <v>0</v>
      </c>
      <c r="C31" s="318">
        <v>0</v>
      </c>
      <c r="D31" s="318">
        <v>3042</v>
      </c>
      <c r="E31" s="318">
        <v>4758</v>
      </c>
      <c r="F31" s="318">
        <v>0</v>
      </c>
      <c r="G31" s="319">
        <v>7800</v>
      </c>
    </row>
    <row r="32" spans="1:7" x14ac:dyDescent="0.2">
      <c r="A32" s="151" t="s">
        <v>226</v>
      </c>
      <c r="B32" s="318">
        <v>0</v>
      </c>
      <c r="C32" s="318">
        <v>210</v>
      </c>
      <c r="D32" s="318">
        <v>0</v>
      </c>
      <c r="E32" s="318">
        <v>0</v>
      </c>
      <c r="F32" s="318">
        <v>0</v>
      </c>
      <c r="G32" s="319">
        <v>210</v>
      </c>
    </row>
    <row r="33" spans="1:7" x14ac:dyDescent="0.2">
      <c r="A33" s="151" t="s">
        <v>552</v>
      </c>
      <c r="B33" s="318">
        <v>0</v>
      </c>
      <c r="C33" s="318">
        <v>0</v>
      </c>
      <c r="D33" s="318">
        <v>0</v>
      </c>
      <c r="E33" s="318">
        <v>2856</v>
      </c>
      <c r="F33" s="318">
        <v>1344</v>
      </c>
      <c r="G33" s="319">
        <v>4200</v>
      </c>
    </row>
    <row r="34" spans="1:7" x14ac:dyDescent="0.2">
      <c r="A34" s="151" t="s">
        <v>553</v>
      </c>
      <c r="B34" s="318">
        <v>0</v>
      </c>
      <c r="C34" s="318">
        <v>2950</v>
      </c>
      <c r="D34" s="318">
        <v>0</v>
      </c>
      <c r="E34" s="318">
        <v>0</v>
      </c>
      <c r="F34" s="318">
        <v>0</v>
      </c>
      <c r="G34" s="319">
        <v>2950</v>
      </c>
    </row>
    <row r="35" spans="1:7" x14ac:dyDescent="0.2">
      <c r="A35" s="151" t="s">
        <v>554</v>
      </c>
      <c r="B35" s="318">
        <v>0</v>
      </c>
      <c r="C35" s="318">
        <v>500</v>
      </c>
      <c r="D35" s="318">
        <v>0</v>
      </c>
      <c r="E35" s="318">
        <v>0</v>
      </c>
      <c r="F35" s="318">
        <v>0</v>
      </c>
      <c r="G35" s="319">
        <v>500</v>
      </c>
    </row>
    <row r="36" spans="1:7" x14ac:dyDescent="0.2">
      <c r="A36" s="151" t="s">
        <v>555</v>
      </c>
      <c r="B36" s="318">
        <v>0</v>
      </c>
      <c r="C36" s="318">
        <v>1000</v>
      </c>
      <c r="D36" s="318">
        <v>0</v>
      </c>
      <c r="E36" s="318">
        <v>0</v>
      </c>
      <c r="F36" s="318">
        <v>0</v>
      </c>
      <c r="G36" s="319">
        <v>1000</v>
      </c>
    </row>
    <row r="37" spans="1:7" x14ac:dyDescent="0.2">
      <c r="A37" s="151" t="s">
        <v>556</v>
      </c>
      <c r="B37" s="318">
        <v>0</v>
      </c>
      <c r="C37" s="318">
        <v>1900</v>
      </c>
      <c r="D37" s="318">
        <v>0</v>
      </c>
      <c r="E37" s="318">
        <v>0</v>
      </c>
      <c r="F37" s="318">
        <v>0</v>
      </c>
      <c r="G37" s="319">
        <v>1900</v>
      </c>
    </row>
    <row r="38" spans="1:7" x14ac:dyDescent="0.2">
      <c r="A38" s="151" t="s">
        <v>557</v>
      </c>
      <c r="B38" s="318">
        <v>0</v>
      </c>
      <c r="C38" s="318">
        <v>1400</v>
      </c>
      <c r="D38" s="318">
        <v>0</v>
      </c>
      <c r="E38" s="318">
        <v>0</v>
      </c>
      <c r="F38" s="318">
        <v>0</v>
      </c>
      <c r="G38" s="319">
        <v>1400</v>
      </c>
    </row>
    <row r="39" spans="1:7" x14ac:dyDescent="0.2">
      <c r="A39" s="151" t="s">
        <v>558</v>
      </c>
      <c r="B39" s="318">
        <v>0</v>
      </c>
      <c r="C39" s="318">
        <v>400</v>
      </c>
      <c r="D39" s="318">
        <v>0</v>
      </c>
      <c r="E39" s="318">
        <v>0</v>
      </c>
      <c r="F39" s="318">
        <v>0</v>
      </c>
      <c r="G39" s="319">
        <v>400</v>
      </c>
    </row>
    <row r="40" spans="1:7" x14ac:dyDescent="0.2">
      <c r="A40" s="303" t="s">
        <v>559</v>
      </c>
      <c r="B40" s="320">
        <v>0</v>
      </c>
      <c r="C40" s="320">
        <v>2000</v>
      </c>
      <c r="D40" s="320">
        <v>0</v>
      </c>
      <c r="E40" s="320">
        <v>0</v>
      </c>
      <c r="F40" s="320">
        <v>0</v>
      </c>
      <c r="G40" s="321">
        <v>2000</v>
      </c>
    </row>
    <row r="41" spans="1:7" x14ac:dyDescent="0.2">
      <c r="A41" s="301" t="s">
        <v>397</v>
      </c>
      <c r="B41" s="322">
        <v>0</v>
      </c>
      <c r="C41" s="323">
        <v>63612.42</v>
      </c>
      <c r="D41" s="323">
        <v>36880</v>
      </c>
      <c r="E41" s="323">
        <v>7614</v>
      </c>
      <c r="F41" s="323">
        <v>28921</v>
      </c>
      <c r="G41" s="324">
        <v>137027.41999999998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activeCell="O13" sqref="O13"/>
    </sheetView>
  </sheetViews>
  <sheetFormatPr defaultRowHeight="12.75" x14ac:dyDescent="0.2"/>
  <cols>
    <col min="1" max="1" width="41.85546875" customWidth="1"/>
    <col min="2" max="7" width="11.42578125" customWidth="1"/>
  </cols>
  <sheetData>
    <row r="1" spans="1:7" ht="4.5" customHeight="1" x14ac:dyDescent="0.2">
      <c r="A1" s="155" t="s">
        <v>1412</v>
      </c>
    </row>
    <row r="2" spans="1:7" ht="18" x14ac:dyDescent="0.25">
      <c r="A2" s="156" t="s">
        <v>0</v>
      </c>
    </row>
    <row r="3" spans="1:7" ht="18" x14ac:dyDescent="0.25">
      <c r="A3" s="156" t="s">
        <v>413</v>
      </c>
    </row>
    <row r="4" spans="1:7" ht="18" x14ac:dyDescent="0.25">
      <c r="A4" s="156" t="s">
        <v>46</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266" t="s">
        <v>33</v>
      </c>
      <c r="B8" s="147"/>
      <c r="C8" s="147"/>
      <c r="D8" s="147"/>
      <c r="E8" s="147"/>
      <c r="F8" s="147"/>
      <c r="G8" s="147"/>
    </row>
    <row r="9" spans="1:7" x14ac:dyDescent="0.2">
      <c r="A9" s="294" t="s">
        <v>560</v>
      </c>
      <c r="B9" s="295">
        <v>0</v>
      </c>
      <c r="C9" s="285">
        <v>32615</v>
      </c>
      <c r="D9" s="285">
        <v>0</v>
      </c>
      <c r="E9" s="285">
        <v>0</v>
      </c>
      <c r="F9" s="285">
        <v>0</v>
      </c>
      <c r="G9" s="286">
        <v>32615</v>
      </c>
    </row>
    <row r="10" spans="1:7" x14ac:dyDescent="0.2">
      <c r="A10" s="296" t="s">
        <v>561</v>
      </c>
      <c r="B10" s="297">
        <v>0</v>
      </c>
      <c r="C10" s="298">
        <v>830</v>
      </c>
      <c r="D10" s="298">
        <v>0</v>
      </c>
      <c r="E10" s="298">
        <v>0</v>
      </c>
      <c r="F10" s="298">
        <v>0</v>
      </c>
      <c r="G10" s="299">
        <v>830</v>
      </c>
    </row>
    <row r="11" spans="1:7" x14ac:dyDescent="0.2">
      <c r="A11" s="148" t="s">
        <v>402</v>
      </c>
      <c r="B11" s="291">
        <v>0</v>
      </c>
      <c r="C11" s="292">
        <v>33445</v>
      </c>
      <c r="D11" s="292">
        <v>0</v>
      </c>
      <c r="E11" s="292">
        <v>0</v>
      </c>
      <c r="F11" s="292">
        <v>0</v>
      </c>
      <c r="G11" s="293">
        <v>33445</v>
      </c>
    </row>
    <row r="12" spans="1:7" x14ac:dyDescent="0.2">
      <c r="A12" s="266" t="s">
        <v>352</v>
      </c>
      <c r="B12" s="147"/>
      <c r="C12" s="147"/>
      <c r="D12" s="147"/>
      <c r="E12" s="147"/>
      <c r="F12" s="147"/>
      <c r="G12" s="147"/>
    </row>
    <row r="13" spans="1:7" x14ac:dyDescent="0.2">
      <c r="A13" s="294" t="s">
        <v>164</v>
      </c>
      <c r="B13" s="295">
        <v>0</v>
      </c>
      <c r="C13" s="285">
        <v>1280</v>
      </c>
      <c r="D13" s="285">
        <v>0</v>
      </c>
      <c r="E13" s="285">
        <v>134</v>
      </c>
      <c r="F13" s="285">
        <v>3056</v>
      </c>
      <c r="G13" s="286">
        <v>4470</v>
      </c>
    </row>
    <row r="14" spans="1:7" x14ac:dyDescent="0.2">
      <c r="A14" s="311" t="s">
        <v>562</v>
      </c>
      <c r="B14" s="300">
        <v>0</v>
      </c>
      <c r="C14" s="268">
        <v>19128</v>
      </c>
      <c r="D14" s="268">
        <v>0</v>
      </c>
      <c r="E14" s="268">
        <v>1004</v>
      </c>
      <c r="F14" s="268">
        <v>5196</v>
      </c>
      <c r="G14" s="269">
        <v>25328</v>
      </c>
    </row>
    <row r="15" spans="1:7" x14ac:dyDescent="0.2">
      <c r="A15" s="311" t="s">
        <v>563</v>
      </c>
      <c r="B15" s="300">
        <v>0</v>
      </c>
      <c r="C15" s="268">
        <v>610</v>
      </c>
      <c r="D15" s="268">
        <v>0</v>
      </c>
      <c r="E15" s="268">
        <v>51</v>
      </c>
      <c r="F15" s="268">
        <v>1039</v>
      </c>
      <c r="G15" s="269">
        <v>1700</v>
      </c>
    </row>
    <row r="16" spans="1:7" x14ac:dyDescent="0.2">
      <c r="A16" s="311" t="s">
        <v>170</v>
      </c>
      <c r="B16" s="300">
        <v>0</v>
      </c>
      <c r="C16" s="268">
        <v>8618</v>
      </c>
      <c r="D16" s="268">
        <v>0</v>
      </c>
      <c r="E16" s="268">
        <v>267</v>
      </c>
      <c r="F16" s="268">
        <v>0</v>
      </c>
      <c r="G16" s="269">
        <v>8885</v>
      </c>
    </row>
    <row r="17" spans="1:7" x14ac:dyDescent="0.2">
      <c r="A17" s="311" t="s">
        <v>564</v>
      </c>
      <c r="B17" s="300">
        <v>0</v>
      </c>
      <c r="C17" s="268">
        <v>1000</v>
      </c>
      <c r="D17" s="268">
        <v>0</v>
      </c>
      <c r="E17" s="268">
        <v>0</v>
      </c>
      <c r="F17" s="268">
        <v>0</v>
      </c>
      <c r="G17" s="269">
        <v>1000</v>
      </c>
    </row>
    <row r="18" spans="1:7" x14ac:dyDescent="0.2">
      <c r="A18" s="311" t="s">
        <v>565</v>
      </c>
      <c r="B18" s="300">
        <v>0</v>
      </c>
      <c r="C18" s="268">
        <v>760</v>
      </c>
      <c r="D18" s="268">
        <v>0</v>
      </c>
      <c r="E18" s="268">
        <v>0</v>
      </c>
      <c r="F18" s="268">
        <v>0</v>
      </c>
      <c r="G18" s="269">
        <v>760</v>
      </c>
    </row>
    <row r="19" spans="1:7" x14ac:dyDescent="0.2">
      <c r="A19" s="311" t="s">
        <v>566</v>
      </c>
      <c r="B19" s="300">
        <v>0</v>
      </c>
      <c r="C19" s="268">
        <v>7130</v>
      </c>
      <c r="D19" s="268">
        <v>0</v>
      </c>
      <c r="E19" s="268">
        <v>0</v>
      </c>
      <c r="F19" s="268">
        <v>2510</v>
      </c>
      <c r="G19" s="269">
        <v>9640</v>
      </c>
    </row>
    <row r="20" spans="1:7" x14ac:dyDescent="0.2">
      <c r="A20" s="311" t="s">
        <v>175</v>
      </c>
      <c r="B20" s="300">
        <v>0</v>
      </c>
      <c r="C20" s="268">
        <v>3170</v>
      </c>
      <c r="D20" s="268">
        <v>0</v>
      </c>
      <c r="E20" s="268">
        <v>0</v>
      </c>
      <c r="F20" s="268">
        <v>1250</v>
      </c>
      <c r="G20" s="269">
        <v>4420</v>
      </c>
    </row>
    <row r="21" spans="1:7" x14ac:dyDescent="0.2">
      <c r="A21" s="311" t="s">
        <v>567</v>
      </c>
      <c r="B21" s="300">
        <v>0</v>
      </c>
      <c r="C21" s="268">
        <v>600</v>
      </c>
      <c r="D21" s="268">
        <v>0</v>
      </c>
      <c r="E21" s="268">
        <v>0</v>
      </c>
      <c r="F21" s="268">
        <v>1190</v>
      </c>
      <c r="G21" s="269">
        <v>1790</v>
      </c>
    </row>
    <row r="22" spans="1:7" x14ac:dyDescent="0.2">
      <c r="A22" s="311" t="s">
        <v>176</v>
      </c>
      <c r="B22" s="300">
        <v>0</v>
      </c>
      <c r="C22" s="268">
        <v>3210</v>
      </c>
      <c r="D22" s="268">
        <v>0</v>
      </c>
      <c r="E22" s="268">
        <v>0</v>
      </c>
      <c r="F22" s="268">
        <v>540</v>
      </c>
      <c r="G22" s="269">
        <v>3750</v>
      </c>
    </row>
    <row r="23" spans="1:7" x14ac:dyDescent="0.2">
      <c r="A23" s="311" t="s">
        <v>568</v>
      </c>
      <c r="B23" s="300">
        <v>0</v>
      </c>
      <c r="C23" s="268">
        <v>620</v>
      </c>
      <c r="D23" s="268">
        <v>0</v>
      </c>
      <c r="E23" s="268">
        <v>0</v>
      </c>
      <c r="F23" s="268">
        <v>430</v>
      </c>
      <c r="G23" s="269">
        <v>1050</v>
      </c>
    </row>
    <row r="24" spans="1:7" x14ac:dyDescent="0.2">
      <c r="A24" s="311" t="s">
        <v>177</v>
      </c>
      <c r="B24" s="300">
        <v>0</v>
      </c>
      <c r="C24" s="268">
        <v>1990</v>
      </c>
      <c r="D24" s="268">
        <v>0</v>
      </c>
      <c r="E24" s="268">
        <v>0</v>
      </c>
      <c r="F24" s="268">
        <v>120</v>
      </c>
      <c r="G24" s="269">
        <v>2110</v>
      </c>
    </row>
    <row r="25" spans="1:7" x14ac:dyDescent="0.2">
      <c r="A25" s="311" t="s">
        <v>569</v>
      </c>
      <c r="B25" s="300">
        <v>0</v>
      </c>
      <c r="C25" s="268">
        <v>625</v>
      </c>
      <c r="D25" s="268">
        <v>0</v>
      </c>
      <c r="E25" s="268">
        <v>0</v>
      </c>
      <c r="F25" s="268">
        <v>375</v>
      </c>
      <c r="G25" s="269">
        <v>1000</v>
      </c>
    </row>
    <row r="26" spans="1:7" x14ac:dyDescent="0.2">
      <c r="A26" s="311" t="s">
        <v>178</v>
      </c>
      <c r="B26" s="300">
        <v>0</v>
      </c>
      <c r="C26" s="268">
        <v>2465</v>
      </c>
      <c r="D26" s="268">
        <v>0</v>
      </c>
      <c r="E26" s="268">
        <v>85</v>
      </c>
      <c r="F26" s="268">
        <v>290</v>
      </c>
      <c r="G26" s="269">
        <v>2840</v>
      </c>
    </row>
    <row r="27" spans="1:7" x14ac:dyDescent="0.2">
      <c r="A27" s="311" t="s">
        <v>570</v>
      </c>
      <c r="B27" s="300">
        <v>0</v>
      </c>
      <c r="C27" s="268">
        <v>11090</v>
      </c>
      <c r="D27" s="268">
        <v>0</v>
      </c>
      <c r="E27" s="268">
        <v>0</v>
      </c>
      <c r="F27" s="268">
        <v>3110</v>
      </c>
      <c r="G27" s="269">
        <v>14200</v>
      </c>
    </row>
    <row r="28" spans="1:7" x14ac:dyDescent="0.2">
      <c r="A28" s="311" t="s">
        <v>571</v>
      </c>
      <c r="B28" s="300">
        <v>0</v>
      </c>
      <c r="C28" s="268">
        <v>3620</v>
      </c>
      <c r="D28" s="268">
        <v>0</v>
      </c>
      <c r="E28" s="268">
        <v>0</v>
      </c>
      <c r="F28" s="268">
        <v>0</v>
      </c>
      <c r="G28" s="269">
        <v>3620</v>
      </c>
    </row>
    <row r="29" spans="1:7" x14ac:dyDescent="0.2">
      <c r="A29" s="311" t="s">
        <v>572</v>
      </c>
      <c r="B29" s="300">
        <v>0</v>
      </c>
      <c r="C29" s="268">
        <v>8305</v>
      </c>
      <c r="D29" s="268">
        <v>0</v>
      </c>
      <c r="E29" s="268">
        <v>0</v>
      </c>
      <c r="F29" s="268">
        <v>3085</v>
      </c>
      <c r="G29" s="269">
        <v>11390</v>
      </c>
    </row>
    <row r="30" spans="1:7" x14ac:dyDescent="0.2">
      <c r="A30" s="311" t="s">
        <v>194</v>
      </c>
      <c r="B30" s="300">
        <v>0</v>
      </c>
      <c r="C30" s="268">
        <v>48</v>
      </c>
      <c r="D30" s="268">
        <v>0</v>
      </c>
      <c r="E30" s="268">
        <v>0</v>
      </c>
      <c r="F30" s="268">
        <v>675</v>
      </c>
      <c r="G30" s="269">
        <v>723</v>
      </c>
    </row>
    <row r="31" spans="1:7" x14ac:dyDescent="0.2">
      <c r="A31" s="311" t="s">
        <v>573</v>
      </c>
      <c r="B31" s="300">
        <v>0</v>
      </c>
      <c r="C31" s="268">
        <v>1730</v>
      </c>
      <c r="D31" s="268">
        <v>0</v>
      </c>
      <c r="E31" s="268">
        <v>60</v>
      </c>
      <c r="F31" s="268">
        <v>200</v>
      </c>
      <c r="G31" s="269">
        <v>1990</v>
      </c>
    </row>
    <row r="32" spans="1:7" x14ac:dyDescent="0.2">
      <c r="A32" s="311" t="s">
        <v>574</v>
      </c>
      <c r="B32" s="300">
        <v>0</v>
      </c>
      <c r="C32" s="268">
        <v>1200</v>
      </c>
      <c r="D32" s="268">
        <v>0</v>
      </c>
      <c r="E32" s="268">
        <v>0</v>
      </c>
      <c r="F32" s="268">
        <v>0</v>
      </c>
      <c r="G32" s="269">
        <v>1200</v>
      </c>
    </row>
    <row r="33" spans="1:7" x14ac:dyDescent="0.2">
      <c r="A33" s="311" t="s">
        <v>575</v>
      </c>
      <c r="B33" s="300">
        <v>0</v>
      </c>
      <c r="C33" s="268">
        <v>400</v>
      </c>
      <c r="D33" s="268">
        <v>0</v>
      </c>
      <c r="E33" s="268">
        <v>0</v>
      </c>
      <c r="F33" s="268">
        <v>0</v>
      </c>
      <c r="G33" s="269">
        <v>400</v>
      </c>
    </row>
    <row r="34" spans="1:7" x14ac:dyDescent="0.2">
      <c r="A34" s="311" t="s">
        <v>576</v>
      </c>
      <c r="B34" s="300">
        <v>0</v>
      </c>
      <c r="C34" s="268">
        <v>13800</v>
      </c>
      <c r="D34" s="268">
        <v>0</v>
      </c>
      <c r="E34" s="268">
        <v>0</v>
      </c>
      <c r="F34" s="268">
        <v>30000</v>
      </c>
      <c r="G34" s="269">
        <v>43800</v>
      </c>
    </row>
    <row r="35" spans="1:7" x14ac:dyDescent="0.2">
      <c r="A35" s="311" t="s">
        <v>577</v>
      </c>
      <c r="B35" s="300">
        <v>0</v>
      </c>
      <c r="C35" s="268">
        <v>1720</v>
      </c>
      <c r="D35" s="268">
        <v>0</v>
      </c>
      <c r="E35" s="268">
        <v>0</v>
      </c>
      <c r="F35" s="268">
        <v>80</v>
      </c>
      <c r="G35" s="269">
        <v>1800</v>
      </c>
    </row>
    <row r="36" spans="1:7" x14ac:dyDescent="0.2">
      <c r="A36" s="311" t="s">
        <v>578</v>
      </c>
      <c r="B36" s="300">
        <v>0</v>
      </c>
      <c r="C36" s="268">
        <v>1270</v>
      </c>
      <c r="D36" s="268">
        <v>0</v>
      </c>
      <c r="E36" s="268">
        <v>0</v>
      </c>
      <c r="F36" s="268">
        <v>60</v>
      </c>
      <c r="G36" s="269">
        <v>1330</v>
      </c>
    </row>
    <row r="37" spans="1:7" x14ac:dyDescent="0.2">
      <c r="A37" s="311" t="s">
        <v>579</v>
      </c>
      <c r="B37" s="300">
        <v>0</v>
      </c>
      <c r="C37" s="268">
        <v>1280</v>
      </c>
      <c r="D37" s="268">
        <v>0</v>
      </c>
      <c r="E37" s="268">
        <v>0</v>
      </c>
      <c r="F37" s="268">
        <v>80</v>
      </c>
      <c r="G37" s="269">
        <v>1360</v>
      </c>
    </row>
    <row r="38" spans="1:7" x14ac:dyDescent="0.2">
      <c r="A38" s="311" t="s">
        <v>580</v>
      </c>
      <c r="B38" s="300">
        <v>0</v>
      </c>
      <c r="C38" s="268">
        <v>235</v>
      </c>
      <c r="D38" s="268">
        <v>0</v>
      </c>
      <c r="E38" s="268">
        <v>0</v>
      </c>
      <c r="F38" s="268">
        <v>15</v>
      </c>
      <c r="G38" s="269">
        <v>250</v>
      </c>
    </row>
    <row r="39" spans="1:7" x14ac:dyDescent="0.2">
      <c r="A39" s="311" t="s">
        <v>581</v>
      </c>
      <c r="B39" s="300">
        <v>0</v>
      </c>
      <c r="C39" s="268">
        <v>320</v>
      </c>
      <c r="D39" s="268">
        <v>0</v>
      </c>
      <c r="E39" s="268">
        <v>0</v>
      </c>
      <c r="F39" s="268">
        <v>0</v>
      </c>
      <c r="G39" s="269">
        <v>320</v>
      </c>
    </row>
    <row r="40" spans="1:7" x14ac:dyDescent="0.2">
      <c r="A40" s="296" t="s">
        <v>582</v>
      </c>
      <c r="B40" s="297">
        <v>0</v>
      </c>
      <c r="C40" s="298">
        <v>1813</v>
      </c>
      <c r="D40" s="298">
        <v>0</v>
      </c>
      <c r="E40" s="298">
        <v>57</v>
      </c>
      <c r="F40" s="298">
        <v>30</v>
      </c>
      <c r="G40" s="299">
        <v>1900</v>
      </c>
    </row>
    <row r="41" spans="1:7" x14ac:dyDescent="0.2">
      <c r="A41" s="148" t="s">
        <v>403</v>
      </c>
      <c r="B41" s="291">
        <v>0</v>
      </c>
      <c r="C41" s="292">
        <v>98037</v>
      </c>
      <c r="D41" s="292">
        <v>0</v>
      </c>
      <c r="E41" s="292">
        <v>1658</v>
      </c>
      <c r="F41" s="292">
        <v>53331</v>
      </c>
      <c r="G41" s="293">
        <v>153026</v>
      </c>
    </row>
    <row r="42" spans="1:7" x14ac:dyDescent="0.2">
      <c r="A42" s="266" t="s">
        <v>583</v>
      </c>
      <c r="B42" s="147"/>
      <c r="C42" s="147"/>
      <c r="D42" s="147"/>
      <c r="E42" s="147"/>
      <c r="F42" s="147"/>
      <c r="G42" s="147"/>
    </row>
    <row r="43" spans="1:7" x14ac:dyDescent="0.2">
      <c r="A43" s="287" t="s">
        <v>584</v>
      </c>
      <c r="B43" s="288">
        <v>0</v>
      </c>
      <c r="C43" s="289">
        <v>290</v>
      </c>
      <c r="D43" s="289">
        <v>0</v>
      </c>
      <c r="E43" s="289">
        <v>0</v>
      </c>
      <c r="F43" s="289">
        <v>0</v>
      </c>
      <c r="G43" s="290">
        <v>290</v>
      </c>
    </row>
    <row r="44" spans="1:7" x14ac:dyDescent="0.2">
      <c r="A44" s="287" t="s">
        <v>585</v>
      </c>
      <c r="B44" s="288">
        <v>0</v>
      </c>
      <c r="C44" s="289">
        <v>8</v>
      </c>
      <c r="D44" s="289">
        <v>0</v>
      </c>
      <c r="E44" s="289">
        <v>46</v>
      </c>
      <c r="F44" s="289">
        <v>0</v>
      </c>
      <c r="G44" s="290">
        <v>54</v>
      </c>
    </row>
    <row r="45" spans="1:7" x14ac:dyDescent="0.2">
      <c r="A45" s="148" t="s">
        <v>586</v>
      </c>
      <c r="B45" s="291">
        <v>0</v>
      </c>
      <c r="C45" s="292">
        <v>298</v>
      </c>
      <c r="D45" s="292">
        <v>0</v>
      </c>
      <c r="E45" s="292">
        <v>46</v>
      </c>
      <c r="F45" s="292">
        <v>0</v>
      </c>
      <c r="G45" s="293">
        <v>344</v>
      </c>
    </row>
    <row r="46" spans="1:7" x14ac:dyDescent="0.2">
      <c r="A46" s="266" t="s">
        <v>38</v>
      </c>
      <c r="B46" s="147"/>
      <c r="C46" s="147"/>
      <c r="D46" s="147"/>
      <c r="E46" s="147"/>
      <c r="F46" s="147"/>
      <c r="G46" s="147"/>
    </row>
    <row r="47" spans="1:7" x14ac:dyDescent="0.2">
      <c r="A47" s="287" t="s">
        <v>587</v>
      </c>
      <c r="B47" s="288">
        <v>0</v>
      </c>
      <c r="C47" s="289">
        <v>713</v>
      </c>
      <c r="D47" s="289">
        <v>0</v>
      </c>
      <c r="E47" s="289">
        <v>0</v>
      </c>
      <c r="F47" s="289">
        <v>0</v>
      </c>
      <c r="G47" s="290">
        <v>713</v>
      </c>
    </row>
    <row r="48" spans="1:7" x14ac:dyDescent="0.2">
      <c r="A48" s="294" t="s">
        <v>225</v>
      </c>
      <c r="B48" s="295">
        <v>0</v>
      </c>
      <c r="C48" s="285">
        <v>127</v>
      </c>
      <c r="D48" s="285">
        <v>0</v>
      </c>
      <c r="E48" s="285">
        <v>311</v>
      </c>
      <c r="F48" s="285">
        <v>0</v>
      </c>
      <c r="G48" s="286">
        <v>438</v>
      </c>
    </row>
    <row r="49" spans="1:7" x14ac:dyDescent="0.2">
      <c r="A49" s="311" t="s">
        <v>588</v>
      </c>
      <c r="B49" s="300">
        <v>0</v>
      </c>
      <c r="C49" s="268">
        <v>0</v>
      </c>
      <c r="D49" s="268">
        <v>0</v>
      </c>
      <c r="E49" s="268">
        <v>3843</v>
      </c>
      <c r="F49" s="268">
        <v>2457</v>
      </c>
      <c r="G49" s="269">
        <v>6300</v>
      </c>
    </row>
    <row r="50" spans="1:7" x14ac:dyDescent="0.2">
      <c r="A50" s="311" t="s">
        <v>589</v>
      </c>
      <c r="B50" s="300">
        <v>0</v>
      </c>
      <c r="C50" s="268">
        <v>0</v>
      </c>
      <c r="D50" s="268">
        <v>0</v>
      </c>
      <c r="E50" s="268">
        <v>994</v>
      </c>
      <c r="F50" s="268">
        <v>635</v>
      </c>
      <c r="G50" s="269">
        <v>1629</v>
      </c>
    </row>
    <row r="51" spans="1:7" x14ac:dyDescent="0.2">
      <c r="A51" s="311" t="s">
        <v>590</v>
      </c>
      <c r="B51" s="300">
        <v>0</v>
      </c>
      <c r="C51" s="268">
        <v>0</v>
      </c>
      <c r="D51" s="268">
        <v>0</v>
      </c>
      <c r="E51" s="268">
        <v>1056</v>
      </c>
      <c r="F51" s="268">
        <v>675</v>
      </c>
      <c r="G51" s="269">
        <v>1731</v>
      </c>
    </row>
    <row r="52" spans="1:7" x14ac:dyDescent="0.2">
      <c r="A52" s="296" t="s">
        <v>591</v>
      </c>
      <c r="B52" s="297">
        <v>0</v>
      </c>
      <c r="C52" s="298">
        <v>397</v>
      </c>
      <c r="D52" s="298">
        <v>0</v>
      </c>
      <c r="E52" s="298">
        <v>621</v>
      </c>
      <c r="F52" s="298">
        <v>0</v>
      </c>
      <c r="G52" s="299">
        <v>1018</v>
      </c>
    </row>
    <row r="53" spans="1:7" x14ac:dyDescent="0.2">
      <c r="A53" s="148" t="s">
        <v>397</v>
      </c>
      <c r="B53" s="291">
        <v>0</v>
      </c>
      <c r="C53" s="292">
        <v>1237</v>
      </c>
      <c r="D53" s="292">
        <v>0</v>
      </c>
      <c r="E53" s="292">
        <v>6825</v>
      </c>
      <c r="F53" s="292">
        <v>3767</v>
      </c>
      <c r="G53" s="293">
        <v>11829</v>
      </c>
    </row>
    <row r="54" spans="1:7" x14ac:dyDescent="0.2">
      <c r="A54" s="266" t="s">
        <v>9</v>
      </c>
      <c r="B54" s="147"/>
      <c r="C54" s="147"/>
      <c r="D54" s="147"/>
      <c r="E54" s="147"/>
      <c r="F54" s="147"/>
      <c r="G54" s="147"/>
    </row>
    <row r="55" spans="1:7" x14ac:dyDescent="0.2">
      <c r="A55" s="294" t="s">
        <v>592</v>
      </c>
      <c r="B55" s="295">
        <v>0</v>
      </c>
      <c r="C55" s="285">
        <v>250</v>
      </c>
      <c r="D55" s="285">
        <v>0</v>
      </c>
      <c r="E55" s="285">
        <v>0</v>
      </c>
      <c r="F55" s="285">
        <v>130</v>
      </c>
      <c r="G55" s="286">
        <v>380</v>
      </c>
    </row>
    <row r="56" spans="1:7" x14ac:dyDescent="0.2">
      <c r="A56" s="311" t="s">
        <v>593</v>
      </c>
      <c r="B56" s="300">
        <v>0</v>
      </c>
      <c r="C56" s="268">
        <v>478</v>
      </c>
      <c r="D56" s="268">
        <v>0</v>
      </c>
      <c r="E56" s="268">
        <v>0</v>
      </c>
      <c r="F56" s="268">
        <v>550</v>
      </c>
      <c r="G56" s="269">
        <v>1028</v>
      </c>
    </row>
    <row r="57" spans="1:7" x14ac:dyDescent="0.2">
      <c r="A57" s="311" t="s">
        <v>594</v>
      </c>
      <c r="B57" s="300">
        <v>0</v>
      </c>
      <c r="C57" s="268">
        <v>490</v>
      </c>
      <c r="D57" s="268">
        <v>0</v>
      </c>
      <c r="E57" s="268">
        <v>0</v>
      </c>
      <c r="F57" s="268">
        <v>500</v>
      </c>
      <c r="G57" s="269">
        <v>990</v>
      </c>
    </row>
    <row r="58" spans="1:7" x14ac:dyDescent="0.2">
      <c r="A58" s="311" t="s">
        <v>179</v>
      </c>
      <c r="B58" s="300">
        <v>0</v>
      </c>
      <c r="C58" s="268">
        <v>390</v>
      </c>
      <c r="D58" s="268">
        <v>0</v>
      </c>
      <c r="E58" s="268">
        <v>0</v>
      </c>
      <c r="F58" s="268">
        <v>980</v>
      </c>
      <c r="G58" s="269">
        <v>1370</v>
      </c>
    </row>
    <row r="59" spans="1:7" x14ac:dyDescent="0.2">
      <c r="A59" s="311" t="s">
        <v>180</v>
      </c>
      <c r="B59" s="300">
        <v>0</v>
      </c>
      <c r="C59" s="268">
        <v>350</v>
      </c>
      <c r="D59" s="268">
        <v>0</v>
      </c>
      <c r="E59" s="268">
        <v>0</v>
      </c>
      <c r="F59" s="268">
        <v>100</v>
      </c>
      <c r="G59" s="269">
        <v>450</v>
      </c>
    </row>
    <row r="60" spans="1:7" x14ac:dyDescent="0.2">
      <c r="A60" s="311" t="s">
        <v>595</v>
      </c>
      <c r="B60" s="300">
        <v>0</v>
      </c>
      <c r="C60" s="268">
        <v>200</v>
      </c>
      <c r="D60" s="268">
        <v>0</v>
      </c>
      <c r="E60" s="268">
        <v>0</v>
      </c>
      <c r="F60" s="268">
        <v>200</v>
      </c>
      <c r="G60" s="269">
        <v>400</v>
      </c>
    </row>
    <row r="61" spans="1:7" x14ac:dyDescent="0.2">
      <c r="A61" s="311" t="s">
        <v>182</v>
      </c>
      <c r="B61" s="300">
        <v>0</v>
      </c>
      <c r="C61" s="268">
        <v>620</v>
      </c>
      <c r="D61" s="268">
        <v>0</v>
      </c>
      <c r="E61" s="268">
        <v>0</v>
      </c>
      <c r="F61" s="268">
        <v>1000</v>
      </c>
      <c r="G61" s="269">
        <v>1620</v>
      </c>
    </row>
    <row r="62" spans="1:7" x14ac:dyDescent="0.2">
      <c r="A62" s="311" t="s">
        <v>184</v>
      </c>
      <c r="B62" s="300">
        <v>0</v>
      </c>
      <c r="C62" s="268">
        <v>800</v>
      </c>
      <c r="D62" s="268">
        <v>0</v>
      </c>
      <c r="E62" s="268">
        <v>0</v>
      </c>
      <c r="F62" s="268">
        <v>1000</v>
      </c>
      <c r="G62" s="269">
        <v>1800</v>
      </c>
    </row>
    <row r="63" spans="1:7" x14ac:dyDescent="0.2">
      <c r="A63" s="311" t="s">
        <v>596</v>
      </c>
      <c r="B63" s="300">
        <v>0</v>
      </c>
      <c r="C63" s="268">
        <v>615</v>
      </c>
      <c r="D63" s="268">
        <v>0</v>
      </c>
      <c r="E63" s="268">
        <v>0</v>
      </c>
      <c r="F63" s="268">
        <v>0</v>
      </c>
      <c r="G63" s="269">
        <v>615</v>
      </c>
    </row>
    <row r="64" spans="1:7" x14ac:dyDescent="0.2">
      <c r="A64" s="311" t="s">
        <v>187</v>
      </c>
      <c r="B64" s="300">
        <v>0</v>
      </c>
      <c r="C64" s="268">
        <v>460</v>
      </c>
      <c r="D64" s="268">
        <v>0</v>
      </c>
      <c r="E64" s="268">
        <v>0</v>
      </c>
      <c r="F64" s="268">
        <v>1000</v>
      </c>
      <c r="G64" s="269">
        <v>1460</v>
      </c>
    </row>
    <row r="65" spans="1:7" x14ac:dyDescent="0.2">
      <c r="A65" s="311" t="s">
        <v>188</v>
      </c>
      <c r="B65" s="300">
        <v>0</v>
      </c>
      <c r="C65" s="268">
        <v>760</v>
      </c>
      <c r="D65" s="268">
        <v>0</v>
      </c>
      <c r="E65" s="268">
        <v>0</v>
      </c>
      <c r="F65" s="268">
        <v>1000</v>
      </c>
      <c r="G65" s="269">
        <v>1760</v>
      </c>
    </row>
    <row r="66" spans="1:7" x14ac:dyDescent="0.2">
      <c r="A66" s="311" t="s">
        <v>190</v>
      </c>
      <c r="B66" s="300">
        <v>0</v>
      </c>
      <c r="C66" s="268">
        <v>380</v>
      </c>
      <c r="D66" s="268">
        <v>0</v>
      </c>
      <c r="E66" s="268">
        <v>0</v>
      </c>
      <c r="F66" s="268">
        <v>500</v>
      </c>
      <c r="G66" s="269">
        <v>880</v>
      </c>
    </row>
    <row r="67" spans="1:7" x14ac:dyDescent="0.2">
      <c r="A67" s="311" t="s">
        <v>195</v>
      </c>
      <c r="B67" s="300">
        <v>0</v>
      </c>
      <c r="C67" s="268">
        <v>1548</v>
      </c>
      <c r="D67" s="268">
        <v>0</v>
      </c>
      <c r="E67" s="268">
        <v>0</v>
      </c>
      <c r="F67" s="268">
        <v>1000</v>
      </c>
      <c r="G67" s="269">
        <v>2548</v>
      </c>
    </row>
    <row r="68" spans="1:7" x14ac:dyDescent="0.2">
      <c r="A68" s="311" t="s">
        <v>196</v>
      </c>
      <c r="B68" s="300">
        <v>0</v>
      </c>
      <c r="C68" s="268">
        <v>300</v>
      </c>
      <c r="D68" s="268">
        <v>0</v>
      </c>
      <c r="E68" s="268">
        <v>0</v>
      </c>
      <c r="F68" s="268">
        <v>125</v>
      </c>
      <c r="G68" s="269">
        <v>425</v>
      </c>
    </row>
    <row r="69" spans="1:7" x14ac:dyDescent="0.2">
      <c r="A69" s="311" t="s">
        <v>197</v>
      </c>
      <c r="B69" s="300">
        <v>0</v>
      </c>
      <c r="C69" s="268">
        <v>14</v>
      </c>
      <c r="D69" s="268">
        <v>0</v>
      </c>
      <c r="E69" s="268">
        <v>0</v>
      </c>
      <c r="F69" s="268">
        <v>325</v>
      </c>
      <c r="G69" s="269">
        <v>339</v>
      </c>
    </row>
    <row r="70" spans="1:7" x14ac:dyDescent="0.2">
      <c r="A70" s="311" t="s">
        <v>597</v>
      </c>
      <c r="B70" s="300">
        <v>0</v>
      </c>
      <c r="C70" s="268">
        <v>248</v>
      </c>
      <c r="D70" s="268">
        <v>0</v>
      </c>
      <c r="E70" s="268">
        <v>62</v>
      </c>
      <c r="F70" s="268">
        <v>0</v>
      </c>
      <c r="G70" s="269">
        <v>310</v>
      </c>
    </row>
    <row r="71" spans="1:7" x14ac:dyDescent="0.2">
      <c r="A71" s="311" t="s">
        <v>598</v>
      </c>
      <c r="B71" s="300">
        <v>0</v>
      </c>
      <c r="C71" s="268">
        <v>2351</v>
      </c>
      <c r="D71" s="268">
        <v>0</v>
      </c>
      <c r="E71" s="268">
        <v>588</v>
      </c>
      <c r="F71" s="268">
        <v>0</v>
      </c>
      <c r="G71" s="269">
        <v>2939</v>
      </c>
    </row>
    <row r="72" spans="1:7" x14ac:dyDescent="0.2">
      <c r="A72" s="311" t="s">
        <v>599</v>
      </c>
      <c r="B72" s="300">
        <v>0</v>
      </c>
      <c r="C72" s="268">
        <v>1665</v>
      </c>
      <c r="D72" s="268">
        <v>0</v>
      </c>
      <c r="E72" s="268">
        <v>0</v>
      </c>
      <c r="F72" s="268">
        <v>0</v>
      </c>
      <c r="G72" s="269">
        <v>1665</v>
      </c>
    </row>
    <row r="73" spans="1:7" x14ac:dyDescent="0.2">
      <c r="A73" s="311" t="s">
        <v>600</v>
      </c>
      <c r="B73" s="300">
        <v>0</v>
      </c>
      <c r="C73" s="268">
        <v>336</v>
      </c>
      <c r="D73" s="268">
        <v>0</v>
      </c>
      <c r="E73" s="268">
        <v>84</v>
      </c>
      <c r="F73" s="268">
        <v>0</v>
      </c>
      <c r="G73" s="269">
        <v>420</v>
      </c>
    </row>
    <row r="74" spans="1:7" x14ac:dyDescent="0.2">
      <c r="A74" s="311" t="s">
        <v>601</v>
      </c>
      <c r="B74" s="300">
        <v>0</v>
      </c>
      <c r="C74" s="268">
        <v>3645</v>
      </c>
      <c r="D74" s="268">
        <v>0</v>
      </c>
      <c r="E74" s="268">
        <v>0</v>
      </c>
      <c r="F74" s="268">
        <v>0</v>
      </c>
      <c r="G74" s="269">
        <v>3645</v>
      </c>
    </row>
    <row r="75" spans="1:7" x14ac:dyDescent="0.2">
      <c r="A75" s="311" t="s">
        <v>602</v>
      </c>
      <c r="B75" s="300">
        <v>0</v>
      </c>
      <c r="C75" s="268">
        <v>2245</v>
      </c>
      <c r="D75" s="268">
        <v>0</v>
      </c>
      <c r="E75" s="268">
        <v>0</v>
      </c>
      <c r="F75" s="268">
        <v>2000</v>
      </c>
      <c r="G75" s="269">
        <v>4245</v>
      </c>
    </row>
    <row r="76" spans="1:7" x14ac:dyDescent="0.2">
      <c r="A76" s="311" t="s">
        <v>603</v>
      </c>
      <c r="B76" s="300">
        <v>0</v>
      </c>
      <c r="C76" s="268">
        <v>500</v>
      </c>
      <c r="D76" s="268">
        <v>0</v>
      </c>
      <c r="E76" s="268">
        <v>0</v>
      </c>
      <c r="F76" s="268">
        <v>0</v>
      </c>
      <c r="G76" s="269">
        <v>500</v>
      </c>
    </row>
    <row r="77" spans="1:7" x14ac:dyDescent="0.2">
      <c r="A77" s="311" t="s">
        <v>604</v>
      </c>
      <c r="B77" s="300">
        <v>0</v>
      </c>
      <c r="C77" s="268">
        <v>675</v>
      </c>
      <c r="D77" s="268">
        <v>0</v>
      </c>
      <c r="E77" s="268">
        <v>0</v>
      </c>
      <c r="F77" s="268">
        <v>2000</v>
      </c>
      <c r="G77" s="269">
        <v>2675</v>
      </c>
    </row>
    <row r="78" spans="1:7" x14ac:dyDescent="0.2">
      <c r="A78" s="311" t="s">
        <v>605</v>
      </c>
      <c r="B78" s="300">
        <v>0</v>
      </c>
      <c r="C78" s="268">
        <v>341</v>
      </c>
      <c r="D78" s="268">
        <v>0</v>
      </c>
      <c r="E78" s="268">
        <v>0</v>
      </c>
      <c r="F78" s="268">
        <v>0</v>
      </c>
      <c r="G78" s="269">
        <v>341</v>
      </c>
    </row>
    <row r="79" spans="1:7" x14ac:dyDescent="0.2">
      <c r="A79" s="311" t="s">
        <v>606</v>
      </c>
      <c r="B79" s="300">
        <v>0</v>
      </c>
      <c r="C79" s="268">
        <v>150</v>
      </c>
      <c r="D79" s="268">
        <v>0</v>
      </c>
      <c r="E79" s="268">
        <v>0</v>
      </c>
      <c r="F79" s="268">
        <v>0</v>
      </c>
      <c r="G79" s="269">
        <v>150</v>
      </c>
    </row>
    <row r="80" spans="1:7" x14ac:dyDescent="0.2">
      <c r="A80" s="311" t="s">
        <v>607</v>
      </c>
      <c r="B80" s="300">
        <v>0</v>
      </c>
      <c r="C80" s="268">
        <v>800</v>
      </c>
      <c r="D80" s="268">
        <v>0</v>
      </c>
      <c r="E80" s="268">
        <v>0</v>
      </c>
      <c r="F80" s="268">
        <v>0</v>
      </c>
      <c r="G80" s="269">
        <v>800</v>
      </c>
    </row>
    <row r="81" spans="1:7" x14ac:dyDescent="0.2">
      <c r="A81" s="311" t="s">
        <v>608</v>
      </c>
      <c r="B81" s="300">
        <v>0</v>
      </c>
      <c r="C81" s="268">
        <v>270</v>
      </c>
      <c r="D81" s="268">
        <v>0</v>
      </c>
      <c r="E81" s="268">
        <v>0</v>
      </c>
      <c r="F81" s="268">
        <v>0</v>
      </c>
      <c r="G81" s="269">
        <v>270</v>
      </c>
    </row>
    <row r="82" spans="1:7" x14ac:dyDescent="0.2">
      <c r="A82" s="311" t="s">
        <v>609</v>
      </c>
      <c r="B82" s="300">
        <v>0</v>
      </c>
      <c r="C82" s="268">
        <v>825</v>
      </c>
      <c r="D82" s="268">
        <v>0</v>
      </c>
      <c r="E82" s="268">
        <v>0</v>
      </c>
      <c r="F82" s="268">
        <v>0</v>
      </c>
      <c r="G82" s="269">
        <v>825</v>
      </c>
    </row>
    <row r="83" spans="1:7" x14ac:dyDescent="0.2">
      <c r="A83" s="311" t="s">
        <v>610</v>
      </c>
      <c r="B83" s="300">
        <v>0</v>
      </c>
      <c r="C83" s="268">
        <v>160</v>
      </c>
      <c r="D83" s="268">
        <v>0</v>
      </c>
      <c r="E83" s="268">
        <v>0</v>
      </c>
      <c r="F83" s="268">
        <v>220</v>
      </c>
      <c r="G83" s="269">
        <v>380</v>
      </c>
    </row>
    <row r="84" spans="1:7" x14ac:dyDescent="0.2">
      <c r="A84" s="311" t="s">
        <v>611</v>
      </c>
      <c r="B84" s="300">
        <v>0</v>
      </c>
      <c r="C84" s="268">
        <v>193</v>
      </c>
      <c r="D84" s="268">
        <v>0</v>
      </c>
      <c r="E84" s="268">
        <v>0</v>
      </c>
      <c r="F84" s="268">
        <v>0</v>
      </c>
      <c r="G84" s="269">
        <v>193</v>
      </c>
    </row>
    <row r="85" spans="1:7" x14ac:dyDescent="0.2">
      <c r="A85" s="311" t="s">
        <v>612</v>
      </c>
      <c r="B85" s="300">
        <v>0</v>
      </c>
      <c r="C85" s="268">
        <v>100</v>
      </c>
      <c r="D85" s="268">
        <v>0</v>
      </c>
      <c r="E85" s="268">
        <v>0</v>
      </c>
      <c r="F85" s="268">
        <v>100</v>
      </c>
      <c r="G85" s="269">
        <v>200</v>
      </c>
    </row>
    <row r="86" spans="1:7" x14ac:dyDescent="0.2">
      <c r="A86" s="311" t="s">
        <v>613</v>
      </c>
      <c r="B86" s="300">
        <v>0</v>
      </c>
      <c r="C86" s="268">
        <v>626</v>
      </c>
      <c r="D86" s="268">
        <v>0</v>
      </c>
      <c r="E86" s="268">
        <v>119</v>
      </c>
      <c r="F86" s="268">
        <v>0</v>
      </c>
      <c r="G86" s="269">
        <v>745</v>
      </c>
    </row>
    <row r="87" spans="1:7" x14ac:dyDescent="0.2">
      <c r="A87" s="311" t="s">
        <v>614</v>
      </c>
      <c r="B87" s="300">
        <v>0</v>
      </c>
      <c r="C87" s="268">
        <v>509</v>
      </c>
      <c r="D87" s="268">
        <v>0</v>
      </c>
      <c r="E87" s="268">
        <v>0</v>
      </c>
      <c r="F87" s="268">
        <v>0</v>
      </c>
      <c r="G87" s="269">
        <v>509</v>
      </c>
    </row>
    <row r="88" spans="1:7" x14ac:dyDescent="0.2">
      <c r="A88" s="311" t="s">
        <v>615</v>
      </c>
      <c r="B88" s="300">
        <v>0</v>
      </c>
      <c r="C88" s="268">
        <v>100</v>
      </c>
      <c r="D88" s="268">
        <v>0</v>
      </c>
      <c r="E88" s="268">
        <v>0</v>
      </c>
      <c r="F88" s="268">
        <v>100</v>
      </c>
      <c r="G88" s="269">
        <v>200</v>
      </c>
    </row>
    <row r="89" spans="1:7" x14ac:dyDescent="0.2">
      <c r="A89" s="311" t="s">
        <v>616</v>
      </c>
      <c r="B89" s="300">
        <v>0</v>
      </c>
      <c r="C89" s="268">
        <v>300</v>
      </c>
      <c r="D89" s="268">
        <v>0</v>
      </c>
      <c r="E89" s="268">
        <v>0</v>
      </c>
      <c r="F89" s="268">
        <v>500</v>
      </c>
      <c r="G89" s="269">
        <v>800</v>
      </c>
    </row>
    <row r="90" spans="1:7" x14ac:dyDescent="0.2">
      <c r="A90" s="296" t="s">
        <v>617</v>
      </c>
      <c r="B90" s="297">
        <v>0</v>
      </c>
      <c r="C90" s="298">
        <v>100</v>
      </c>
      <c r="D90" s="298">
        <v>0</v>
      </c>
      <c r="E90" s="298">
        <v>0</v>
      </c>
      <c r="F90" s="298">
        <v>100</v>
      </c>
      <c r="G90" s="299">
        <v>200</v>
      </c>
    </row>
    <row r="91" spans="1:7" x14ac:dyDescent="0.2">
      <c r="A91" s="294" t="s">
        <v>618</v>
      </c>
      <c r="B91" s="295">
        <v>0</v>
      </c>
      <c r="C91" s="285">
        <v>433</v>
      </c>
      <c r="D91" s="285">
        <v>0</v>
      </c>
      <c r="E91" s="285">
        <v>432</v>
      </c>
      <c r="F91" s="285">
        <v>0</v>
      </c>
      <c r="G91" s="286">
        <v>865</v>
      </c>
    </row>
    <row r="92" spans="1:7" x14ac:dyDescent="0.2">
      <c r="A92" s="311" t="s">
        <v>224</v>
      </c>
      <c r="B92" s="300">
        <v>0</v>
      </c>
      <c r="C92" s="268">
        <v>350</v>
      </c>
      <c r="D92" s="268">
        <v>0</v>
      </c>
      <c r="E92" s="268">
        <v>21755</v>
      </c>
      <c r="F92" s="268">
        <v>795</v>
      </c>
      <c r="G92" s="269">
        <v>22900</v>
      </c>
    </row>
    <row r="93" spans="1:7" x14ac:dyDescent="0.2">
      <c r="A93" s="311" t="s">
        <v>619</v>
      </c>
      <c r="B93" s="300">
        <v>0</v>
      </c>
      <c r="C93" s="268">
        <v>486</v>
      </c>
      <c r="D93" s="268">
        <v>0</v>
      </c>
      <c r="E93" s="268">
        <v>1944</v>
      </c>
      <c r="F93" s="268">
        <v>0</v>
      </c>
      <c r="G93" s="269">
        <v>2430</v>
      </c>
    </row>
    <row r="94" spans="1:7" x14ac:dyDescent="0.2">
      <c r="A94" s="311" t="s">
        <v>620</v>
      </c>
      <c r="B94" s="300">
        <v>0</v>
      </c>
      <c r="C94" s="268">
        <v>516</v>
      </c>
      <c r="D94" s="268">
        <v>0</v>
      </c>
      <c r="E94" s="268">
        <v>515</v>
      </c>
      <c r="F94" s="268">
        <v>0</v>
      </c>
      <c r="G94" s="269">
        <v>1031</v>
      </c>
    </row>
    <row r="95" spans="1:7" x14ac:dyDescent="0.2">
      <c r="A95" s="311" t="s">
        <v>621</v>
      </c>
      <c r="B95" s="300">
        <v>0</v>
      </c>
      <c r="C95" s="268">
        <v>81</v>
      </c>
      <c r="D95" s="268">
        <v>0</v>
      </c>
      <c r="E95" s="268">
        <v>324</v>
      </c>
      <c r="F95" s="268">
        <v>0</v>
      </c>
      <c r="G95" s="269">
        <v>405</v>
      </c>
    </row>
    <row r="96" spans="1:7" x14ac:dyDescent="0.2">
      <c r="A96" s="311" t="s">
        <v>622</v>
      </c>
      <c r="B96" s="300">
        <v>0</v>
      </c>
      <c r="C96" s="268">
        <v>81</v>
      </c>
      <c r="D96" s="268">
        <v>0</v>
      </c>
      <c r="E96" s="268">
        <v>324</v>
      </c>
      <c r="F96" s="268">
        <v>0</v>
      </c>
      <c r="G96" s="269">
        <v>405</v>
      </c>
    </row>
    <row r="97" spans="1:7" x14ac:dyDescent="0.2">
      <c r="A97" s="311" t="s">
        <v>623</v>
      </c>
      <c r="B97" s="300">
        <v>0</v>
      </c>
      <c r="C97" s="268">
        <v>136</v>
      </c>
      <c r="D97" s="268">
        <v>0</v>
      </c>
      <c r="E97" s="268">
        <v>774</v>
      </c>
      <c r="F97" s="268">
        <v>0</v>
      </c>
      <c r="G97" s="269">
        <v>910</v>
      </c>
    </row>
    <row r="98" spans="1:7" x14ac:dyDescent="0.2">
      <c r="A98" s="311" t="s">
        <v>624</v>
      </c>
      <c r="B98" s="300">
        <v>0</v>
      </c>
      <c r="C98" s="268">
        <v>413</v>
      </c>
      <c r="D98" s="268">
        <v>0</v>
      </c>
      <c r="E98" s="268">
        <v>5208</v>
      </c>
      <c r="F98" s="268">
        <v>2636</v>
      </c>
      <c r="G98" s="269">
        <v>8257</v>
      </c>
    </row>
    <row r="99" spans="1:7" x14ac:dyDescent="0.2">
      <c r="A99" s="311" t="s">
        <v>625</v>
      </c>
      <c r="B99" s="300">
        <v>0</v>
      </c>
      <c r="C99" s="268">
        <v>1679</v>
      </c>
      <c r="D99" s="268">
        <v>0</v>
      </c>
      <c r="E99" s="268">
        <v>560</v>
      </c>
      <c r="F99" s="268">
        <v>0</v>
      </c>
      <c r="G99" s="269">
        <v>2239</v>
      </c>
    </row>
    <row r="100" spans="1:7" x14ac:dyDescent="0.2">
      <c r="A100" s="311" t="s">
        <v>626</v>
      </c>
      <c r="B100" s="300">
        <v>0</v>
      </c>
      <c r="C100" s="268">
        <v>2232</v>
      </c>
      <c r="D100" s="268">
        <v>0</v>
      </c>
      <c r="E100" s="268">
        <v>2145</v>
      </c>
      <c r="F100" s="268">
        <v>0</v>
      </c>
      <c r="G100" s="269">
        <v>4377</v>
      </c>
    </row>
    <row r="101" spans="1:7" x14ac:dyDescent="0.2">
      <c r="A101" s="311" t="s">
        <v>627</v>
      </c>
      <c r="B101" s="300">
        <v>0</v>
      </c>
      <c r="C101" s="268">
        <v>8</v>
      </c>
      <c r="D101" s="268">
        <v>0</v>
      </c>
      <c r="E101" s="268">
        <v>145</v>
      </c>
      <c r="F101" s="268">
        <v>0</v>
      </c>
      <c r="G101" s="269">
        <v>153</v>
      </c>
    </row>
    <row r="102" spans="1:7" x14ac:dyDescent="0.2">
      <c r="A102" s="311" t="s">
        <v>628</v>
      </c>
      <c r="B102" s="300">
        <v>0</v>
      </c>
      <c r="C102" s="268">
        <v>160</v>
      </c>
      <c r="D102" s="268">
        <v>0</v>
      </c>
      <c r="E102" s="268">
        <v>160</v>
      </c>
      <c r="F102" s="268">
        <v>0</v>
      </c>
      <c r="G102" s="269">
        <v>320</v>
      </c>
    </row>
    <row r="103" spans="1:7" x14ac:dyDescent="0.2">
      <c r="A103" s="296" t="s">
        <v>629</v>
      </c>
      <c r="B103" s="297">
        <v>0</v>
      </c>
      <c r="C103" s="298">
        <v>561</v>
      </c>
      <c r="D103" s="298">
        <v>0</v>
      </c>
      <c r="E103" s="298">
        <v>2739</v>
      </c>
      <c r="F103" s="298">
        <v>0</v>
      </c>
      <c r="G103" s="299">
        <v>3300</v>
      </c>
    </row>
    <row r="104" spans="1:7" x14ac:dyDescent="0.2">
      <c r="A104" s="294" t="s">
        <v>227</v>
      </c>
      <c r="B104" s="295">
        <v>0</v>
      </c>
      <c r="C104" s="285">
        <v>1500</v>
      </c>
      <c r="D104" s="285">
        <v>0</v>
      </c>
      <c r="E104" s="285">
        <v>0</v>
      </c>
      <c r="F104" s="285">
        <v>1000</v>
      </c>
      <c r="G104" s="286">
        <v>2500</v>
      </c>
    </row>
    <row r="105" spans="1:7" x14ac:dyDescent="0.2">
      <c r="A105" s="311" t="s">
        <v>630</v>
      </c>
      <c r="B105" s="300">
        <v>0</v>
      </c>
      <c r="C105" s="268">
        <v>480</v>
      </c>
      <c r="D105" s="268">
        <v>0</v>
      </c>
      <c r="E105" s="268">
        <v>120</v>
      </c>
      <c r="F105" s="268">
        <v>0</v>
      </c>
      <c r="G105" s="269">
        <v>600</v>
      </c>
    </row>
    <row r="106" spans="1:7" x14ac:dyDescent="0.2">
      <c r="A106" s="311" t="s">
        <v>631</v>
      </c>
      <c r="B106" s="300">
        <v>0</v>
      </c>
      <c r="C106" s="268">
        <v>420</v>
      </c>
      <c r="D106" s="268">
        <v>0</v>
      </c>
      <c r="E106" s="268">
        <v>0</v>
      </c>
      <c r="F106" s="268">
        <v>0</v>
      </c>
      <c r="G106" s="269">
        <v>420</v>
      </c>
    </row>
    <row r="107" spans="1:7" x14ac:dyDescent="0.2">
      <c r="A107" s="311" t="s">
        <v>632</v>
      </c>
      <c r="B107" s="300">
        <v>0</v>
      </c>
      <c r="C107" s="268">
        <v>380</v>
      </c>
      <c r="D107" s="268">
        <v>0</v>
      </c>
      <c r="E107" s="268">
        <v>0</v>
      </c>
      <c r="F107" s="268">
        <v>0</v>
      </c>
      <c r="G107" s="269">
        <v>380</v>
      </c>
    </row>
    <row r="108" spans="1:7" x14ac:dyDescent="0.2">
      <c r="A108" s="311" t="s">
        <v>633</v>
      </c>
      <c r="B108" s="300">
        <v>0</v>
      </c>
      <c r="C108" s="268">
        <v>105</v>
      </c>
      <c r="D108" s="268">
        <v>0</v>
      </c>
      <c r="E108" s="268">
        <v>0</v>
      </c>
      <c r="F108" s="268">
        <v>0</v>
      </c>
      <c r="G108" s="269">
        <v>105</v>
      </c>
    </row>
    <row r="109" spans="1:7" x14ac:dyDescent="0.2">
      <c r="A109" s="311" t="s">
        <v>634</v>
      </c>
      <c r="B109" s="300">
        <v>0</v>
      </c>
      <c r="C109" s="268">
        <v>1630</v>
      </c>
      <c r="D109" s="268">
        <v>0</v>
      </c>
      <c r="E109" s="268">
        <v>0</v>
      </c>
      <c r="F109" s="268">
        <v>0</v>
      </c>
      <c r="G109" s="269">
        <v>1630</v>
      </c>
    </row>
    <row r="110" spans="1:7" x14ac:dyDescent="0.2">
      <c r="A110" s="296" t="s">
        <v>635</v>
      </c>
      <c r="B110" s="297">
        <v>0</v>
      </c>
      <c r="C110" s="298">
        <v>500</v>
      </c>
      <c r="D110" s="298">
        <v>0</v>
      </c>
      <c r="E110" s="298">
        <v>0</v>
      </c>
      <c r="F110" s="298">
        <v>0</v>
      </c>
      <c r="G110" s="299">
        <v>500</v>
      </c>
    </row>
    <row r="111" spans="1:7" ht="13.5" thickBot="1" x14ac:dyDescent="0.25">
      <c r="A111" s="148" t="s">
        <v>377</v>
      </c>
      <c r="B111" s="291">
        <v>0</v>
      </c>
      <c r="C111" s="292">
        <v>35945</v>
      </c>
      <c r="D111" s="292">
        <v>0</v>
      </c>
      <c r="E111" s="292">
        <v>37998</v>
      </c>
      <c r="F111" s="292">
        <v>17861</v>
      </c>
      <c r="G111" s="293">
        <v>91804</v>
      </c>
    </row>
    <row r="112" spans="1:7" ht="13.5" thickTop="1" x14ac:dyDescent="0.2">
      <c r="A112" s="281" t="s">
        <v>105</v>
      </c>
      <c r="B112" s="282">
        <v>0</v>
      </c>
      <c r="C112" s="282">
        <v>168962</v>
      </c>
      <c r="D112" s="282">
        <v>0</v>
      </c>
      <c r="E112" s="282">
        <v>46527</v>
      </c>
      <c r="F112" s="282">
        <v>74959</v>
      </c>
      <c r="G112" s="282">
        <v>290448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7"/>
  <sheetViews>
    <sheetView tabSelected="1" view="pageBreakPreview" zoomScaleNormal="100" zoomScaleSheetLayoutView="100" workbookViewId="0">
      <pane xSplit="1" ySplit="6" topLeftCell="B61" activePane="bottomRight" state="frozen"/>
      <selection pane="topRight" activeCell="B1" sqref="B1"/>
      <selection pane="bottomLeft" activeCell="A3" sqref="A3"/>
      <selection pane="bottomRight"/>
    </sheetView>
  </sheetViews>
  <sheetFormatPr defaultColWidth="11" defaultRowHeight="15.75" x14ac:dyDescent="0.25"/>
  <cols>
    <col min="1" max="1" width="39.140625" style="2" customWidth="1"/>
    <col min="2" max="2" width="11" style="3"/>
    <col min="3" max="3" width="13.85546875" style="4" customWidth="1"/>
    <col min="4" max="4" width="11" style="3"/>
    <col min="5" max="5" width="13" style="3" customWidth="1"/>
    <col min="6" max="6" width="11.85546875" style="3" customWidth="1"/>
    <col min="7" max="7" width="16.28515625" style="3" customWidth="1"/>
    <col min="8" max="9" width="11" style="3"/>
    <col min="10" max="10" width="11.85546875" style="3" customWidth="1"/>
    <col min="11" max="16384" width="11" style="3"/>
  </cols>
  <sheetData>
    <row r="1" spans="1:256" ht="3.75" customHeight="1" x14ac:dyDescent="0.25">
      <c r="A1" s="2" t="s">
        <v>1413</v>
      </c>
    </row>
    <row r="2" spans="1:256" s="8" customFormat="1" x14ac:dyDescent="0.25">
      <c r="A2" s="5" t="s">
        <v>0</v>
      </c>
      <c r="B2" s="6"/>
      <c r="C2" s="6"/>
      <c r="D2" s="6"/>
      <c r="E2" s="6"/>
      <c r="F2" s="6"/>
      <c r="G2" s="6"/>
      <c r="H2" s="6"/>
      <c r="I2" s="6"/>
      <c r="J2" s="6"/>
      <c r="K2" s="6"/>
      <c r="L2" s="6"/>
      <c r="M2" s="6"/>
      <c r="N2" s="6"/>
      <c r="O2" s="6"/>
      <c r="P2" s="6"/>
      <c r="Q2" s="6"/>
      <c r="R2" s="6"/>
      <c r="S2" s="6"/>
      <c r="T2" s="6"/>
      <c r="U2" s="6"/>
      <c r="V2" s="6"/>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8" customFormat="1" x14ac:dyDescent="0.25">
      <c r="A3" s="5" t="s">
        <v>647</v>
      </c>
      <c r="B3" s="6"/>
      <c r="C3" s="6"/>
      <c r="D3" s="6"/>
      <c r="E3" s="6"/>
      <c r="F3" s="6"/>
      <c r="G3" s="6"/>
      <c r="H3" s="6"/>
      <c r="I3" s="6"/>
      <c r="J3" s="6"/>
      <c r="K3" s="6"/>
      <c r="L3" s="6"/>
      <c r="M3" s="6"/>
      <c r="N3" s="6"/>
      <c r="O3" s="6"/>
      <c r="P3" s="6"/>
      <c r="Q3" s="6"/>
      <c r="R3" s="6"/>
      <c r="S3" s="6"/>
      <c r="T3" s="6"/>
      <c r="U3" s="6"/>
      <c r="V3" s="6"/>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8" customFormat="1" x14ac:dyDescent="0.25">
      <c r="A4" s="9" t="s">
        <v>1</v>
      </c>
      <c r="B4" s="6"/>
      <c r="C4" s="6"/>
      <c r="D4" s="6"/>
      <c r="E4" s="6"/>
      <c r="F4" s="6"/>
      <c r="G4" s="6"/>
      <c r="H4" s="6"/>
      <c r="I4" s="6"/>
      <c r="J4" s="6"/>
      <c r="K4" s="6"/>
      <c r="L4" s="6"/>
      <c r="M4" s="6"/>
      <c r="N4" s="415"/>
      <c r="O4" s="415"/>
      <c r="P4" s="415"/>
      <c r="Q4" s="415"/>
      <c r="R4" s="415"/>
      <c r="S4" s="415"/>
      <c r="T4" s="6"/>
      <c r="U4" s="6"/>
      <c r="V4" s="6"/>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10" customFormat="1" ht="16.5" thickBot="1" x14ac:dyDescent="0.3">
      <c r="A5" s="159"/>
      <c r="B5" s="416">
        <v>2018</v>
      </c>
      <c r="C5" s="418">
        <v>2019</v>
      </c>
      <c r="D5" s="419"/>
      <c r="E5" s="419"/>
      <c r="F5" s="419"/>
      <c r="G5" s="419"/>
      <c r="H5" s="420" t="s">
        <v>2</v>
      </c>
      <c r="I5" s="420"/>
      <c r="J5" s="421"/>
    </row>
    <row r="6" spans="1:256" s="11" customFormat="1" ht="58.5" customHeight="1" x14ac:dyDescent="0.2">
      <c r="A6" s="160"/>
      <c r="B6" s="417"/>
      <c r="C6" s="163" t="s">
        <v>3</v>
      </c>
      <c r="D6" s="164" t="s">
        <v>4</v>
      </c>
      <c r="E6" s="164" t="s">
        <v>5</v>
      </c>
      <c r="F6" s="164" t="s">
        <v>6</v>
      </c>
      <c r="G6" s="165" t="s">
        <v>648</v>
      </c>
      <c r="H6" s="161">
        <v>2020</v>
      </c>
      <c r="I6" s="161">
        <v>2021</v>
      </c>
      <c r="J6" s="162">
        <v>2022</v>
      </c>
    </row>
    <row r="7" spans="1:256" s="19" customFormat="1" x14ac:dyDescent="0.25">
      <c r="A7" s="12" t="s">
        <v>7</v>
      </c>
      <c r="B7" s="13"/>
      <c r="C7" s="14"/>
      <c r="D7" s="15"/>
      <c r="E7" s="15"/>
      <c r="F7" s="15"/>
      <c r="G7" s="16"/>
      <c r="H7" s="17"/>
      <c r="I7" s="15"/>
      <c r="J7" s="18"/>
    </row>
    <row r="8" spans="1:256" ht="15.75" customHeight="1" x14ac:dyDescent="0.25">
      <c r="A8" s="20" t="s">
        <v>8</v>
      </c>
      <c r="B8" s="21">
        <v>0</v>
      </c>
      <c r="C8" s="22">
        <f>SUM(D8:G8)</f>
        <v>550</v>
      </c>
      <c r="D8" s="23">
        <v>0</v>
      </c>
      <c r="E8" s="23">
        <v>0</v>
      </c>
      <c r="F8" s="23">
        <v>550</v>
      </c>
      <c r="G8" s="24">
        <v>0</v>
      </c>
      <c r="H8" s="25">
        <v>904</v>
      </c>
      <c r="I8" s="23">
        <v>0</v>
      </c>
      <c r="J8" s="26">
        <v>496</v>
      </c>
    </row>
    <row r="9" spans="1:256" x14ac:dyDescent="0.25">
      <c r="A9" s="20" t="s">
        <v>9</v>
      </c>
      <c r="B9" s="21">
        <v>11660</v>
      </c>
      <c r="C9" s="22">
        <f>SUM(D9:G9)</f>
        <v>7216</v>
      </c>
      <c r="D9" s="23">
        <v>7216</v>
      </c>
      <c r="E9" s="23">
        <v>0</v>
      </c>
      <c r="F9" s="23">
        <v>0</v>
      </c>
      <c r="G9" s="24">
        <v>0</v>
      </c>
      <c r="H9" s="25">
        <v>4500</v>
      </c>
      <c r="I9" s="23">
        <v>4500</v>
      </c>
      <c r="J9" s="26">
        <v>5000</v>
      </c>
    </row>
    <row r="10" spans="1:256" s="19" customFormat="1" ht="31.5" x14ac:dyDescent="0.25">
      <c r="A10" s="166" t="s">
        <v>10</v>
      </c>
      <c r="B10" s="28">
        <v>11660</v>
      </c>
      <c r="C10" s="22">
        <f>SUM(D10:G10)</f>
        <v>7766</v>
      </c>
      <c r="D10" s="29">
        <f t="shared" ref="D10:J10" si="0">SUM(D8:D9)</f>
        <v>7216</v>
      </c>
      <c r="E10" s="29">
        <f t="shared" si="0"/>
        <v>0</v>
      </c>
      <c r="F10" s="29">
        <f t="shared" si="0"/>
        <v>550</v>
      </c>
      <c r="G10" s="30">
        <f t="shared" si="0"/>
        <v>0</v>
      </c>
      <c r="H10" s="31">
        <f t="shared" si="0"/>
        <v>5404</v>
      </c>
      <c r="I10" s="29">
        <f t="shared" si="0"/>
        <v>4500</v>
      </c>
      <c r="J10" s="32">
        <f t="shared" si="0"/>
        <v>5496</v>
      </c>
      <c r="K10" s="3"/>
    </row>
    <row r="11" spans="1:256" x14ac:dyDescent="0.25">
      <c r="A11" s="33"/>
      <c r="B11" s="28"/>
      <c r="C11" s="22"/>
      <c r="D11" s="34"/>
      <c r="E11" s="34"/>
      <c r="F11" s="34"/>
      <c r="G11" s="35"/>
      <c r="H11" s="25"/>
      <c r="I11" s="23"/>
      <c r="J11" s="26"/>
    </row>
    <row r="12" spans="1:256" s="19" customFormat="1" x14ac:dyDescent="0.25">
      <c r="A12" s="27" t="s">
        <v>11</v>
      </c>
      <c r="B12" s="28"/>
      <c r="C12" s="22"/>
      <c r="D12" s="29"/>
      <c r="E12" s="29"/>
      <c r="F12" s="29"/>
      <c r="G12" s="30"/>
      <c r="H12" s="31"/>
      <c r="I12" s="29"/>
      <c r="J12" s="32"/>
      <c r="K12" s="3"/>
    </row>
    <row r="13" spans="1:256" x14ac:dyDescent="0.25">
      <c r="A13" s="20" t="s">
        <v>12</v>
      </c>
      <c r="B13" s="21">
        <v>307</v>
      </c>
      <c r="C13" s="22">
        <f t="shared" ref="C13:C22" si="1">SUM(D13:G13)</f>
        <v>225</v>
      </c>
      <c r="D13" s="23">
        <v>225</v>
      </c>
      <c r="E13" s="23">
        <v>0</v>
      </c>
      <c r="F13" s="23">
        <v>0</v>
      </c>
      <c r="G13" s="24">
        <v>0</v>
      </c>
      <c r="H13" s="25">
        <v>635</v>
      </c>
      <c r="I13" s="23">
        <v>861</v>
      </c>
      <c r="J13" s="26">
        <v>562</v>
      </c>
    </row>
    <row r="14" spans="1:256" x14ac:dyDescent="0.25">
      <c r="A14" s="20" t="s">
        <v>13</v>
      </c>
      <c r="B14" s="21">
        <v>310</v>
      </c>
      <c r="C14" s="22">
        <f t="shared" si="1"/>
        <v>430</v>
      </c>
      <c r="D14" s="23">
        <v>370</v>
      </c>
      <c r="E14" s="23">
        <v>0</v>
      </c>
      <c r="F14" s="23">
        <v>0</v>
      </c>
      <c r="G14" s="24">
        <v>60</v>
      </c>
      <c r="H14" s="25">
        <v>210</v>
      </c>
      <c r="I14" s="23">
        <v>210</v>
      </c>
      <c r="J14" s="26">
        <v>210</v>
      </c>
    </row>
    <row r="15" spans="1:256" x14ac:dyDescent="0.25">
      <c r="A15" s="20" t="s">
        <v>14</v>
      </c>
      <c r="B15" s="21">
        <v>0</v>
      </c>
      <c r="C15" s="22">
        <f t="shared" si="1"/>
        <v>1290</v>
      </c>
      <c r="D15" s="23">
        <v>1230</v>
      </c>
      <c r="E15" s="23">
        <v>0</v>
      </c>
      <c r="F15" s="23">
        <v>0</v>
      </c>
      <c r="G15" s="24">
        <v>60</v>
      </c>
      <c r="H15" s="25">
        <v>310</v>
      </c>
      <c r="I15" s="23">
        <v>310</v>
      </c>
      <c r="J15" s="26">
        <v>310</v>
      </c>
    </row>
    <row r="16" spans="1:256" x14ac:dyDescent="0.25">
      <c r="A16" s="20" t="s">
        <v>15</v>
      </c>
      <c r="B16" s="21">
        <v>1841</v>
      </c>
      <c r="C16" s="22">
        <f t="shared" si="1"/>
        <v>4432</v>
      </c>
      <c r="D16" s="23">
        <v>4282</v>
      </c>
      <c r="E16" s="23">
        <v>0</v>
      </c>
      <c r="F16" s="23">
        <v>0</v>
      </c>
      <c r="G16" s="24">
        <v>150</v>
      </c>
      <c r="H16" s="25">
        <v>5251</v>
      </c>
      <c r="I16" s="23">
        <v>5953</v>
      </c>
      <c r="J16" s="26">
        <v>3319</v>
      </c>
    </row>
    <row r="17" spans="1:11" x14ac:dyDescent="0.25">
      <c r="A17" s="20" t="s">
        <v>16</v>
      </c>
      <c r="B17" s="21">
        <v>4935</v>
      </c>
      <c r="C17" s="22">
        <f t="shared" si="1"/>
        <v>1355</v>
      </c>
      <c r="D17" s="23">
        <v>1295</v>
      </c>
      <c r="E17" s="23">
        <v>0</v>
      </c>
      <c r="F17" s="23">
        <v>0</v>
      </c>
      <c r="G17" s="24">
        <v>60</v>
      </c>
      <c r="H17" s="25">
        <v>1410</v>
      </c>
      <c r="I17" s="23">
        <v>1410</v>
      </c>
      <c r="J17" s="26">
        <v>1410</v>
      </c>
    </row>
    <row r="18" spans="1:11" x14ac:dyDescent="0.25">
      <c r="A18" s="20" t="s">
        <v>17</v>
      </c>
      <c r="B18" s="21">
        <v>1269</v>
      </c>
      <c r="C18" s="22">
        <f t="shared" si="1"/>
        <v>2072</v>
      </c>
      <c r="D18" s="23">
        <v>1082</v>
      </c>
      <c r="E18" s="23">
        <v>0</v>
      </c>
      <c r="F18" s="23">
        <v>990</v>
      </c>
      <c r="G18" s="24">
        <v>0</v>
      </c>
      <c r="H18" s="25">
        <v>3048</v>
      </c>
      <c r="I18" s="23">
        <v>4103</v>
      </c>
      <c r="J18" s="26">
        <v>4009</v>
      </c>
    </row>
    <row r="19" spans="1:11" x14ac:dyDescent="0.25">
      <c r="A19" s="20" t="s">
        <v>18</v>
      </c>
      <c r="B19" s="21">
        <v>510</v>
      </c>
      <c r="C19" s="22">
        <f t="shared" si="1"/>
        <v>0</v>
      </c>
      <c r="D19" s="23">
        <v>0</v>
      </c>
      <c r="E19" s="23">
        <v>0</v>
      </c>
      <c r="F19" s="23">
        <v>0</v>
      </c>
      <c r="G19" s="24">
        <v>0</v>
      </c>
      <c r="H19" s="25">
        <v>0</v>
      </c>
      <c r="I19" s="23">
        <v>0</v>
      </c>
      <c r="J19" s="26">
        <v>0</v>
      </c>
    </row>
    <row r="20" spans="1:11" x14ac:dyDescent="0.25">
      <c r="A20" s="20" t="s">
        <v>19</v>
      </c>
      <c r="B20" s="21">
        <v>39387</v>
      </c>
      <c r="C20" s="22">
        <f t="shared" si="1"/>
        <v>53775.5</v>
      </c>
      <c r="D20" s="23">
        <v>27594</v>
      </c>
      <c r="E20" s="23">
        <v>0</v>
      </c>
      <c r="F20" s="23">
        <v>23696.5</v>
      </c>
      <c r="G20" s="24">
        <v>2485</v>
      </c>
      <c r="H20" s="25">
        <v>43859</v>
      </c>
      <c r="I20" s="23">
        <v>51291</v>
      </c>
      <c r="J20" s="26">
        <v>54214</v>
      </c>
    </row>
    <row r="21" spans="1:11" x14ac:dyDescent="0.25">
      <c r="A21" s="20" t="s">
        <v>20</v>
      </c>
      <c r="B21" s="21">
        <v>350</v>
      </c>
      <c r="C21" s="22">
        <f t="shared" si="1"/>
        <v>400</v>
      </c>
      <c r="D21" s="23">
        <v>400</v>
      </c>
      <c r="E21" s="23">
        <v>0</v>
      </c>
      <c r="F21" s="23">
        <v>0</v>
      </c>
      <c r="G21" s="24">
        <v>0</v>
      </c>
      <c r="H21" s="25">
        <v>500</v>
      </c>
      <c r="I21" s="23">
        <v>506</v>
      </c>
      <c r="J21" s="26">
        <v>761</v>
      </c>
    </row>
    <row r="22" spans="1:11" s="19" customFormat="1" ht="31.5" x14ac:dyDescent="0.25">
      <c r="A22" s="166" t="s">
        <v>21</v>
      </c>
      <c r="B22" s="36">
        <v>48909</v>
      </c>
      <c r="C22" s="22">
        <f t="shared" si="1"/>
        <v>63979.5</v>
      </c>
      <c r="D22" s="29">
        <f t="shared" ref="D22:J22" si="2">SUM(D13:D21)</f>
        <v>36478</v>
      </c>
      <c r="E22" s="29">
        <f>SUM(E13:E21)</f>
        <v>0</v>
      </c>
      <c r="F22" s="29">
        <f t="shared" si="2"/>
        <v>24686.5</v>
      </c>
      <c r="G22" s="30">
        <f t="shared" si="2"/>
        <v>2815</v>
      </c>
      <c r="H22" s="31">
        <f t="shared" si="2"/>
        <v>55223</v>
      </c>
      <c r="I22" s="29">
        <f t="shared" si="2"/>
        <v>64644</v>
      </c>
      <c r="J22" s="32">
        <f t="shared" si="2"/>
        <v>64795</v>
      </c>
      <c r="K22" s="3"/>
    </row>
    <row r="23" spans="1:11" x14ac:dyDescent="0.25">
      <c r="A23" s="33"/>
      <c r="B23" s="28"/>
      <c r="C23" s="22"/>
      <c r="D23" s="34"/>
      <c r="E23" s="34"/>
      <c r="F23" s="34"/>
      <c r="G23" s="35"/>
      <c r="H23" s="25"/>
      <c r="I23" s="23"/>
      <c r="J23" s="26"/>
    </row>
    <row r="24" spans="1:11" s="19" customFormat="1" x14ac:dyDescent="0.25">
      <c r="A24" s="27" t="s">
        <v>22</v>
      </c>
      <c r="B24" s="28"/>
      <c r="C24" s="22"/>
      <c r="D24" s="29"/>
      <c r="E24" s="29"/>
      <c r="F24" s="29"/>
      <c r="G24" s="30"/>
      <c r="H24" s="31"/>
      <c r="I24" s="29"/>
      <c r="J24" s="32"/>
      <c r="K24" s="3"/>
    </row>
    <row r="25" spans="1:11" x14ac:dyDescent="0.25">
      <c r="A25" s="20" t="s">
        <v>23</v>
      </c>
      <c r="B25" s="21">
        <v>36853</v>
      </c>
      <c r="C25" s="22">
        <f>SUM(D25:G25)</f>
        <v>44445</v>
      </c>
      <c r="D25" s="23">
        <v>35482</v>
      </c>
      <c r="E25" s="23">
        <v>0</v>
      </c>
      <c r="F25" s="23">
        <v>8963</v>
      </c>
      <c r="G25" s="24">
        <v>0</v>
      </c>
      <c r="H25" s="25">
        <v>80893</v>
      </c>
      <c r="I25" s="23">
        <v>51927</v>
      </c>
      <c r="J25" s="26">
        <v>80208</v>
      </c>
    </row>
    <row r="26" spans="1:11" x14ac:dyDescent="0.25">
      <c r="A26" s="20" t="s">
        <v>24</v>
      </c>
      <c r="B26" s="21">
        <v>49307</v>
      </c>
      <c r="C26" s="22">
        <f>SUM(D26:G26)</f>
        <v>74808</v>
      </c>
      <c r="D26" s="23">
        <v>39404</v>
      </c>
      <c r="E26" s="23">
        <v>0</v>
      </c>
      <c r="F26" s="23">
        <v>35404</v>
      </c>
      <c r="G26" s="24">
        <v>0</v>
      </c>
      <c r="H26" s="25">
        <v>54547</v>
      </c>
      <c r="I26" s="23">
        <v>59208</v>
      </c>
      <c r="J26" s="26">
        <v>72390</v>
      </c>
    </row>
    <row r="27" spans="1:11" x14ac:dyDescent="0.25">
      <c r="A27" s="20" t="s">
        <v>25</v>
      </c>
      <c r="B27" s="21">
        <v>41236</v>
      </c>
      <c r="C27" s="22">
        <f>SUM(D27:G27)</f>
        <v>38746</v>
      </c>
      <c r="D27" s="23">
        <v>31515</v>
      </c>
      <c r="E27" s="23">
        <v>480</v>
      </c>
      <c r="F27" s="23">
        <v>6751</v>
      </c>
      <c r="G27" s="24">
        <v>0</v>
      </c>
      <c r="H27" s="25">
        <v>26929</v>
      </c>
      <c r="I27" s="23">
        <v>21904</v>
      </c>
      <c r="J27" s="26">
        <v>42218</v>
      </c>
    </row>
    <row r="28" spans="1:11" x14ac:dyDescent="0.25">
      <c r="A28" s="329" t="s">
        <v>352</v>
      </c>
      <c r="B28" s="21">
        <v>0</v>
      </c>
      <c r="C28" s="22">
        <v>0</v>
      </c>
      <c r="D28" s="23">
        <v>0</v>
      </c>
      <c r="E28" s="23">
        <v>0</v>
      </c>
      <c r="F28" s="23">
        <v>0</v>
      </c>
      <c r="G28" s="24">
        <v>0</v>
      </c>
      <c r="H28" s="25">
        <v>-27900</v>
      </c>
      <c r="I28" s="23">
        <v>0</v>
      </c>
      <c r="J28" s="26">
        <v>-36600</v>
      </c>
    </row>
    <row r="29" spans="1:11" x14ac:dyDescent="0.25">
      <c r="A29" s="20" t="s">
        <v>26</v>
      </c>
      <c r="B29" s="21">
        <v>28641</v>
      </c>
      <c r="C29" s="22">
        <f>SUM(D29:G29)</f>
        <v>21161</v>
      </c>
      <c r="D29" s="23">
        <v>21161</v>
      </c>
      <c r="E29" s="23">
        <v>0</v>
      </c>
      <c r="F29" s="23">
        <v>0</v>
      </c>
      <c r="G29" s="24">
        <v>0</v>
      </c>
      <c r="H29" s="25">
        <v>20285</v>
      </c>
      <c r="I29" s="23">
        <v>39940</v>
      </c>
      <c r="J29" s="26">
        <v>16600</v>
      </c>
    </row>
    <row r="30" spans="1:11" s="19" customFormat="1" ht="31.5" x14ac:dyDescent="0.25">
      <c r="A30" s="166" t="s">
        <v>27</v>
      </c>
      <c r="B30" s="28">
        <v>156037</v>
      </c>
      <c r="C30" s="22">
        <f t="shared" ref="C30:J30" si="3">SUM(C25:C29)</f>
        <v>179160</v>
      </c>
      <c r="D30" s="29">
        <f t="shared" si="3"/>
        <v>127562</v>
      </c>
      <c r="E30" s="29">
        <f t="shared" si="3"/>
        <v>480</v>
      </c>
      <c r="F30" s="29">
        <f t="shared" si="3"/>
        <v>51118</v>
      </c>
      <c r="G30" s="30">
        <f t="shared" si="3"/>
        <v>0</v>
      </c>
      <c r="H30" s="31">
        <f t="shared" si="3"/>
        <v>154754</v>
      </c>
      <c r="I30" s="29">
        <f t="shared" si="3"/>
        <v>172979</v>
      </c>
      <c r="J30" s="32">
        <f t="shared" si="3"/>
        <v>174816</v>
      </c>
      <c r="K30" s="3"/>
    </row>
    <row r="31" spans="1:11" x14ac:dyDescent="0.25">
      <c r="A31" s="33"/>
      <c r="B31" s="28"/>
      <c r="C31" s="22"/>
      <c r="D31" s="34"/>
      <c r="E31" s="34"/>
      <c r="F31" s="34"/>
      <c r="G31" s="35"/>
      <c r="H31" s="25"/>
      <c r="I31" s="23"/>
      <c r="J31" s="26"/>
    </row>
    <row r="32" spans="1:11" s="19" customFormat="1" x14ac:dyDescent="0.25">
      <c r="A32" s="27" t="s">
        <v>28</v>
      </c>
      <c r="B32" s="28"/>
      <c r="C32" s="22"/>
      <c r="D32" s="29"/>
      <c r="E32" s="29"/>
      <c r="F32" s="29"/>
      <c r="G32" s="30"/>
      <c r="H32" s="31"/>
      <c r="I32" s="29"/>
      <c r="J32" s="32"/>
      <c r="K32" s="3"/>
    </row>
    <row r="33" spans="1:11" x14ac:dyDescent="0.25">
      <c r="A33" s="20" t="s">
        <v>29</v>
      </c>
      <c r="B33" s="21">
        <v>2510</v>
      </c>
      <c r="C33" s="22">
        <f>SUM(D33:G33)</f>
        <v>3150</v>
      </c>
      <c r="D33" s="23">
        <v>150</v>
      </c>
      <c r="E33" s="23">
        <v>0</v>
      </c>
      <c r="F33" s="23">
        <v>0</v>
      </c>
      <c r="G33" s="24">
        <v>3000</v>
      </c>
      <c r="H33" s="25">
        <v>3000</v>
      </c>
      <c r="I33" s="23">
        <v>3000</v>
      </c>
      <c r="J33" s="26">
        <v>3000</v>
      </c>
    </row>
    <row r="34" spans="1:11" x14ac:dyDescent="0.25">
      <c r="A34" s="20" t="s">
        <v>30</v>
      </c>
      <c r="B34" s="21">
        <v>10729</v>
      </c>
      <c r="C34" s="22">
        <f>SUM(D34:G34)</f>
        <v>15040</v>
      </c>
      <c r="D34" s="23">
        <v>0</v>
      </c>
      <c r="E34" s="23">
        <v>13690</v>
      </c>
      <c r="F34" s="23">
        <v>450</v>
      </c>
      <c r="G34" s="24">
        <v>900</v>
      </c>
      <c r="H34" s="25">
        <v>18084</v>
      </c>
      <c r="I34" s="23">
        <v>17538</v>
      </c>
      <c r="J34" s="26">
        <v>1350</v>
      </c>
    </row>
    <row r="35" spans="1:11" s="19" customFormat="1" ht="31.5" x14ac:dyDescent="0.25">
      <c r="A35" s="166" t="s">
        <v>31</v>
      </c>
      <c r="B35" s="28">
        <v>13239</v>
      </c>
      <c r="C35" s="22">
        <f t="shared" ref="C35:J35" si="4">SUM(C33:C34)</f>
        <v>18190</v>
      </c>
      <c r="D35" s="29">
        <f t="shared" si="4"/>
        <v>150</v>
      </c>
      <c r="E35" s="29">
        <f t="shared" si="4"/>
        <v>13690</v>
      </c>
      <c r="F35" s="29">
        <f t="shared" si="4"/>
        <v>450</v>
      </c>
      <c r="G35" s="30">
        <f t="shared" si="4"/>
        <v>3900</v>
      </c>
      <c r="H35" s="31">
        <f t="shared" si="4"/>
        <v>21084</v>
      </c>
      <c r="I35" s="29">
        <f t="shared" si="4"/>
        <v>20538</v>
      </c>
      <c r="J35" s="32">
        <f t="shared" si="4"/>
        <v>4350</v>
      </c>
      <c r="K35" s="3"/>
    </row>
    <row r="36" spans="1:11" x14ac:dyDescent="0.25">
      <c r="A36" s="33"/>
      <c r="B36" s="28"/>
      <c r="C36" s="22"/>
      <c r="D36" s="34"/>
      <c r="E36" s="34"/>
      <c r="F36" s="34"/>
      <c r="G36" s="35"/>
      <c r="H36" s="25"/>
      <c r="I36" s="23"/>
      <c r="J36" s="26"/>
    </row>
    <row r="37" spans="1:11" s="19" customFormat="1" x14ac:dyDescent="0.25">
      <c r="A37" s="27" t="s">
        <v>32</v>
      </c>
      <c r="B37" s="28"/>
      <c r="C37" s="22"/>
      <c r="D37" s="29"/>
      <c r="E37" s="29"/>
      <c r="F37" s="29"/>
      <c r="G37" s="30"/>
      <c r="H37" s="31"/>
      <c r="I37" s="29"/>
      <c r="J37" s="32"/>
      <c r="K37" s="3"/>
    </row>
    <row r="38" spans="1:11" x14ac:dyDescent="0.25">
      <c r="A38" s="20" t="s">
        <v>34</v>
      </c>
      <c r="B38" s="21">
        <v>2405</v>
      </c>
      <c r="C38" s="22">
        <f t="shared" ref="C38:C42" si="5">SUM(D38:G38)</f>
        <v>6850</v>
      </c>
      <c r="D38" s="23">
        <v>6125</v>
      </c>
      <c r="E38" s="23">
        <v>0</v>
      </c>
      <c r="F38" s="23">
        <v>0</v>
      </c>
      <c r="G38" s="24">
        <v>725</v>
      </c>
      <c r="H38" s="25">
        <v>1725</v>
      </c>
      <c r="I38" s="23">
        <v>1725</v>
      </c>
      <c r="J38" s="26">
        <v>1725</v>
      </c>
    </row>
    <row r="39" spans="1:11" x14ac:dyDescent="0.25">
      <c r="A39" s="20" t="s">
        <v>35</v>
      </c>
      <c r="B39" s="21">
        <v>11922</v>
      </c>
      <c r="C39" s="22">
        <f t="shared" si="5"/>
        <v>8555</v>
      </c>
      <c r="D39" s="23">
        <v>8555</v>
      </c>
      <c r="E39" s="23">
        <v>0</v>
      </c>
      <c r="F39" s="23">
        <v>0</v>
      </c>
      <c r="G39" s="24">
        <v>0</v>
      </c>
      <c r="H39" s="25">
        <v>12114</v>
      </c>
      <c r="I39" s="23">
        <v>10934</v>
      </c>
      <c r="J39" s="26">
        <v>7739</v>
      </c>
    </row>
    <row r="40" spans="1:11" x14ac:dyDescent="0.25">
      <c r="A40" s="20" t="s">
        <v>36</v>
      </c>
      <c r="B40" s="21">
        <v>500</v>
      </c>
      <c r="C40" s="22">
        <f t="shared" si="5"/>
        <v>500</v>
      </c>
      <c r="D40" s="23">
        <v>0</v>
      </c>
      <c r="E40" s="23">
        <v>0</v>
      </c>
      <c r="F40" s="23">
        <v>0</v>
      </c>
      <c r="G40" s="24">
        <v>500</v>
      </c>
      <c r="H40" s="25">
        <v>500</v>
      </c>
      <c r="I40" s="23">
        <v>500</v>
      </c>
      <c r="J40" s="26">
        <v>500</v>
      </c>
    </row>
    <row r="41" spans="1:11" x14ac:dyDescent="0.25">
      <c r="A41" s="20" t="s">
        <v>37</v>
      </c>
      <c r="B41" s="21">
        <v>1200</v>
      </c>
      <c r="C41" s="22">
        <f t="shared" si="5"/>
        <v>0</v>
      </c>
      <c r="D41" s="23">
        <v>0</v>
      </c>
      <c r="E41" s="23">
        <v>0</v>
      </c>
      <c r="F41" s="23">
        <v>0</v>
      </c>
      <c r="G41" s="24">
        <v>0</v>
      </c>
      <c r="H41" s="25">
        <v>0</v>
      </c>
      <c r="I41" s="23">
        <v>0</v>
      </c>
      <c r="J41" s="26">
        <v>0</v>
      </c>
    </row>
    <row r="42" spans="1:11" x14ac:dyDescent="0.25">
      <c r="A42" s="20" t="s">
        <v>38</v>
      </c>
      <c r="B42" s="21">
        <v>60000</v>
      </c>
      <c r="C42" s="22">
        <f t="shared" si="5"/>
        <v>0</v>
      </c>
      <c r="D42" s="23">
        <v>0</v>
      </c>
      <c r="E42" s="23">
        <v>0</v>
      </c>
      <c r="F42" s="23">
        <v>0</v>
      </c>
      <c r="G42" s="24">
        <v>0</v>
      </c>
      <c r="H42" s="25">
        <v>0</v>
      </c>
      <c r="I42" s="326">
        <v>0</v>
      </c>
      <c r="J42" s="26">
        <v>0</v>
      </c>
    </row>
    <row r="43" spans="1:11" s="19" customFormat="1" ht="31.5" x14ac:dyDescent="0.25">
      <c r="A43" s="166" t="s">
        <v>39</v>
      </c>
      <c r="B43" s="28">
        <v>76027</v>
      </c>
      <c r="C43" s="22">
        <f>SUM(D43:G43)</f>
        <v>15905</v>
      </c>
      <c r="D43" s="29">
        <f t="shared" ref="D43:J43" si="6">SUM(D38:D42)</f>
        <v>14680</v>
      </c>
      <c r="E43" s="29">
        <f t="shared" si="6"/>
        <v>0</v>
      </c>
      <c r="F43" s="29">
        <f t="shared" si="6"/>
        <v>0</v>
      </c>
      <c r="G43" s="29">
        <f t="shared" si="6"/>
        <v>1225</v>
      </c>
      <c r="H43" s="55">
        <f t="shared" si="6"/>
        <v>14339</v>
      </c>
      <c r="I43" s="328">
        <f t="shared" si="6"/>
        <v>13159</v>
      </c>
      <c r="J43" s="325">
        <f t="shared" si="6"/>
        <v>9964</v>
      </c>
      <c r="K43" s="3"/>
    </row>
    <row r="44" spans="1:11" x14ac:dyDescent="0.25">
      <c r="A44" s="37"/>
      <c r="B44" s="38"/>
      <c r="C44" s="39"/>
      <c r="D44" s="40"/>
      <c r="E44" s="40"/>
      <c r="F44" s="40"/>
      <c r="G44" s="41"/>
      <c r="H44" s="42"/>
      <c r="I44" s="327"/>
      <c r="J44" s="43"/>
    </row>
    <row r="45" spans="1:11" s="19" customFormat="1" x14ac:dyDescent="0.25">
      <c r="A45" s="44" t="s">
        <v>40</v>
      </c>
      <c r="B45" s="45"/>
      <c r="C45" s="46"/>
      <c r="D45" s="47"/>
      <c r="E45" s="47"/>
      <c r="F45" s="47"/>
      <c r="G45" s="48"/>
      <c r="H45" s="49"/>
      <c r="I45" s="47"/>
      <c r="J45" s="50"/>
      <c r="K45" s="3"/>
    </row>
    <row r="46" spans="1:11" x14ac:dyDescent="0.25">
      <c r="A46" s="20" t="s">
        <v>41</v>
      </c>
      <c r="B46" s="21">
        <v>15737</v>
      </c>
      <c r="C46" s="22">
        <f>SUM(D46:G46)</f>
        <v>4826</v>
      </c>
      <c r="D46" s="51">
        <v>0</v>
      </c>
      <c r="E46" s="51">
        <v>0</v>
      </c>
      <c r="F46" s="51">
        <v>0</v>
      </c>
      <c r="G46" s="52">
        <v>4826</v>
      </c>
      <c r="H46" s="25">
        <v>0</v>
      </c>
      <c r="I46" s="23">
        <v>0</v>
      </c>
      <c r="J46" s="26">
        <v>0</v>
      </c>
    </row>
    <row r="47" spans="1:11" x14ac:dyDescent="0.25">
      <c r="A47" s="20" t="s">
        <v>42</v>
      </c>
      <c r="B47" s="21">
        <v>1700</v>
      </c>
      <c r="C47" s="22">
        <f>SUM(D47:G47)</f>
        <v>7020</v>
      </c>
      <c r="D47" s="51">
        <v>0</v>
      </c>
      <c r="E47" s="51">
        <v>0</v>
      </c>
      <c r="F47" s="51">
        <v>200</v>
      </c>
      <c r="G47" s="52">
        <v>6820</v>
      </c>
      <c r="H47" s="25">
        <v>650</v>
      </c>
      <c r="I47" s="23">
        <v>650</v>
      </c>
      <c r="J47" s="26">
        <v>650</v>
      </c>
    </row>
    <row r="48" spans="1:11" s="19" customFormat="1" x14ac:dyDescent="0.25">
      <c r="A48" s="27" t="s">
        <v>43</v>
      </c>
      <c r="B48" s="28">
        <v>17437</v>
      </c>
      <c r="C48" s="22">
        <f t="shared" ref="C48:J48" si="7">SUM(C46:C47)</f>
        <v>11846</v>
      </c>
      <c r="D48" s="29">
        <f t="shared" si="7"/>
        <v>0</v>
      </c>
      <c r="E48" s="29">
        <f>SUM(E46:E47)</f>
        <v>0</v>
      </c>
      <c r="F48" s="29">
        <f t="shared" si="7"/>
        <v>200</v>
      </c>
      <c r="G48" s="30">
        <f t="shared" si="7"/>
        <v>11646</v>
      </c>
      <c r="H48" s="31">
        <f t="shared" si="7"/>
        <v>650</v>
      </c>
      <c r="I48" s="29">
        <f t="shared" si="7"/>
        <v>650</v>
      </c>
      <c r="J48" s="32">
        <f t="shared" si="7"/>
        <v>650</v>
      </c>
      <c r="K48" s="3"/>
    </row>
    <row r="49" spans="1:11" x14ac:dyDescent="0.25">
      <c r="A49" s="33"/>
      <c r="B49" s="28"/>
      <c r="C49" s="22"/>
      <c r="D49" s="34"/>
      <c r="E49" s="34"/>
      <c r="F49" s="34"/>
      <c r="G49" s="35"/>
      <c r="H49" s="25"/>
      <c r="I49" s="23"/>
      <c r="J49" s="26"/>
    </row>
    <row r="50" spans="1:11" s="19" customFormat="1" x14ac:dyDescent="0.25">
      <c r="A50" s="27" t="s">
        <v>44</v>
      </c>
      <c r="B50" s="28"/>
      <c r="C50" s="22"/>
      <c r="D50" s="29"/>
      <c r="E50" s="29"/>
      <c r="F50" s="29"/>
      <c r="G50" s="30"/>
      <c r="H50" s="31"/>
      <c r="I50" s="29"/>
      <c r="J50" s="32"/>
      <c r="K50" s="3"/>
    </row>
    <row r="51" spans="1:11" x14ac:dyDescent="0.25">
      <c r="A51" s="20" t="s">
        <v>38</v>
      </c>
      <c r="B51" s="21">
        <v>118490</v>
      </c>
      <c r="C51" s="22">
        <f>SUM(D51:G51)</f>
        <v>137027</v>
      </c>
      <c r="D51" s="23">
        <v>103617</v>
      </c>
      <c r="E51" s="23">
        <v>0</v>
      </c>
      <c r="F51" s="23">
        <v>23260</v>
      </c>
      <c r="G51" s="24">
        <v>10150</v>
      </c>
      <c r="H51" s="25">
        <v>158448</v>
      </c>
      <c r="I51" s="23">
        <v>162598</v>
      </c>
      <c r="J51" s="26">
        <v>91151</v>
      </c>
    </row>
    <row r="52" spans="1:11" s="19" customFormat="1" x14ac:dyDescent="0.25">
      <c r="A52" s="27" t="s">
        <v>45</v>
      </c>
      <c r="B52" s="28">
        <v>118490</v>
      </c>
      <c r="C52" s="22">
        <f>SUM(D52:G52)</f>
        <v>137027</v>
      </c>
      <c r="D52" s="29">
        <f t="shared" ref="D52:J52" si="8">SUM(D51:D51)</f>
        <v>103617</v>
      </c>
      <c r="E52" s="29">
        <f t="shared" si="8"/>
        <v>0</v>
      </c>
      <c r="F52" s="29">
        <f t="shared" si="8"/>
        <v>23260</v>
      </c>
      <c r="G52" s="29">
        <f t="shared" si="8"/>
        <v>10150</v>
      </c>
      <c r="H52" s="31">
        <f t="shared" si="8"/>
        <v>158448</v>
      </c>
      <c r="I52" s="31">
        <f t="shared" si="8"/>
        <v>162598</v>
      </c>
      <c r="J52" s="31">
        <f t="shared" si="8"/>
        <v>91151</v>
      </c>
      <c r="K52" s="3"/>
    </row>
    <row r="53" spans="1:11" x14ac:dyDescent="0.25">
      <c r="A53" s="33"/>
      <c r="B53" s="28"/>
      <c r="C53" s="22"/>
      <c r="D53" s="34"/>
      <c r="E53" s="34"/>
      <c r="F53" s="34"/>
      <c r="G53" s="35"/>
      <c r="H53" s="25"/>
      <c r="I53" s="23"/>
      <c r="J53" s="26"/>
    </row>
    <row r="54" spans="1:11" s="19" customFormat="1" x14ac:dyDescent="0.25">
      <c r="A54" s="27" t="s">
        <v>46</v>
      </c>
      <c r="B54" s="28"/>
      <c r="C54" s="22"/>
      <c r="D54" s="29"/>
      <c r="E54" s="29"/>
      <c r="F54" s="29"/>
      <c r="G54" s="30"/>
      <c r="H54" s="31"/>
      <c r="I54" s="29"/>
      <c r="J54" s="32"/>
      <c r="K54" s="3"/>
    </row>
    <row r="55" spans="1:11" x14ac:dyDescent="0.25">
      <c r="A55" s="20" t="s">
        <v>33</v>
      </c>
      <c r="B55" s="21">
        <v>24425</v>
      </c>
      <c r="C55" s="22">
        <f t="shared" ref="C55:C60" si="9">SUM(D55:G55)</f>
        <v>33445</v>
      </c>
      <c r="D55" s="23">
        <v>33445</v>
      </c>
      <c r="E55" s="23">
        <v>0</v>
      </c>
      <c r="F55" s="23">
        <v>0</v>
      </c>
      <c r="G55" s="24">
        <v>0</v>
      </c>
      <c r="H55" s="25">
        <v>41764</v>
      </c>
      <c r="I55" s="23">
        <v>31369</v>
      </c>
      <c r="J55" s="26">
        <v>24069</v>
      </c>
    </row>
    <row r="56" spans="1:11" ht="32.25" customHeight="1" x14ac:dyDescent="0.25">
      <c r="A56" s="167" t="s">
        <v>47</v>
      </c>
      <c r="B56" s="21">
        <v>94869</v>
      </c>
      <c r="C56" s="22">
        <f t="shared" si="9"/>
        <v>153026</v>
      </c>
      <c r="D56" s="23">
        <v>153026</v>
      </c>
      <c r="E56" s="23">
        <v>0</v>
      </c>
      <c r="F56" s="23">
        <v>0</v>
      </c>
      <c r="G56" s="24">
        <v>0</v>
      </c>
      <c r="H56" s="25">
        <v>177451</v>
      </c>
      <c r="I56" s="23">
        <v>145987</v>
      </c>
      <c r="J56" s="26">
        <v>185794</v>
      </c>
    </row>
    <row r="57" spans="1:11" x14ac:dyDescent="0.25">
      <c r="A57" s="20" t="s">
        <v>38</v>
      </c>
      <c r="B57" s="21">
        <v>9000</v>
      </c>
      <c r="C57" s="22">
        <f t="shared" si="9"/>
        <v>11829</v>
      </c>
      <c r="D57" s="23">
        <v>713</v>
      </c>
      <c r="E57" s="23">
        <v>0</v>
      </c>
      <c r="F57" s="23">
        <v>11116</v>
      </c>
      <c r="G57" s="24">
        <v>0</v>
      </c>
      <c r="H57" s="25">
        <v>38520</v>
      </c>
      <c r="I57" s="23">
        <v>124496</v>
      </c>
      <c r="J57" s="26">
        <v>11809</v>
      </c>
    </row>
    <row r="58" spans="1:11" x14ac:dyDescent="0.25">
      <c r="A58" s="20" t="s">
        <v>9</v>
      </c>
      <c r="B58" s="21">
        <v>89413</v>
      </c>
      <c r="C58" s="22">
        <f t="shared" si="9"/>
        <v>91804</v>
      </c>
      <c r="D58" s="23">
        <v>38077</v>
      </c>
      <c r="E58" s="23">
        <v>0</v>
      </c>
      <c r="F58" s="23">
        <v>47592</v>
      </c>
      <c r="G58" s="24">
        <v>6135</v>
      </c>
      <c r="H58" s="25">
        <v>108624</v>
      </c>
      <c r="I58" s="23">
        <v>103156</v>
      </c>
      <c r="J58" s="26">
        <v>99043</v>
      </c>
    </row>
    <row r="59" spans="1:11" x14ac:dyDescent="0.25">
      <c r="A59" s="329" t="s">
        <v>649</v>
      </c>
      <c r="B59" s="21">
        <v>0</v>
      </c>
      <c r="C59" s="22">
        <f t="shared" si="9"/>
        <v>344</v>
      </c>
      <c r="D59" s="23">
        <v>290</v>
      </c>
      <c r="E59" s="23">
        <v>0</v>
      </c>
      <c r="F59" s="23">
        <v>54</v>
      </c>
      <c r="G59" s="24">
        <v>0</v>
      </c>
      <c r="H59" s="25">
        <v>365</v>
      </c>
      <c r="I59" s="23">
        <v>374</v>
      </c>
      <c r="J59" s="26">
        <v>382</v>
      </c>
    </row>
    <row r="60" spans="1:11" s="19" customFormat="1" x14ac:dyDescent="0.25">
      <c r="A60" s="27" t="s">
        <v>48</v>
      </c>
      <c r="B60" s="28">
        <v>217707</v>
      </c>
      <c r="C60" s="22">
        <f t="shared" si="9"/>
        <v>290448</v>
      </c>
      <c r="D60" s="29">
        <f t="shared" ref="D60:G60" si="10">SUM(D55:D59)</f>
        <v>225551</v>
      </c>
      <c r="E60" s="29">
        <f t="shared" si="10"/>
        <v>0</v>
      </c>
      <c r="F60" s="29">
        <f t="shared" si="10"/>
        <v>58762</v>
      </c>
      <c r="G60" s="30">
        <f t="shared" si="10"/>
        <v>6135</v>
      </c>
      <c r="H60" s="31">
        <f>SUM(H55:H59)</f>
        <v>366724</v>
      </c>
      <c r="I60" s="29">
        <f>SUM(I55:I59)</f>
        <v>405382</v>
      </c>
      <c r="J60" s="32">
        <f>SUM(J55:J59)</f>
        <v>321097</v>
      </c>
      <c r="K60" s="3"/>
    </row>
    <row r="61" spans="1:11" s="19" customFormat="1" x14ac:dyDescent="0.25">
      <c r="A61" s="27"/>
      <c r="B61" s="28"/>
      <c r="C61" s="22"/>
      <c r="D61" s="29"/>
      <c r="E61" s="29"/>
      <c r="F61" s="29"/>
      <c r="G61" s="30"/>
      <c r="H61" s="31"/>
      <c r="I61" s="29"/>
      <c r="J61" s="32"/>
      <c r="K61" s="3"/>
    </row>
    <row r="62" spans="1:11" s="19" customFormat="1" x14ac:dyDescent="0.25">
      <c r="A62" s="27" t="s">
        <v>49</v>
      </c>
      <c r="B62" s="28"/>
      <c r="C62" s="22"/>
      <c r="D62" s="29"/>
      <c r="E62" s="29"/>
      <c r="F62" s="29"/>
      <c r="G62" s="30"/>
      <c r="H62" s="31"/>
      <c r="I62" s="29"/>
      <c r="J62" s="32"/>
      <c r="K62" s="3"/>
    </row>
    <row r="63" spans="1:11" x14ac:dyDescent="0.25">
      <c r="A63" s="20" t="s">
        <v>50</v>
      </c>
      <c r="B63" s="53">
        <v>4170</v>
      </c>
      <c r="C63" s="22">
        <f t="shared" ref="C63:C68" si="11">SUM(D63:G63)</f>
        <v>5120</v>
      </c>
      <c r="D63" s="23">
        <v>1930</v>
      </c>
      <c r="E63" s="23">
        <v>0</v>
      </c>
      <c r="F63" s="23">
        <v>2550</v>
      </c>
      <c r="G63" s="24">
        <v>640</v>
      </c>
      <c r="H63" s="25">
        <v>1845</v>
      </c>
      <c r="I63" s="23">
        <v>12127</v>
      </c>
      <c r="J63" s="26">
        <v>7809</v>
      </c>
    </row>
    <row r="64" spans="1:11" s="19" customFormat="1" x14ac:dyDescent="0.25">
      <c r="A64" s="27" t="s">
        <v>51</v>
      </c>
      <c r="B64" s="28">
        <v>4170</v>
      </c>
      <c r="C64" s="22">
        <f t="shared" si="11"/>
        <v>5120</v>
      </c>
      <c r="D64" s="29">
        <f t="shared" ref="D64:J64" si="12">SUM(D63)</f>
        <v>1930</v>
      </c>
      <c r="E64" s="29">
        <f>SUM(E63)</f>
        <v>0</v>
      </c>
      <c r="F64" s="29">
        <f t="shared" si="12"/>
        <v>2550</v>
      </c>
      <c r="G64" s="30">
        <f t="shared" si="12"/>
        <v>640</v>
      </c>
      <c r="H64" s="31">
        <f t="shared" si="12"/>
        <v>1845</v>
      </c>
      <c r="I64" s="29">
        <f t="shared" si="12"/>
        <v>12127</v>
      </c>
      <c r="J64" s="32">
        <f t="shared" si="12"/>
        <v>7809</v>
      </c>
      <c r="K64" s="3"/>
    </row>
    <row r="65" spans="1:11" x14ac:dyDescent="0.25">
      <c r="A65" s="33"/>
      <c r="B65" s="28"/>
      <c r="C65" s="22"/>
      <c r="D65" s="34"/>
      <c r="E65" s="34"/>
      <c r="F65" s="34"/>
      <c r="G65" s="35"/>
      <c r="H65" s="25"/>
      <c r="I65" s="23"/>
      <c r="J65" s="26"/>
    </row>
    <row r="66" spans="1:11" s="19" customFormat="1" x14ac:dyDescent="0.25">
      <c r="A66" s="27" t="s">
        <v>52</v>
      </c>
      <c r="B66" s="28"/>
      <c r="C66" s="22"/>
      <c r="D66" s="29"/>
      <c r="E66" s="29"/>
      <c r="F66" s="29"/>
      <c r="G66" s="30"/>
      <c r="H66" s="31"/>
      <c r="I66" s="29"/>
      <c r="J66" s="32"/>
      <c r="K66" s="3"/>
    </row>
    <row r="67" spans="1:11" x14ac:dyDescent="0.25">
      <c r="A67" s="20" t="s">
        <v>53</v>
      </c>
      <c r="B67" s="21">
        <v>65717</v>
      </c>
      <c r="C67" s="22">
        <f t="shared" si="11"/>
        <v>37156</v>
      </c>
      <c r="D67" s="23">
        <v>8386</v>
      </c>
      <c r="E67" s="23">
        <v>0</v>
      </c>
      <c r="F67" s="23">
        <v>18192</v>
      </c>
      <c r="G67" s="24">
        <v>10578</v>
      </c>
      <c r="H67" s="25">
        <v>33536</v>
      </c>
      <c r="I67" s="23">
        <v>14977</v>
      </c>
      <c r="J67" s="26">
        <v>32836</v>
      </c>
    </row>
    <row r="68" spans="1:11" s="19" customFormat="1" x14ac:dyDescent="0.25">
      <c r="A68" s="27" t="s">
        <v>54</v>
      </c>
      <c r="B68" s="28">
        <v>65717</v>
      </c>
      <c r="C68" s="22">
        <f t="shared" si="11"/>
        <v>37156</v>
      </c>
      <c r="D68" s="29">
        <f t="shared" ref="D68:J68" si="13">SUM(D67)</f>
        <v>8386</v>
      </c>
      <c r="E68" s="29">
        <f>SUM(E67)</f>
        <v>0</v>
      </c>
      <c r="F68" s="29">
        <f t="shared" si="13"/>
        <v>18192</v>
      </c>
      <c r="G68" s="30">
        <f t="shared" si="13"/>
        <v>10578</v>
      </c>
      <c r="H68" s="31">
        <f t="shared" si="13"/>
        <v>33536</v>
      </c>
      <c r="I68" s="29">
        <f t="shared" si="13"/>
        <v>14977</v>
      </c>
      <c r="J68" s="32">
        <f t="shared" si="13"/>
        <v>32836</v>
      </c>
      <c r="K68" s="3"/>
    </row>
    <row r="69" spans="1:11" x14ac:dyDescent="0.25">
      <c r="A69" s="33"/>
      <c r="B69" s="28"/>
      <c r="C69" s="22"/>
      <c r="D69" s="34"/>
      <c r="E69" s="34"/>
      <c r="F69" s="34"/>
      <c r="G69" s="35"/>
      <c r="H69" s="25"/>
      <c r="I69" s="23"/>
      <c r="J69" s="26"/>
    </row>
    <row r="70" spans="1:11" x14ac:dyDescent="0.25">
      <c r="A70" s="54" t="s">
        <v>55</v>
      </c>
      <c r="B70" s="55">
        <v>729393</v>
      </c>
      <c r="C70" s="22">
        <f t="shared" ref="C70:J70" si="14">SUM(C68,C64,C60,C52,C48,C43,C35,C30,C22,C10)</f>
        <v>766597.5</v>
      </c>
      <c r="D70" s="34">
        <f t="shared" si="14"/>
        <v>525570</v>
      </c>
      <c r="E70" s="34">
        <f t="shared" si="14"/>
        <v>14170</v>
      </c>
      <c r="F70" s="34">
        <f t="shared" si="14"/>
        <v>179768.5</v>
      </c>
      <c r="G70" s="35">
        <f t="shared" si="14"/>
        <v>47089</v>
      </c>
      <c r="H70" s="56">
        <f t="shared" si="14"/>
        <v>812007</v>
      </c>
      <c r="I70" s="34">
        <f t="shared" si="14"/>
        <v>871554</v>
      </c>
      <c r="J70" s="57">
        <f t="shared" si="14"/>
        <v>712964</v>
      </c>
    </row>
    <row r="71" spans="1:11" x14ac:dyDescent="0.25">
      <c r="A71" s="58"/>
      <c r="B71" s="59"/>
      <c r="C71" s="60"/>
      <c r="D71" s="61"/>
      <c r="E71" s="61"/>
      <c r="F71" s="61"/>
      <c r="G71" s="62"/>
      <c r="H71" s="63"/>
      <c r="I71" s="61"/>
      <c r="J71" s="64"/>
    </row>
    <row r="72" spans="1:11" x14ac:dyDescent="0.25">
      <c r="A72" s="65" t="s">
        <v>56</v>
      </c>
      <c r="B72" s="59"/>
      <c r="C72" s="60"/>
      <c r="D72" s="61"/>
      <c r="E72" s="61"/>
      <c r="F72" s="61"/>
      <c r="G72" s="62"/>
      <c r="H72" s="63"/>
      <c r="I72" s="61"/>
      <c r="J72" s="64"/>
    </row>
    <row r="73" spans="1:11" x14ac:dyDescent="0.25">
      <c r="A73" s="20" t="s">
        <v>57</v>
      </c>
      <c r="B73" s="21">
        <v>56607</v>
      </c>
      <c r="C73" s="60">
        <f>SUM(D73:G73)</f>
        <v>12620</v>
      </c>
      <c r="D73" s="34">
        <v>2827</v>
      </c>
      <c r="E73" s="34">
        <v>2432</v>
      </c>
      <c r="F73" s="34">
        <v>2610</v>
      </c>
      <c r="G73" s="35">
        <v>4751</v>
      </c>
      <c r="H73" s="25">
        <v>1496</v>
      </c>
      <c r="I73" s="23">
        <v>1506</v>
      </c>
      <c r="J73" s="26">
        <v>1506</v>
      </c>
    </row>
    <row r="74" spans="1:11" x14ac:dyDescent="0.25">
      <c r="A74" s="20" t="s">
        <v>58</v>
      </c>
      <c r="B74" s="21">
        <v>238915</v>
      </c>
      <c r="C74" s="60">
        <f t="shared" ref="C74:C82" si="15">SUM(D74:G74)</f>
        <v>272375</v>
      </c>
      <c r="D74" s="34">
        <v>200010</v>
      </c>
      <c r="E74" s="34">
        <v>11690</v>
      </c>
      <c r="F74" s="34">
        <v>19457</v>
      </c>
      <c r="G74" s="35">
        <v>41218</v>
      </c>
      <c r="H74" s="25">
        <v>295064</v>
      </c>
      <c r="I74" s="23">
        <v>297921</v>
      </c>
      <c r="J74" s="26">
        <v>309063</v>
      </c>
    </row>
    <row r="75" spans="1:11" x14ac:dyDescent="0.25">
      <c r="A75" s="20" t="s">
        <v>59</v>
      </c>
      <c r="B75" s="21">
        <v>123968</v>
      </c>
      <c r="C75" s="60">
        <f t="shared" si="15"/>
        <v>155893</v>
      </c>
      <c r="D75" s="34">
        <v>147851</v>
      </c>
      <c r="E75" s="34">
        <v>48</v>
      </c>
      <c r="F75" s="34">
        <v>7994</v>
      </c>
      <c r="G75" s="35">
        <v>0</v>
      </c>
      <c r="H75" s="25">
        <v>176416</v>
      </c>
      <c r="I75" s="23">
        <v>158499</v>
      </c>
      <c r="J75" s="26">
        <v>168611</v>
      </c>
    </row>
    <row r="76" spans="1:11" x14ac:dyDescent="0.25">
      <c r="A76" s="20" t="s">
        <v>60</v>
      </c>
      <c r="B76" s="21">
        <v>40000</v>
      </c>
      <c r="C76" s="60">
        <f t="shared" si="15"/>
        <v>36880</v>
      </c>
      <c r="D76" s="34">
        <v>32180</v>
      </c>
      <c r="E76" s="34">
        <v>0</v>
      </c>
      <c r="F76" s="34">
        <v>4700</v>
      </c>
      <c r="G76" s="35">
        <v>0</v>
      </c>
      <c r="H76" s="25">
        <v>68278</v>
      </c>
      <c r="I76" s="23">
        <v>66500</v>
      </c>
      <c r="J76" s="26">
        <v>14931</v>
      </c>
    </row>
    <row r="77" spans="1:11" x14ac:dyDescent="0.25">
      <c r="A77" s="20" t="s">
        <v>61</v>
      </c>
      <c r="B77" s="21">
        <v>46959</v>
      </c>
      <c r="C77" s="60">
        <f t="shared" si="15"/>
        <v>100520</v>
      </c>
      <c r="D77" s="34">
        <v>7361</v>
      </c>
      <c r="E77" s="34">
        <v>0</v>
      </c>
      <c r="F77" s="34">
        <v>93039</v>
      </c>
      <c r="G77" s="35">
        <v>120</v>
      </c>
      <c r="H77" s="25">
        <v>82603</v>
      </c>
      <c r="I77" s="23">
        <v>58983</v>
      </c>
      <c r="J77" s="26">
        <v>71257</v>
      </c>
    </row>
    <row r="78" spans="1:11" x14ac:dyDescent="0.25">
      <c r="A78" s="58" t="s">
        <v>62</v>
      </c>
      <c r="B78" s="59"/>
      <c r="C78" s="60"/>
      <c r="D78" s="34"/>
      <c r="E78" s="34"/>
      <c r="F78" s="34"/>
      <c r="G78" s="35"/>
      <c r="H78" s="25"/>
      <c r="I78" s="23"/>
      <c r="J78" s="26"/>
    </row>
    <row r="79" spans="1:11" x14ac:dyDescent="0.25">
      <c r="A79" s="20" t="s">
        <v>63</v>
      </c>
      <c r="B79" s="21">
        <v>139178</v>
      </c>
      <c r="C79" s="60">
        <f>SUM(D79:G79)</f>
        <v>102490</v>
      </c>
      <c r="D79" s="34">
        <v>77192</v>
      </c>
      <c r="E79" s="34">
        <v>0</v>
      </c>
      <c r="F79" s="34">
        <v>24298</v>
      </c>
      <c r="G79" s="35">
        <v>1000</v>
      </c>
      <c r="H79" s="25">
        <v>103815</v>
      </c>
      <c r="I79" s="23">
        <v>116887</v>
      </c>
      <c r="J79" s="26">
        <v>42780</v>
      </c>
    </row>
    <row r="80" spans="1:11" x14ac:dyDescent="0.25">
      <c r="A80" s="20" t="s">
        <v>64</v>
      </c>
      <c r="B80" s="21">
        <v>71366</v>
      </c>
      <c r="C80" s="60">
        <f>SUM(D80:G80)</f>
        <v>66173</v>
      </c>
      <c r="D80" s="34">
        <v>58149</v>
      </c>
      <c r="E80" s="34">
        <v>0</v>
      </c>
      <c r="F80" s="34">
        <v>8024</v>
      </c>
      <c r="G80" s="35">
        <v>0</v>
      </c>
      <c r="H80" s="25">
        <v>60633</v>
      </c>
      <c r="I80" s="23">
        <v>85138</v>
      </c>
      <c r="J80" s="26">
        <v>81456</v>
      </c>
    </row>
    <row r="81" spans="1:10" x14ac:dyDescent="0.25">
      <c r="A81" s="20" t="s">
        <v>60</v>
      </c>
      <c r="B81" s="21">
        <v>0</v>
      </c>
      <c r="C81" s="60">
        <f>SUM(D81:G81)</f>
        <v>0</v>
      </c>
      <c r="D81" s="34"/>
      <c r="E81" s="34"/>
      <c r="F81" s="34">
        <v>0</v>
      </c>
      <c r="G81" s="35"/>
      <c r="H81" s="25"/>
      <c r="I81" s="23"/>
      <c r="J81" s="26"/>
    </row>
    <row r="82" spans="1:10" x14ac:dyDescent="0.25">
      <c r="A82" s="20" t="s">
        <v>61</v>
      </c>
      <c r="B82" s="21">
        <v>12400</v>
      </c>
      <c r="C82" s="60">
        <f t="shared" si="15"/>
        <v>19648</v>
      </c>
      <c r="D82" s="34"/>
      <c r="E82" s="34"/>
      <c r="F82" s="34">
        <v>19648</v>
      </c>
      <c r="G82" s="35"/>
      <c r="H82" s="25">
        <v>23703</v>
      </c>
      <c r="I82" s="23">
        <v>86120</v>
      </c>
      <c r="J82" s="26">
        <v>23360</v>
      </c>
    </row>
    <row r="83" spans="1:10" ht="24.75" customHeight="1" x14ac:dyDescent="0.25">
      <c r="A83" s="66" t="s">
        <v>55</v>
      </c>
      <c r="B83" s="38">
        <v>729393</v>
      </c>
      <c r="C83" s="39">
        <f>SUM(C73:C82)-1</f>
        <v>766598</v>
      </c>
      <c r="D83" s="40">
        <f t="shared" ref="D83:J83" si="16">SUM(D73:D82)</f>
        <v>525570</v>
      </c>
      <c r="E83" s="40">
        <f>SUM(E73:E82)</f>
        <v>14170</v>
      </c>
      <c r="F83" s="40">
        <f t="shared" si="16"/>
        <v>179770</v>
      </c>
      <c r="G83" s="41">
        <f>SUM(G73:G82)</f>
        <v>47089</v>
      </c>
      <c r="H83" s="67">
        <f>SUM(H73:H82)-1</f>
        <v>812007</v>
      </c>
      <c r="I83" s="40">
        <f t="shared" si="16"/>
        <v>871554</v>
      </c>
      <c r="J83" s="68">
        <f t="shared" si="16"/>
        <v>712964</v>
      </c>
    </row>
    <row r="84" spans="1:10" x14ac:dyDescent="0.25">
      <c r="A84" s="2" t="s">
        <v>65</v>
      </c>
    </row>
    <row r="87" spans="1:10" x14ac:dyDescent="0.25">
      <c r="B87" s="4">
        <f>B70-B83</f>
        <v>0</v>
      </c>
      <c r="C87" s="4">
        <f>C70-C83</f>
        <v>-0.5</v>
      </c>
      <c r="D87" s="4">
        <f>D70-D83</f>
        <v>0</v>
      </c>
      <c r="E87" s="4">
        <f>E70-E83</f>
        <v>0</v>
      </c>
      <c r="F87" s="4">
        <f t="shared" ref="F87:J87" si="17">F70-F83</f>
        <v>-1.5</v>
      </c>
      <c r="G87" s="4">
        <f>G70-G83</f>
        <v>0</v>
      </c>
      <c r="H87" s="4">
        <f t="shared" si="17"/>
        <v>0</v>
      </c>
      <c r="I87" s="4">
        <f t="shared" si="17"/>
        <v>0</v>
      </c>
      <c r="J87" s="4">
        <f t="shared" si="17"/>
        <v>0</v>
      </c>
    </row>
  </sheetData>
  <mergeCells count="4">
    <mergeCell ref="N4:S4"/>
    <mergeCell ref="B5:B6"/>
    <mergeCell ref="C5:G5"/>
    <mergeCell ref="H5:J5"/>
  </mergeCells>
  <printOptions horizontalCentered="1"/>
  <pageMargins left="0.17" right="0.17" top="0.39" bottom="0.28000000000000003" header="0.31496062992126" footer="0.31496062992126"/>
  <pageSetup scale="90" orientation="landscape" r:id="rId1"/>
  <rowBreaks count="2" manualBreakCount="2">
    <brk id="35" max="9" man="1"/>
    <brk id="60"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BreakPreview" zoomScale="85" zoomScaleNormal="100" zoomScaleSheetLayoutView="85" workbookViewId="0">
      <pane xSplit="1" ySplit="7" topLeftCell="B38" activePane="bottomRight" state="frozen"/>
      <selection activeCell="E61" sqref="E61"/>
      <selection pane="topRight" activeCell="E61" sqref="E61"/>
      <selection pane="bottomLeft" activeCell="E61" sqref="E61"/>
      <selection pane="bottomRight" activeCell="D61" sqref="D61"/>
    </sheetView>
  </sheetViews>
  <sheetFormatPr defaultColWidth="8" defaultRowHeight="12.75" x14ac:dyDescent="0.2"/>
  <cols>
    <col min="1" max="1" width="25.140625" style="192" customWidth="1"/>
    <col min="2" max="2" width="12.28515625" style="168" customWidth="1"/>
    <col min="3" max="3" width="14.140625" style="168" customWidth="1"/>
    <col min="4" max="6" width="13.140625" style="168" customWidth="1"/>
    <col min="7" max="9" width="14.140625" style="168" customWidth="1"/>
    <col min="10" max="10" width="13.42578125" style="168" customWidth="1"/>
    <col min="11" max="11" width="13.140625" style="168" customWidth="1"/>
    <col min="12" max="12" width="10.140625" style="69" bestFit="1" customWidth="1"/>
    <col min="13" max="13" width="9" style="168" bestFit="1" customWidth="1"/>
    <col min="14" max="15" width="8" style="168"/>
    <col min="16" max="16" width="9" style="168" bestFit="1" customWidth="1"/>
    <col min="17" max="16384" width="8" style="168"/>
  </cols>
  <sheetData>
    <row r="1" spans="1:13" ht="9" customHeight="1" x14ac:dyDescent="0.2">
      <c r="A1" s="192" t="s">
        <v>1414</v>
      </c>
    </row>
    <row r="2" spans="1:13" x14ac:dyDescent="0.2">
      <c r="A2" s="193" t="s">
        <v>66</v>
      </c>
      <c r="B2" s="169"/>
      <c r="C2" s="169"/>
      <c r="D2" s="169"/>
      <c r="E2" s="169"/>
      <c r="F2" s="169"/>
      <c r="G2" s="169"/>
      <c r="H2" s="169"/>
      <c r="I2" s="169"/>
      <c r="J2" s="170"/>
      <c r="K2" s="171"/>
      <c r="L2" s="172"/>
    </row>
    <row r="3" spans="1:13" x14ac:dyDescent="0.2">
      <c r="A3" s="193" t="s">
        <v>67</v>
      </c>
      <c r="B3" s="169"/>
      <c r="C3" s="169"/>
      <c r="D3" s="169"/>
      <c r="E3" s="169"/>
      <c r="F3" s="169"/>
      <c r="G3" s="169"/>
      <c r="H3" s="169"/>
      <c r="I3" s="169"/>
      <c r="J3" s="169"/>
      <c r="K3" s="169"/>
      <c r="L3" s="172"/>
    </row>
    <row r="4" spans="1:13" x14ac:dyDescent="0.2">
      <c r="A4" s="193" t="s">
        <v>1</v>
      </c>
      <c r="B4" s="169"/>
      <c r="C4" s="169"/>
      <c r="D4" s="169"/>
      <c r="E4" s="169"/>
      <c r="F4" s="169"/>
      <c r="G4" s="169"/>
      <c r="H4" s="169"/>
      <c r="I4" s="169"/>
      <c r="J4" s="422"/>
      <c r="K4" s="422"/>
      <c r="L4" s="172"/>
    </row>
    <row r="5" spans="1:13" ht="3.75" customHeight="1" thickBot="1" x14ac:dyDescent="0.25">
      <c r="A5" s="194"/>
      <c r="B5" s="169"/>
      <c r="C5" s="169"/>
      <c r="D5" s="169"/>
      <c r="E5" s="169"/>
      <c r="F5" s="169"/>
      <c r="G5" s="169"/>
      <c r="H5" s="169"/>
      <c r="I5" s="169"/>
      <c r="J5" s="169"/>
      <c r="K5" s="169"/>
      <c r="L5" s="172"/>
    </row>
    <row r="6" spans="1:13" s="69" customFormat="1" ht="17.25" customHeight="1" x14ac:dyDescent="0.2">
      <c r="A6" s="221"/>
      <c r="B6" s="423" t="s">
        <v>677</v>
      </c>
      <c r="C6" s="424"/>
      <c r="D6" s="424"/>
      <c r="E6" s="425"/>
      <c r="F6" s="222"/>
      <c r="G6" s="222"/>
      <c r="H6" s="222"/>
      <c r="I6" s="424" t="s">
        <v>680</v>
      </c>
      <c r="J6" s="424"/>
      <c r="K6" s="426"/>
      <c r="L6" s="173"/>
    </row>
    <row r="7" spans="1:13" s="69" customFormat="1" ht="67.5" customHeight="1" thickBot="1" x14ac:dyDescent="0.25">
      <c r="A7" s="223"/>
      <c r="B7" s="174" t="s">
        <v>346</v>
      </c>
      <c r="C7" s="174" t="s">
        <v>345</v>
      </c>
      <c r="D7" s="175" t="s">
        <v>347</v>
      </c>
      <c r="E7" s="176" t="s">
        <v>406</v>
      </c>
      <c r="F7" s="195" t="s">
        <v>678</v>
      </c>
      <c r="G7" s="195" t="s">
        <v>68</v>
      </c>
      <c r="H7" s="195" t="s">
        <v>679</v>
      </c>
      <c r="I7" s="177" t="s">
        <v>69</v>
      </c>
      <c r="J7" s="174" t="s">
        <v>348</v>
      </c>
      <c r="K7" s="224" t="s">
        <v>349</v>
      </c>
      <c r="L7" s="173"/>
    </row>
    <row r="8" spans="1:13" ht="15" customHeight="1" x14ac:dyDescent="0.2">
      <c r="A8" s="225" t="s">
        <v>650</v>
      </c>
      <c r="B8" s="226"/>
      <c r="C8" s="227"/>
      <c r="D8" s="169"/>
      <c r="E8" s="227"/>
      <c r="F8" s="226"/>
      <c r="G8" s="227"/>
      <c r="H8" s="169"/>
      <c r="I8" s="228"/>
      <c r="J8" s="228"/>
      <c r="K8" s="229"/>
      <c r="L8" s="173"/>
    </row>
    <row r="9" spans="1:13" ht="15" customHeight="1" x14ac:dyDescent="0.2">
      <c r="A9" s="225" t="s">
        <v>651</v>
      </c>
      <c r="B9" s="226"/>
      <c r="C9" s="227"/>
      <c r="D9" s="169"/>
      <c r="E9" s="227"/>
      <c r="F9" s="226"/>
      <c r="G9" s="227"/>
      <c r="H9" s="169"/>
      <c r="I9" s="228"/>
      <c r="J9" s="228"/>
      <c r="K9" s="229"/>
      <c r="L9" s="173"/>
    </row>
    <row r="10" spans="1:13" ht="14.25" x14ac:dyDescent="0.2">
      <c r="A10" s="342" t="s">
        <v>652</v>
      </c>
      <c r="B10" s="179">
        <v>35982</v>
      </c>
      <c r="C10" s="178">
        <v>3129.98</v>
      </c>
      <c r="D10" s="178">
        <v>-15835.3</v>
      </c>
      <c r="E10" s="178">
        <f>SUM(B10:D10)</f>
        <v>23276.680000000004</v>
      </c>
      <c r="F10" s="179">
        <v>7973</v>
      </c>
      <c r="G10" s="178">
        <v>-5572</v>
      </c>
      <c r="H10" s="180">
        <f>SUM(E10:G10)</f>
        <v>25677.680000000004</v>
      </c>
      <c r="I10" s="181">
        <v>7139</v>
      </c>
      <c r="J10" s="181">
        <v>-16379</v>
      </c>
      <c r="K10" s="216">
        <f>SUM(H10:J10)+1</f>
        <v>16438.680000000008</v>
      </c>
      <c r="L10" s="173"/>
      <c r="M10" s="169">
        <v>-0.29102999999304302</v>
      </c>
    </row>
    <row r="11" spans="1:13" ht="14.25" x14ac:dyDescent="0.2">
      <c r="A11" s="342" t="s">
        <v>653</v>
      </c>
      <c r="B11" s="179">
        <v>4700.643</v>
      </c>
      <c r="C11" s="178">
        <v>76.34</v>
      </c>
      <c r="D11" s="178">
        <v>0</v>
      </c>
      <c r="E11" s="178">
        <f>SUM(B11:D11)</f>
        <v>4776.9830000000002</v>
      </c>
      <c r="F11" s="179">
        <v>-3250</v>
      </c>
      <c r="G11" s="178">
        <v>0</v>
      </c>
      <c r="H11" s="180">
        <f t="shared" ref="H11:H13" si="0">SUM(E11:G11)</f>
        <v>1526.9830000000002</v>
      </c>
      <c r="I11" s="181">
        <v>0</v>
      </c>
      <c r="J11" s="181">
        <v>0</v>
      </c>
      <c r="K11" s="216">
        <f>SUM(H11:J11)</f>
        <v>1526.9830000000002</v>
      </c>
      <c r="L11" s="173"/>
    </row>
    <row r="12" spans="1:13" ht="14.25" x14ac:dyDescent="0.2">
      <c r="A12" s="343" t="s">
        <v>654</v>
      </c>
      <c r="B12" s="179">
        <v>55216.817000000003</v>
      </c>
      <c r="C12" s="178">
        <v>37738.853999999999</v>
      </c>
      <c r="D12" s="178">
        <v>-39450</v>
      </c>
      <c r="E12" s="178">
        <f>SUM(B12:D12)</f>
        <v>53505.671000000002</v>
      </c>
      <c r="F12" s="179">
        <v>0</v>
      </c>
      <c r="G12" s="178">
        <v>0</v>
      </c>
      <c r="H12" s="180">
        <f t="shared" si="0"/>
        <v>53505.671000000002</v>
      </c>
      <c r="I12" s="181">
        <v>40200</v>
      </c>
      <c r="J12" s="181">
        <v>-48729</v>
      </c>
      <c r="K12" s="216">
        <f t="shared" ref="K12:K13" si="1">SUM(H12:J12)</f>
        <v>44976.671000000002</v>
      </c>
      <c r="L12" s="173"/>
    </row>
    <row r="13" spans="1:13" ht="14.25" x14ac:dyDescent="0.2">
      <c r="A13" s="343" t="s">
        <v>655</v>
      </c>
      <c r="B13" s="179">
        <v>4767.3</v>
      </c>
      <c r="C13" s="178">
        <v>481.93</v>
      </c>
      <c r="D13" s="178">
        <v>0</v>
      </c>
      <c r="E13" s="178">
        <f>SUM(B13:D13)</f>
        <v>5249.2300000000005</v>
      </c>
      <c r="F13" s="179">
        <v>0</v>
      </c>
      <c r="G13" s="178">
        <v>0</v>
      </c>
      <c r="H13" s="180">
        <f t="shared" si="0"/>
        <v>5249.2300000000005</v>
      </c>
      <c r="I13" s="181">
        <v>360</v>
      </c>
      <c r="J13" s="181">
        <v>0</v>
      </c>
      <c r="K13" s="216">
        <f t="shared" si="1"/>
        <v>5609.2300000000005</v>
      </c>
      <c r="L13" s="173"/>
    </row>
    <row r="14" spans="1:13" ht="12.75" customHeight="1" x14ac:dyDescent="0.2">
      <c r="A14" s="217" t="s">
        <v>71</v>
      </c>
      <c r="B14" s="183">
        <f>SUM(B10:B13)</f>
        <v>100666.76</v>
      </c>
      <c r="C14" s="182">
        <f t="shared" ref="C14:J14" si="2">SUM(C10:C13)</f>
        <v>41427.103999999999</v>
      </c>
      <c r="D14" s="182">
        <f t="shared" si="2"/>
        <v>-55285.3</v>
      </c>
      <c r="E14" s="182">
        <f t="shared" si="2"/>
        <v>86808.563999999998</v>
      </c>
      <c r="F14" s="183">
        <f t="shared" si="2"/>
        <v>4723</v>
      </c>
      <c r="G14" s="183">
        <f t="shared" si="2"/>
        <v>-5572</v>
      </c>
      <c r="H14" s="183">
        <f t="shared" si="2"/>
        <v>85959.563999999998</v>
      </c>
      <c r="I14" s="184">
        <f t="shared" si="2"/>
        <v>47699</v>
      </c>
      <c r="J14" s="184">
        <f t="shared" si="2"/>
        <v>-65108</v>
      </c>
      <c r="K14" s="218">
        <f>SUM(K10:K13)-1</f>
        <v>68550.564000000013</v>
      </c>
      <c r="L14" s="173"/>
    </row>
    <row r="15" spans="1:13" ht="12.75" customHeight="1" x14ac:dyDescent="0.2">
      <c r="A15" s="219"/>
      <c r="B15" s="187"/>
      <c r="C15" s="185"/>
      <c r="D15" s="186"/>
      <c r="E15" s="185"/>
      <c r="F15" s="187"/>
      <c r="G15" s="187"/>
      <c r="H15" s="186"/>
      <c r="I15" s="188"/>
      <c r="J15" s="188"/>
      <c r="K15" s="220"/>
      <c r="L15" s="173"/>
    </row>
    <row r="16" spans="1:13" ht="13.5" thickBot="1" x14ac:dyDescent="0.25">
      <c r="A16" s="219" t="s">
        <v>656</v>
      </c>
      <c r="B16" s="179"/>
      <c r="C16" s="178"/>
      <c r="D16" s="180"/>
      <c r="E16" s="178"/>
      <c r="F16" s="179"/>
      <c r="G16" s="178"/>
      <c r="H16" s="180"/>
      <c r="I16" s="181"/>
      <c r="J16" s="181"/>
      <c r="K16" s="216"/>
      <c r="L16" s="173"/>
    </row>
    <row r="17" spans="1:12" ht="15" thickBot="1" x14ac:dyDescent="0.25">
      <c r="A17" s="342" t="s">
        <v>657</v>
      </c>
      <c r="B17" s="213">
        <v>26164</v>
      </c>
      <c r="C17" s="214">
        <v>123520</v>
      </c>
      <c r="D17" s="214">
        <v>-130906</v>
      </c>
      <c r="E17" s="214">
        <f>SUM(B17:D17)+1</f>
        <v>18779</v>
      </c>
      <c r="F17" s="213">
        <v>0</v>
      </c>
      <c r="G17" s="214">
        <v>0</v>
      </c>
      <c r="H17" s="215">
        <f>SUM(E17:G17)</f>
        <v>18779</v>
      </c>
      <c r="I17" s="181">
        <v>140054</v>
      </c>
      <c r="J17" s="181">
        <v>-128881</v>
      </c>
      <c r="K17" s="216">
        <f>SUM(H17:J17)</f>
        <v>29952</v>
      </c>
      <c r="L17" s="173"/>
    </row>
    <row r="18" spans="1:12" ht="15" thickBot="1" x14ac:dyDescent="0.25">
      <c r="A18" s="342" t="s">
        <v>658</v>
      </c>
      <c r="B18" s="179">
        <v>60909</v>
      </c>
      <c r="C18" s="178">
        <v>77808</v>
      </c>
      <c r="D18" s="178">
        <v>-80298</v>
      </c>
      <c r="E18" s="214">
        <f t="shared" ref="E18:E25" si="3">SUM(B18:D18)+1</f>
        <v>58420</v>
      </c>
      <c r="F18" s="179">
        <v>0</v>
      </c>
      <c r="G18" s="178">
        <v>0</v>
      </c>
      <c r="H18" s="180">
        <f>SUM(E18:G18)</f>
        <v>58420</v>
      </c>
      <c r="I18" s="181">
        <v>75340</v>
      </c>
      <c r="J18" s="181">
        <v>-100982</v>
      </c>
      <c r="K18" s="216">
        <f>SUM(H18:J18)-1</f>
        <v>32777</v>
      </c>
      <c r="L18" s="173"/>
    </row>
    <row r="19" spans="1:12" ht="15" thickBot="1" x14ac:dyDescent="0.25">
      <c r="A19" s="342" t="s">
        <v>659</v>
      </c>
      <c r="B19" s="179">
        <v>23480</v>
      </c>
      <c r="C19" s="178">
        <v>21087</v>
      </c>
      <c r="D19" s="178">
        <v>-37286</v>
      </c>
      <c r="E19" s="214">
        <f t="shared" si="3"/>
        <v>7282</v>
      </c>
      <c r="F19" s="179">
        <v>0</v>
      </c>
      <c r="G19" s="178">
        <v>0</v>
      </c>
      <c r="H19" s="180">
        <f>SUM(E19:G19)</f>
        <v>7282</v>
      </c>
      <c r="I19" s="181">
        <v>20350</v>
      </c>
      <c r="J19" s="181">
        <v>-20712</v>
      </c>
      <c r="K19" s="216">
        <f>SUM(H19:J19)-2</f>
        <v>6918</v>
      </c>
      <c r="L19" s="173"/>
    </row>
    <row r="20" spans="1:12" ht="15" thickBot="1" x14ac:dyDescent="0.25">
      <c r="A20" s="342" t="s">
        <v>660</v>
      </c>
      <c r="B20" s="179">
        <v>2871</v>
      </c>
      <c r="C20" s="178">
        <v>784</v>
      </c>
      <c r="D20" s="178">
        <v>-1337</v>
      </c>
      <c r="E20" s="214">
        <f t="shared" si="3"/>
        <v>2319</v>
      </c>
      <c r="F20" s="179">
        <v>703</v>
      </c>
      <c r="G20" s="178">
        <v>0</v>
      </c>
      <c r="H20" s="180">
        <f>SUM(E20:G20)</f>
        <v>3022</v>
      </c>
      <c r="I20" s="181">
        <v>6500</v>
      </c>
      <c r="J20" s="181">
        <v>-225</v>
      </c>
      <c r="K20" s="216">
        <f>SUM(H20:J20)-2</f>
        <v>9295</v>
      </c>
      <c r="L20" s="173"/>
    </row>
    <row r="21" spans="1:12" ht="15" thickBot="1" x14ac:dyDescent="0.25">
      <c r="A21" s="342" t="s">
        <v>661</v>
      </c>
      <c r="B21" s="179">
        <v>8095</v>
      </c>
      <c r="C21" s="178">
        <v>12088</v>
      </c>
      <c r="D21" s="178">
        <v>-17886</v>
      </c>
      <c r="E21" s="214">
        <f t="shared" si="3"/>
        <v>2298</v>
      </c>
      <c r="F21" s="179">
        <v>0</v>
      </c>
      <c r="G21" s="178">
        <v>0</v>
      </c>
      <c r="H21" s="180">
        <f>SUM(E21:G21)</f>
        <v>2298</v>
      </c>
      <c r="I21" s="181">
        <v>13568</v>
      </c>
      <c r="J21" s="181">
        <v>-15365</v>
      </c>
      <c r="K21" s="216">
        <f>SUM(H21:J21)-1</f>
        <v>500</v>
      </c>
      <c r="L21" s="173"/>
    </row>
    <row r="22" spans="1:12" ht="15" thickBot="1" x14ac:dyDescent="0.25">
      <c r="A22" s="342" t="s">
        <v>662</v>
      </c>
      <c r="B22" s="179">
        <v>56</v>
      </c>
      <c r="C22" s="178">
        <v>3125</v>
      </c>
      <c r="D22" s="178">
        <v>-2421</v>
      </c>
      <c r="E22" s="214">
        <f t="shared" si="3"/>
        <v>761</v>
      </c>
      <c r="F22" s="179">
        <v>0</v>
      </c>
      <c r="G22" s="179">
        <v>0</v>
      </c>
      <c r="H22" s="180">
        <f t="shared" ref="H22:H25" si="4">SUM(E22:G22)</f>
        <v>761</v>
      </c>
      <c r="I22" s="181">
        <v>3761</v>
      </c>
      <c r="J22" s="181">
        <v>-3963</v>
      </c>
      <c r="K22" s="216">
        <f>SUM(H22:J22)-2</f>
        <v>557</v>
      </c>
      <c r="L22" s="173"/>
    </row>
    <row r="23" spans="1:12" ht="15" thickBot="1" x14ac:dyDescent="0.25">
      <c r="A23" s="343" t="s">
        <v>663</v>
      </c>
      <c r="B23" s="179">
        <v>9996</v>
      </c>
      <c r="C23" s="178">
        <v>3960</v>
      </c>
      <c r="D23" s="178">
        <v>-1528</v>
      </c>
      <c r="E23" s="214">
        <f t="shared" si="3"/>
        <v>12429</v>
      </c>
      <c r="F23" s="179">
        <v>0</v>
      </c>
      <c r="G23" s="179">
        <v>-4671</v>
      </c>
      <c r="H23" s="180">
        <f t="shared" si="4"/>
        <v>7758</v>
      </c>
      <c r="I23" s="181">
        <v>2000</v>
      </c>
      <c r="J23" s="181">
        <v>-1248</v>
      </c>
      <c r="K23" s="216">
        <f t="shared" ref="K23" si="5">SUM(H23:J23)</f>
        <v>8510</v>
      </c>
      <c r="L23" s="173"/>
    </row>
    <row r="24" spans="1:12" ht="15" thickBot="1" x14ac:dyDescent="0.25">
      <c r="A24" s="343" t="s">
        <v>664</v>
      </c>
      <c r="B24" s="179">
        <v>22551</v>
      </c>
      <c r="C24" s="178">
        <v>6734</v>
      </c>
      <c r="D24" s="178">
        <v>-2104</v>
      </c>
      <c r="E24" s="214">
        <f t="shared" si="3"/>
        <v>27182</v>
      </c>
      <c r="F24" s="179">
        <v>0</v>
      </c>
      <c r="G24" s="179">
        <v>-9352</v>
      </c>
      <c r="H24" s="180">
        <f t="shared" si="4"/>
        <v>17830</v>
      </c>
      <c r="I24" s="181">
        <v>3200</v>
      </c>
      <c r="J24" s="181">
        <v>0</v>
      </c>
      <c r="K24" s="216">
        <f>SUM(H24:J24)-2</f>
        <v>21028</v>
      </c>
      <c r="L24" s="173"/>
    </row>
    <row r="25" spans="1:12" ht="14.25" x14ac:dyDescent="0.2">
      <c r="A25" s="344" t="s">
        <v>77</v>
      </c>
      <c r="B25" s="179">
        <v>349</v>
      </c>
      <c r="C25" s="178">
        <v>204</v>
      </c>
      <c r="D25" s="178">
        <v>-133</v>
      </c>
      <c r="E25" s="214">
        <f t="shared" si="3"/>
        <v>421</v>
      </c>
      <c r="F25" s="179">
        <v>0</v>
      </c>
      <c r="G25" s="179">
        <v>0</v>
      </c>
      <c r="H25" s="180">
        <f t="shared" si="4"/>
        <v>421</v>
      </c>
      <c r="I25" s="181">
        <v>200</v>
      </c>
      <c r="J25" s="181">
        <v>-345</v>
      </c>
      <c r="K25" s="216">
        <f>SUM(H25:J25)-2</f>
        <v>274</v>
      </c>
      <c r="L25" s="173"/>
    </row>
    <row r="26" spans="1:12" ht="15" customHeight="1" x14ac:dyDescent="0.2">
      <c r="A26" s="217" t="s">
        <v>73</v>
      </c>
      <c r="B26" s="183">
        <f>SUM(B17:B25)</f>
        <v>154471</v>
      </c>
      <c r="C26" s="183">
        <f t="shared" ref="C26:D26" si="6">SUM(C17:C25)</f>
        <v>249310</v>
      </c>
      <c r="D26" s="183">
        <f t="shared" si="6"/>
        <v>-273899</v>
      </c>
      <c r="E26" s="183">
        <f>SUM(E17:E25)</f>
        <v>129891</v>
      </c>
      <c r="F26" s="183">
        <f t="shared" ref="F26:J26" si="7">SUM(F17:F25)</f>
        <v>703</v>
      </c>
      <c r="G26" s="183">
        <f t="shared" si="7"/>
        <v>-14023</v>
      </c>
      <c r="H26" s="183">
        <f>SUM(H17:H25)-1</f>
        <v>116570</v>
      </c>
      <c r="I26" s="333">
        <f t="shared" si="7"/>
        <v>264973</v>
      </c>
      <c r="J26" s="333">
        <f t="shared" si="7"/>
        <v>-271721</v>
      </c>
      <c r="K26" s="218">
        <f>SUM(K17:K25)+1</f>
        <v>109812</v>
      </c>
      <c r="L26" s="173"/>
    </row>
    <row r="27" spans="1:12" ht="15" customHeight="1" x14ac:dyDescent="0.2">
      <c r="A27" s="219"/>
      <c r="B27" s="187"/>
      <c r="C27" s="187"/>
      <c r="D27" s="186"/>
      <c r="E27" s="187"/>
      <c r="F27" s="187"/>
      <c r="G27" s="187"/>
      <c r="H27" s="186"/>
      <c r="I27" s="181"/>
      <c r="J27" s="181"/>
      <c r="K27" s="220"/>
      <c r="L27" s="173"/>
    </row>
    <row r="28" spans="1:12" ht="25.5" x14ac:dyDescent="0.2">
      <c r="A28" s="219" t="s">
        <v>665</v>
      </c>
      <c r="B28" s="179"/>
      <c r="C28" s="178"/>
      <c r="D28" s="180"/>
      <c r="E28" s="178"/>
      <c r="F28" s="179"/>
      <c r="G28" s="178"/>
      <c r="H28" s="180"/>
      <c r="I28" s="181"/>
      <c r="J28" s="181"/>
      <c r="K28" s="220"/>
      <c r="L28" s="173"/>
    </row>
    <row r="29" spans="1:12" ht="14.25" x14ac:dyDescent="0.2">
      <c r="A29" s="342" t="s">
        <v>666</v>
      </c>
      <c r="B29" s="179">
        <v>42943</v>
      </c>
      <c r="C29" s="178">
        <f>69272+913</f>
        <v>70185</v>
      </c>
      <c r="D29" s="180">
        <v>-33965</v>
      </c>
      <c r="E29" s="178">
        <f>SUM(B29:D29)</f>
        <v>79163</v>
      </c>
      <c r="F29" s="179">
        <v>7237</v>
      </c>
      <c r="G29" s="178">
        <v>0</v>
      </c>
      <c r="H29" s="180">
        <f>SUM(E29:G29)</f>
        <v>86400</v>
      </c>
      <c r="I29" s="181">
        <v>74923</v>
      </c>
      <c r="J29" s="181">
        <v>-65905</v>
      </c>
      <c r="K29" s="216">
        <f>SUM(H29:J29)</f>
        <v>95418</v>
      </c>
      <c r="L29" s="173"/>
    </row>
    <row r="30" spans="1:12" ht="14.25" x14ac:dyDescent="0.2">
      <c r="A30" s="342" t="s">
        <v>667</v>
      </c>
      <c r="B30" s="179">
        <v>17510</v>
      </c>
      <c r="C30" s="178">
        <v>43676</v>
      </c>
      <c r="D30" s="180">
        <v>-26698</v>
      </c>
      <c r="E30" s="178">
        <f t="shared" ref="E30:E32" si="8">SUM(B30:D30)</f>
        <v>34488</v>
      </c>
      <c r="F30" s="179">
        <v>7075</v>
      </c>
      <c r="G30" s="178">
        <v>0</v>
      </c>
      <c r="H30" s="180">
        <f t="shared" ref="H30:H32" si="9">SUM(E30:G30)</f>
        <v>41563</v>
      </c>
      <c r="I30" s="181">
        <v>76234</v>
      </c>
      <c r="J30" s="181">
        <v>-54483</v>
      </c>
      <c r="K30" s="216">
        <f>SUM(H30:J30)-1</f>
        <v>63313</v>
      </c>
      <c r="L30" s="173"/>
    </row>
    <row r="31" spans="1:12" ht="14.25" x14ac:dyDescent="0.2">
      <c r="A31" s="342" t="s">
        <v>668</v>
      </c>
      <c r="B31" s="179">
        <v>5003</v>
      </c>
      <c r="C31" s="178">
        <v>28118</v>
      </c>
      <c r="D31" s="180">
        <v>-26874</v>
      </c>
      <c r="E31" s="178">
        <f t="shared" si="8"/>
        <v>6247</v>
      </c>
      <c r="F31" s="179">
        <v>-379</v>
      </c>
      <c r="G31" s="178">
        <v>0</v>
      </c>
      <c r="H31" s="180">
        <f t="shared" si="9"/>
        <v>5868</v>
      </c>
      <c r="I31" s="181">
        <v>6420</v>
      </c>
      <c r="J31" s="181">
        <v>-35505</v>
      </c>
      <c r="K31" s="216">
        <f>SUM(H31:J31)+1</f>
        <v>-23216</v>
      </c>
      <c r="L31" s="173"/>
    </row>
    <row r="32" spans="1:12" ht="14.25" x14ac:dyDescent="0.2">
      <c r="A32" s="346" t="s">
        <v>669</v>
      </c>
      <c r="B32" s="179">
        <v>4325</v>
      </c>
      <c r="C32" s="178">
        <f>4228+32+1500</f>
        <v>5760</v>
      </c>
      <c r="D32" s="180">
        <v>-11240</v>
      </c>
      <c r="E32" s="178">
        <f t="shared" si="8"/>
        <v>-1155</v>
      </c>
      <c r="F32" s="179">
        <v>0</v>
      </c>
      <c r="G32" s="178">
        <v>0</v>
      </c>
      <c r="H32" s="180">
        <f t="shared" si="9"/>
        <v>-1155</v>
      </c>
      <c r="I32" s="181">
        <v>4228</v>
      </c>
      <c r="J32" s="181">
        <v>-12140</v>
      </c>
      <c r="K32" s="216">
        <f t="shared" ref="K32" si="10">SUM(H32:J32)</f>
        <v>-9067</v>
      </c>
      <c r="L32" s="173"/>
    </row>
    <row r="33" spans="1:12" ht="14.25" x14ac:dyDescent="0.2">
      <c r="A33" s="343" t="s">
        <v>76</v>
      </c>
      <c r="B33" s="179">
        <v>27333</v>
      </c>
      <c r="C33" s="178">
        <v>2826</v>
      </c>
      <c r="D33" s="178">
        <v>-2555</v>
      </c>
      <c r="E33" s="178">
        <f>SUM(B33:D33)</f>
        <v>27604</v>
      </c>
      <c r="F33" s="179">
        <v>0</v>
      </c>
      <c r="G33" s="178">
        <v>-3555</v>
      </c>
      <c r="H33" s="180">
        <f>SUM(E33:G33)</f>
        <v>24049</v>
      </c>
      <c r="I33" s="181">
        <v>3188</v>
      </c>
      <c r="J33" s="181">
        <v>-3043</v>
      </c>
      <c r="K33" s="216">
        <f>SUM(H33:J33)</f>
        <v>24194</v>
      </c>
      <c r="L33" s="173"/>
    </row>
    <row r="34" spans="1:12" ht="14.25" x14ac:dyDescent="0.2">
      <c r="A34" s="345" t="s">
        <v>670</v>
      </c>
      <c r="B34" s="179">
        <v>4509</v>
      </c>
      <c r="C34" s="178">
        <v>3117</v>
      </c>
      <c r="D34" s="178">
        <v>-4901</v>
      </c>
      <c r="E34" s="178">
        <f>SUM(B34:D34)</f>
        <v>2725</v>
      </c>
      <c r="F34" s="179">
        <v>37</v>
      </c>
      <c r="G34" s="178">
        <v>0</v>
      </c>
      <c r="H34" s="180">
        <f>SUM(E34:G34)</f>
        <v>2762</v>
      </c>
      <c r="I34" s="181">
        <v>2445</v>
      </c>
      <c r="J34" s="181">
        <v>-1998</v>
      </c>
      <c r="K34" s="216">
        <f>SUM(H34:J34)</f>
        <v>3209</v>
      </c>
      <c r="L34" s="173"/>
    </row>
    <row r="35" spans="1:12" ht="14.25" customHeight="1" x14ac:dyDescent="0.2">
      <c r="A35" s="217" t="s">
        <v>74</v>
      </c>
      <c r="B35" s="183">
        <f>SUM(B29:B34)</f>
        <v>101623</v>
      </c>
      <c r="C35" s="183">
        <f t="shared" ref="C35:J35" si="11">SUM(C29:C34)</f>
        <v>153682</v>
      </c>
      <c r="D35" s="183">
        <f t="shared" si="11"/>
        <v>-106233</v>
      </c>
      <c r="E35" s="183">
        <f t="shared" si="11"/>
        <v>149072</v>
      </c>
      <c r="F35" s="183">
        <f t="shared" si="11"/>
        <v>13970</v>
      </c>
      <c r="G35" s="183">
        <f t="shared" si="11"/>
        <v>-3555</v>
      </c>
      <c r="H35" s="183">
        <f t="shared" si="11"/>
        <v>159487</v>
      </c>
      <c r="I35" s="330">
        <f t="shared" si="11"/>
        <v>167438</v>
      </c>
      <c r="J35" s="330">
        <f t="shared" si="11"/>
        <v>-173074</v>
      </c>
      <c r="K35" s="330">
        <f>SUM(K29:K34)-1</f>
        <v>153850</v>
      </c>
      <c r="L35" s="173"/>
    </row>
    <row r="36" spans="1:12" ht="14.25" customHeight="1" x14ac:dyDescent="0.2">
      <c r="A36" s="219"/>
      <c r="B36" s="187"/>
      <c r="C36" s="187"/>
      <c r="D36" s="186"/>
      <c r="E36" s="187"/>
      <c r="F36" s="187"/>
      <c r="G36" s="187"/>
      <c r="H36" s="186"/>
      <c r="I36" s="331"/>
      <c r="J36" s="331"/>
      <c r="K36" s="332"/>
      <c r="L36" s="173"/>
    </row>
    <row r="37" spans="1:12" ht="14.25" customHeight="1" x14ac:dyDescent="0.2">
      <c r="A37" s="334" t="s">
        <v>671</v>
      </c>
      <c r="B37" s="187">
        <f>B35+B14+B26</f>
        <v>356760.76</v>
      </c>
      <c r="C37" s="187">
        <f t="shared" ref="C37:K37" si="12">C35+C14+C26</f>
        <v>444419.10399999999</v>
      </c>
      <c r="D37" s="187">
        <f t="shared" si="12"/>
        <v>-435417.3</v>
      </c>
      <c r="E37" s="187">
        <f t="shared" si="12"/>
        <v>365771.56400000001</v>
      </c>
      <c r="F37" s="187">
        <f t="shared" si="12"/>
        <v>19396</v>
      </c>
      <c r="G37" s="187">
        <f t="shared" si="12"/>
        <v>-23150</v>
      </c>
      <c r="H37" s="187">
        <f t="shared" si="12"/>
        <v>362016.56400000001</v>
      </c>
      <c r="I37" s="331">
        <f t="shared" si="12"/>
        <v>480110</v>
      </c>
      <c r="J37" s="331">
        <f t="shared" si="12"/>
        <v>-509903</v>
      </c>
      <c r="K37" s="332">
        <f t="shared" si="12"/>
        <v>332212.56400000001</v>
      </c>
      <c r="L37" s="173"/>
    </row>
    <row r="38" spans="1:12" ht="14.25" customHeight="1" x14ac:dyDescent="0.2">
      <c r="A38" s="219"/>
      <c r="B38" s="187"/>
      <c r="C38" s="187"/>
      <c r="D38" s="186"/>
      <c r="E38" s="187"/>
      <c r="F38" s="187"/>
      <c r="G38" s="187"/>
      <c r="H38" s="186"/>
      <c r="I38" s="331"/>
      <c r="J38" s="331"/>
      <c r="K38" s="332"/>
      <c r="L38" s="173"/>
    </row>
    <row r="39" spans="1:12" ht="14.25" customHeight="1" x14ac:dyDescent="0.2">
      <c r="A39" s="219"/>
      <c r="B39" s="187"/>
      <c r="C39" s="187"/>
      <c r="D39" s="186"/>
      <c r="E39" s="187"/>
      <c r="F39" s="187"/>
      <c r="G39" s="187"/>
      <c r="H39" s="186"/>
      <c r="I39" s="181"/>
      <c r="J39" s="181"/>
      <c r="K39" s="220"/>
      <c r="L39" s="173"/>
    </row>
    <row r="40" spans="1:12" ht="14.25" customHeight="1" x14ac:dyDescent="0.2">
      <c r="A40" s="219" t="s">
        <v>672</v>
      </c>
      <c r="B40" s="187"/>
      <c r="C40" s="187"/>
      <c r="D40" s="186"/>
      <c r="E40" s="187"/>
      <c r="F40" s="187"/>
      <c r="G40" s="187"/>
      <c r="H40" s="186"/>
      <c r="I40" s="181"/>
      <c r="J40" s="181"/>
      <c r="K40" s="220"/>
      <c r="L40" s="173"/>
    </row>
    <row r="41" spans="1:12" ht="14.25" customHeight="1" x14ac:dyDescent="0.2">
      <c r="A41" s="219" t="s">
        <v>60</v>
      </c>
      <c r="B41" s="187"/>
      <c r="C41" s="187"/>
      <c r="D41" s="186"/>
      <c r="E41" s="187"/>
      <c r="F41" s="187"/>
      <c r="G41" s="187"/>
      <c r="H41" s="186"/>
      <c r="I41" s="181"/>
      <c r="J41" s="181"/>
      <c r="K41" s="220"/>
      <c r="L41" s="173"/>
    </row>
    <row r="42" spans="1:12" ht="14.25" x14ac:dyDescent="0.2">
      <c r="A42" s="348" t="s">
        <v>290</v>
      </c>
      <c r="B42" s="179">
        <v>39238</v>
      </c>
      <c r="C42" s="178">
        <v>37530</v>
      </c>
      <c r="D42" s="178">
        <v>-36345</v>
      </c>
      <c r="E42" s="178">
        <f>SUM(B42:D42)</f>
        <v>40423</v>
      </c>
      <c r="F42" s="179">
        <v>0</v>
      </c>
      <c r="G42" s="178">
        <v>-27883</v>
      </c>
      <c r="H42" s="180">
        <f>SUM(E42:G42)</f>
        <v>12540</v>
      </c>
      <c r="I42" s="181">
        <v>36527</v>
      </c>
      <c r="J42" s="181">
        <v>-39966</v>
      </c>
      <c r="K42" s="216">
        <f>SUM(H42:J42)-1</f>
        <v>9100</v>
      </c>
      <c r="L42" s="173"/>
    </row>
    <row r="43" spans="1:12" ht="14.25" x14ac:dyDescent="0.2">
      <c r="A43" s="347" t="s">
        <v>288</v>
      </c>
      <c r="B43" s="179">
        <v>25321</v>
      </c>
      <c r="C43" s="178">
        <v>56767</v>
      </c>
      <c r="D43" s="178">
        <v>-19758</v>
      </c>
      <c r="E43" s="178">
        <f>SUM(B43:D43)</f>
        <v>62330</v>
      </c>
      <c r="F43" s="179">
        <v>0</v>
      </c>
      <c r="G43" s="178">
        <v>-41667</v>
      </c>
      <c r="H43" s="180">
        <f>SUM(E43:G43)</f>
        <v>20663</v>
      </c>
      <c r="I43" s="181">
        <v>56683</v>
      </c>
      <c r="J43" s="181">
        <f>-11955-36880</f>
        <v>-48835</v>
      </c>
      <c r="K43" s="216">
        <f>SUM(H43:J43)</f>
        <v>28511</v>
      </c>
      <c r="L43" s="173"/>
    </row>
    <row r="44" spans="1:12" ht="15.75" customHeight="1" x14ac:dyDescent="0.2">
      <c r="A44" s="217"/>
      <c r="B44" s="183">
        <f>SUM(B42:B43)</f>
        <v>64559</v>
      </c>
      <c r="C44" s="182">
        <f>SUM(C42:C43)</f>
        <v>94297</v>
      </c>
      <c r="D44" s="189">
        <f>SUM(D42:D43)</f>
        <v>-56103</v>
      </c>
      <c r="E44" s="182">
        <f>SUM(E42:E43)+1</f>
        <v>102754</v>
      </c>
      <c r="F44" s="183">
        <f>SUM(F42:F43)</f>
        <v>0</v>
      </c>
      <c r="G44" s="183">
        <f>SUM(G42:G43)</f>
        <v>-69550</v>
      </c>
      <c r="H44" s="189">
        <f>SUM(H42:H43)+1</f>
        <v>33204</v>
      </c>
      <c r="I44" s="184">
        <f>SUM(I42:I43)</f>
        <v>93210</v>
      </c>
      <c r="J44" s="184">
        <f>SUM(J42:J43)</f>
        <v>-88801</v>
      </c>
      <c r="K44" s="218">
        <f>SUM(K42:K43)</f>
        <v>37611</v>
      </c>
      <c r="L44" s="173"/>
    </row>
    <row r="45" spans="1:12" ht="15.75" customHeight="1" x14ac:dyDescent="0.2">
      <c r="A45" s="219"/>
      <c r="B45" s="187"/>
      <c r="C45" s="185"/>
      <c r="D45" s="186"/>
      <c r="E45" s="185"/>
      <c r="F45" s="187"/>
      <c r="G45" s="187"/>
      <c r="H45" s="186"/>
      <c r="I45" s="188"/>
      <c r="J45" s="188"/>
      <c r="K45" s="220"/>
      <c r="L45" s="173"/>
    </row>
    <row r="46" spans="1:12" x14ac:dyDescent="0.2">
      <c r="A46" s="219" t="s">
        <v>673</v>
      </c>
      <c r="B46" s="179"/>
      <c r="C46" s="178"/>
      <c r="D46" s="180"/>
      <c r="E46" s="178"/>
      <c r="F46" s="179"/>
      <c r="G46" s="178"/>
      <c r="H46" s="180"/>
      <c r="I46" s="181"/>
      <c r="J46" s="181"/>
      <c r="K46" s="220"/>
      <c r="L46" s="173"/>
    </row>
    <row r="47" spans="1:12" ht="14.25" x14ac:dyDescent="0.2">
      <c r="A47" s="348" t="s">
        <v>674</v>
      </c>
      <c r="B47" s="179">
        <v>9253</v>
      </c>
      <c r="C47" s="178">
        <v>0</v>
      </c>
      <c r="D47" s="178">
        <v>177</v>
      </c>
      <c r="E47" s="178">
        <f>SUM(B47:D47)</f>
        <v>9430</v>
      </c>
      <c r="F47" s="179">
        <v>0</v>
      </c>
      <c r="G47" s="178">
        <v>0</v>
      </c>
      <c r="H47" s="180">
        <f t="shared" ref="H47:H49" si="13">SUM(E47:G47)</f>
        <v>9430</v>
      </c>
      <c r="I47" s="181">
        <v>0</v>
      </c>
      <c r="J47" s="181">
        <v>-6320</v>
      </c>
      <c r="K47" s="216">
        <f>SUM(H47:J47)</f>
        <v>3110</v>
      </c>
      <c r="L47" s="173"/>
    </row>
    <row r="48" spans="1:12" ht="14.25" x14ac:dyDescent="0.2">
      <c r="A48" s="348" t="s">
        <v>675</v>
      </c>
      <c r="B48" s="179">
        <v>21103</v>
      </c>
      <c r="C48" s="178">
        <v>0</v>
      </c>
      <c r="D48" s="178">
        <v>-7724</v>
      </c>
      <c r="E48" s="178">
        <f t="shared" ref="E48:E49" si="14">SUM(B48:D48)</f>
        <v>13379</v>
      </c>
      <c r="F48" s="179">
        <v>0</v>
      </c>
      <c r="G48" s="178">
        <v>0</v>
      </c>
      <c r="H48" s="180">
        <f>SUM(E48:G48)</f>
        <v>13379</v>
      </c>
      <c r="I48" s="181">
        <v>0</v>
      </c>
      <c r="J48" s="181">
        <v>0</v>
      </c>
      <c r="K48" s="216">
        <f>SUM(H48:J48)</f>
        <v>13379</v>
      </c>
      <c r="L48" s="173"/>
    </row>
    <row r="49" spans="1:16" ht="14.25" x14ac:dyDescent="0.2">
      <c r="A49" s="349" t="s">
        <v>79</v>
      </c>
      <c r="B49" s="179">
        <v>8184</v>
      </c>
      <c r="C49" s="178">
        <v>0</v>
      </c>
      <c r="D49" s="178">
        <v>185</v>
      </c>
      <c r="E49" s="178">
        <f t="shared" si="14"/>
        <v>8369</v>
      </c>
      <c r="F49" s="179">
        <v>0</v>
      </c>
      <c r="G49" s="178">
        <v>0</v>
      </c>
      <c r="H49" s="180">
        <f t="shared" si="13"/>
        <v>8369</v>
      </c>
      <c r="I49" s="181">
        <v>0</v>
      </c>
      <c r="J49" s="181">
        <v>0</v>
      </c>
      <c r="K49" s="216">
        <f>SUM(H49:J49)-1</f>
        <v>8368</v>
      </c>
      <c r="L49" s="173"/>
    </row>
    <row r="50" spans="1:16" ht="17.25" customHeight="1" x14ac:dyDescent="0.2">
      <c r="A50" s="217" t="s">
        <v>80</v>
      </c>
      <c r="B50" s="182">
        <f>SUM(B47:B49)</f>
        <v>38540</v>
      </c>
      <c r="C50" s="182">
        <f>SUM(C47:C49)</f>
        <v>0</v>
      </c>
      <c r="D50" s="182">
        <f>SUM(D47:D49)</f>
        <v>-7362</v>
      </c>
      <c r="E50" s="182">
        <f>SUM(E47:E49)-1</f>
        <v>31177</v>
      </c>
      <c r="F50" s="183">
        <f>SUM(F47:F49)</f>
        <v>0</v>
      </c>
      <c r="G50" s="183">
        <f>SUM(G47:G49)</f>
        <v>0</v>
      </c>
      <c r="H50" s="183">
        <f>SUM(H47:H49)-2</f>
        <v>31176</v>
      </c>
      <c r="I50" s="184">
        <f>SUM(I47:I49)</f>
        <v>0</v>
      </c>
      <c r="J50" s="184">
        <f>SUM(J47:J49)</f>
        <v>-6320</v>
      </c>
      <c r="K50" s="218">
        <f>SUM(K47:K49)</f>
        <v>24857</v>
      </c>
      <c r="L50" s="173"/>
    </row>
    <row r="51" spans="1:16" ht="17.25" customHeight="1" x14ac:dyDescent="0.2">
      <c r="A51" s="335"/>
      <c r="B51" s="350"/>
      <c r="C51" s="186"/>
      <c r="D51" s="352"/>
      <c r="E51" s="186"/>
      <c r="F51" s="352"/>
      <c r="G51" s="186"/>
      <c r="H51" s="352"/>
      <c r="I51" s="336"/>
      <c r="J51" s="338"/>
      <c r="K51" s="338"/>
      <c r="L51" s="173"/>
    </row>
    <row r="52" spans="1:16" ht="17.25" customHeight="1" x14ac:dyDescent="0.2">
      <c r="A52" s="335" t="s">
        <v>676</v>
      </c>
      <c r="B52" s="187">
        <f>B50+B44</f>
        <v>103099</v>
      </c>
      <c r="C52" s="186">
        <f t="shared" ref="C52:K52" si="15">C50+C44</f>
        <v>94297</v>
      </c>
      <c r="D52" s="185">
        <f t="shared" si="15"/>
        <v>-63465</v>
      </c>
      <c r="E52" s="186">
        <f t="shared" si="15"/>
        <v>133931</v>
      </c>
      <c r="F52" s="185">
        <f t="shared" si="15"/>
        <v>0</v>
      </c>
      <c r="G52" s="186">
        <f t="shared" si="15"/>
        <v>-69550</v>
      </c>
      <c r="H52" s="185">
        <f t="shared" si="15"/>
        <v>64380</v>
      </c>
      <c r="I52" s="337">
        <f t="shared" si="15"/>
        <v>93210</v>
      </c>
      <c r="J52" s="188">
        <f t="shared" si="15"/>
        <v>-95121</v>
      </c>
      <c r="K52" s="188">
        <f t="shared" si="15"/>
        <v>62468</v>
      </c>
      <c r="L52" s="173"/>
    </row>
    <row r="53" spans="1:16" ht="17.25" customHeight="1" x14ac:dyDescent="0.2">
      <c r="A53" s="335"/>
      <c r="B53" s="351"/>
      <c r="C53" s="186"/>
      <c r="D53" s="353"/>
      <c r="E53" s="186"/>
      <c r="F53" s="353"/>
      <c r="G53" s="186"/>
      <c r="H53" s="353"/>
      <c r="I53" s="337"/>
      <c r="J53" s="188"/>
      <c r="K53" s="188"/>
      <c r="L53" s="173"/>
    </row>
    <row r="54" spans="1:16" s="191" customFormat="1" ht="18" customHeight="1" x14ac:dyDescent="0.2">
      <c r="A54" s="339" t="s">
        <v>81</v>
      </c>
      <c r="B54" s="340">
        <f t="shared" ref="B54:G54" si="16">SUM(B50,B26,B35,B44,B14)</f>
        <v>459859.76</v>
      </c>
      <c r="C54" s="340">
        <f t="shared" si="16"/>
        <v>538716.10400000005</v>
      </c>
      <c r="D54" s="340">
        <f t="shared" si="16"/>
        <v>-498882.3</v>
      </c>
      <c r="E54" s="340">
        <f t="shared" si="16"/>
        <v>499702.56400000001</v>
      </c>
      <c r="F54" s="340">
        <f t="shared" si="16"/>
        <v>19396</v>
      </c>
      <c r="G54" s="340">
        <f t="shared" si="16"/>
        <v>-92700</v>
      </c>
      <c r="H54" s="340">
        <f>SUM(H50,H26,H35,H44,H14)-1</f>
        <v>426395.56400000001</v>
      </c>
      <c r="I54" s="341">
        <f>SUM(I50,I26,I35,I44,I14)</f>
        <v>573320</v>
      </c>
      <c r="J54" s="184">
        <f>SUM(J50,J26,J35,J44,J14)</f>
        <v>-605024</v>
      </c>
      <c r="K54" s="184">
        <f>SUM(K50,K26,K35,K44,K14)</f>
        <v>394680.56400000001</v>
      </c>
      <c r="L54" s="190"/>
    </row>
    <row r="55" spans="1:16" ht="61.5" customHeight="1" x14ac:dyDescent="0.2">
      <c r="A55" s="427" t="s">
        <v>405</v>
      </c>
      <c r="B55" s="427"/>
      <c r="C55" s="427"/>
      <c r="D55" s="427"/>
      <c r="E55" s="427"/>
      <c r="F55" s="427"/>
      <c r="G55" s="427"/>
      <c r="H55" s="427"/>
      <c r="I55" s="427"/>
      <c r="J55" s="427"/>
      <c r="K55" s="427"/>
    </row>
    <row r="60" spans="1:16" ht="13.5" thickBot="1" x14ac:dyDescent="0.25">
      <c r="P60" s="230"/>
    </row>
  </sheetData>
  <mergeCells count="4">
    <mergeCell ref="J4:K4"/>
    <mergeCell ref="B6:E6"/>
    <mergeCell ref="I6:K6"/>
    <mergeCell ref="A55:K55"/>
  </mergeCells>
  <printOptions horizontalCentered="1"/>
  <pageMargins left="0.25" right="0.25" top="0.75" bottom="0.75" header="0.3" footer="0.3"/>
  <pageSetup scale="85" fitToWidth="0" fitToHeight="0" orientation="landscape" r:id="rId1"/>
  <headerFooter alignWithMargins="0"/>
  <rowBreaks count="1" manualBreakCount="1">
    <brk id="38" max="10"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workbookViewId="0">
      <selection activeCell="C9" sqref="C9:H17"/>
    </sheetView>
  </sheetViews>
  <sheetFormatPr defaultColWidth="9.140625" defaultRowHeight="12.75" x14ac:dyDescent="0.2"/>
  <cols>
    <col min="1" max="1" width="22" style="196" customWidth="1"/>
    <col min="2" max="2" width="13.85546875" style="196" customWidth="1"/>
    <col min="3" max="3" width="14.42578125" style="196" customWidth="1"/>
    <col min="4" max="4" width="15.5703125" style="196" customWidth="1"/>
    <col min="5" max="6" width="13.7109375" style="196" customWidth="1"/>
    <col min="7" max="7" width="12.5703125" style="196" customWidth="1"/>
    <col min="8" max="8" width="11.85546875" style="196" customWidth="1"/>
    <col min="9" max="9" width="11.28515625" style="196" customWidth="1"/>
    <col min="10" max="10" width="14.7109375" style="196" customWidth="1"/>
    <col min="11" max="16384" width="9.140625" style="196"/>
  </cols>
  <sheetData>
    <row r="1" spans="1:10" ht="3" customHeight="1" x14ac:dyDescent="0.2">
      <c r="A1" s="69" t="s">
        <v>350</v>
      </c>
    </row>
    <row r="2" spans="1:10" ht="19.5" customHeight="1" x14ac:dyDescent="0.2">
      <c r="A2" s="197" t="s">
        <v>82</v>
      </c>
      <c r="B2" s="198"/>
      <c r="C2" s="198"/>
      <c r="D2" s="199"/>
      <c r="E2" s="199"/>
      <c r="F2" s="199"/>
      <c r="G2" s="199"/>
      <c r="H2" s="199"/>
      <c r="I2" s="199"/>
      <c r="J2" s="199"/>
    </row>
    <row r="3" spans="1:10" ht="16.5" customHeight="1" x14ac:dyDescent="0.2">
      <c r="A3" s="200" t="s">
        <v>680</v>
      </c>
      <c r="B3" s="198"/>
      <c r="C3" s="198"/>
      <c r="D3" s="199"/>
      <c r="E3" s="199"/>
      <c r="F3" s="199"/>
      <c r="G3" s="199"/>
      <c r="H3" s="199"/>
      <c r="I3" s="199"/>
      <c r="J3" s="199"/>
    </row>
    <row r="4" spans="1:10" ht="17.25" customHeight="1" thickBot="1" x14ac:dyDescent="0.25">
      <c r="A4" s="200" t="s">
        <v>1</v>
      </c>
      <c r="B4" s="198"/>
      <c r="C4" s="198"/>
      <c r="D4" s="199"/>
      <c r="E4" s="199"/>
      <c r="F4" s="199"/>
      <c r="G4" s="199"/>
      <c r="H4" s="199"/>
      <c r="I4" s="199"/>
      <c r="J4" s="199"/>
    </row>
    <row r="5" spans="1:10" ht="17.25" customHeight="1" thickBot="1" x14ac:dyDescent="0.25">
      <c r="A5" s="436" t="s">
        <v>83</v>
      </c>
      <c r="B5" s="436" t="s">
        <v>1280</v>
      </c>
      <c r="C5" s="436" t="s">
        <v>84</v>
      </c>
      <c r="D5" s="438" t="s">
        <v>1281</v>
      </c>
      <c r="E5" s="436" t="s">
        <v>61</v>
      </c>
      <c r="F5" s="436" t="s">
        <v>85</v>
      </c>
      <c r="G5" s="428" t="s">
        <v>86</v>
      </c>
      <c r="H5" s="428"/>
      <c r="I5" s="429"/>
      <c r="J5" s="430" t="s">
        <v>87</v>
      </c>
    </row>
    <row r="6" spans="1:10" ht="74.25" customHeight="1" x14ac:dyDescent="0.2">
      <c r="A6" s="437"/>
      <c r="B6" s="437"/>
      <c r="C6" s="437"/>
      <c r="D6" s="439"/>
      <c r="E6" s="437"/>
      <c r="F6" s="437"/>
      <c r="G6" s="201" t="s">
        <v>88</v>
      </c>
      <c r="H6" s="202" t="s">
        <v>89</v>
      </c>
      <c r="I6" s="203" t="s">
        <v>90</v>
      </c>
      <c r="J6" s="430"/>
    </row>
    <row r="7" spans="1:10" ht="15" x14ac:dyDescent="0.2">
      <c r="A7" s="204" t="s">
        <v>91</v>
      </c>
      <c r="B7" s="411">
        <v>2710.5509999999999</v>
      </c>
      <c r="C7" s="411">
        <v>-41</v>
      </c>
      <c r="D7" s="205">
        <f t="shared" ref="D7:D20" si="0">B7+C7</f>
        <v>2669.5509999999999</v>
      </c>
      <c r="E7" s="411">
        <v>913.83299999999997</v>
      </c>
      <c r="F7" s="411">
        <v>0</v>
      </c>
      <c r="G7" s="206">
        <v>0</v>
      </c>
      <c r="H7" s="206">
        <v>0</v>
      </c>
      <c r="I7" s="206">
        <v>0</v>
      </c>
      <c r="J7" s="205">
        <f t="shared" ref="J7:J20" si="1">SUBTOTAL(9,D7:I7)</f>
        <v>3583.384</v>
      </c>
    </row>
    <row r="8" spans="1:10" ht="15" x14ac:dyDescent="0.2">
      <c r="A8" s="204" t="s">
        <v>92</v>
      </c>
      <c r="B8" s="412">
        <v>638.30799999999999</v>
      </c>
      <c r="C8" s="412">
        <v>-348</v>
      </c>
      <c r="D8" s="205">
        <f t="shared" si="0"/>
        <v>290.30799999999999</v>
      </c>
      <c r="E8" s="412">
        <v>0</v>
      </c>
      <c r="F8" s="412">
        <v>0</v>
      </c>
      <c r="G8" s="206">
        <v>0</v>
      </c>
      <c r="H8" s="206">
        <v>0</v>
      </c>
      <c r="I8" s="206">
        <v>0</v>
      </c>
      <c r="J8" s="205">
        <f t="shared" si="1"/>
        <v>290.30799999999999</v>
      </c>
    </row>
    <row r="9" spans="1:10" ht="25.5" x14ac:dyDescent="0.2">
      <c r="A9" s="204" t="s">
        <v>93</v>
      </c>
      <c r="B9" s="412">
        <v>2258.5279999999998</v>
      </c>
      <c r="C9" s="412">
        <v>-113</v>
      </c>
      <c r="D9" s="205">
        <f t="shared" si="0"/>
        <v>2145.5279999999998</v>
      </c>
      <c r="E9" s="412">
        <v>550.40099999999995</v>
      </c>
      <c r="F9" s="412">
        <v>0</v>
      </c>
      <c r="G9" s="206">
        <v>0</v>
      </c>
      <c r="H9" s="206">
        <v>-824</v>
      </c>
      <c r="I9" s="206">
        <v>0</v>
      </c>
      <c r="J9" s="205">
        <f t="shared" si="1"/>
        <v>1871.9289999999996</v>
      </c>
    </row>
    <row r="10" spans="1:10" ht="15" x14ac:dyDescent="0.2">
      <c r="A10" s="204" t="s">
        <v>94</v>
      </c>
      <c r="B10" s="412">
        <v>21360.959999999999</v>
      </c>
      <c r="C10" s="412">
        <v>-4393</v>
      </c>
      <c r="D10" s="205">
        <f t="shared" si="0"/>
        <v>16967.96</v>
      </c>
      <c r="E10" s="412">
        <v>2610.3090000000002</v>
      </c>
      <c r="F10" s="412">
        <v>0</v>
      </c>
      <c r="G10" s="206">
        <v>0</v>
      </c>
      <c r="H10" s="206">
        <v>-2172</v>
      </c>
      <c r="I10" s="206">
        <v>0</v>
      </c>
      <c r="J10" s="205">
        <f t="shared" si="1"/>
        <v>17406.269</v>
      </c>
    </row>
    <row r="11" spans="1:10" ht="15" x14ac:dyDescent="0.2">
      <c r="A11" s="204" t="s">
        <v>95</v>
      </c>
      <c r="B11" s="412">
        <v>21842.223999999998</v>
      </c>
      <c r="C11" s="412">
        <v>-6557</v>
      </c>
      <c r="D11" s="205">
        <f t="shared" si="0"/>
        <v>15285.223999999998</v>
      </c>
      <c r="E11" s="412">
        <v>969.79499999999996</v>
      </c>
      <c r="F11" s="412">
        <v>-653.02700000000004</v>
      </c>
      <c r="G11" s="206">
        <v>0</v>
      </c>
      <c r="H11" s="206">
        <v>-2556</v>
      </c>
      <c r="I11" s="206">
        <v>0</v>
      </c>
      <c r="J11" s="205">
        <f t="shared" si="1"/>
        <v>13045.991999999998</v>
      </c>
    </row>
    <row r="12" spans="1:10" ht="15" x14ac:dyDescent="0.2">
      <c r="A12" s="204" t="s">
        <v>96</v>
      </c>
      <c r="B12" s="413">
        <v>12577.329</v>
      </c>
      <c r="C12" s="413">
        <v>-1270</v>
      </c>
      <c r="D12" s="205">
        <f t="shared" si="0"/>
        <v>11307.329</v>
      </c>
      <c r="E12" s="413">
        <v>4772.0739999999996</v>
      </c>
      <c r="F12" s="413">
        <f>-1665.814-168.318</f>
        <v>-1834.1320000000001</v>
      </c>
      <c r="G12" s="206">
        <v>0</v>
      </c>
      <c r="H12" s="206">
        <v>0</v>
      </c>
      <c r="I12" s="206">
        <v>0</v>
      </c>
      <c r="J12" s="205">
        <f t="shared" si="1"/>
        <v>14245.270999999999</v>
      </c>
    </row>
    <row r="13" spans="1:10" ht="15" x14ac:dyDescent="0.2">
      <c r="A13" s="204" t="s">
        <v>97</v>
      </c>
      <c r="B13" s="413">
        <v>44171.120999999999</v>
      </c>
      <c r="C13" s="413">
        <v>-43525</v>
      </c>
      <c r="D13" s="205">
        <f t="shared" si="0"/>
        <v>646.12099999999919</v>
      </c>
      <c r="E13" s="413">
        <v>51671.911999999997</v>
      </c>
      <c r="F13" s="413">
        <v>-15585.53</v>
      </c>
      <c r="G13" s="206">
        <v>0</v>
      </c>
      <c r="H13" s="206">
        <v>-24439</v>
      </c>
      <c r="I13" s="206">
        <v>0</v>
      </c>
      <c r="J13" s="205">
        <f t="shared" si="1"/>
        <v>12293.502999999997</v>
      </c>
    </row>
    <row r="14" spans="1:10" ht="15" x14ac:dyDescent="0.2">
      <c r="A14" s="204" t="s">
        <v>98</v>
      </c>
      <c r="B14" s="413">
        <v>74864.479999999996</v>
      </c>
      <c r="C14" s="413">
        <v>-6120</v>
      </c>
      <c r="D14" s="205">
        <f t="shared" si="0"/>
        <v>68744.479999999996</v>
      </c>
      <c r="E14" s="413">
        <v>12185.859</v>
      </c>
      <c r="F14" s="413">
        <f>-528.5-15.175-456.493</f>
        <v>-1000.1679999999999</v>
      </c>
      <c r="G14" s="206">
        <v>0</v>
      </c>
      <c r="H14" s="206">
        <v>-12121</v>
      </c>
      <c r="I14" s="206">
        <v>0</v>
      </c>
      <c r="J14" s="205">
        <f t="shared" si="1"/>
        <v>67809.170999999988</v>
      </c>
    </row>
    <row r="15" spans="1:10" ht="25.5" x14ac:dyDescent="0.2">
      <c r="A15" s="204" t="s">
        <v>99</v>
      </c>
      <c r="B15" s="413">
        <v>161104.83199999999</v>
      </c>
      <c r="C15" s="413">
        <v>-174890</v>
      </c>
      <c r="D15" s="205">
        <f t="shared" si="0"/>
        <v>-13785.168000000005</v>
      </c>
      <c r="E15" s="413">
        <v>53857.222999999998</v>
      </c>
      <c r="F15" s="413">
        <f>-2543.9-1406.628-2698.94-14.164-6</f>
        <v>-6669.6320000000005</v>
      </c>
      <c r="G15" s="206">
        <f>-265-588</f>
        <v>-853</v>
      </c>
      <c r="H15" s="414">
        <f>-35444+853+120</f>
        <v>-34471</v>
      </c>
      <c r="I15" s="206">
        <v>-120</v>
      </c>
      <c r="J15" s="205">
        <f t="shared" si="1"/>
        <v>-2041.5770000000048</v>
      </c>
    </row>
    <row r="16" spans="1:10" ht="25.5" x14ac:dyDescent="0.2">
      <c r="A16" s="204" t="s">
        <v>100</v>
      </c>
      <c r="B16" s="413">
        <v>53507.671000000002</v>
      </c>
      <c r="C16" s="412">
        <v>-34987</v>
      </c>
      <c r="D16" s="205">
        <f t="shared" si="0"/>
        <v>18520.671000000002</v>
      </c>
      <c r="E16" s="412">
        <v>21052.951000000001</v>
      </c>
      <c r="F16" s="413">
        <v>-4474.4780000000001</v>
      </c>
      <c r="G16" s="206">
        <v>-1883</v>
      </c>
      <c r="H16" s="206">
        <f>-11197-1154</f>
        <v>-12351</v>
      </c>
      <c r="I16" s="206">
        <v>0</v>
      </c>
      <c r="J16" s="205">
        <f t="shared" si="1"/>
        <v>20865.144</v>
      </c>
    </row>
    <row r="17" spans="1:10" ht="42.75" customHeight="1" x14ac:dyDescent="0.2">
      <c r="A17" s="204" t="s">
        <v>101</v>
      </c>
      <c r="B17" s="412">
        <v>-1684.114</v>
      </c>
      <c r="C17" s="412">
        <v>-954</v>
      </c>
      <c r="D17" s="205">
        <f t="shared" si="0"/>
        <v>-2638.114</v>
      </c>
      <c r="E17" s="412">
        <v>258.56700000000001</v>
      </c>
      <c r="F17" s="413"/>
      <c r="G17" s="206">
        <v>0</v>
      </c>
      <c r="H17" s="206">
        <v>-6552</v>
      </c>
      <c r="I17" s="206">
        <v>0</v>
      </c>
      <c r="J17" s="205">
        <f t="shared" si="1"/>
        <v>-8931.5470000000005</v>
      </c>
    </row>
    <row r="18" spans="1:10" ht="46.5" customHeight="1" x14ac:dyDescent="0.2">
      <c r="A18" s="204" t="s">
        <v>102</v>
      </c>
      <c r="B18" s="412">
        <v>15165.174999999999</v>
      </c>
      <c r="C18" s="412">
        <v>-130840</v>
      </c>
      <c r="D18" s="205">
        <f t="shared" si="0"/>
        <v>-115674.825</v>
      </c>
      <c r="E18" s="412">
        <v>0</v>
      </c>
      <c r="F18" s="413"/>
      <c r="G18" s="206">
        <v>-4625</v>
      </c>
      <c r="H18" s="206">
        <v>0</v>
      </c>
      <c r="I18" s="206">
        <v>0</v>
      </c>
      <c r="J18" s="205">
        <f t="shared" si="1"/>
        <v>-120299.825</v>
      </c>
    </row>
    <row r="19" spans="1:10" ht="15" x14ac:dyDescent="0.2">
      <c r="A19" s="204" t="s">
        <v>103</v>
      </c>
      <c r="B19" s="412">
        <v>5057.4560000000001</v>
      </c>
      <c r="C19" s="412">
        <v>-1852</v>
      </c>
      <c r="D19" s="205">
        <f t="shared" si="0"/>
        <v>3205.4560000000001</v>
      </c>
      <c r="E19" s="412">
        <v>1032.818</v>
      </c>
      <c r="F19" s="413"/>
      <c r="G19" s="206">
        <v>0</v>
      </c>
      <c r="H19" s="206">
        <v>-200</v>
      </c>
      <c r="I19" s="206">
        <v>0</v>
      </c>
      <c r="J19" s="205">
        <f t="shared" si="1"/>
        <v>4038.2740000000003</v>
      </c>
    </row>
    <row r="20" spans="1:10" ht="15" x14ac:dyDescent="0.2">
      <c r="A20" s="204" t="s">
        <v>104</v>
      </c>
      <c r="B20" s="412">
        <v>16251.532999999999</v>
      </c>
      <c r="C20" s="412">
        <v>-14191</v>
      </c>
      <c r="D20" s="205">
        <f t="shared" si="0"/>
        <v>2060.5329999999994</v>
      </c>
      <c r="E20" s="412">
        <v>9211.9449999999997</v>
      </c>
      <c r="F20" s="413">
        <v>-2195.7910000000002</v>
      </c>
      <c r="G20" s="206">
        <v>0</v>
      </c>
      <c r="H20" s="206">
        <v>-7353</v>
      </c>
      <c r="I20" s="206">
        <v>0</v>
      </c>
      <c r="J20" s="205">
        <f t="shared" si="1"/>
        <v>1723.6869999999981</v>
      </c>
    </row>
    <row r="21" spans="1:10" x14ac:dyDescent="0.2">
      <c r="A21" s="207" t="s">
        <v>105</v>
      </c>
      <c r="B21" s="208">
        <f>SUM(B7:B20)</f>
        <v>429826.05399999995</v>
      </c>
      <c r="C21" s="208">
        <f t="shared" ref="C21:D21" si="2">SUM(C7:C20)</f>
        <v>-420081</v>
      </c>
      <c r="D21" s="209">
        <f t="shared" si="2"/>
        <v>9745.0539999999874</v>
      </c>
      <c r="E21" s="208">
        <f>SUM(E7:E20)</f>
        <v>159087.68700000001</v>
      </c>
      <c r="F21" s="208">
        <f>SUM(F7:F20)-1</f>
        <v>-32413.758000000005</v>
      </c>
      <c r="G21" s="208">
        <f>SUM(G7:G20)</f>
        <v>-7361</v>
      </c>
      <c r="H21" s="208">
        <f>SUM(H7:H20)</f>
        <v>-103039</v>
      </c>
      <c r="I21" s="208">
        <f>SUM(I7:I20)</f>
        <v>-120</v>
      </c>
      <c r="J21" s="209">
        <f>SUM(J7:J20)-1</f>
        <v>25898.982999999982</v>
      </c>
    </row>
    <row r="22" spans="1:10" ht="13.5" thickBot="1" x14ac:dyDescent="0.25">
      <c r="A22" s="210"/>
      <c r="B22" s="211"/>
      <c r="C22" s="211"/>
      <c r="D22" s="211"/>
      <c r="E22" s="211"/>
      <c r="F22" s="211"/>
      <c r="G22" s="431" t="s">
        <v>106</v>
      </c>
      <c r="H22" s="432"/>
      <c r="I22" s="212">
        <f>G21+H21+I21</f>
        <v>-110520</v>
      </c>
      <c r="J22" s="211"/>
    </row>
    <row r="23" spans="1:10" x14ac:dyDescent="0.2">
      <c r="A23" s="433" t="s">
        <v>107</v>
      </c>
      <c r="B23" s="434"/>
      <c r="C23" s="434"/>
      <c r="D23" s="433"/>
      <c r="E23" s="433"/>
      <c r="F23" s="433"/>
      <c r="G23" s="433"/>
      <c r="H23" s="433"/>
      <c r="I23" s="433"/>
      <c r="J23" s="433"/>
    </row>
    <row r="24" spans="1:10" x14ac:dyDescent="0.2">
      <c r="A24" s="435" t="s">
        <v>108</v>
      </c>
      <c r="B24" s="435"/>
      <c r="C24" s="435"/>
      <c r="D24" s="435"/>
      <c r="E24" s="435"/>
      <c r="F24" s="435"/>
      <c r="G24" s="435"/>
      <c r="H24" s="435"/>
      <c r="I24" s="435"/>
      <c r="J24" s="435"/>
    </row>
    <row r="25" spans="1:10" x14ac:dyDescent="0.2">
      <c r="A25" s="435"/>
      <c r="B25" s="435"/>
      <c r="C25" s="435"/>
      <c r="D25" s="435"/>
      <c r="E25" s="435"/>
      <c r="F25" s="435"/>
      <c r="G25" s="435"/>
      <c r="H25" s="435"/>
      <c r="I25" s="435"/>
      <c r="J25" s="435"/>
    </row>
  </sheetData>
  <mergeCells count="11">
    <mergeCell ref="G5:I5"/>
    <mergeCell ref="J5:J6"/>
    <mergeCell ref="G22:H22"/>
    <mergeCell ref="A23:J23"/>
    <mergeCell ref="A24:J25"/>
    <mergeCell ref="A5:A6"/>
    <mergeCell ref="B5:B6"/>
    <mergeCell ref="C5:C6"/>
    <mergeCell ref="D5:D6"/>
    <mergeCell ref="E5:E6"/>
    <mergeCell ref="F5:F6"/>
  </mergeCells>
  <pageMargins left="0.25" right="0.25" top="0.75" bottom="0.75" header="0.3" footer="0.3"/>
  <pageSetup scale="95"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0"/>
  <sheetViews>
    <sheetView view="pageBreakPreview" zoomScale="84" zoomScaleNormal="100" zoomScaleSheetLayoutView="84" workbookViewId="0">
      <pane xSplit="1" ySplit="6" topLeftCell="B7" activePane="bottomRight" state="frozen"/>
      <selection pane="topRight" activeCell="B1" sqref="B1"/>
      <selection pane="bottomLeft" activeCell="A6" sqref="A6"/>
      <selection pane="bottomRight"/>
    </sheetView>
  </sheetViews>
  <sheetFormatPr defaultColWidth="10.28515625" defaultRowHeight="15" x14ac:dyDescent="0.2"/>
  <cols>
    <col min="1" max="1" width="62.42578125" style="70" customWidth="1"/>
    <col min="2" max="5" width="18" style="70" customWidth="1"/>
    <col min="6" max="16384" width="10.28515625" style="71"/>
  </cols>
  <sheetData>
    <row r="1" spans="1:5" ht="2.25" customHeight="1" x14ac:dyDescent="0.2">
      <c r="A1" s="70" t="s">
        <v>1415</v>
      </c>
    </row>
    <row r="2" spans="1:5" ht="15.75" x14ac:dyDescent="0.25">
      <c r="A2" s="72" t="s">
        <v>0</v>
      </c>
    </row>
    <row r="3" spans="1:5" ht="15.75" x14ac:dyDescent="0.25">
      <c r="A3" s="72" t="s">
        <v>412</v>
      </c>
    </row>
    <row r="4" spans="1:5" ht="16.5" thickBot="1" x14ac:dyDescent="0.3">
      <c r="A4" s="72" t="s">
        <v>1</v>
      </c>
      <c r="D4" s="72"/>
      <c r="E4" s="72"/>
    </row>
    <row r="5" spans="1:5" ht="4.5" hidden="1" customHeight="1" thickBot="1" x14ac:dyDescent="0.25"/>
    <row r="6" spans="1:5" ht="33.75" customHeight="1" thickBot="1" x14ac:dyDescent="0.25">
      <c r="A6" s="73"/>
      <c r="B6" s="74">
        <v>2019</v>
      </c>
      <c r="C6" s="74">
        <v>2020</v>
      </c>
      <c r="D6" s="74">
        <v>2021</v>
      </c>
      <c r="E6" s="75">
        <v>2022</v>
      </c>
    </row>
    <row r="7" spans="1:5" ht="15.75" x14ac:dyDescent="0.25">
      <c r="A7" s="76" t="s">
        <v>109</v>
      </c>
      <c r="B7" s="77"/>
      <c r="C7" s="78"/>
      <c r="D7" s="79"/>
      <c r="E7" s="80"/>
    </row>
    <row r="8" spans="1:5" ht="6.75" customHeight="1" x14ac:dyDescent="0.25">
      <c r="A8" s="81"/>
      <c r="B8" s="82"/>
      <c r="C8" s="83"/>
      <c r="D8" s="84"/>
      <c r="E8" s="85"/>
    </row>
    <row r="9" spans="1:5" ht="15.75" x14ac:dyDescent="0.25">
      <c r="A9" s="81" t="s">
        <v>110</v>
      </c>
      <c r="B9" s="86">
        <f>B27+B44+B61+B78</f>
        <v>1912083</v>
      </c>
      <c r="C9" s="87">
        <f t="shared" ref="C9:E9" si="0">C27+C44+C61+C78</f>
        <v>2486184</v>
      </c>
      <c r="D9" s="88">
        <f t="shared" si="0"/>
        <v>2549457</v>
      </c>
      <c r="E9" s="89">
        <f t="shared" si="0"/>
        <v>2728816</v>
      </c>
    </row>
    <row r="10" spans="1:5" x14ac:dyDescent="0.2">
      <c r="A10" s="90" t="s">
        <v>407</v>
      </c>
      <c r="B10" s="86">
        <f t="shared" ref="B10:E11" si="1">B28+B45+B62+B79</f>
        <v>700000</v>
      </c>
      <c r="C10" s="87">
        <f t="shared" si="1"/>
        <v>182637</v>
      </c>
      <c r="D10" s="88">
        <f t="shared" si="1"/>
        <v>304000</v>
      </c>
      <c r="E10" s="89">
        <f t="shared" si="1"/>
        <v>212000</v>
      </c>
    </row>
    <row r="11" spans="1:5" x14ac:dyDescent="0.2">
      <c r="A11" s="90" t="s">
        <v>112</v>
      </c>
      <c r="B11" s="86">
        <f t="shared" si="1"/>
        <v>-125899</v>
      </c>
      <c r="C11" s="87">
        <f t="shared" si="1"/>
        <v>-119364</v>
      </c>
      <c r="D11" s="88">
        <f t="shared" si="1"/>
        <v>-124641</v>
      </c>
      <c r="E11" s="89">
        <f t="shared" si="1"/>
        <v>-119750</v>
      </c>
    </row>
    <row r="12" spans="1:5" ht="15.75" x14ac:dyDescent="0.25">
      <c r="A12" s="81" t="s">
        <v>113</v>
      </c>
      <c r="B12" s="91">
        <f t="shared" ref="B12:E12" si="2">SUM(B9:B11)</f>
        <v>2486184</v>
      </c>
      <c r="C12" s="92">
        <f t="shared" si="2"/>
        <v>2549457</v>
      </c>
      <c r="D12" s="93">
        <f t="shared" si="2"/>
        <v>2728816</v>
      </c>
      <c r="E12" s="94">
        <f t="shared" si="2"/>
        <v>2821066</v>
      </c>
    </row>
    <row r="13" spans="1:5" ht="15.75" x14ac:dyDescent="0.25">
      <c r="A13" s="81"/>
      <c r="B13" s="95"/>
      <c r="C13" s="96"/>
      <c r="D13" s="97"/>
      <c r="E13" s="98"/>
    </row>
    <row r="14" spans="1:5" ht="15.75" x14ac:dyDescent="0.25">
      <c r="A14" s="81" t="s">
        <v>114</v>
      </c>
      <c r="B14" s="86">
        <f>B32+B49+B66+B83</f>
        <v>1330673</v>
      </c>
      <c r="C14" s="87">
        <f t="shared" ref="C14:E14" si="3">C32+C49+C66+C83</f>
        <v>818984</v>
      </c>
      <c r="D14" s="87">
        <f t="shared" si="3"/>
        <v>820998</v>
      </c>
      <c r="E14" s="99">
        <f t="shared" si="3"/>
        <v>804143</v>
      </c>
    </row>
    <row r="15" spans="1:5" x14ac:dyDescent="0.2">
      <c r="A15" s="90" t="s">
        <v>115</v>
      </c>
      <c r="B15" s="86">
        <f t="shared" ref="B15:E16" si="4">B33+B50+B67+B84</f>
        <v>188311</v>
      </c>
      <c r="C15" s="87">
        <f t="shared" si="4"/>
        <v>156014</v>
      </c>
      <c r="D15" s="87">
        <f t="shared" si="4"/>
        <v>288145</v>
      </c>
      <c r="E15" s="99">
        <f t="shared" si="4"/>
        <v>147596</v>
      </c>
    </row>
    <row r="16" spans="1:5" x14ac:dyDescent="0.2">
      <c r="A16" s="90" t="s">
        <v>116</v>
      </c>
      <c r="B16" s="86">
        <f t="shared" si="4"/>
        <v>-700000</v>
      </c>
      <c r="C16" s="87">
        <f t="shared" si="4"/>
        <v>-154000</v>
      </c>
      <c r="D16" s="87">
        <f t="shared" si="4"/>
        <v>-305000</v>
      </c>
      <c r="E16" s="99">
        <f t="shared" si="4"/>
        <v>-193000</v>
      </c>
    </row>
    <row r="17" spans="1:10" ht="15.75" x14ac:dyDescent="0.25">
      <c r="A17" s="81" t="s">
        <v>117</v>
      </c>
      <c r="B17" s="91">
        <f t="shared" ref="B17:E17" si="5">SUM(B14:B16)</f>
        <v>818984</v>
      </c>
      <c r="C17" s="92">
        <f t="shared" si="5"/>
        <v>820998</v>
      </c>
      <c r="D17" s="93">
        <f t="shared" si="5"/>
        <v>804143</v>
      </c>
      <c r="E17" s="94">
        <f t="shared" si="5"/>
        <v>758739</v>
      </c>
    </row>
    <row r="18" spans="1:10" ht="15.75" x14ac:dyDescent="0.25">
      <c r="A18" s="81"/>
      <c r="B18" s="86"/>
      <c r="C18" s="87"/>
      <c r="D18" s="88"/>
      <c r="E18" s="89"/>
    </row>
    <row r="19" spans="1:10" ht="16.5" thickBot="1" x14ac:dyDescent="0.3">
      <c r="A19" s="81" t="s">
        <v>118</v>
      </c>
      <c r="B19" s="100">
        <f t="shared" ref="B19:E19" si="6">B12+B17</f>
        <v>3305168</v>
      </c>
      <c r="C19" s="101">
        <f t="shared" si="6"/>
        <v>3370455</v>
      </c>
      <c r="D19" s="102">
        <f t="shared" si="6"/>
        <v>3532959</v>
      </c>
      <c r="E19" s="103">
        <f t="shared" si="6"/>
        <v>3579805</v>
      </c>
    </row>
    <row r="20" spans="1:10" ht="16.5" thickTop="1" x14ac:dyDescent="0.25">
      <c r="A20" s="90"/>
      <c r="B20" s="95"/>
      <c r="C20" s="96"/>
      <c r="D20" s="97"/>
      <c r="E20" s="98"/>
    </row>
    <row r="21" spans="1:10" ht="15.75" x14ac:dyDescent="0.25">
      <c r="A21" s="81" t="s">
        <v>119</v>
      </c>
      <c r="B21" s="95"/>
      <c r="C21" s="96"/>
      <c r="D21" s="97"/>
      <c r="E21" s="98"/>
      <c r="G21" s="158"/>
      <c r="H21" s="158"/>
      <c r="I21" s="158"/>
      <c r="J21" s="158"/>
    </row>
    <row r="22" spans="1:10" x14ac:dyDescent="0.2">
      <c r="A22" s="90" t="s">
        <v>120</v>
      </c>
      <c r="B22" s="86">
        <f>B40+B57+B74+B91</f>
        <v>122221</v>
      </c>
      <c r="C22" s="87">
        <f t="shared" ref="C22:E23" si="7">C40+C57+C74+C91</f>
        <v>121980</v>
      </c>
      <c r="D22" s="88">
        <f t="shared" si="7"/>
        <v>124630</v>
      </c>
      <c r="E22" s="89">
        <f t="shared" si="7"/>
        <v>119367</v>
      </c>
    </row>
    <row r="23" spans="1:10" x14ac:dyDescent="0.2">
      <c r="A23" s="90" t="s">
        <v>121</v>
      </c>
      <c r="B23" s="86">
        <f>B41+B58+B75+B92</f>
        <v>101031</v>
      </c>
      <c r="C23" s="87">
        <f t="shared" si="7"/>
        <v>106089</v>
      </c>
      <c r="D23" s="88">
        <f t="shared" si="7"/>
        <v>109943</v>
      </c>
      <c r="E23" s="89">
        <f t="shared" si="7"/>
        <v>121691</v>
      </c>
    </row>
    <row r="24" spans="1:10" ht="15.75" x14ac:dyDescent="0.25">
      <c r="A24" s="90"/>
      <c r="B24" s="91">
        <f t="shared" ref="B24:E24" si="8">SUM(B22:B23)</f>
        <v>223252</v>
      </c>
      <c r="C24" s="92">
        <f t="shared" si="8"/>
        <v>228069</v>
      </c>
      <c r="D24" s="93">
        <f t="shared" si="8"/>
        <v>234573</v>
      </c>
      <c r="E24" s="94">
        <f t="shared" si="8"/>
        <v>241058</v>
      </c>
    </row>
    <row r="25" spans="1:10" ht="3" customHeight="1" thickBot="1" x14ac:dyDescent="0.25">
      <c r="A25" s="104"/>
      <c r="B25" s="105"/>
      <c r="C25" s="106"/>
      <c r="D25" s="107"/>
      <c r="E25" s="108"/>
    </row>
    <row r="26" spans="1:10" ht="15.75" x14ac:dyDescent="0.25">
      <c r="A26" s="81" t="s">
        <v>122</v>
      </c>
      <c r="B26" s="109"/>
      <c r="C26" s="110"/>
      <c r="D26" s="111"/>
      <c r="E26" s="112"/>
      <c r="G26" s="158"/>
      <c r="H26" s="158"/>
      <c r="I26" s="158"/>
      <c r="J26" s="158"/>
    </row>
    <row r="27" spans="1:10" ht="15.75" x14ac:dyDescent="0.25">
      <c r="A27" s="81" t="s">
        <v>110</v>
      </c>
      <c r="B27" s="86">
        <f>'Debt Models (Tax, Rate Police)'!B26+'Debt Models (Tax, Rate Police)'!B60+'Debt Models (Tax, Rate Police)'!B213</f>
        <v>872984</v>
      </c>
      <c r="C27" s="87">
        <f>'Debt Models (Tax, Rate Police)'!C26+'Debt Models (Tax, Rate Police)'!C60+'Debt Models (Tax, Rate Police)'!C213</f>
        <v>1091635</v>
      </c>
      <c r="D27" s="87">
        <f>'Debt Models (Tax, Rate Police)'!D26+'Debt Models (Tax, Rate Police)'!D60+'Debt Models (Tax, Rate Police)'!D213</f>
        <v>1144559</v>
      </c>
      <c r="E27" s="99">
        <f>'Debt Models (Tax, Rate Police)'!E26+'Debt Models (Tax, Rate Police)'!E60+'Debt Models (Tax, Rate Police)'!E213</f>
        <v>1204302</v>
      </c>
    </row>
    <row r="28" spans="1:10" x14ac:dyDescent="0.2">
      <c r="A28" s="90" t="s">
        <v>111</v>
      </c>
      <c r="B28" s="86">
        <f>'Debt Models (Tax, Rate Police)'!B27+'Debt Models (Tax, Rate Police)'!B61+'Debt Models (Tax, Rate Police)'!B214</f>
        <v>290500</v>
      </c>
      <c r="C28" s="87">
        <f>'Debt Models (Tax, Rate Police)'!C27+'Debt Models (Tax, Rate Police)'!C61+'Debt Models (Tax, Rate Police)'!C214</f>
        <v>127000</v>
      </c>
      <c r="D28" s="87">
        <f>'Debt Models (Tax, Rate Police)'!D27+'Debt Models (Tax, Rate Police)'!D61+'Debt Models (Tax, Rate Police)'!D214</f>
        <v>137000</v>
      </c>
      <c r="E28" s="99">
        <f>'Debt Models (Tax, Rate Police)'!E27+'Debt Models (Tax, Rate Police)'!E61+'Debt Models (Tax, Rate Police)'!E214</f>
        <v>100000</v>
      </c>
    </row>
    <row r="29" spans="1:10" x14ac:dyDescent="0.2">
      <c r="A29" s="90" t="s">
        <v>112</v>
      </c>
      <c r="B29" s="86">
        <f>'Debt Models (Tax, Rate Police)'!B28+'Debt Models (Tax, Rate Police)'!B62+'Debt Models (Tax, Rate Police)'!B215</f>
        <v>-71849</v>
      </c>
      <c r="C29" s="87">
        <f>'Debt Models (Tax, Rate Police)'!C28+'Debt Models (Tax, Rate Police)'!C62+'Debt Models (Tax, Rate Police)'!C215</f>
        <v>-74076</v>
      </c>
      <c r="D29" s="87">
        <f>'Debt Models (Tax, Rate Police)'!D28+'Debt Models (Tax, Rate Police)'!D62+'Debt Models (Tax, Rate Police)'!D215</f>
        <v>-77257</v>
      </c>
      <c r="E29" s="99">
        <f>'Debt Models (Tax, Rate Police)'!E28+'Debt Models (Tax, Rate Police)'!E62+'Debt Models (Tax, Rate Police)'!E215</f>
        <v>-75907</v>
      </c>
    </row>
    <row r="30" spans="1:10" ht="15.75" x14ac:dyDescent="0.25">
      <c r="A30" s="81" t="s">
        <v>113</v>
      </c>
      <c r="B30" s="91">
        <f t="shared" ref="B30:E30" si="9">SUM(B27:B29)</f>
        <v>1091635</v>
      </c>
      <c r="C30" s="92">
        <f t="shared" si="9"/>
        <v>1144559</v>
      </c>
      <c r="D30" s="93">
        <f t="shared" si="9"/>
        <v>1204302</v>
      </c>
      <c r="E30" s="94">
        <f t="shared" si="9"/>
        <v>1228395</v>
      </c>
    </row>
    <row r="31" spans="1:10" x14ac:dyDescent="0.2">
      <c r="A31" s="90" t="s">
        <v>123</v>
      </c>
      <c r="B31" s="113"/>
      <c r="C31" s="114"/>
      <c r="D31" s="115"/>
      <c r="E31" s="116"/>
    </row>
    <row r="32" spans="1:10" ht="15.75" x14ac:dyDescent="0.25">
      <c r="A32" s="81" t="s">
        <v>114</v>
      </c>
      <c r="B32" s="86">
        <f>'Debt Models (Tax, Rate Police)'!B31+'Debt Models (Tax, Rate Police)'!B65+'Debt Models (Tax, Rate Police)'!B218</f>
        <v>691782</v>
      </c>
      <c r="C32" s="87">
        <f>'Debt Models (Tax, Rate Police)'!C31+'Debt Models (Tax, Rate Police)'!C65+'Debt Models (Tax, Rate Police)'!C218</f>
        <v>503772</v>
      </c>
      <c r="D32" s="87">
        <f>'Debt Models (Tax, Rate Police)'!D31+'Debt Models (Tax, Rate Police)'!D65+'Debt Models (Tax, Rate Police)'!D218</f>
        <v>480587</v>
      </c>
      <c r="E32" s="99">
        <f>'Debt Models (Tax, Rate Police)'!E31+'Debt Models (Tax, Rate Police)'!E65+'Debt Models (Tax, Rate Police)'!E218</f>
        <v>460474</v>
      </c>
    </row>
    <row r="33" spans="1:5" x14ac:dyDescent="0.2">
      <c r="A33" s="90" t="s">
        <v>115</v>
      </c>
      <c r="B33" s="86">
        <f>'Debt Models (Tax, Rate Police)'!B32+'Debt Models (Tax, Rate Police)'!B66+'Debt Models (Tax, Rate Police)'!B219</f>
        <v>102490</v>
      </c>
      <c r="C33" s="87">
        <f>'Debt Models (Tax, Rate Police)'!C32+'Debt Models (Tax, Rate Police)'!C66+'Debt Models (Tax, Rate Police)'!C219</f>
        <v>103815</v>
      </c>
      <c r="D33" s="87">
        <f>'Debt Models (Tax, Rate Police)'!D32+'Debt Models (Tax, Rate Police)'!D66+'Debt Models (Tax, Rate Police)'!D219</f>
        <v>116887</v>
      </c>
      <c r="E33" s="99">
        <f>'Debt Models (Tax, Rate Police)'!E32+'Debt Models (Tax, Rate Police)'!E66+'Debt Models (Tax, Rate Police)'!E219</f>
        <v>42780</v>
      </c>
    </row>
    <row r="34" spans="1:5" x14ac:dyDescent="0.2">
      <c r="A34" s="90" t="s">
        <v>116</v>
      </c>
      <c r="B34" s="86">
        <f>'Debt Models (Tax, Rate Police)'!B33+'Debt Models (Tax, Rate Police)'!B67+'Debt Models (Tax, Rate Police)'!B220</f>
        <v>-290500</v>
      </c>
      <c r="C34" s="87">
        <f>'Debt Models (Tax, Rate Police)'!C33+'Debt Models (Tax, Rate Police)'!C67+'Debt Models (Tax, Rate Police)'!C220</f>
        <v>-127000</v>
      </c>
      <c r="D34" s="87">
        <f>'Debt Models (Tax, Rate Police)'!D33+'Debt Models (Tax, Rate Police)'!D67+'Debt Models (Tax, Rate Police)'!D220</f>
        <v>-137000</v>
      </c>
      <c r="E34" s="99">
        <f>'Debt Models (Tax, Rate Police)'!E33+'Debt Models (Tax, Rate Police)'!E67+'Debt Models (Tax, Rate Police)'!E220</f>
        <v>-80000</v>
      </c>
    </row>
    <row r="35" spans="1:5" ht="15.75" x14ac:dyDescent="0.25">
      <c r="A35" s="81" t="s">
        <v>117</v>
      </c>
      <c r="B35" s="91">
        <f t="shared" ref="B35:E35" si="10">SUM(B32:B34)</f>
        <v>503772</v>
      </c>
      <c r="C35" s="92">
        <f t="shared" si="10"/>
        <v>480587</v>
      </c>
      <c r="D35" s="93">
        <f t="shared" si="10"/>
        <v>460474</v>
      </c>
      <c r="E35" s="94">
        <f t="shared" si="10"/>
        <v>423254</v>
      </c>
    </row>
    <row r="36" spans="1:5" x14ac:dyDescent="0.2">
      <c r="A36" s="90" t="s">
        <v>123</v>
      </c>
      <c r="B36" s="113"/>
      <c r="C36" s="114"/>
      <c r="D36" s="115"/>
      <c r="E36" s="116"/>
    </row>
    <row r="37" spans="1:5" ht="16.5" thickBot="1" x14ac:dyDescent="0.3">
      <c r="A37" s="81" t="s">
        <v>118</v>
      </c>
      <c r="B37" s="100">
        <f t="shared" ref="B37:E37" si="11">B30+B35</f>
        <v>1595407</v>
      </c>
      <c r="C37" s="101">
        <f t="shared" si="11"/>
        <v>1625146</v>
      </c>
      <c r="D37" s="102">
        <f t="shared" si="11"/>
        <v>1664776</v>
      </c>
      <c r="E37" s="103">
        <f t="shared" si="11"/>
        <v>1651649</v>
      </c>
    </row>
    <row r="38" spans="1:5" ht="16.5" thickTop="1" x14ac:dyDescent="0.25">
      <c r="A38" s="81"/>
      <c r="B38" s="117"/>
      <c r="C38" s="118"/>
      <c r="D38" s="119"/>
      <c r="E38" s="120"/>
    </row>
    <row r="39" spans="1:5" ht="15.75" x14ac:dyDescent="0.25">
      <c r="A39" s="81" t="s">
        <v>119</v>
      </c>
      <c r="B39" s="95"/>
      <c r="C39" s="96"/>
      <c r="D39" s="97"/>
      <c r="E39" s="98"/>
    </row>
    <row r="40" spans="1:5" x14ac:dyDescent="0.2">
      <c r="A40" s="90" t="s">
        <v>120</v>
      </c>
      <c r="B40" s="86">
        <f>'Debt Models (Tax, Rate Police)'!B39+'Debt Models (Tax, Rate Police)'!B73+'Debt Models (Tax, Rate Police)'!B226</f>
        <v>69453</v>
      </c>
      <c r="C40" s="87">
        <f>'Debt Models (Tax, Rate Police)'!C39+'Debt Models (Tax, Rate Police)'!C73+'Debt Models (Tax, Rate Police)'!C226</f>
        <v>72723</v>
      </c>
      <c r="D40" s="87">
        <f>'Debt Models (Tax, Rate Police)'!D39+'Debt Models (Tax, Rate Police)'!D73+'Debt Models (Tax, Rate Police)'!D226</f>
        <v>75651</v>
      </c>
      <c r="E40" s="99">
        <f>'Debt Models (Tax, Rate Police)'!E39+'Debt Models (Tax, Rate Police)'!E73+'Debt Models (Tax, Rate Police)'!E226</f>
        <v>74041</v>
      </c>
    </row>
    <row r="41" spans="1:5" x14ac:dyDescent="0.2">
      <c r="A41" s="90" t="s">
        <v>121</v>
      </c>
      <c r="B41" s="86">
        <f>'Debt Models (Tax, Rate Police)'!B40+'Debt Models (Tax, Rate Police)'!B74+'Debt Models (Tax, Rate Police)'!B227</f>
        <v>40660</v>
      </c>
      <c r="C41" s="87">
        <f>'Debt Models (Tax, Rate Police)'!C40+'Debt Models (Tax, Rate Police)'!C74+'Debt Models (Tax, Rate Police)'!C227</f>
        <v>43261</v>
      </c>
      <c r="D41" s="87">
        <f>'Debt Models (Tax, Rate Police)'!D40+'Debt Models (Tax, Rate Police)'!D74+'Debt Models (Tax, Rate Police)'!D227</f>
        <v>46728</v>
      </c>
      <c r="E41" s="99">
        <f>'Debt Models (Tax, Rate Police)'!E40+'Debt Models (Tax, Rate Police)'!E74+'Debt Models (Tax, Rate Police)'!E227</f>
        <v>51251</v>
      </c>
    </row>
    <row r="42" spans="1:5" s="126" customFormat="1" ht="15.75" x14ac:dyDescent="0.25">
      <c r="A42" s="121"/>
      <c r="B42" s="122">
        <f t="shared" ref="B42:E42" si="12">SUM(B40:B41)</f>
        <v>110113</v>
      </c>
      <c r="C42" s="123">
        <f t="shared" si="12"/>
        <v>115984</v>
      </c>
      <c r="D42" s="124">
        <f t="shared" si="12"/>
        <v>122379</v>
      </c>
      <c r="E42" s="125">
        <f t="shared" si="12"/>
        <v>125292</v>
      </c>
    </row>
    <row r="43" spans="1:5" ht="15.75" x14ac:dyDescent="0.25">
      <c r="A43" s="81" t="s">
        <v>72</v>
      </c>
      <c r="B43" s="109"/>
      <c r="C43" s="110"/>
      <c r="D43" s="111"/>
      <c r="E43" s="112"/>
    </row>
    <row r="44" spans="1:5" ht="15.75" x14ac:dyDescent="0.25">
      <c r="A44" s="81" t="s">
        <v>110</v>
      </c>
      <c r="B44" s="86">
        <f>'Debt Models (Tax, Rate Police)'!B128+'Debt Models (Tax, Rate Police)'!B162+'Debt Models (Tax, Rate Police)'!B196</f>
        <v>660934</v>
      </c>
      <c r="C44" s="87">
        <f>B47</f>
        <v>687891</v>
      </c>
      <c r="D44" s="87">
        <f t="shared" ref="D44:E44" si="13">C47</f>
        <v>682725</v>
      </c>
      <c r="E44" s="87">
        <f t="shared" si="13"/>
        <v>801252</v>
      </c>
    </row>
    <row r="45" spans="1:5" x14ac:dyDescent="0.2">
      <c r="A45" s="90" t="s">
        <v>111</v>
      </c>
      <c r="B45" s="86">
        <f>'Debt Models (Tax, Rate Police)'!B129+'Debt Models (Tax, Rate Police)'!B163+'Debt Models (Tax, Rate Police)'!B197</f>
        <v>52000</v>
      </c>
      <c r="C45" s="87">
        <f>'Debt Models (Tax, Rate Police)'!C202</f>
        <v>20571</v>
      </c>
      <c r="D45" s="87">
        <f>'Debt Models (Tax, Rate Police)'!D129+'Debt Models (Tax, Rate Police)'!D163+'Debt Models (Tax, Rate Police)'!D197</f>
        <v>150000</v>
      </c>
      <c r="E45" s="99">
        <f>'Debt Models (Tax, Rate Police)'!E129+'Debt Models (Tax, Rate Police)'!E163+'Debt Models (Tax, Rate Police)'!E197</f>
        <v>90000</v>
      </c>
    </row>
    <row r="46" spans="1:5" x14ac:dyDescent="0.2">
      <c r="A46" s="90" t="s">
        <v>112</v>
      </c>
      <c r="B46" s="86">
        <f>'Debt Models (Tax, Rate Police)'!B130+'Debt Models (Tax, Rate Police)'!B164+'Debt Models (Tax, Rate Police)'!B198</f>
        <v>-25043</v>
      </c>
      <c r="C46" s="87">
        <f>'Debt Models (Tax, Rate Police)'!C130+'Debt Models (Tax, Rate Police)'!C164+'Debt Models (Tax, Rate Police)'!C198</f>
        <v>-25737</v>
      </c>
      <c r="D46" s="87">
        <f>'Debt Models (Tax, Rate Police)'!D130+'Debt Models (Tax, Rate Police)'!D164+'Debt Models (Tax, Rate Police)'!D198</f>
        <v>-31473</v>
      </c>
      <c r="E46" s="99">
        <f>'Debt Models (Tax, Rate Police)'!E130+'Debt Models (Tax, Rate Police)'!E164+'Debt Models (Tax, Rate Police)'!E198</f>
        <v>-29069</v>
      </c>
    </row>
    <row r="47" spans="1:5" ht="15.75" x14ac:dyDescent="0.25">
      <c r="A47" s="81" t="s">
        <v>113</v>
      </c>
      <c r="B47" s="91">
        <f t="shared" ref="B47:E47" si="14">SUM(B44:B46)</f>
        <v>687891</v>
      </c>
      <c r="C47" s="92">
        <f t="shared" si="14"/>
        <v>682725</v>
      </c>
      <c r="D47" s="93">
        <f t="shared" si="14"/>
        <v>801252</v>
      </c>
      <c r="E47" s="94">
        <f t="shared" si="14"/>
        <v>862183</v>
      </c>
    </row>
    <row r="48" spans="1:5" ht="15.75" x14ac:dyDescent="0.25">
      <c r="A48" s="90" t="s">
        <v>123</v>
      </c>
      <c r="B48" s="95"/>
      <c r="C48" s="96"/>
      <c r="D48" s="97"/>
      <c r="E48" s="98"/>
    </row>
    <row r="49" spans="1:5" ht="15.75" x14ac:dyDescent="0.25">
      <c r="A49" s="81" t="s">
        <v>114</v>
      </c>
      <c r="B49" s="86">
        <f>'Debt Models (Tax, Rate Police)'!B133+'Debt Models (Tax, Rate Police)'!B167+'Debt Models (Tax, Rate Police)'!B201</f>
        <v>189399</v>
      </c>
      <c r="C49" s="87">
        <f>B52</f>
        <v>203572</v>
      </c>
      <c r="D49" s="87">
        <f t="shared" ref="D49:E49" si="15">C52</f>
        <v>243634</v>
      </c>
      <c r="E49" s="87">
        <f t="shared" si="15"/>
        <v>178772</v>
      </c>
    </row>
    <row r="50" spans="1:5" x14ac:dyDescent="0.2">
      <c r="A50" s="90" t="s">
        <v>115</v>
      </c>
      <c r="B50" s="86">
        <f>'Debt Models (Tax, Rate Police)'!B134+'Debt Models (Tax, Rate Police)'!B168+'Debt Models (Tax, Rate Police)'!B202</f>
        <v>66173</v>
      </c>
      <c r="C50" s="87">
        <f>'Debt Models (Tax, Rate Police)'!C134+'Debt Models (Tax, Rate Police)'!C168</f>
        <v>40062</v>
      </c>
      <c r="D50" s="87">
        <f>'Debt Models (Tax, Rate Police)'!D134+'Debt Models (Tax, Rate Police)'!D168+'Debt Models (Tax, Rate Police)'!D202</f>
        <v>85138</v>
      </c>
      <c r="E50" s="99">
        <f>'Debt Models (Tax, Rate Police)'!E134+'Debt Models (Tax, Rate Police)'!E168+'Debt Models (Tax, Rate Police)'!E202</f>
        <v>81456</v>
      </c>
    </row>
    <row r="51" spans="1:5" x14ac:dyDescent="0.2">
      <c r="A51" s="90" t="s">
        <v>116</v>
      </c>
      <c r="B51" s="86">
        <f>'Debt Models (Tax, Rate Police)'!B135+'Debt Models (Tax, Rate Police)'!B169+'Debt Models (Tax, Rate Police)'!B203</f>
        <v>-52000</v>
      </c>
      <c r="C51" s="87">
        <f>'Debt Models (Tax, Rate Police)'!C135+'Debt Models (Tax, Rate Police)'!C169+'Debt Models (Tax, Rate Police)'!C203</f>
        <v>0</v>
      </c>
      <c r="D51" s="87">
        <f>'Debt Models (Tax, Rate Police)'!D135+'Debt Models (Tax, Rate Police)'!D169+'Debt Models (Tax, Rate Police)'!D203</f>
        <v>-150000</v>
      </c>
      <c r="E51" s="99">
        <f>'Debt Models (Tax, Rate Police)'!E135+'Debt Models (Tax, Rate Police)'!E169+'Debt Models (Tax, Rate Police)'!E203</f>
        <v>-90000</v>
      </c>
    </row>
    <row r="52" spans="1:5" ht="15.75" x14ac:dyDescent="0.25">
      <c r="A52" s="81" t="s">
        <v>117</v>
      </c>
      <c r="B52" s="91">
        <f t="shared" ref="B52:E52" si="16">SUM(B49:B51)</f>
        <v>203572</v>
      </c>
      <c r="C52" s="92">
        <f t="shared" si="16"/>
        <v>243634</v>
      </c>
      <c r="D52" s="93">
        <f t="shared" si="16"/>
        <v>178772</v>
      </c>
      <c r="E52" s="94">
        <f t="shared" si="16"/>
        <v>170228</v>
      </c>
    </row>
    <row r="53" spans="1:5" x14ac:dyDescent="0.2">
      <c r="A53" s="90" t="s">
        <v>123</v>
      </c>
      <c r="B53" s="113"/>
      <c r="C53" s="114"/>
      <c r="D53" s="115"/>
      <c r="E53" s="116"/>
    </row>
    <row r="54" spans="1:5" ht="16.5" thickBot="1" x14ac:dyDescent="0.3">
      <c r="A54" s="81" t="s">
        <v>118</v>
      </c>
      <c r="B54" s="100">
        <f t="shared" ref="B54:E54" si="17">B47+B52</f>
        <v>891463</v>
      </c>
      <c r="C54" s="101">
        <f t="shared" si="17"/>
        <v>926359</v>
      </c>
      <c r="D54" s="102">
        <f t="shared" si="17"/>
        <v>980024</v>
      </c>
      <c r="E54" s="103">
        <f t="shared" si="17"/>
        <v>1032411</v>
      </c>
    </row>
    <row r="55" spans="1:5" ht="15.75" thickTop="1" x14ac:dyDescent="0.2">
      <c r="A55" s="90"/>
      <c r="B55" s="113"/>
      <c r="C55" s="114"/>
      <c r="D55" s="115"/>
      <c r="E55" s="116"/>
    </row>
    <row r="56" spans="1:5" ht="15.75" x14ac:dyDescent="0.25">
      <c r="A56" s="81" t="s">
        <v>119</v>
      </c>
      <c r="B56" s="113"/>
      <c r="C56" s="114"/>
      <c r="D56" s="115"/>
      <c r="E56" s="116"/>
    </row>
    <row r="57" spans="1:5" x14ac:dyDescent="0.2">
      <c r="A57" s="90" t="s">
        <v>120</v>
      </c>
      <c r="B57" s="86">
        <f>'Debt Models (Tax, Rate Police)'!B141+'Debt Models (Tax, Rate Police)'!B175+'Debt Models (Tax, Rate Police)'!B209</f>
        <v>24027</v>
      </c>
      <c r="C57" s="87">
        <f>'Debt Models (Tax, Rate Police)'!C141+'Debt Models (Tax, Rate Police)'!C175+'Debt Models (Tax, Rate Police)'!C209</f>
        <v>24406</v>
      </c>
      <c r="D57" s="87">
        <f>'Debt Models (Tax, Rate Police)'!D141+'Debt Models (Tax, Rate Police)'!D175+'Debt Models (Tax, Rate Police)'!D209</f>
        <v>29874</v>
      </c>
      <c r="E57" s="99">
        <f>'Debt Models (Tax, Rate Police)'!E141+'Debt Models (Tax, Rate Police)'!E175+'Debt Models (Tax, Rate Police)'!E209</f>
        <v>27166</v>
      </c>
    </row>
    <row r="58" spans="1:5" x14ac:dyDescent="0.2">
      <c r="A58" s="90" t="s">
        <v>121</v>
      </c>
      <c r="B58" s="86">
        <f>'Debt Models (Tax, Rate Police)'!B142+'Debt Models (Tax, Rate Police)'!B176+'Debt Models (Tax, Rate Police)'!B210</f>
        <v>25164</v>
      </c>
      <c r="C58" s="87">
        <f>'Debt Models (Tax, Rate Police)'!C142+'Debt Models (Tax, Rate Police)'!C176+'Debt Models (Tax, Rate Police)'!C210</f>
        <v>26450</v>
      </c>
      <c r="D58" s="87">
        <f>'Debt Models (Tax, Rate Police)'!D142+'Debt Models (Tax, Rate Police)'!D176+'Debt Models (Tax, Rate Police)'!D210</f>
        <v>25947</v>
      </c>
      <c r="E58" s="99">
        <f>'Debt Models (Tax, Rate Police)'!E142+'Debt Models (Tax, Rate Police)'!E176+'Debt Models (Tax, Rate Police)'!E210</f>
        <v>32952</v>
      </c>
    </row>
    <row r="59" spans="1:5" s="126" customFormat="1" ht="15.75" x14ac:dyDescent="0.25">
      <c r="A59" s="121"/>
      <c r="B59" s="122">
        <f t="shared" ref="B59:E59" si="18">SUM(B57:B58)</f>
        <v>49191</v>
      </c>
      <c r="C59" s="123">
        <f t="shared" si="18"/>
        <v>50856</v>
      </c>
      <c r="D59" s="124">
        <f t="shared" si="18"/>
        <v>55821</v>
      </c>
      <c r="E59" s="125">
        <f t="shared" si="18"/>
        <v>60118</v>
      </c>
    </row>
    <row r="60" spans="1:5" ht="15.75" x14ac:dyDescent="0.25">
      <c r="A60" s="81" t="s">
        <v>124</v>
      </c>
      <c r="B60" s="109"/>
      <c r="C60" s="110"/>
      <c r="D60" s="111"/>
      <c r="E60" s="112"/>
    </row>
    <row r="61" spans="1:5" ht="15.75" x14ac:dyDescent="0.25">
      <c r="A61" s="81" t="s">
        <v>110</v>
      </c>
      <c r="B61" s="86">
        <f>'Debt Models (Tax, Rate Police)'!B43+'Debt Models (Tax, Rate Police)'!B77+'Debt Models (Tax, Rate Police)'!B145+'Debt Models (Tax, Rate Police)'!B179+'Debt Models (Tax, Rate Police)'!B230</f>
        <v>311743</v>
      </c>
      <c r="C61" s="87">
        <f>'Debt Models (Tax, Rate Police)'!C43+'Debt Models (Tax, Rate Police)'!C77+'Debt Models (Tax, Rate Police)'!C145+'Debt Models (Tax, Rate Police)'!C179+'Debt Models (Tax, Rate Police)'!C230</f>
        <v>449638</v>
      </c>
      <c r="D61" s="87">
        <f>'Debt Models (Tax, Rate Police)'!D43+'Debt Models (Tax, Rate Police)'!D77+'Debt Models (Tax, Rate Police)'!D145+'Debt Models (Tax, Rate Police)'!D179+'Debt Models (Tax, Rate Police)'!D230</f>
        <v>469868</v>
      </c>
      <c r="E61" s="99">
        <f>'Debt Models (Tax, Rate Police)'!E43+'Debt Models (Tax, Rate Police)'!E77+'Debt Models (Tax, Rate Police)'!E145+'Debt Models (Tax, Rate Police)'!E179+'Debt Models (Tax, Rate Police)'!E230</f>
        <v>473187</v>
      </c>
    </row>
    <row r="62" spans="1:5" x14ac:dyDescent="0.2">
      <c r="A62" s="90" t="s">
        <v>111</v>
      </c>
      <c r="B62" s="86">
        <f>'Debt Models (Tax, Rate Police)'!B44+'Debt Models (Tax, Rate Police)'!B78+'Debt Models (Tax, Rate Police)'!B146+'Debt Models (Tax, Rate Police)'!B180+'Debt Models (Tax, Rate Police)'!B231</f>
        <v>152000</v>
      </c>
      <c r="C62" s="87">
        <f>'Debt Models (Tax, Rate Police)'!C44+'Debt Models (Tax, Rate Police)'!C78+'Debt Models (Tax, Rate Police)'!C146+'Debt Models (Tax, Rate Police)'!C180+'Debt Models (Tax, Rate Police)'!C231</f>
        <v>35066</v>
      </c>
      <c r="D62" s="87">
        <f>'Debt Models (Tax, Rate Police)'!D44+'Debt Models (Tax, Rate Police)'!D78+'Debt Models (Tax, Rate Police)'!D146+'Debt Models (Tax, Rate Police)'!D180+'Debt Models (Tax, Rate Police)'!D231</f>
        <v>15000</v>
      </c>
      <c r="E62" s="99">
        <f>'Debt Models (Tax, Rate Police)'!E44+'Debt Models (Tax, Rate Police)'!E78+'Debt Models (Tax, Rate Police)'!E146+'Debt Models (Tax, Rate Police)'!E180+'Debt Models (Tax, Rate Police)'!E231</f>
        <v>21500</v>
      </c>
    </row>
    <row r="63" spans="1:5" x14ac:dyDescent="0.2">
      <c r="A63" s="90" t="s">
        <v>112</v>
      </c>
      <c r="B63" s="86">
        <f>'Debt Models (Tax, Rate Police)'!B45+'Debt Models (Tax, Rate Police)'!B79+'Debt Models (Tax, Rate Police)'!B147+'Debt Models (Tax, Rate Police)'!B181+'Debt Models (Tax, Rate Police)'!B232</f>
        <v>-14105</v>
      </c>
      <c r="C63" s="87">
        <f>'Debt Models (Tax, Rate Police)'!C45+'Debt Models (Tax, Rate Police)'!C79+'Debt Models (Tax, Rate Police)'!C147+'Debt Models (Tax, Rate Police)'!C181+'Debt Models (Tax, Rate Police)'!C232</f>
        <v>-14836</v>
      </c>
      <c r="D63" s="87">
        <f>'Debt Models (Tax, Rate Police)'!D45+'Debt Models (Tax, Rate Police)'!D79+'Debt Models (Tax, Rate Police)'!D147+'Debt Models (Tax, Rate Police)'!D181+'Debt Models (Tax, Rate Police)'!D232</f>
        <v>-11681</v>
      </c>
      <c r="E63" s="99">
        <f>'Debt Models (Tax, Rate Police)'!E45+'Debt Models (Tax, Rate Police)'!E79+'Debt Models (Tax, Rate Police)'!E147+'Debt Models (Tax, Rate Police)'!E181+'Debt Models (Tax, Rate Police)'!E232</f>
        <v>-10796</v>
      </c>
    </row>
    <row r="64" spans="1:5" ht="15.75" x14ac:dyDescent="0.25">
      <c r="A64" s="81" t="s">
        <v>113</v>
      </c>
      <c r="B64" s="91">
        <f t="shared" ref="B64:E64" si="19">SUM(B61:B63)</f>
        <v>449638</v>
      </c>
      <c r="C64" s="92">
        <f t="shared" si="19"/>
        <v>469868</v>
      </c>
      <c r="D64" s="93">
        <f t="shared" si="19"/>
        <v>473187</v>
      </c>
      <c r="E64" s="94">
        <f t="shared" si="19"/>
        <v>483891</v>
      </c>
    </row>
    <row r="65" spans="1:5" ht="15.75" x14ac:dyDescent="0.25">
      <c r="A65" s="90" t="s">
        <v>123</v>
      </c>
      <c r="B65" s="95"/>
      <c r="C65" s="96"/>
      <c r="D65" s="97"/>
      <c r="E65" s="98"/>
    </row>
    <row r="66" spans="1:5" ht="15.75" x14ac:dyDescent="0.25">
      <c r="A66" s="81" t="s">
        <v>114</v>
      </c>
      <c r="B66" s="86">
        <f>'Debt Models (Tax, Rate Police)'!B48+'Debt Models (Tax, Rate Police)'!B82+'Debt Models (Tax, Rate Police)'!B150+'Debt Models (Tax, Rate Police)'!B184+'Debt Models (Tax, Rate Police)'!B235</f>
        <v>212253</v>
      </c>
      <c r="C66" s="87">
        <f>'Debt Models (Tax, Rate Police)'!C48+'Debt Models (Tax, Rate Police)'!C82+'Debt Models (Tax, Rate Police)'!C150+'Debt Models (Tax, Rate Police)'!C184+'Debt Models (Tax, Rate Police)'!C235</f>
        <v>79901</v>
      </c>
      <c r="D66" s="87">
        <f>'Debt Models (Tax, Rate Police)'!D48+'Debt Models (Tax, Rate Police)'!D82+'Debt Models (Tax, Rate Police)'!D150+'Debt Models (Tax, Rate Police)'!D184+'Debt Models (Tax, Rate Police)'!D235</f>
        <v>68538</v>
      </c>
      <c r="E66" s="99">
        <f>'Debt Models (Tax, Rate Police)'!E48+'Debt Models (Tax, Rate Police)'!E82+'Debt Models (Tax, Rate Police)'!E150+'Debt Models (Tax, Rate Police)'!E184+'Debt Models (Tax, Rate Police)'!E235</f>
        <v>139658</v>
      </c>
    </row>
    <row r="67" spans="1:5" x14ac:dyDescent="0.2">
      <c r="A67" s="90" t="s">
        <v>115</v>
      </c>
      <c r="B67" s="86">
        <f>'Debt Models (Tax, Rate Police)'!B49+'Debt Models (Tax, Rate Police)'!B83+'Debt Models (Tax, Rate Police)'!B151+'Debt Models (Tax, Rate Police)'!B185+'Debt Models (Tax, Rate Police)'!B236</f>
        <v>19648</v>
      </c>
      <c r="C67" s="87">
        <f>'Debt Models (Tax, Rate Police)'!C49+'Debt Models (Tax, Rate Police)'!C83+'Debt Models (Tax, Rate Police)'!C151+'Debt Models (Tax, Rate Police)'!C185+'Debt Models (Tax, Rate Police)'!C236</f>
        <v>12137</v>
      </c>
      <c r="D67" s="87">
        <f>'Debt Models (Tax, Rate Police)'!D49+'Debt Models (Tax, Rate Police)'!D83+'Debt Models (Tax, Rate Police)'!D151+'Debt Models (Tax, Rate Police)'!D185+'Debt Models (Tax, Rate Police)'!D236</f>
        <v>86120</v>
      </c>
      <c r="E67" s="99">
        <f>'Debt Models (Tax, Rate Police)'!E49+'Debt Models (Tax, Rate Police)'!E83+'Debt Models (Tax, Rate Police)'!E151+'Debt Models (Tax, Rate Police)'!E185+'Debt Models (Tax, Rate Police)'!E236</f>
        <v>23360</v>
      </c>
    </row>
    <row r="68" spans="1:5" x14ac:dyDescent="0.2">
      <c r="A68" s="90" t="s">
        <v>116</v>
      </c>
      <c r="B68" s="86">
        <f>'Debt Models (Tax, Rate Police)'!B50+'Debt Models (Tax, Rate Police)'!B84+'Debt Models (Tax, Rate Police)'!B152+'Debt Models (Tax, Rate Police)'!B186+'Debt Models (Tax, Rate Police)'!B237</f>
        <v>-152000</v>
      </c>
      <c r="C68" s="87">
        <f>'Debt Models (Tax, Rate Police)'!C50+'Debt Models (Tax, Rate Police)'!C84+'Debt Models (Tax, Rate Police)'!C152+'Debt Models (Tax, Rate Police)'!C186+'Debt Models (Tax, Rate Police)'!C237</f>
        <v>-23500</v>
      </c>
      <c r="D68" s="87">
        <f>'Debt Models (Tax, Rate Police)'!D50+'Debt Models (Tax, Rate Police)'!D84+'Debt Models (Tax, Rate Police)'!D152+'Debt Models (Tax, Rate Police)'!D186+'Debt Models (Tax, Rate Police)'!D237</f>
        <v>-15000</v>
      </c>
      <c r="E68" s="99">
        <f>'Debt Models (Tax, Rate Police)'!E50+'Debt Models (Tax, Rate Police)'!E84+'Debt Models (Tax, Rate Police)'!E152+'Debt Models (Tax, Rate Police)'!E186+'Debt Models (Tax, Rate Police)'!E237</f>
        <v>-21500</v>
      </c>
    </row>
    <row r="69" spans="1:5" ht="15.75" x14ac:dyDescent="0.25">
      <c r="A69" s="81" t="s">
        <v>117</v>
      </c>
      <c r="B69" s="91">
        <f t="shared" ref="B69:E69" si="20">SUM(B66:B68)</f>
        <v>79901</v>
      </c>
      <c r="C69" s="92">
        <f t="shared" si="20"/>
        <v>68538</v>
      </c>
      <c r="D69" s="93">
        <f t="shared" si="20"/>
        <v>139658</v>
      </c>
      <c r="E69" s="94">
        <f t="shared" si="20"/>
        <v>141518</v>
      </c>
    </row>
    <row r="70" spans="1:5" x14ac:dyDescent="0.2">
      <c r="A70" s="90" t="s">
        <v>123</v>
      </c>
      <c r="B70" s="113"/>
      <c r="C70" s="114"/>
      <c r="D70" s="115"/>
      <c r="E70" s="116"/>
    </row>
    <row r="71" spans="1:5" ht="16.5" thickBot="1" x14ac:dyDescent="0.3">
      <c r="A71" s="81" t="s">
        <v>118</v>
      </c>
      <c r="B71" s="100">
        <f t="shared" ref="B71:E71" si="21">B64+B69</f>
        <v>529539</v>
      </c>
      <c r="C71" s="101">
        <f t="shared" si="21"/>
        <v>538406</v>
      </c>
      <c r="D71" s="102">
        <f t="shared" si="21"/>
        <v>612845</v>
      </c>
      <c r="E71" s="103">
        <f t="shared" si="21"/>
        <v>625409</v>
      </c>
    </row>
    <row r="72" spans="1:5" ht="16.5" thickTop="1" x14ac:dyDescent="0.25">
      <c r="A72" s="90"/>
      <c r="B72" s="95"/>
      <c r="C72" s="96"/>
      <c r="D72" s="97"/>
      <c r="E72" s="98"/>
    </row>
    <row r="73" spans="1:5" ht="15.75" x14ac:dyDescent="0.25">
      <c r="A73" s="81" t="s">
        <v>119</v>
      </c>
      <c r="B73" s="95"/>
      <c r="C73" s="96"/>
      <c r="D73" s="97"/>
      <c r="E73" s="98"/>
    </row>
    <row r="74" spans="1:5" x14ac:dyDescent="0.2">
      <c r="A74" s="90" t="s">
        <v>120</v>
      </c>
      <c r="B74" s="86">
        <f>'Debt Models (Tax, Rate Police)'!B56+'Debt Models (Tax, Rate Police)'!B90+'Debt Models (Tax, Rate Police)'!B158+'Debt Models (Tax, Rate Police)'!B192+'Debt Models (Tax, Rate Police)'!B243</f>
        <v>13974</v>
      </c>
      <c r="C74" s="87">
        <f>'Debt Models (Tax, Rate Police)'!C56+'Debt Models (Tax, Rate Police)'!C90+'Debt Models (Tax, Rate Police)'!C158+'Debt Models (Tax, Rate Police)'!C192+'Debt Models (Tax, Rate Police)'!C243</f>
        <v>14666</v>
      </c>
      <c r="D74" s="87">
        <f>'Debt Models (Tax, Rate Police)'!D56+'Debt Models (Tax, Rate Police)'!D90+'Debt Models (Tax, Rate Police)'!D158+'Debt Models (Tax, Rate Police)'!D192+'Debt Models (Tax, Rate Police)'!D243</f>
        <v>11471</v>
      </c>
      <c r="E74" s="99">
        <f>'Debt Models (Tax, Rate Police)'!E56+'Debt Models (Tax, Rate Police)'!E90+'Debt Models (Tax, Rate Police)'!E158+'Debt Models (Tax, Rate Police)'!E192+'Debt Models (Tax, Rate Police)'!E243</f>
        <v>10547</v>
      </c>
    </row>
    <row r="75" spans="1:5" x14ac:dyDescent="0.2">
      <c r="A75" s="90" t="s">
        <v>121</v>
      </c>
      <c r="B75" s="86">
        <f>'Debt Models (Tax, Rate Police)'!B57+'Debt Models (Tax, Rate Police)'!B91+'Debt Models (Tax, Rate Police)'!B159+'Debt Models (Tax, Rate Police)'!B193+'Debt Models (Tax, Rate Police)'!B244</f>
        <v>20945</v>
      </c>
      <c r="C75" s="87">
        <f>'Debt Models (Tax, Rate Police)'!C57+'Debt Models (Tax, Rate Police)'!C91+'Debt Models (Tax, Rate Police)'!C159+'Debt Models (Tax, Rate Police)'!C193+'Debt Models (Tax, Rate Police)'!C244</f>
        <v>21462</v>
      </c>
      <c r="D75" s="87">
        <f>'Debt Models (Tax, Rate Police)'!D57+'Debt Models (Tax, Rate Police)'!D91+'Debt Models (Tax, Rate Police)'!D159+'Debt Models (Tax, Rate Police)'!D193+'Debt Models (Tax, Rate Police)'!D244</f>
        <v>22647</v>
      </c>
      <c r="E75" s="99">
        <f>'Debt Models (Tax, Rate Police)'!E57+'Debt Models (Tax, Rate Police)'!E91+'Debt Models (Tax, Rate Police)'!E159+'Debt Models (Tax, Rate Police)'!E193+'Debt Models (Tax, Rate Police)'!E244</f>
        <v>23137</v>
      </c>
    </row>
    <row r="76" spans="1:5" s="126" customFormat="1" ht="15.75" x14ac:dyDescent="0.25">
      <c r="A76" s="121"/>
      <c r="B76" s="122">
        <f t="shared" ref="B76:E76" si="22">SUM(B74:B75)</f>
        <v>34919</v>
      </c>
      <c r="C76" s="123">
        <f t="shared" si="22"/>
        <v>36128</v>
      </c>
      <c r="D76" s="124">
        <f t="shared" si="22"/>
        <v>34118</v>
      </c>
      <c r="E76" s="125">
        <f t="shared" si="22"/>
        <v>33684</v>
      </c>
    </row>
    <row r="77" spans="1:5" ht="15.75" x14ac:dyDescent="0.25">
      <c r="A77" s="81" t="s">
        <v>125</v>
      </c>
      <c r="B77" s="109"/>
      <c r="C77" s="110"/>
      <c r="D77" s="111"/>
      <c r="E77" s="112"/>
    </row>
    <row r="78" spans="1:5" ht="15.75" x14ac:dyDescent="0.25">
      <c r="A78" s="81" t="s">
        <v>110</v>
      </c>
      <c r="B78" s="86">
        <f>'Debt Models (Tax, Rate Police)'!B111+'Debt Models (Tax, Rate Police)'!B94</f>
        <v>66422</v>
      </c>
      <c r="C78" s="87">
        <f>'Debt Models (Tax, Rate Police)'!C111+'Debt Models (Tax, Rate Police)'!C94</f>
        <v>257020</v>
      </c>
      <c r="D78" s="87">
        <f>'Debt Models (Tax, Rate Police)'!D111+'Debt Models (Tax, Rate Police)'!D94</f>
        <v>252305</v>
      </c>
      <c r="E78" s="99">
        <f>'Debt Models (Tax, Rate Police)'!E111+'Debt Models (Tax, Rate Police)'!E94</f>
        <v>250075</v>
      </c>
    </row>
    <row r="79" spans="1:5" x14ac:dyDescent="0.2">
      <c r="A79" s="90" t="s">
        <v>111</v>
      </c>
      <c r="B79" s="86">
        <f>'Debt Models (Tax, Rate Police)'!B112+'Debt Models (Tax, Rate Police)'!B95</f>
        <v>205500</v>
      </c>
      <c r="C79" s="87">
        <f>'Debt Models (Tax, Rate Police)'!C112+'Debt Models (Tax, Rate Police)'!C95</f>
        <v>0</v>
      </c>
      <c r="D79" s="87">
        <f>'Debt Models (Tax, Rate Police)'!D112+'Debt Models (Tax, Rate Police)'!D95</f>
        <v>2000</v>
      </c>
      <c r="E79" s="99">
        <f>'Debt Models (Tax, Rate Police)'!E112+'Debt Models (Tax, Rate Police)'!E95</f>
        <v>500</v>
      </c>
    </row>
    <row r="80" spans="1:5" x14ac:dyDescent="0.2">
      <c r="A80" s="90" t="s">
        <v>112</v>
      </c>
      <c r="B80" s="86">
        <f>'Debt Models (Tax, Rate Police)'!B113+'Debt Models (Tax, Rate Police)'!B96</f>
        <v>-14902</v>
      </c>
      <c r="C80" s="87">
        <f>'Debt Models (Tax, Rate Police)'!C113+'Debt Models (Tax, Rate Police)'!C96</f>
        <v>-4715</v>
      </c>
      <c r="D80" s="87">
        <f>'Debt Models (Tax, Rate Police)'!D113+'Debt Models (Tax, Rate Police)'!D96</f>
        <v>-4230</v>
      </c>
      <c r="E80" s="99">
        <f>'Debt Models (Tax, Rate Police)'!E113+'Debt Models (Tax, Rate Police)'!E96</f>
        <v>-3978</v>
      </c>
    </row>
    <row r="81" spans="1:5" ht="15.75" x14ac:dyDescent="0.25">
      <c r="A81" s="81" t="s">
        <v>113</v>
      </c>
      <c r="B81" s="91">
        <f t="shared" ref="B81:E81" si="23">SUM(B78:B80)</f>
        <v>257020</v>
      </c>
      <c r="C81" s="92">
        <f t="shared" si="23"/>
        <v>252305</v>
      </c>
      <c r="D81" s="93">
        <f t="shared" si="23"/>
        <v>250075</v>
      </c>
      <c r="E81" s="94">
        <f t="shared" si="23"/>
        <v>246597</v>
      </c>
    </row>
    <row r="82" spans="1:5" ht="15.75" x14ac:dyDescent="0.25">
      <c r="A82" s="90" t="s">
        <v>123</v>
      </c>
      <c r="B82" s="95"/>
      <c r="C82" s="96"/>
      <c r="D82" s="97"/>
      <c r="E82" s="98"/>
    </row>
    <row r="83" spans="1:5" ht="15.75" x14ac:dyDescent="0.25">
      <c r="A83" s="81" t="s">
        <v>114</v>
      </c>
      <c r="B83" s="86">
        <f>'Debt Models (Tax, Rate Police)'!B116+'Debt Models (Tax, Rate Police)'!B99</f>
        <v>237239</v>
      </c>
      <c r="C83" s="87">
        <f>'Debt Models (Tax, Rate Police)'!C116+'Debt Models (Tax, Rate Police)'!C99</f>
        <v>31739</v>
      </c>
      <c r="D83" s="87">
        <f>'Debt Models (Tax, Rate Police)'!D116+'Debt Models (Tax, Rate Police)'!D99</f>
        <v>28239</v>
      </c>
      <c r="E83" s="99">
        <f>'Debt Models (Tax, Rate Police)'!E116+'Debt Models (Tax, Rate Police)'!E99</f>
        <v>25239</v>
      </c>
    </row>
    <row r="84" spans="1:5" x14ac:dyDescent="0.2">
      <c r="A84" s="90" t="s">
        <v>115</v>
      </c>
      <c r="B84" s="86">
        <f>'Debt Models (Tax, Rate Police)'!B117+'Debt Models (Tax, Rate Police)'!B100</f>
        <v>0</v>
      </c>
      <c r="C84" s="87">
        <f>'Debt Models (Tax, Rate Police)'!C117+'Debt Models (Tax, Rate Police)'!C100</f>
        <v>0</v>
      </c>
      <c r="D84" s="87">
        <f>'Debt Models (Tax, Rate Police)'!D117+'Debt Models (Tax, Rate Police)'!D100</f>
        <v>0</v>
      </c>
      <c r="E84" s="99">
        <f>'Debt Models (Tax, Rate Police)'!E117+'Debt Models (Tax, Rate Police)'!E100</f>
        <v>0</v>
      </c>
    </row>
    <row r="85" spans="1:5" x14ac:dyDescent="0.2">
      <c r="A85" s="90" t="s">
        <v>116</v>
      </c>
      <c r="B85" s="86">
        <f>'Debt Models (Tax, Rate Police)'!B118+'Debt Models (Tax, Rate Police)'!B101</f>
        <v>-205500</v>
      </c>
      <c r="C85" s="87">
        <f>'Debt Models (Tax, Rate Police)'!C118+'Debt Models (Tax, Rate Police)'!C101</f>
        <v>-3500</v>
      </c>
      <c r="D85" s="87">
        <f>'Debt Models (Tax, Rate Police)'!D118+'Debt Models (Tax, Rate Police)'!D101</f>
        <v>-3000</v>
      </c>
      <c r="E85" s="99">
        <f>'Debt Models (Tax, Rate Police)'!E118+'Debt Models (Tax, Rate Police)'!E101</f>
        <v>-1500</v>
      </c>
    </row>
    <row r="86" spans="1:5" ht="15.75" x14ac:dyDescent="0.25">
      <c r="A86" s="81" t="s">
        <v>117</v>
      </c>
      <c r="B86" s="91">
        <f t="shared" ref="B86:E86" si="24">SUM(B83:B85)</f>
        <v>31739</v>
      </c>
      <c r="C86" s="92">
        <f t="shared" si="24"/>
        <v>28239</v>
      </c>
      <c r="D86" s="93">
        <f t="shared" si="24"/>
        <v>25239</v>
      </c>
      <c r="E86" s="94">
        <f t="shared" si="24"/>
        <v>23739</v>
      </c>
    </row>
    <row r="87" spans="1:5" x14ac:dyDescent="0.2">
      <c r="A87" s="90" t="s">
        <v>123</v>
      </c>
      <c r="B87" s="113"/>
      <c r="C87" s="114"/>
      <c r="D87" s="115"/>
      <c r="E87" s="116"/>
    </row>
    <row r="88" spans="1:5" ht="16.5" thickBot="1" x14ac:dyDescent="0.3">
      <c r="A88" s="81" t="s">
        <v>118</v>
      </c>
      <c r="B88" s="100">
        <f t="shared" ref="B88:E88" si="25">B81+B86</f>
        <v>288759</v>
      </c>
      <c r="C88" s="101">
        <f t="shared" si="25"/>
        <v>280544</v>
      </c>
      <c r="D88" s="102">
        <f t="shared" si="25"/>
        <v>275314</v>
      </c>
      <c r="E88" s="103">
        <f t="shared" si="25"/>
        <v>270336</v>
      </c>
    </row>
    <row r="89" spans="1:5" ht="16.5" thickTop="1" x14ac:dyDescent="0.25">
      <c r="A89" s="90"/>
      <c r="B89" s="95"/>
      <c r="C89" s="96"/>
      <c r="D89" s="97"/>
      <c r="E89" s="98"/>
    </row>
    <row r="90" spans="1:5" ht="15.75" x14ac:dyDescent="0.25">
      <c r="A90" s="81" t="s">
        <v>119</v>
      </c>
      <c r="B90" s="95"/>
      <c r="C90" s="96"/>
      <c r="D90" s="97"/>
      <c r="E90" s="98"/>
    </row>
    <row r="91" spans="1:5" x14ac:dyDescent="0.2">
      <c r="A91" s="90" t="s">
        <v>120</v>
      </c>
      <c r="B91" s="86">
        <f>'Debt Models (Tax, Rate Police)'!B124+'Debt Models (Tax, Rate Police)'!B107</f>
        <v>14767</v>
      </c>
      <c r="C91" s="87">
        <f>'Debt Models (Tax, Rate Police)'!C124+'Debt Models (Tax, Rate Police)'!C107</f>
        <v>10185</v>
      </c>
      <c r="D91" s="87">
        <f>'Debt Models (Tax, Rate Police)'!D124+'Debt Models (Tax, Rate Police)'!D107</f>
        <v>7634</v>
      </c>
      <c r="E91" s="99">
        <f>'Debt Models (Tax, Rate Police)'!E124+'Debt Models (Tax, Rate Police)'!E107</f>
        <v>7613</v>
      </c>
    </row>
    <row r="92" spans="1:5" x14ac:dyDescent="0.2">
      <c r="A92" s="90" t="s">
        <v>121</v>
      </c>
      <c r="B92" s="86">
        <f>'Debt Models (Tax, Rate Police)'!B125+'Debt Models (Tax, Rate Police)'!B108</f>
        <v>14262</v>
      </c>
      <c r="C92" s="87">
        <f>'Debt Models (Tax, Rate Police)'!C125+'Debt Models (Tax, Rate Police)'!C108</f>
        <v>14916</v>
      </c>
      <c r="D92" s="87">
        <f>'Debt Models (Tax, Rate Police)'!D125+'Debt Models (Tax, Rate Police)'!D108</f>
        <v>14621</v>
      </c>
      <c r="E92" s="99">
        <f>'Debt Models (Tax, Rate Police)'!E125+'Debt Models (Tax, Rate Police)'!E108</f>
        <v>14351</v>
      </c>
    </row>
    <row r="93" spans="1:5" s="126" customFormat="1" ht="16.5" thickBot="1" x14ac:dyDescent="0.3">
      <c r="A93" s="104"/>
      <c r="B93" s="127">
        <f t="shared" ref="B93:E93" si="26">SUM(B91:B92)</f>
        <v>29029</v>
      </c>
      <c r="C93" s="128">
        <f t="shared" si="26"/>
        <v>25101</v>
      </c>
      <c r="D93" s="129">
        <f t="shared" si="26"/>
        <v>22255</v>
      </c>
      <c r="E93" s="130">
        <f t="shared" si="26"/>
        <v>21964</v>
      </c>
    </row>
    <row r="94" spans="1:5" x14ac:dyDescent="0.2">
      <c r="A94" s="70" t="s">
        <v>409</v>
      </c>
      <c r="B94" s="115"/>
      <c r="C94" s="115"/>
      <c r="D94" s="115"/>
      <c r="E94" s="115"/>
    </row>
    <row r="95" spans="1:5" x14ac:dyDescent="0.2">
      <c r="B95" s="115"/>
      <c r="C95" s="115"/>
      <c r="D95" s="115"/>
      <c r="E95" s="115"/>
    </row>
    <row r="96" spans="1:5" x14ac:dyDescent="0.2">
      <c r="B96" s="115"/>
      <c r="C96" s="115"/>
      <c r="D96" s="115"/>
      <c r="E96" s="115"/>
    </row>
    <row r="97" spans="2:5" x14ac:dyDescent="0.2">
      <c r="B97" s="115"/>
      <c r="C97" s="115"/>
      <c r="D97" s="115"/>
      <c r="E97" s="115"/>
    </row>
    <row r="98" spans="2:5" x14ac:dyDescent="0.2">
      <c r="B98" s="115"/>
      <c r="C98" s="115"/>
      <c r="D98" s="115"/>
      <c r="E98" s="115"/>
    </row>
    <row r="99" spans="2:5" x14ac:dyDescent="0.2">
      <c r="B99" s="115"/>
      <c r="C99" s="115"/>
      <c r="D99" s="115"/>
      <c r="E99" s="115"/>
    </row>
    <row r="100" spans="2:5" x14ac:dyDescent="0.2">
      <c r="B100" s="115"/>
      <c r="C100" s="115"/>
      <c r="D100" s="115"/>
      <c r="E100" s="115"/>
    </row>
    <row r="101" spans="2:5" x14ac:dyDescent="0.2">
      <c r="B101" s="115"/>
      <c r="C101" s="115"/>
      <c r="D101" s="115"/>
      <c r="E101" s="115"/>
    </row>
    <row r="102" spans="2:5" x14ac:dyDescent="0.2">
      <c r="B102" s="115"/>
      <c r="C102" s="115"/>
      <c r="D102" s="115"/>
      <c r="E102" s="115"/>
    </row>
    <row r="103" spans="2:5" x14ac:dyDescent="0.2">
      <c r="B103" s="115"/>
      <c r="C103" s="115"/>
      <c r="D103" s="115"/>
      <c r="E103" s="115"/>
    </row>
    <row r="104" spans="2:5" x14ac:dyDescent="0.2">
      <c r="B104" s="115"/>
      <c r="C104" s="115"/>
      <c r="D104" s="115"/>
      <c r="E104" s="115"/>
    </row>
    <row r="105" spans="2:5" x14ac:dyDescent="0.2">
      <c r="B105" s="115"/>
      <c r="C105" s="115"/>
      <c r="D105" s="115"/>
      <c r="E105" s="115"/>
    </row>
    <row r="106" spans="2:5" x14ac:dyDescent="0.2">
      <c r="B106" s="115"/>
      <c r="C106" s="115"/>
      <c r="D106" s="115"/>
      <c r="E106" s="115"/>
    </row>
    <row r="107" spans="2:5" x14ac:dyDescent="0.2">
      <c r="B107" s="115"/>
      <c r="C107" s="115"/>
      <c r="D107" s="115"/>
      <c r="E107" s="115"/>
    </row>
    <row r="108" spans="2:5" x14ac:dyDescent="0.2">
      <c r="B108" s="115"/>
      <c r="C108" s="115"/>
      <c r="D108" s="115"/>
      <c r="E108" s="115"/>
    </row>
    <row r="109" spans="2:5" x14ac:dyDescent="0.2">
      <c r="B109" s="115"/>
      <c r="C109" s="115"/>
      <c r="D109" s="115"/>
      <c r="E109" s="115"/>
    </row>
    <row r="110" spans="2:5" x14ac:dyDescent="0.2">
      <c r="B110" s="115"/>
      <c r="C110" s="115"/>
      <c r="D110" s="115"/>
      <c r="E110" s="115"/>
    </row>
    <row r="111" spans="2:5" x14ac:dyDescent="0.2">
      <c r="B111" s="115"/>
      <c r="C111" s="115"/>
      <c r="D111" s="115"/>
      <c r="E111" s="115"/>
    </row>
    <row r="112" spans="2:5" x14ac:dyDescent="0.2">
      <c r="B112" s="115"/>
      <c r="C112" s="115"/>
      <c r="D112" s="115"/>
      <c r="E112" s="115"/>
    </row>
    <row r="113" spans="2:5" x14ac:dyDescent="0.2">
      <c r="B113" s="115"/>
      <c r="C113" s="115"/>
      <c r="D113" s="115"/>
      <c r="E113" s="115"/>
    </row>
    <row r="114" spans="2:5" x14ac:dyDescent="0.2">
      <c r="B114" s="115"/>
      <c r="C114" s="115"/>
      <c r="D114" s="115"/>
      <c r="E114" s="115"/>
    </row>
    <row r="115" spans="2:5" x14ac:dyDescent="0.2">
      <c r="B115" s="115"/>
      <c r="C115" s="115"/>
      <c r="D115" s="115"/>
      <c r="E115" s="115"/>
    </row>
    <row r="116" spans="2:5" x14ac:dyDescent="0.2">
      <c r="B116" s="115"/>
      <c r="C116" s="115"/>
      <c r="D116" s="115"/>
      <c r="E116" s="115"/>
    </row>
    <row r="117" spans="2:5" x14ac:dyDescent="0.2">
      <c r="B117" s="115"/>
      <c r="C117" s="115"/>
      <c r="D117" s="115"/>
      <c r="E117" s="115"/>
    </row>
    <row r="118" spans="2:5" x14ac:dyDescent="0.2">
      <c r="B118" s="115"/>
      <c r="C118" s="115"/>
      <c r="D118" s="115"/>
      <c r="E118" s="115"/>
    </row>
    <row r="119" spans="2:5" x14ac:dyDescent="0.2">
      <c r="B119" s="115"/>
      <c r="C119" s="115"/>
      <c r="D119" s="115"/>
      <c r="E119" s="115"/>
    </row>
    <row r="120" spans="2:5" x14ac:dyDescent="0.2">
      <c r="B120" s="115"/>
      <c r="C120" s="115"/>
      <c r="D120" s="115"/>
      <c r="E120" s="115"/>
    </row>
    <row r="121" spans="2:5" x14ac:dyDescent="0.2">
      <c r="B121" s="115"/>
      <c r="C121" s="115"/>
      <c r="D121" s="115"/>
      <c r="E121" s="115"/>
    </row>
    <row r="122" spans="2:5" x14ac:dyDescent="0.2">
      <c r="B122" s="115"/>
      <c r="C122" s="115"/>
      <c r="D122" s="115"/>
      <c r="E122" s="115"/>
    </row>
    <row r="123" spans="2:5" x14ac:dyDescent="0.2">
      <c r="B123" s="115"/>
      <c r="C123" s="115"/>
      <c r="D123" s="115"/>
      <c r="E123" s="115"/>
    </row>
    <row r="124" spans="2:5" x14ac:dyDescent="0.2">
      <c r="B124" s="115"/>
      <c r="C124" s="115"/>
      <c r="D124" s="115"/>
      <c r="E124" s="115"/>
    </row>
    <row r="125" spans="2:5" x14ac:dyDescent="0.2">
      <c r="B125" s="115"/>
      <c r="C125" s="115"/>
      <c r="D125" s="115"/>
      <c r="E125" s="115"/>
    </row>
    <row r="126" spans="2:5" x14ac:dyDescent="0.2">
      <c r="B126" s="115"/>
      <c r="C126" s="115"/>
      <c r="D126" s="115"/>
      <c r="E126" s="115"/>
    </row>
    <row r="127" spans="2:5" x14ac:dyDescent="0.2">
      <c r="B127" s="115"/>
      <c r="C127" s="115"/>
      <c r="D127" s="115"/>
      <c r="E127" s="115"/>
    </row>
    <row r="128" spans="2:5" x14ac:dyDescent="0.2">
      <c r="B128" s="115"/>
      <c r="C128" s="115"/>
      <c r="D128" s="115"/>
      <c r="E128" s="115"/>
    </row>
    <row r="129" spans="2:5" x14ac:dyDescent="0.2">
      <c r="B129" s="115"/>
      <c r="C129" s="115"/>
      <c r="D129" s="115"/>
      <c r="E129" s="115"/>
    </row>
    <row r="130" spans="2:5" x14ac:dyDescent="0.2">
      <c r="B130" s="115"/>
      <c r="C130" s="115"/>
      <c r="D130" s="115"/>
      <c r="E130" s="115"/>
    </row>
    <row r="131" spans="2:5" x14ac:dyDescent="0.2">
      <c r="B131" s="115"/>
      <c r="C131" s="115"/>
      <c r="D131" s="115"/>
      <c r="E131" s="115"/>
    </row>
    <row r="132" spans="2:5" x14ac:dyDescent="0.2">
      <c r="B132" s="115"/>
      <c r="C132" s="115"/>
      <c r="D132" s="115"/>
      <c r="E132" s="115"/>
    </row>
    <row r="133" spans="2:5" x14ac:dyDescent="0.2">
      <c r="B133" s="115"/>
      <c r="C133" s="115"/>
      <c r="D133" s="115"/>
      <c r="E133" s="115"/>
    </row>
    <row r="134" spans="2:5" x14ac:dyDescent="0.2">
      <c r="B134" s="115"/>
      <c r="C134" s="115"/>
      <c r="D134" s="115"/>
      <c r="E134" s="115"/>
    </row>
    <row r="135" spans="2:5" x14ac:dyDescent="0.2">
      <c r="B135" s="115"/>
      <c r="C135" s="115"/>
      <c r="D135" s="115"/>
      <c r="E135" s="115"/>
    </row>
    <row r="136" spans="2:5" x14ac:dyDescent="0.2">
      <c r="B136" s="115"/>
      <c r="C136" s="115"/>
      <c r="D136" s="115"/>
      <c r="E136" s="115"/>
    </row>
    <row r="137" spans="2:5" x14ac:dyDescent="0.2">
      <c r="B137" s="115"/>
      <c r="C137" s="115"/>
      <c r="D137" s="115"/>
      <c r="E137" s="115"/>
    </row>
    <row r="138" spans="2:5" x14ac:dyDescent="0.2">
      <c r="B138" s="115"/>
      <c r="C138" s="115"/>
      <c r="D138" s="115"/>
      <c r="E138" s="115"/>
    </row>
    <row r="139" spans="2:5" x14ac:dyDescent="0.2">
      <c r="B139" s="115"/>
      <c r="C139" s="115"/>
      <c r="D139" s="115"/>
      <c r="E139" s="115"/>
    </row>
    <row r="140" spans="2:5" x14ac:dyDescent="0.2">
      <c r="B140" s="115"/>
      <c r="C140" s="115"/>
      <c r="D140" s="115"/>
      <c r="E140" s="115"/>
    </row>
    <row r="141" spans="2:5" x14ac:dyDescent="0.2">
      <c r="B141" s="115"/>
      <c r="C141" s="115"/>
      <c r="D141" s="115"/>
      <c r="E141" s="115"/>
    </row>
    <row r="142" spans="2:5" x14ac:dyDescent="0.2">
      <c r="B142" s="115"/>
      <c r="C142" s="115"/>
      <c r="D142" s="115"/>
      <c r="E142" s="115"/>
    </row>
    <row r="143" spans="2:5" x14ac:dyDescent="0.2">
      <c r="B143" s="115"/>
      <c r="C143" s="115"/>
      <c r="D143" s="115"/>
      <c r="E143" s="115"/>
    </row>
    <row r="144" spans="2:5" x14ac:dyDescent="0.2">
      <c r="B144" s="115"/>
      <c r="C144" s="115"/>
      <c r="D144" s="115"/>
      <c r="E144" s="115"/>
    </row>
    <row r="145" spans="2:5" x14ac:dyDescent="0.2">
      <c r="B145" s="115"/>
      <c r="C145" s="115"/>
      <c r="D145" s="115"/>
      <c r="E145" s="115"/>
    </row>
    <row r="146" spans="2:5" x14ac:dyDescent="0.2">
      <c r="B146" s="115"/>
      <c r="C146" s="115"/>
      <c r="D146" s="115"/>
      <c r="E146" s="115"/>
    </row>
    <row r="147" spans="2:5" x14ac:dyDescent="0.2">
      <c r="B147" s="115"/>
      <c r="C147" s="115"/>
      <c r="D147" s="115"/>
      <c r="E147" s="115"/>
    </row>
    <row r="148" spans="2:5" x14ac:dyDescent="0.2">
      <c r="B148" s="115"/>
      <c r="C148" s="115"/>
      <c r="D148" s="115"/>
      <c r="E148" s="115"/>
    </row>
    <row r="149" spans="2:5" x14ac:dyDescent="0.2">
      <c r="B149" s="115"/>
      <c r="C149" s="115"/>
      <c r="D149" s="115"/>
      <c r="E149" s="115"/>
    </row>
    <row r="150" spans="2:5" x14ac:dyDescent="0.2">
      <c r="B150" s="115"/>
      <c r="C150" s="115"/>
      <c r="D150" s="115"/>
      <c r="E150" s="115"/>
    </row>
    <row r="151" spans="2:5" x14ac:dyDescent="0.2">
      <c r="B151" s="115"/>
      <c r="C151" s="115"/>
      <c r="D151" s="115"/>
      <c r="E151" s="115"/>
    </row>
    <row r="152" spans="2:5" x14ac:dyDescent="0.2">
      <c r="B152" s="115"/>
      <c r="C152" s="115"/>
      <c r="D152" s="115"/>
      <c r="E152" s="115"/>
    </row>
    <row r="153" spans="2:5" x14ac:dyDescent="0.2">
      <c r="B153" s="115"/>
      <c r="C153" s="115"/>
      <c r="D153" s="115"/>
      <c r="E153" s="115"/>
    </row>
    <row r="154" spans="2:5" x14ac:dyDescent="0.2">
      <c r="B154" s="115"/>
      <c r="C154" s="115"/>
      <c r="D154" s="115"/>
      <c r="E154" s="115"/>
    </row>
    <row r="155" spans="2:5" x14ac:dyDescent="0.2">
      <c r="B155" s="115"/>
      <c r="C155" s="115"/>
      <c r="D155" s="115"/>
      <c r="E155" s="115"/>
    </row>
    <row r="156" spans="2:5" x14ac:dyDescent="0.2">
      <c r="B156" s="115"/>
      <c r="C156" s="115"/>
      <c r="D156" s="115"/>
      <c r="E156" s="115"/>
    </row>
    <row r="157" spans="2:5" x14ac:dyDescent="0.2">
      <c r="B157" s="115"/>
      <c r="C157" s="115"/>
      <c r="D157" s="115"/>
      <c r="E157" s="115"/>
    </row>
    <row r="158" spans="2:5" x14ac:dyDescent="0.2">
      <c r="B158" s="115"/>
      <c r="C158" s="115"/>
      <c r="D158" s="115"/>
      <c r="E158" s="115"/>
    </row>
    <row r="159" spans="2:5" x14ac:dyDescent="0.2">
      <c r="B159" s="115"/>
      <c r="C159" s="115"/>
      <c r="D159" s="115"/>
      <c r="E159" s="115"/>
    </row>
    <row r="160" spans="2:5" x14ac:dyDescent="0.2">
      <c r="B160" s="115"/>
      <c r="C160" s="115"/>
      <c r="D160" s="115"/>
      <c r="E160" s="115"/>
    </row>
    <row r="161" spans="2:5" x14ac:dyDescent="0.2">
      <c r="B161" s="115"/>
      <c r="C161" s="115"/>
      <c r="D161" s="115"/>
      <c r="E161" s="115"/>
    </row>
    <row r="162" spans="2:5" x14ac:dyDescent="0.2">
      <c r="B162" s="115"/>
      <c r="C162" s="115"/>
      <c r="D162" s="115"/>
      <c r="E162" s="115"/>
    </row>
    <row r="163" spans="2:5" x14ac:dyDescent="0.2">
      <c r="B163" s="115"/>
      <c r="C163" s="115"/>
      <c r="D163" s="115"/>
      <c r="E163" s="115"/>
    </row>
    <row r="164" spans="2:5" x14ac:dyDescent="0.2">
      <c r="B164" s="115"/>
      <c r="C164" s="115"/>
      <c r="D164" s="115"/>
      <c r="E164" s="115"/>
    </row>
    <row r="165" spans="2:5" x14ac:dyDescent="0.2">
      <c r="B165" s="115"/>
      <c r="C165" s="115"/>
      <c r="D165" s="115"/>
      <c r="E165" s="115"/>
    </row>
    <row r="166" spans="2:5" x14ac:dyDescent="0.2">
      <c r="B166" s="115"/>
      <c r="C166" s="115"/>
      <c r="D166" s="115"/>
      <c r="E166" s="115"/>
    </row>
    <row r="167" spans="2:5" x14ac:dyDescent="0.2">
      <c r="B167" s="115"/>
      <c r="C167" s="115"/>
      <c r="D167" s="115"/>
      <c r="E167" s="115"/>
    </row>
    <row r="168" spans="2:5" x14ac:dyDescent="0.2">
      <c r="B168" s="115"/>
      <c r="C168" s="115"/>
      <c r="D168" s="115"/>
      <c r="E168" s="115"/>
    </row>
    <row r="169" spans="2:5" x14ac:dyDescent="0.2">
      <c r="B169" s="115"/>
      <c r="C169" s="115"/>
      <c r="D169" s="115"/>
      <c r="E169" s="115"/>
    </row>
    <row r="170" spans="2:5" x14ac:dyDescent="0.2">
      <c r="B170" s="115"/>
      <c r="C170" s="115"/>
      <c r="D170" s="115"/>
      <c r="E170" s="115"/>
    </row>
    <row r="171" spans="2:5" x14ac:dyDescent="0.2">
      <c r="B171" s="115"/>
      <c r="C171" s="115"/>
      <c r="D171" s="115"/>
      <c r="E171" s="115"/>
    </row>
    <row r="172" spans="2:5" x14ac:dyDescent="0.2">
      <c r="B172" s="115"/>
      <c r="C172" s="115"/>
      <c r="D172" s="115"/>
      <c r="E172" s="115"/>
    </row>
    <row r="173" spans="2:5" x14ac:dyDescent="0.2">
      <c r="B173" s="115"/>
      <c r="C173" s="115"/>
      <c r="D173" s="115"/>
      <c r="E173" s="115"/>
    </row>
    <row r="174" spans="2:5" x14ac:dyDescent="0.2">
      <c r="B174" s="115"/>
      <c r="C174" s="115"/>
      <c r="D174" s="115"/>
      <c r="E174" s="115"/>
    </row>
    <row r="175" spans="2:5" x14ac:dyDescent="0.2">
      <c r="B175" s="115"/>
      <c r="C175" s="115"/>
      <c r="D175" s="115"/>
      <c r="E175" s="115"/>
    </row>
    <row r="176" spans="2:5" x14ac:dyDescent="0.2">
      <c r="B176" s="115"/>
      <c r="C176" s="115"/>
      <c r="D176" s="115"/>
      <c r="E176" s="115"/>
    </row>
    <row r="177" spans="2:5" x14ac:dyDescent="0.2">
      <c r="B177" s="115"/>
      <c r="C177" s="115"/>
      <c r="D177" s="115"/>
      <c r="E177" s="115"/>
    </row>
    <row r="178" spans="2:5" x14ac:dyDescent="0.2">
      <c r="B178" s="115"/>
      <c r="C178" s="115"/>
      <c r="D178" s="115"/>
      <c r="E178" s="115"/>
    </row>
    <row r="179" spans="2:5" x14ac:dyDescent="0.2">
      <c r="B179" s="115"/>
      <c r="C179" s="115"/>
      <c r="D179" s="115"/>
      <c r="E179" s="115"/>
    </row>
    <row r="180" spans="2:5" x14ac:dyDescent="0.2">
      <c r="B180" s="115"/>
      <c r="C180" s="115"/>
      <c r="D180" s="115"/>
      <c r="E180" s="115"/>
    </row>
    <row r="181" spans="2:5" x14ac:dyDescent="0.2">
      <c r="B181" s="115"/>
      <c r="C181" s="115"/>
      <c r="D181" s="115"/>
      <c r="E181" s="115"/>
    </row>
    <row r="182" spans="2:5" x14ac:dyDescent="0.2">
      <c r="B182" s="115"/>
      <c r="C182" s="115"/>
      <c r="D182" s="115"/>
      <c r="E182" s="115"/>
    </row>
    <row r="183" spans="2:5" x14ac:dyDescent="0.2">
      <c r="B183" s="115"/>
      <c r="C183" s="115"/>
      <c r="D183" s="115"/>
      <c r="E183" s="115"/>
    </row>
    <row r="184" spans="2:5" x14ac:dyDescent="0.2">
      <c r="B184" s="115"/>
      <c r="C184" s="115"/>
      <c r="D184" s="115"/>
      <c r="E184" s="115"/>
    </row>
    <row r="185" spans="2:5" x14ac:dyDescent="0.2">
      <c r="B185" s="115"/>
      <c r="C185" s="115"/>
      <c r="D185" s="115"/>
      <c r="E185" s="115"/>
    </row>
    <row r="186" spans="2:5" x14ac:dyDescent="0.2">
      <c r="B186" s="115"/>
      <c r="C186" s="115"/>
      <c r="D186" s="115"/>
      <c r="E186" s="115"/>
    </row>
    <row r="187" spans="2:5" x14ac:dyDescent="0.2">
      <c r="B187" s="115"/>
      <c r="C187" s="115"/>
      <c r="D187" s="115"/>
      <c r="E187" s="115"/>
    </row>
    <row r="188" spans="2:5" x14ac:dyDescent="0.2">
      <c r="B188" s="115"/>
      <c r="C188" s="115"/>
      <c r="D188" s="115"/>
      <c r="E188" s="115"/>
    </row>
    <row r="189" spans="2:5" x14ac:dyDescent="0.2">
      <c r="B189" s="115"/>
      <c r="C189" s="115"/>
      <c r="D189" s="115"/>
      <c r="E189" s="115"/>
    </row>
    <row r="190" spans="2:5" x14ac:dyDescent="0.2">
      <c r="B190" s="115"/>
      <c r="C190" s="115"/>
      <c r="D190" s="115"/>
      <c r="E190" s="115"/>
    </row>
    <row r="191" spans="2:5" x14ac:dyDescent="0.2">
      <c r="B191" s="115"/>
      <c r="C191" s="115"/>
      <c r="D191" s="115"/>
      <c r="E191" s="115"/>
    </row>
    <row r="192" spans="2:5" x14ac:dyDescent="0.2">
      <c r="B192" s="115"/>
      <c r="C192" s="115"/>
      <c r="D192" s="115"/>
      <c r="E192" s="115"/>
    </row>
    <row r="193" spans="2:5" x14ac:dyDescent="0.2">
      <c r="B193" s="115"/>
      <c r="C193" s="115"/>
      <c r="D193" s="115"/>
      <c r="E193" s="115"/>
    </row>
    <row r="194" spans="2:5" x14ac:dyDescent="0.2">
      <c r="B194" s="115"/>
      <c r="C194" s="115"/>
      <c r="D194" s="115"/>
      <c r="E194" s="115"/>
    </row>
    <row r="195" spans="2:5" x14ac:dyDescent="0.2">
      <c r="B195" s="115"/>
      <c r="C195" s="115"/>
      <c r="D195" s="115"/>
      <c r="E195" s="115"/>
    </row>
    <row r="196" spans="2:5" x14ac:dyDescent="0.2">
      <c r="B196" s="115"/>
      <c r="C196" s="115"/>
      <c r="D196" s="115"/>
      <c r="E196" s="115"/>
    </row>
    <row r="197" spans="2:5" x14ac:dyDescent="0.2">
      <c r="B197" s="115"/>
      <c r="C197" s="115"/>
      <c r="D197" s="115"/>
      <c r="E197" s="115"/>
    </row>
    <row r="198" spans="2:5" x14ac:dyDescent="0.2">
      <c r="B198" s="115"/>
      <c r="C198" s="115"/>
      <c r="D198" s="115"/>
      <c r="E198" s="115"/>
    </row>
    <row r="199" spans="2:5" x14ac:dyDescent="0.2">
      <c r="B199" s="115"/>
      <c r="C199" s="115"/>
      <c r="D199" s="115"/>
      <c r="E199" s="115"/>
    </row>
    <row r="200" spans="2:5" x14ac:dyDescent="0.2">
      <c r="B200" s="115"/>
      <c r="C200" s="115"/>
      <c r="D200" s="115"/>
      <c r="E200" s="115"/>
    </row>
    <row r="201" spans="2:5" x14ac:dyDescent="0.2">
      <c r="B201" s="115"/>
      <c r="C201" s="115"/>
      <c r="D201" s="115"/>
      <c r="E201" s="115"/>
    </row>
    <row r="202" spans="2:5" x14ac:dyDescent="0.2">
      <c r="B202" s="115"/>
      <c r="C202" s="115"/>
      <c r="D202" s="115"/>
      <c r="E202" s="115"/>
    </row>
    <row r="203" spans="2:5" x14ac:dyDescent="0.2">
      <c r="B203" s="115"/>
      <c r="C203" s="115"/>
      <c r="D203" s="115"/>
      <c r="E203" s="115"/>
    </row>
    <row r="204" spans="2:5" x14ac:dyDescent="0.2">
      <c r="B204" s="115"/>
      <c r="C204" s="115"/>
      <c r="D204" s="115"/>
      <c r="E204" s="115"/>
    </row>
    <row r="205" spans="2:5" x14ac:dyDescent="0.2">
      <c r="B205" s="115"/>
      <c r="C205" s="115"/>
      <c r="D205" s="115"/>
      <c r="E205" s="115"/>
    </row>
    <row r="206" spans="2:5" x14ac:dyDescent="0.2">
      <c r="B206" s="115"/>
      <c r="C206" s="115"/>
      <c r="D206" s="115"/>
      <c r="E206" s="115"/>
    </row>
    <row r="207" spans="2:5" x14ac:dyDescent="0.2">
      <c r="B207" s="115"/>
      <c r="C207" s="115"/>
      <c r="D207" s="115"/>
      <c r="E207" s="115"/>
    </row>
    <row r="208" spans="2:5" x14ac:dyDescent="0.2">
      <c r="B208" s="115"/>
      <c r="C208" s="115"/>
      <c r="D208" s="115"/>
      <c r="E208" s="115"/>
    </row>
    <row r="209" spans="2:5" x14ac:dyDescent="0.2">
      <c r="B209" s="115"/>
      <c r="C209" s="115"/>
      <c r="D209" s="115"/>
      <c r="E209" s="115"/>
    </row>
    <row r="210" spans="2:5" x14ac:dyDescent="0.2">
      <c r="B210" s="115"/>
      <c r="C210" s="115"/>
      <c r="D210" s="115"/>
      <c r="E210" s="115"/>
    </row>
    <row r="211" spans="2:5" x14ac:dyDescent="0.2">
      <c r="B211" s="115"/>
      <c r="C211" s="115"/>
      <c r="D211" s="115"/>
      <c r="E211" s="115"/>
    </row>
    <row r="212" spans="2:5" x14ac:dyDescent="0.2">
      <c r="B212" s="115"/>
      <c r="C212" s="115"/>
      <c r="D212" s="115"/>
      <c r="E212" s="115"/>
    </row>
    <row r="213" spans="2:5" x14ac:dyDescent="0.2">
      <c r="B213" s="115"/>
      <c r="C213" s="115"/>
      <c r="D213" s="115"/>
      <c r="E213" s="115"/>
    </row>
    <row r="214" spans="2:5" x14ac:dyDescent="0.2">
      <c r="B214" s="115"/>
      <c r="C214" s="115"/>
      <c r="D214" s="115"/>
      <c r="E214" s="115"/>
    </row>
    <row r="215" spans="2:5" x14ac:dyDescent="0.2">
      <c r="B215" s="115"/>
      <c r="C215" s="115"/>
      <c r="D215" s="115"/>
      <c r="E215" s="115"/>
    </row>
    <row r="216" spans="2:5" x14ac:dyDescent="0.2">
      <c r="B216" s="115"/>
      <c r="C216" s="115"/>
      <c r="D216" s="115"/>
      <c r="E216" s="115"/>
    </row>
    <row r="217" spans="2:5" x14ac:dyDescent="0.2">
      <c r="B217" s="115"/>
      <c r="C217" s="115"/>
      <c r="D217" s="115"/>
      <c r="E217" s="115"/>
    </row>
    <row r="218" spans="2:5" x14ac:dyDescent="0.2">
      <c r="B218" s="115"/>
      <c r="C218" s="115"/>
      <c r="D218" s="115"/>
      <c r="E218" s="115"/>
    </row>
    <row r="219" spans="2:5" x14ac:dyDescent="0.2">
      <c r="B219" s="115"/>
      <c r="C219" s="115"/>
      <c r="D219" s="115"/>
      <c r="E219" s="115"/>
    </row>
    <row r="220" spans="2:5" x14ac:dyDescent="0.2">
      <c r="B220" s="115"/>
      <c r="C220" s="115"/>
      <c r="D220" s="115"/>
      <c r="E220" s="115"/>
    </row>
    <row r="221" spans="2:5" x14ac:dyDescent="0.2">
      <c r="B221" s="115"/>
      <c r="C221" s="115"/>
      <c r="D221" s="115"/>
      <c r="E221" s="115"/>
    </row>
    <row r="222" spans="2:5" x14ac:dyDescent="0.2">
      <c r="B222" s="115"/>
      <c r="C222" s="115"/>
      <c r="D222" s="115"/>
      <c r="E222" s="115"/>
    </row>
    <row r="223" spans="2:5" x14ac:dyDescent="0.2">
      <c r="B223" s="115"/>
      <c r="C223" s="115"/>
      <c r="D223" s="115"/>
      <c r="E223" s="115"/>
    </row>
    <row r="224" spans="2:5" x14ac:dyDescent="0.2">
      <c r="B224" s="115"/>
      <c r="C224" s="115"/>
      <c r="D224" s="115"/>
      <c r="E224" s="115"/>
    </row>
    <row r="225" spans="2:5" x14ac:dyDescent="0.2">
      <c r="B225" s="115"/>
      <c r="C225" s="115"/>
      <c r="D225" s="115"/>
      <c r="E225" s="115"/>
    </row>
    <row r="226" spans="2:5" x14ac:dyDescent="0.2">
      <c r="B226" s="115"/>
      <c r="C226" s="115"/>
      <c r="D226" s="115"/>
      <c r="E226" s="115"/>
    </row>
    <row r="227" spans="2:5" x14ac:dyDescent="0.2">
      <c r="B227" s="115"/>
      <c r="C227" s="115"/>
      <c r="D227" s="115"/>
      <c r="E227" s="115"/>
    </row>
    <row r="228" spans="2:5" x14ac:dyDescent="0.2">
      <c r="B228" s="115"/>
      <c r="C228" s="115"/>
      <c r="D228" s="115"/>
      <c r="E228" s="115"/>
    </row>
    <row r="229" spans="2:5" x14ac:dyDescent="0.2">
      <c r="B229" s="115"/>
      <c r="C229" s="115"/>
      <c r="D229" s="115"/>
      <c r="E229" s="115"/>
    </row>
    <row r="230" spans="2:5" x14ac:dyDescent="0.2">
      <c r="B230" s="115"/>
      <c r="C230" s="115"/>
      <c r="D230" s="115"/>
      <c r="E230" s="115"/>
    </row>
  </sheetData>
  <printOptions horizontalCentered="1"/>
  <pageMargins left="0.35" right="0.27" top="0.22" bottom="0.23" header="0.17" footer="0.23"/>
  <pageSetup scale="95" fitToWidth="0" fitToHeight="0" orientation="landscape" r:id="rId1"/>
  <rowBreaks count="2" manualBreakCount="2">
    <brk id="42" max="16383" man="1"/>
    <brk id="76"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zoomScaleNormal="100" zoomScaleSheetLayoutView="82" workbookViewId="0">
      <pane xSplit="1" ySplit="6" topLeftCell="B152" activePane="bottomRight" state="frozen"/>
      <selection pane="topRight" activeCell="B1" sqref="B1"/>
      <selection pane="bottomLeft" activeCell="A7" sqref="A7"/>
      <selection pane="bottomRight" activeCell="D160" sqref="D160"/>
    </sheetView>
  </sheetViews>
  <sheetFormatPr defaultColWidth="10.28515625" defaultRowHeight="15" x14ac:dyDescent="0.2"/>
  <cols>
    <col min="1" max="1" width="62.42578125" style="70" customWidth="1"/>
    <col min="2" max="5" width="18.5703125" style="70" customWidth="1"/>
    <col min="6" max="16384" width="10.28515625" style="71"/>
  </cols>
  <sheetData>
    <row r="1" spans="1:5" ht="1.5" customHeight="1" x14ac:dyDescent="0.2">
      <c r="A1" s="70" t="s">
        <v>1416</v>
      </c>
    </row>
    <row r="2" spans="1:5" ht="15.75" x14ac:dyDescent="0.25">
      <c r="A2" s="72" t="s">
        <v>0</v>
      </c>
    </row>
    <row r="3" spans="1:5" ht="15.75" x14ac:dyDescent="0.25">
      <c r="A3" s="72" t="s">
        <v>410</v>
      </c>
    </row>
    <row r="4" spans="1:5" ht="16.5" thickBot="1" x14ac:dyDescent="0.3">
      <c r="A4" s="72" t="s">
        <v>1</v>
      </c>
      <c r="D4" s="72"/>
      <c r="E4" s="72"/>
    </row>
    <row r="5" spans="1:5" ht="15.75" hidden="1" thickBot="1" x14ac:dyDescent="0.25">
      <c r="A5" s="71"/>
    </row>
    <row r="6" spans="1:5" ht="29.25" customHeight="1" x14ac:dyDescent="0.2">
      <c r="A6" s="238"/>
      <c r="B6" s="239">
        <v>2019</v>
      </c>
      <c r="C6" s="239">
        <v>2020</v>
      </c>
      <c r="D6" s="239">
        <v>2021</v>
      </c>
      <c r="E6" s="240">
        <v>2022</v>
      </c>
    </row>
    <row r="7" spans="1:5" ht="15.75" x14ac:dyDescent="0.25">
      <c r="A7" s="241" t="s">
        <v>109</v>
      </c>
      <c r="B7" s="242"/>
      <c r="C7" s="243"/>
      <c r="D7" s="244"/>
      <c r="E7" s="245"/>
    </row>
    <row r="8" spans="1:5" ht="6.75" customHeight="1" x14ac:dyDescent="0.25">
      <c r="A8" s="246"/>
      <c r="B8" s="131"/>
      <c r="C8" s="132"/>
      <c r="D8" s="133"/>
      <c r="E8" s="247"/>
    </row>
    <row r="9" spans="1:5" ht="15.75" x14ac:dyDescent="0.25">
      <c r="A9" s="246" t="s">
        <v>110</v>
      </c>
      <c r="B9" s="86">
        <f>B26+B43+B60+B94+B111+B77+B128+B145+B162+B179+B213+B230+B196</f>
        <v>1912083</v>
      </c>
      <c r="C9" s="87">
        <f>B12</f>
        <v>2486184</v>
      </c>
      <c r="D9" s="88">
        <f>C12</f>
        <v>2528886</v>
      </c>
      <c r="E9" s="248">
        <f>D12</f>
        <v>2708245</v>
      </c>
    </row>
    <row r="10" spans="1:5" x14ac:dyDescent="0.2">
      <c r="A10" s="249" t="s">
        <v>407</v>
      </c>
      <c r="B10" s="86">
        <f>B27+B44+B61+B95+B112+B78+B129+B146+B163+B180+B214+B231+B197</f>
        <v>700000</v>
      </c>
      <c r="C10" s="87">
        <f t="shared" ref="C10:E10" si="0">C27+C44+C61+C95+C112+C78+C129+C146+C163+C180+C214+C231+C197</f>
        <v>162066</v>
      </c>
      <c r="D10" s="87">
        <f t="shared" si="0"/>
        <v>304000</v>
      </c>
      <c r="E10" s="250">
        <f t="shared" si="0"/>
        <v>212000</v>
      </c>
    </row>
    <row r="11" spans="1:5" x14ac:dyDescent="0.2">
      <c r="A11" s="249" t="s">
        <v>112</v>
      </c>
      <c r="B11" s="86">
        <f>B28+B45+B62+B96+B113+B79+B130+B147+B164+B181+B215+B232+B198</f>
        <v>-125899</v>
      </c>
      <c r="C11" s="87">
        <f t="shared" ref="C11:E11" si="1">C28+C45+C62+C96+C113+C79+C130+C147+C164+C181+C215+C232+C198</f>
        <v>-119364</v>
      </c>
      <c r="D11" s="87">
        <f t="shared" si="1"/>
        <v>-124641</v>
      </c>
      <c r="E11" s="250">
        <f t="shared" si="1"/>
        <v>-119750</v>
      </c>
    </row>
    <row r="12" spans="1:5" ht="15.75" x14ac:dyDescent="0.25">
      <c r="A12" s="246" t="s">
        <v>113</v>
      </c>
      <c r="B12" s="91">
        <f t="shared" ref="B12:E12" si="2">SUM(B9:B11)</f>
        <v>2486184</v>
      </c>
      <c r="C12" s="92">
        <f t="shared" si="2"/>
        <v>2528886</v>
      </c>
      <c r="D12" s="93">
        <f t="shared" si="2"/>
        <v>2708245</v>
      </c>
      <c r="E12" s="251">
        <f t="shared" si="2"/>
        <v>2800495</v>
      </c>
    </row>
    <row r="13" spans="1:5" ht="15.75" x14ac:dyDescent="0.25">
      <c r="A13" s="246"/>
      <c r="B13" s="95"/>
      <c r="C13" s="96"/>
      <c r="D13" s="97"/>
      <c r="E13" s="252"/>
    </row>
    <row r="14" spans="1:5" ht="15.75" x14ac:dyDescent="0.25">
      <c r="A14" s="246" t="s">
        <v>114</v>
      </c>
      <c r="B14" s="86">
        <f>B31+B48+B65+B99+B116+B82+B133+B150+B167+B184+B218+B235+B201</f>
        <v>1330673</v>
      </c>
      <c r="C14" s="87">
        <f>B17</f>
        <v>818984</v>
      </c>
      <c r="D14" s="88">
        <f>C17</f>
        <v>841569</v>
      </c>
      <c r="E14" s="248">
        <f>D17</f>
        <v>824714</v>
      </c>
    </row>
    <row r="15" spans="1:5" x14ac:dyDescent="0.2">
      <c r="A15" s="249" t="s">
        <v>115</v>
      </c>
      <c r="B15" s="86">
        <f>B32+B49+B66+B100+B117+B83+B134+B151+B168+B185+B219+B236+B202</f>
        <v>188311</v>
      </c>
      <c r="C15" s="87">
        <f t="shared" ref="C15:E15" si="3">C32+C49+C66+C100+C117+C83+C134+C151+C168+C185+C219+C236+C202</f>
        <v>176585</v>
      </c>
      <c r="D15" s="87">
        <f t="shared" si="3"/>
        <v>288145</v>
      </c>
      <c r="E15" s="250">
        <f t="shared" si="3"/>
        <v>147596</v>
      </c>
    </row>
    <row r="16" spans="1:5" x14ac:dyDescent="0.2">
      <c r="A16" s="249" t="s">
        <v>116</v>
      </c>
      <c r="B16" s="86">
        <f>B33+B50+B67+B101+B118+B84+B135+B152+B169+B186+B220+B237+B203</f>
        <v>-700000</v>
      </c>
      <c r="C16" s="87">
        <f t="shared" ref="C16:E16" si="4">C33+C50+C67+C101+C118+C84+C135+C152+C169+C186+C220+C237+C203</f>
        <v>-154000</v>
      </c>
      <c r="D16" s="87">
        <f t="shared" si="4"/>
        <v>-305000</v>
      </c>
      <c r="E16" s="250">
        <f t="shared" si="4"/>
        <v>-193000</v>
      </c>
    </row>
    <row r="17" spans="1:15" ht="15.75" x14ac:dyDescent="0.25">
      <c r="A17" s="246" t="s">
        <v>117</v>
      </c>
      <c r="B17" s="91">
        <f t="shared" ref="B17:E17" si="5">SUM(B14:B16)</f>
        <v>818984</v>
      </c>
      <c r="C17" s="92">
        <f t="shared" si="5"/>
        <v>841569</v>
      </c>
      <c r="D17" s="93">
        <f t="shared" si="5"/>
        <v>824714</v>
      </c>
      <c r="E17" s="251">
        <f t="shared" si="5"/>
        <v>779310</v>
      </c>
    </row>
    <row r="18" spans="1:15" ht="15.75" x14ac:dyDescent="0.25">
      <c r="A18" s="246"/>
      <c r="B18" s="86"/>
      <c r="C18" s="87"/>
      <c r="D18" s="88"/>
      <c r="E18" s="248"/>
    </row>
    <row r="19" spans="1:15" ht="16.5" thickBot="1" x14ac:dyDescent="0.3">
      <c r="A19" s="246" t="s">
        <v>118</v>
      </c>
      <c r="B19" s="100">
        <f t="shared" ref="B19:E19" si="6">B12+B17</f>
        <v>3305168</v>
      </c>
      <c r="C19" s="101">
        <f t="shared" si="6"/>
        <v>3370455</v>
      </c>
      <c r="D19" s="102">
        <f t="shared" si="6"/>
        <v>3532959</v>
      </c>
      <c r="E19" s="253">
        <f t="shared" si="6"/>
        <v>3579805</v>
      </c>
    </row>
    <row r="20" spans="1:15" ht="16.5" thickTop="1" x14ac:dyDescent="0.25">
      <c r="A20" s="249"/>
      <c r="B20" s="95"/>
      <c r="C20" s="96"/>
      <c r="D20" s="97"/>
      <c r="E20" s="252"/>
    </row>
    <row r="21" spans="1:15" ht="15.75" x14ac:dyDescent="0.25">
      <c r="A21" s="246" t="s">
        <v>119</v>
      </c>
      <c r="B21" s="95"/>
      <c r="C21" s="96"/>
      <c r="D21" s="97"/>
      <c r="E21" s="252"/>
    </row>
    <row r="22" spans="1:15" x14ac:dyDescent="0.2">
      <c r="A22" s="249" t="s">
        <v>120</v>
      </c>
      <c r="B22" s="86">
        <f>B39+B56+B73+B107+B124+B90+B141+B158+B175+B192+B226+B243+B209</f>
        <v>122221</v>
      </c>
      <c r="C22" s="87">
        <f t="shared" ref="C22:E22" si="7">C39+C56+C73+C107+C124+C90+C141+C158+C175+C192+C226+C243+C209</f>
        <v>121980</v>
      </c>
      <c r="D22" s="87">
        <f t="shared" si="7"/>
        <v>124630</v>
      </c>
      <c r="E22" s="250">
        <f t="shared" si="7"/>
        <v>119367</v>
      </c>
    </row>
    <row r="23" spans="1:15" x14ac:dyDescent="0.2">
      <c r="A23" s="249" t="s">
        <v>121</v>
      </c>
      <c r="B23" s="86">
        <f>B40+B57+B74+B108+B125+B91+B142+B159+B176+B193+B227+B244+B210</f>
        <v>101031</v>
      </c>
      <c r="C23" s="87">
        <f t="shared" ref="C23:E23" si="8">C40+C57+C74+C108+C125+C91+C142+C159+C176+C193+C227+C244+C210</f>
        <v>106089</v>
      </c>
      <c r="D23" s="87">
        <f t="shared" si="8"/>
        <v>109943</v>
      </c>
      <c r="E23" s="250">
        <f t="shared" si="8"/>
        <v>121691</v>
      </c>
    </row>
    <row r="24" spans="1:15" ht="15.75" x14ac:dyDescent="0.25">
      <c r="A24" s="254"/>
      <c r="B24" s="122">
        <f t="shared" ref="B24:E24" si="9">SUM(B22:B23)</f>
        <v>223252</v>
      </c>
      <c r="C24" s="123">
        <f t="shared" si="9"/>
        <v>228069</v>
      </c>
      <c r="D24" s="124">
        <f t="shared" si="9"/>
        <v>234573</v>
      </c>
      <c r="E24" s="255">
        <f t="shared" si="9"/>
        <v>241058</v>
      </c>
    </row>
    <row r="25" spans="1:15" ht="15.75" x14ac:dyDescent="0.25">
      <c r="A25" s="246" t="s">
        <v>122</v>
      </c>
      <c r="B25" s="109"/>
      <c r="C25" s="110"/>
      <c r="D25" s="111"/>
      <c r="E25" s="256"/>
    </row>
    <row r="26" spans="1:15" ht="15.75" x14ac:dyDescent="0.25">
      <c r="A26" s="246" t="s">
        <v>110</v>
      </c>
      <c r="B26" s="86">
        <v>665318</v>
      </c>
      <c r="C26" s="87">
        <f>B29</f>
        <v>827306</v>
      </c>
      <c r="D26" s="87">
        <f t="shared" ref="D26:E26" si="10">C29</f>
        <v>844882</v>
      </c>
      <c r="E26" s="250">
        <f t="shared" si="10"/>
        <v>846329</v>
      </c>
    </row>
    <row r="27" spans="1:15" x14ac:dyDescent="0.2">
      <c r="A27" s="249" t="s">
        <v>111</v>
      </c>
      <c r="B27" s="86">
        <v>215000</v>
      </c>
      <c r="C27" s="87">
        <v>70000</v>
      </c>
      <c r="D27" s="88">
        <v>55000</v>
      </c>
      <c r="E27" s="248">
        <v>33000</v>
      </c>
    </row>
    <row r="28" spans="1:15" x14ac:dyDescent="0.2">
      <c r="A28" s="249" t="s">
        <v>112</v>
      </c>
      <c r="B28" s="86">
        <v>-53012</v>
      </c>
      <c r="C28" s="87">
        <v>-52424</v>
      </c>
      <c r="D28" s="88">
        <v>-53553</v>
      </c>
      <c r="E28" s="248">
        <v>-50534</v>
      </c>
    </row>
    <row r="29" spans="1:15" ht="15.75" x14ac:dyDescent="0.25">
      <c r="A29" s="246" t="s">
        <v>113</v>
      </c>
      <c r="B29" s="91">
        <f t="shared" ref="B29:E29" si="11">SUM(B26:B28)</f>
        <v>827306</v>
      </c>
      <c r="C29" s="92">
        <f t="shared" si="11"/>
        <v>844882</v>
      </c>
      <c r="D29" s="93">
        <f t="shared" si="11"/>
        <v>846329</v>
      </c>
      <c r="E29" s="251">
        <f t="shared" si="11"/>
        <v>828795</v>
      </c>
    </row>
    <row r="30" spans="1:15" x14ac:dyDescent="0.2">
      <c r="A30" s="249" t="s">
        <v>123</v>
      </c>
      <c r="B30" s="113"/>
      <c r="C30" s="114"/>
      <c r="D30" s="115"/>
      <c r="E30" s="257"/>
    </row>
    <row r="31" spans="1:15" ht="15.75" x14ac:dyDescent="0.25">
      <c r="A31" s="246" t="s">
        <v>114</v>
      </c>
      <c r="B31" s="86">
        <v>423383</v>
      </c>
      <c r="C31" s="87">
        <f>B34</f>
        <v>260337</v>
      </c>
      <c r="D31" s="87">
        <f t="shared" ref="D31:E31" si="12">C34</f>
        <v>243153</v>
      </c>
      <c r="E31" s="250">
        <f t="shared" si="12"/>
        <v>233591</v>
      </c>
    </row>
    <row r="32" spans="1:15" x14ac:dyDescent="0.2">
      <c r="A32" s="249" t="s">
        <v>115</v>
      </c>
      <c r="B32" s="86">
        <v>51954</v>
      </c>
      <c r="C32" s="87">
        <v>52816</v>
      </c>
      <c r="D32" s="88">
        <v>45438</v>
      </c>
      <c r="E32" s="248">
        <v>39362</v>
      </c>
      <c r="O32" s="71">
        <f>116790-116940</f>
        <v>-150</v>
      </c>
    </row>
    <row r="33" spans="1:5" x14ac:dyDescent="0.2">
      <c r="A33" s="249" t="s">
        <v>116</v>
      </c>
      <c r="B33" s="86">
        <v>-215000</v>
      </c>
      <c r="C33" s="87">
        <v>-70000</v>
      </c>
      <c r="D33" s="88">
        <v>-55000</v>
      </c>
      <c r="E33" s="248">
        <v>-33000</v>
      </c>
    </row>
    <row r="34" spans="1:5" ht="15.75" x14ac:dyDescent="0.25">
      <c r="A34" s="246" t="s">
        <v>117</v>
      </c>
      <c r="B34" s="91">
        <f t="shared" ref="B34:E34" si="13">SUM(B31:B33)</f>
        <v>260337</v>
      </c>
      <c r="C34" s="92">
        <f t="shared" si="13"/>
        <v>243153</v>
      </c>
      <c r="D34" s="93">
        <f t="shared" si="13"/>
        <v>233591</v>
      </c>
      <c r="E34" s="251">
        <f t="shared" si="13"/>
        <v>239953</v>
      </c>
    </row>
    <row r="35" spans="1:5" x14ac:dyDescent="0.2">
      <c r="A35" s="249" t="s">
        <v>123</v>
      </c>
      <c r="B35" s="113"/>
      <c r="C35" s="114"/>
      <c r="D35" s="115"/>
      <c r="E35" s="257"/>
    </row>
    <row r="36" spans="1:5" ht="16.5" thickBot="1" x14ac:dyDescent="0.3">
      <c r="A36" s="246" t="s">
        <v>118</v>
      </c>
      <c r="B36" s="100">
        <f t="shared" ref="B36:E36" si="14">B29+B34</f>
        <v>1087643</v>
      </c>
      <c r="C36" s="101">
        <f t="shared" si="14"/>
        <v>1088035</v>
      </c>
      <c r="D36" s="102">
        <f t="shared" si="14"/>
        <v>1079920</v>
      </c>
      <c r="E36" s="253">
        <f t="shared" si="14"/>
        <v>1068748</v>
      </c>
    </row>
    <row r="37" spans="1:5" ht="16.5" thickTop="1" x14ac:dyDescent="0.25">
      <c r="A37" s="246"/>
      <c r="B37" s="117"/>
      <c r="C37" s="118"/>
      <c r="D37" s="119"/>
      <c r="E37" s="258"/>
    </row>
    <row r="38" spans="1:5" ht="15.75" x14ac:dyDescent="0.25">
      <c r="A38" s="246" t="s">
        <v>119</v>
      </c>
      <c r="B38" s="95"/>
      <c r="C38" s="96"/>
      <c r="D38" s="97"/>
      <c r="E38" s="252"/>
    </row>
    <row r="39" spans="1:5" x14ac:dyDescent="0.2">
      <c r="A39" s="249" t="s">
        <v>120</v>
      </c>
      <c r="B39" s="86">
        <v>50698</v>
      </c>
      <c r="C39" s="87">
        <v>51178</v>
      </c>
      <c r="D39" s="88">
        <v>52080</v>
      </c>
      <c r="E39" s="248">
        <v>48827</v>
      </c>
    </row>
    <row r="40" spans="1:5" x14ac:dyDescent="0.2">
      <c r="A40" s="249" t="s">
        <v>121</v>
      </c>
      <c r="B40" s="86">
        <v>33004</v>
      </c>
      <c r="C40" s="87">
        <v>33733</v>
      </c>
      <c r="D40" s="88">
        <v>35255</v>
      </c>
      <c r="E40" s="248">
        <v>36389</v>
      </c>
    </row>
    <row r="41" spans="1:5" s="126" customFormat="1" ht="15.75" x14ac:dyDescent="0.25">
      <c r="A41" s="254"/>
      <c r="B41" s="122">
        <f t="shared" ref="B41:E41" si="15">SUM(B39:B40)</f>
        <v>83702</v>
      </c>
      <c r="C41" s="123">
        <f t="shared" si="15"/>
        <v>84911</v>
      </c>
      <c r="D41" s="124">
        <f t="shared" si="15"/>
        <v>87335</v>
      </c>
      <c r="E41" s="255">
        <f t="shared" si="15"/>
        <v>85216</v>
      </c>
    </row>
    <row r="42" spans="1:5" ht="15.75" x14ac:dyDescent="0.25">
      <c r="A42" s="246" t="s">
        <v>126</v>
      </c>
      <c r="B42" s="109"/>
      <c r="C42" s="110"/>
      <c r="D42" s="111"/>
      <c r="E42" s="256"/>
    </row>
    <row r="43" spans="1:5" ht="15.75" x14ac:dyDescent="0.25">
      <c r="A43" s="246" t="s">
        <v>110</v>
      </c>
      <c r="B43" s="86">
        <v>77367</v>
      </c>
      <c r="C43" s="87">
        <f>B46</f>
        <v>89477</v>
      </c>
      <c r="D43" s="87">
        <f t="shared" ref="D43:E43" si="16">C46</f>
        <v>96871</v>
      </c>
      <c r="E43" s="250">
        <f t="shared" si="16"/>
        <v>103440</v>
      </c>
    </row>
    <row r="44" spans="1:5" x14ac:dyDescent="0.2">
      <c r="A44" s="249" t="s">
        <v>111</v>
      </c>
      <c r="B44" s="86">
        <v>17000</v>
      </c>
      <c r="C44" s="87">
        <v>13000</v>
      </c>
      <c r="D44" s="88">
        <v>10000</v>
      </c>
      <c r="E44" s="248">
        <v>10000</v>
      </c>
    </row>
    <row r="45" spans="1:5" x14ac:dyDescent="0.2">
      <c r="A45" s="249" t="s">
        <v>112</v>
      </c>
      <c r="B45" s="86">
        <v>-4890</v>
      </c>
      <c r="C45" s="87">
        <v>-5606</v>
      </c>
      <c r="D45" s="88">
        <v>-3431</v>
      </c>
      <c r="E45" s="248">
        <v>-3352</v>
      </c>
    </row>
    <row r="46" spans="1:5" ht="15.75" x14ac:dyDescent="0.25">
      <c r="A46" s="246" t="s">
        <v>113</v>
      </c>
      <c r="B46" s="91">
        <f t="shared" ref="B46:E46" si="17">SUM(B43:B45)</f>
        <v>89477</v>
      </c>
      <c r="C46" s="92">
        <f t="shared" si="17"/>
        <v>96871</v>
      </c>
      <c r="D46" s="93">
        <f t="shared" si="17"/>
        <v>103440</v>
      </c>
      <c r="E46" s="251">
        <f t="shared" si="17"/>
        <v>110088</v>
      </c>
    </row>
    <row r="47" spans="1:5" ht="15.75" x14ac:dyDescent="0.25">
      <c r="A47" s="249" t="s">
        <v>123</v>
      </c>
      <c r="B47" s="95"/>
      <c r="C47" s="96"/>
      <c r="D47" s="97"/>
      <c r="E47" s="252"/>
    </row>
    <row r="48" spans="1:5" ht="15.75" x14ac:dyDescent="0.25">
      <c r="A48" s="246" t="s">
        <v>114</v>
      </c>
      <c r="B48" s="86">
        <v>44851</v>
      </c>
      <c r="C48" s="87">
        <f>B51</f>
        <v>38656</v>
      </c>
      <c r="D48" s="87">
        <f t="shared" ref="D48:E48" si="18">C51</f>
        <v>47814</v>
      </c>
      <c r="E48" s="250">
        <f t="shared" si="18"/>
        <v>62159</v>
      </c>
    </row>
    <row r="49" spans="1:5" x14ac:dyDescent="0.2">
      <c r="A49" s="249" t="s">
        <v>115</v>
      </c>
      <c r="B49" s="86">
        <v>10805</v>
      </c>
      <c r="C49" s="87">
        <v>22158</v>
      </c>
      <c r="D49" s="88">
        <v>24345</v>
      </c>
      <c r="E49" s="248">
        <v>16115</v>
      </c>
    </row>
    <row r="50" spans="1:5" x14ac:dyDescent="0.2">
      <c r="A50" s="249" t="s">
        <v>116</v>
      </c>
      <c r="B50" s="86">
        <v>-17000</v>
      </c>
      <c r="C50" s="87">
        <v>-13000</v>
      </c>
      <c r="D50" s="88">
        <v>-10000</v>
      </c>
      <c r="E50" s="248">
        <v>-10000</v>
      </c>
    </row>
    <row r="51" spans="1:5" ht="15.75" x14ac:dyDescent="0.25">
      <c r="A51" s="246" t="s">
        <v>117</v>
      </c>
      <c r="B51" s="91">
        <f t="shared" ref="B51:E51" si="19">SUM(B48:B50)</f>
        <v>38656</v>
      </c>
      <c r="C51" s="92">
        <f t="shared" si="19"/>
        <v>47814</v>
      </c>
      <c r="D51" s="93">
        <f t="shared" si="19"/>
        <v>62159</v>
      </c>
      <c r="E51" s="251">
        <f t="shared" si="19"/>
        <v>68274</v>
      </c>
    </row>
    <row r="52" spans="1:5" x14ac:dyDescent="0.2">
      <c r="A52" s="249" t="s">
        <v>123</v>
      </c>
      <c r="B52" s="113"/>
      <c r="C52" s="114"/>
      <c r="D52" s="115"/>
      <c r="E52" s="257"/>
    </row>
    <row r="53" spans="1:5" ht="16.5" thickBot="1" x14ac:dyDescent="0.3">
      <c r="A53" s="246" t="s">
        <v>118</v>
      </c>
      <c r="B53" s="100">
        <f t="shared" ref="B53:E53" si="20">B46+B51</f>
        <v>128133</v>
      </c>
      <c r="C53" s="101">
        <f t="shared" si="20"/>
        <v>144685</v>
      </c>
      <c r="D53" s="102">
        <f t="shared" si="20"/>
        <v>165599</v>
      </c>
      <c r="E53" s="253">
        <f t="shared" si="20"/>
        <v>178362</v>
      </c>
    </row>
    <row r="54" spans="1:5" ht="15.75" thickTop="1" x14ac:dyDescent="0.2">
      <c r="A54" s="249"/>
      <c r="B54" s="113"/>
      <c r="C54" s="114"/>
      <c r="D54" s="115"/>
      <c r="E54" s="257"/>
    </row>
    <row r="55" spans="1:5" ht="15.75" x14ac:dyDescent="0.25">
      <c r="A55" s="246" t="s">
        <v>119</v>
      </c>
      <c r="B55" s="113"/>
      <c r="C55" s="114"/>
      <c r="D55" s="115"/>
      <c r="E55" s="257"/>
    </row>
    <row r="56" spans="1:5" x14ac:dyDescent="0.2">
      <c r="A56" s="249" t="s">
        <v>120</v>
      </c>
      <c r="B56" s="86">
        <v>4890</v>
      </c>
      <c r="C56" s="87">
        <v>5606</v>
      </c>
      <c r="D56" s="88">
        <v>3431</v>
      </c>
      <c r="E56" s="248">
        <v>3352</v>
      </c>
    </row>
    <row r="57" spans="1:5" x14ac:dyDescent="0.2">
      <c r="A57" s="249" t="s">
        <v>121</v>
      </c>
      <c r="B57" s="86">
        <v>3601</v>
      </c>
      <c r="C57" s="87">
        <v>4137</v>
      </c>
      <c r="D57" s="88">
        <v>4545</v>
      </c>
      <c r="E57" s="248">
        <v>4962</v>
      </c>
    </row>
    <row r="58" spans="1:5" s="126" customFormat="1" ht="15.75" x14ac:dyDescent="0.25">
      <c r="A58" s="254"/>
      <c r="B58" s="122">
        <f t="shared" ref="B58:E58" si="21">SUM(B56:B57)</f>
        <v>8491</v>
      </c>
      <c r="C58" s="123">
        <f t="shared" si="21"/>
        <v>9743</v>
      </c>
      <c r="D58" s="124">
        <f t="shared" si="21"/>
        <v>7976</v>
      </c>
      <c r="E58" s="255">
        <f t="shared" si="21"/>
        <v>8314</v>
      </c>
    </row>
    <row r="59" spans="1:5" ht="15.75" x14ac:dyDescent="0.25">
      <c r="A59" s="246" t="s">
        <v>127</v>
      </c>
      <c r="B59" s="109"/>
      <c r="C59" s="110"/>
      <c r="D59" s="111"/>
      <c r="E59" s="256"/>
    </row>
    <row r="60" spans="1:5" ht="15.75" x14ac:dyDescent="0.25">
      <c r="A60" s="246" t="s">
        <v>110</v>
      </c>
      <c r="B60" s="86">
        <v>191176</v>
      </c>
      <c r="C60" s="87">
        <f>B63</f>
        <v>247486</v>
      </c>
      <c r="D60" s="88">
        <f>C63</f>
        <v>275027</v>
      </c>
      <c r="E60" s="248">
        <f>D63</f>
        <v>300745</v>
      </c>
    </row>
    <row r="61" spans="1:5" x14ac:dyDescent="0.2">
      <c r="A61" s="249" t="s">
        <v>111</v>
      </c>
      <c r="B61" s="86">
        <v>72500</v>
      </c>
      <c r="C61" s="87">
        <v>47000</v>
      </c>
      <c r="D61" s="88">
        <v>47000</v>
      </c>
      <c r="E61" s="248">
        <v>47000</v>
      </c>
    </row>
    <row r="62" spans="1:5" x14ac:dyDescent="0.2">
      <c r="A62" s="249" t="s">
        <v>112</v>
      </c>
      <c r="B62" s="86">
        <v>-16190</v>
      </c>
      <c r="C62" s="87">
        <v>-19459</v>
      </c>
      <c r="D62" s="88">
        <v>-21282</v>
      </c>
      <c r="E62" s="248">
        <v>-23076</v>
      </c>
    </row>
    <row r="63" spans="1:5" ht="15.75" x14ac:dyDescent="0.25">
      <c r="A63" s="246" t="s">
        <v>113</v>
      </c>
      <c r="B63" s="91">
        <f t="shared" ref="B63:E63" si="22">SUM(B60:B62)</f>
        <v>247486</v>
      </c>
      <c r="C63" s="92">
        <f t="shared" si="22"/>
        <v>275027</v>
      </c>
      <c r="D63" s="93">
        <f t="shared" si="22"/>
        <v>300745</v>
      </c>
      <c r="E63" s="251">
        <f t="shared" si="22"/>
        <v>324669</v>
      </c>
    </row>
    <row r="64" spans="1:5" ht="15.75" x14ac:dyDescent="0.25">
      <c r="A64" s="249" t="s">
        <v>123</v>
      </c>
      <c r="B64" s="95"/>
      <c r="C64" s="96"/>
      <c r="D64" s="97"/>
      <c r="E64" s="252"/>
    </row>
    <row r="65" spans="1:5" ht="15.75" x14ac:dyDescent="0.25">
      <c r="A65" s="246" t="s">
        <v>114</v>
      </c>
      <c r="B65" s="86">
        <v>198188</v>
      </c>
      <c r="C65" s="87">
        <f>B68</f>
        <v>158032</v>
      </c>
      <c r="D65" s="87">
        <f t="shared" ref="D65:E65" si="23">C68</f>
        <v>146031</v>
      </c>
      <c r="E65" s="250">
        <f t="shared" si="23"/>
        <v>170480</v>
      </c>
    </row>
    <row r="66" spans="1:5" x14ac:dyDescent="0.2">
      <c r="A66" s="249" t="s">
        <v>115</v>
      </c>
      <c r="B66" s="86">
        <v>32344</v>
      </c>
      <c r="C66" s="87">
        <v>34999</v>
      </c>
      <c r="D66" s="88">
        <v>71449</v>
      </c>
      <c r="E66" s="248">
        <v>3418</v>
      </c>
    </row>
    <row r="67" spans="1:5" x14ac:dyDescent="0.2">
      <c r="A67" s="249" t="s">
        <v>116</v>
      </c>
      <c r="B67" s="86">
        <v>-72500</v>
      </c>
      <c r="C67" s="87">
        <v>-47000</v>
      </c>
      <c r="D67" s="88">
        <v>-47000</v>
      </c>
      <c r="E67" s="248">
        <v>-47000</v>
      </c>
    </row>
    <row r="68" spans="1:5" ht="15.75" x14ac:dyDescent="0.25">
      <c r="A68" s="246" t="s">
        <v>117</v>
      </c>
      <c r="B68" s="91">
        <f t="shared" ref="B68:E68" si="24">SUM(B65:B67)</f>
        <v>158032</v>
      </c>
      <c r="C68" s="92">
        <f t="shared" si="24"/>
        <v>146031</v>
      </c>
      <c r="D68" s="93">
        <f t="shared" si="24"/>
        <v>170480</v>
      </c>
      <c r="E68" s="251">
        <f t="shared" si="24"/>
        <v>126898</v>
      </c>
    </row>
    <row r="69" spans="1:5" x14ac:dyDescent="0.2">
      <c r="A69" s="249" t="s">
        <v>123</v>
      </c>
      <c r="B69" s="113"/>
      <c r="C69" s="114"/>
      <c r="D69" s="115"/>
      <c r="E69" s="257"/>
    </row>
    <row r="70" spans="1:5" ht="16.5" thickBot="1" x14ac:dyDescent="0.3">
      <c r="A70" s="246" t="s">
        <v>118</v>
      </c>
      <c r="B70" s="100">
        <f t="shared" ref="B70:E70" si="25">B63+B68</f>
        <v>405518</v>
      </c>
      <c r="C70" s="101">
        <f t="shared" si="25"/>
        <v>421058</v>
      </c>
      <c r="D70" s="102">
        <f t="shared" si="25"/>
        <v>471225</v>
      </c>
      <c r="E70" s="253">
        <f t="shared" si="25"/>
        <v>451567</v>
      </c>
    </row>
    <row r="71" spans="1:5" ht="16.5" thickTop="1" x14ac:dyDescent="0.25">
      <c r="A71" s="249"/>
      <c r="B71" s="95"/>
      <c r="C71" s="96"/>
      <c r="D71" s="97"/>
      <c r="E71" s="252"/>
    </row>
    <row r="72" spans="1:5" ht="15.75" x14ac:dyDescent="0.25">
      <c r="A72" s="246" t="s">
        <v>119</v>
      </c>
      <c r="B72" s="95"/>
      <c r="C72" s="96"/>
      <c r="D72" s="97"/>
      <c r="E72" s="252"/>
    </row>
    <row r="73" spans="1:5" x14ac:dyDescent="0.2">
      <c r="A73" s="249" t="s">
        <v>120</v>
      </c>
      <c r="B73" s="86">
        <v>16108</v>
      </c>
      <c r="C73" s="87">
        <v>19352</v>
      </c>
      <c r="D73" s="88">
        <v>21149</v>
      </c>
      <c r="E73" s="248">
        <v>22917</v>
      </c>
    </row>
    <row r="74" spans="1:5" x14ac:dyDescent="0.2">
      <c r="A74" s="249" t="s">
        <v>121</v>
      </c>
      <c r="B74" s="86">
        <v>6984</v>
      </c>
      <c r="C74" s="87">
        <v>8870</v>
      </c>
      <c r="D74" s="88">
        <v>10435</v>
      </c>
      <c r="E74" s="248">
        <v>12150</v>
      </c>
    </row>
    <row r="75" spans="1:5" s="126" customFormat="1" ht="15.75" x14ac:dyDescent="0.25">
      <c r="A75" s="254"/>
      <c r="B75" s="122">
        <f t="shared" ref="B75:E75" si="26">SUM(B73:B74)</f>
        <v>23092</v>
      </c>
      <c r="C75" s="123">
        <f t="shared" si="26"/>
        <v>28222</v>
      </c>
      <c r="D75" s="124">
        <f t="shared" si="26"/>
        <v>31584</v>
      </c>
      <c r="E75" s="255">
        <f t="shared" si="26"/>
        <v>35067</v>
      </c>
    </row>
    <row r="76" spans="1:5" ht="15.75" x14ac:dyDescent="0.25">
      <c r="A76" s="246" t="s">
        <v>128</v>
      </c>
      <c r="B76" s="109"/>
      <c r="C76" s="110"/>
      <c r="D76" s="111"/>
      <c r="E76" s="256"/>
    </row>
    <row r="77" spans="1:5" ht="15.75" x14ac:dyDescent="0.25">
      <c r="A77" s="246" t="s">
        <v>110</v>
      </c>
      <c r="B77" s="86">
        <v>144389</v>
      </c>
      <c r="C77" s="87">
        <f>B80</f>
        <v>268827</v>
      </c>
      <c r="D77" s="87">
        <f t="shared" ref="D77:E77" si="27">C80</f>
        <v>268877</v>
      </c>
      <c r="E77" s="250">
        <f t="shared" si="27"/>
        <v>263634</v>
      </c>
    </row>
    <row r="78" spans="1:5" x14ac:dyDescent="0.2">
      <c r="A78" s="249" t="s">
        <v>111</v>
      </c>
      <c r="B78" s="86">
        <v>129000</v>
      </c>
      <c r="C78" s="87">
        <v>5000</v>
      </c>
      <c r="D78" s="88">
        <v>0</v>
      </c>
      <c r="E78" s="248">
        <v>10000</v>
      </c>
    </row>
    <row r="79" spans="1:5" x14ac:dyDescent="0.2">
      <c r="A79" s="249" t="s">
        <v>112</v>
      </c>
      <c r="B79" s="86">
        <v>-4562</v>
      </c>
      <c r="C79" s="87">
        <v>-4950</v>
      </c>
      <c r="D79" s="88">
        <v>-5243</v>
      </c>
      <c r="E79" s="248">
        <v>-5403</v>
      </c>
    </row>
    <row r="80" spans="1:5" ht="15.75" x14ac:dyDescent="0.25">
      <c r="A80" s="246" t="s">
        <v>113</v>
      </c>
      <c r="B80" s="91">
        <f t="shared" ref="B80:E80" si="28">SUM(B77:B79)</f>
        <v>268827</v>
      </c>
      <c r="C80" s="92">
        <f t="shared" si="28"/>
        <v>268877</v>
      </c>
      <c r="D80" s="93">
        <f t="shared" si="28"/>
        <v>263634</v>
      </c>
      <c r="E80" s="251">
        <f t="shared" si="28"/>
        <v>268231</v>
      </c>
    </row>
    <row r="81" spans="1:10" x14ac:dyDescent="0.2">
      <c r="A81" s="249" t="s">
        <v>123</v>
      </c>
      <c r="B81" s="113"/>
      <c r="C81" s="114"/>
      <c r="D81" s="115"/>
      <c r="E81" s="257"/>
    </row>
    <row r="82" spans="1:10" ht="15.75" x14ac:dyDescent="0.25">
      <c r="A82" s="246" t="s">
        <v>114</v>
      </c>
      <c r="B82" s="86">
        <v>140429</v>
      </c>
      <c r="C82" s="87">
        <f>B85</f>
        <v>11429</v>
      </c>
      <c r="D82" s="87">
        <f t="shared" ref="D82:E82" si="29">C85</f>
        <v>6429</v>
      </c>
      <c r="E82" s="250">
        <f t="shared" si="29"/>
        <v>65281</v>
      </c>
    </row>
    <row r="83" spans="1:10" x14ac:dyDescent="0.2">
      <c r="A83" s="249" t="s">
        <v>115</v>
      </c>
      <c r="B83" s="86">
        <v>0</v>
      </c>
      <c r="C83" s="87">
        <v>0</v>
      </c>
      <c r="D83" s="88">
        <v>58852</v>
      </c>
      <c r="E83" s="248">
        <v>0</v>
      </c>
    </row>
    <row r="84" spans="1:10" x14ac:dyDescent="0.2">
      <c r="A84" s="249" t="s">
        <v>116</v>
      </c>
      <c r="B84" s="86">
        <v>-129000</v>
      </c>
      <c r="C84" s="87">
        <v>-5000</v>
      </c>
      <c r="D84" s="88">
        <v>0</v>
      </c>
      <c r="E84" s="248">
        <v>-10000</v>
      </c>
    </row>
    <row r="85" spans="1:10" ht="15.75" x14ac:dyDescent="0.25">
      <c r="A85" s="246" t="s">
        <v>117</v>
      </c>
      <c r="B85" s="91">
        <f t="shared" ref="B85:E85" si="30">SUM(B82:B84)</f>
        <v>11429</v>
      </c>
      <c r="C85" s="92">
        <f t="shared" si="30"/>
        <v>6429</v>
      </c>
      <c r="D85" s="93">
        <f t="shared" si="30"/>
        <v>65281</v>
      </c>
      <c r="E85" s="251">
        <f t="shared" si="30"/>
        <v>55281</v>
      </c>
    </row>
    <row r="86" spans="1:10" x14ac:dyDescent="0.2">
      <c r="A86" s="249" t="s">
        <v>123</v>
      </c>
      <c r="B86" s="113"/>
      <c r="C86" s="114"/>
      <c r="D86" s="115"/>
      <c r="E86" s="257"/>
    </row>
    <row r="87" spans="1:10" ht="16.5" thickBot="1" x14ac:dyDescent="0.3">
      <c r="A87" s="246" t="s">
        <v>118</v>
      </c>
      <c r="B87" s="100">
        <f t="shared" ref="B87:E87" si="31">B80+B85</f>
        <v>280256</v>
      </c>
      <c r="C87" s="101">
        <f>C80+C85</f>
        <v>275306</v>
      </c>
      <c r="D87" s="102">
        <f t="shared" si="31"/>
        <v>328915</v>
      </c>
      <c r="E87" s="253">
        <f t="shared" si="31"/>
        <v>323512</v>
      </c>
    </row>
    <row r="88" spans="1:10" ht="16.5" thickTop="1" x14ac:dyDescent="0.25">
      <c r="A88" s="249"/>
      <c r="B88" s="95"/>
      <c r="C88" s="96"/>
      <c r="D88" s="97"/>
      <c r="E88" s="252"/>
    </row>
    <row r="89" spans="1:10" ht="15.75" x14ac:dyDescent="0.25">
      <c r="A89" s="246" t="s">
        <v>119</v>
      </c>
      <c r="B89" s="95"/>
      <c r="C89" s="96"/>
      <c r="D89" s="97"/>
      <c r="E89" s="252"/>
    </row>
    <row r="90" spans="1:10" x14ac:dyDescent="0.2">
      <c r="A90" s="249" t="s">
        <v>120</v>
      </c>
      <c r="B90" s="86">
        <v>4474</v>
      </c>
      <c r="C90" s="87">
        <v>4834</v>
      </c>
      <c r="D90" s="88">
        <v>5099</v>
      </c>
      <c r="E90" s="248">
        <v>5231</v>
      </c>
    </row>
    <row r="91" spans="1:10" x14ac:dyDescent="0.2">
      <c r="A91" s="249" t="s">
        <v>121</v>
      </c>
      <c r="B91" s="86">
        <v>13569</v>
      </c>
      <c r="C91" s="87">
        <v>13484</v>
      </c>
      <c r="D91" s="88">
        <v>13600</v>
      </c>
      <c r="E91" s="248">
        <v>13476</v>
      </c>
    </row>
    <row r="92" spans="1:10" s="126" customFormat="1" ht="15.75" x14ac:dyDescent="0.25">
      <c r="A92" s="254"/>
      <c r="B92" s="122">
        <f t="shared" ref="B92:E92" si="32">SUM(B90:B91)</f>
        <v>18043</v>
      </c>
      <c r="C92" s="123">
        <f t="shared" si="32"/>
        <v>18318</v>
      </c>
      <c r="D92" s="124">
        <f t="shared" si="32"/>
        <v>18699</v>
      </c>
      <c r="E92" s="255">
        <f t="shared" si="32"/>
        <v>18707</v>
      </c>
    </row>
    <row r="93" spans="1:10" ht="15.75" x14ac:dyDescent="0.25">
      <c r="A93" s="246" t="s">
        <v>129</v>
      </c>
      <c r="B93" s="109"/>
      <c r="C93" s="110"/>
      <c r="D93" s="111"/>
      <c r="E93" s="256"/>
    </row>
    <row r="94" spans="1:10" ht="15.75" x14ac:dyDescent="0.25">
      <c r="A94" s="246" t="s">
        <v>110</v>
      </c>
      <c r="B94" s="86">
        <v>41025</v>
      </c>
      <c r="C94" s="87">
        <f t="shared" ref="C94:D94" si="33">B97</f>
        <v>63779</v>
      </c>
      <c r="D94" s="88">
        <f t="shared" si="33"/>
        <v>63779</v>
      </c>
      <c r="E94" s="248">
        <f>D97</f>
        <v>63779</v>
      </c>
      <c r="G94" s="158"/>
      <c r="H94" s="158"/>
      <c r="I94" s="158"/>
      <c r="J94" s="158"/>
    </row>
    <row r="95" spans="1:10" x14ac:dyDescent="0.2">
      <c r="A95" s="249" t="s">
        <v>111</v>
      </c>
      <c r="B95" s="86">
        <v>33000</v>
      </c>
      <c r="C95" s="87">
        <v>0</v>
      </c>
      <c r="D95" s="88">
        <v>0</v>
      </c>
      <c r="E95" s="248">
        <f>[2]Tax!E96</f>
        <v>0</v>
      </c>
    </row>
    <row r="96" spans="1:10" x14ac:dyDescent="0.2">
      <c r="A96" s="249" t="s">
        <v>112</v>
      </c>
      <c r="B96" s="86">
        <v>-10246</v>
      </c>
      <c r="C96" s="87">
        <v>0</v>
      </c>
      <c r="D96" s="88">
        <v>0</v>
      </c>
      <c r="E96" s="248">
        <v>0</v>
      </c>
    </row>
    <row r="97" spans="1:10" ht="15.75" x14ac:dyDescent="0.25">
      <c r="A97" s="246" t="s">
        <v>113</v>
      </c>
      <c r="B97" s="91">
        <f t="shared" ref="B97:E97" si="34">SUM(B94:B96)</f>
        <v>63779</v>
      </c>
      <c r="C97" s="92">
        <f t="shared" si="34"/>
        <v>63779</v>
      </c>
      <c r="D97" s="93">
        <f t="shared" si="34"/>
        <v>63779</v>
      </c>
      <c r="E97" s="251">
        <f t="shared" si="34"/>
        <v>63779</v>
      </c>
      <c r="G97" s="158"/>
      <c r="H97" s="158"/>
      <c r="I97" s="158"/>
      <c r="J97" s="158"/>
    </row>
    <row r="98" spans="1:10" ht="15.75" x14ac:dyDescent="0.25">
      <c r="A98" s="249" t="s">
        <v>123</v>
      </c>
      <c r="B98" s="95"/>
      <c r="C98" s="96"/>
      <c r="D98" s="97"/>
      <c r="E98" s="252"/>
    </row>
    <row r="99" spans="1:10" ht="15.75" x14ac:dyDescent="0.25">
      <c r="A99" s="246" t="s">
        <v>114</v>
      </c>
      <c r="B99" s="86">
        <v>50792</v>
      </c>
      <c r="C99" s="87">
        <f t="shared" ref="C99" si="35">B102</f>
        <v>17792</v>
      </c>
      <c r="D99" s="88">
        <f>C102</f>
        <v>14292</v>
      </c>
      <c r="E99" s="248">
        <f>D102</f>
        <v>13292</v>
      </c>
    </row>
    <row r="100" spans="1:10" x14ac:dyDescent="0.2">
      <c r="A100" s="249" t="s">
        <v>115</v>
      </c>
      <c r="B100" s="86">
        <v>0</v>
      </c>
      <c r="C100" s="87">
        <v>0</v>
      </c>
      <c r="D100" s="88">
        <v>0</v>
      </c>
      <c r="E100" s="248">
        <v>0</v>
      </c>
    </row>
    <row r="101" spans="1:10" x14ac:dyDescent="0.2">
      <c r="A101" s="249" t="s">
        <v>116</v>
      </c>
      <c r="B101" s="86">
        <v>-33000</v>
      </c>
      <c r="C101" s="87">
        <v>-3500</v>
      </c>
      <c r="D101" s="88">
        <v>-1000</v>
      </c>
      <c r="E101" s="248">
        <v>-1000</v>
      </c>
    </row>
    <row r="102" spans="1:10" ht="15.75" x14ac:dyDescent="0.25">
      <c r="A102" s="246" t="s">
        <v>117</v>
      </c>
      <c r="B102" s="91">
        <f t="shared" ref="B102:E102" si="36">SUM(B99:B101)</f>
        <v>17792</v>
      </c>
      <c r="C102" s="92">
        <f t="shared" si="36"/>
        <v>14292</v>
      </c>
      <c r="D102" s="93">
        <f t="shared" si="36"/>
        <v>13292</v>
      </c>
      <c r="E102" s="251">
        <f t="shared" si="36"/>
        <v>12292</v>
      </c>
      <c r="G102" s="158"/>
      <c r="H102" s="158"/>
      <c r="I102" s="158"/>
      <c r="J102" s="158"/>
    </row>
    <row r="103" spans="1:10" x14ac:dyDescent="0.2">
      <c r="A103" s="249" t="s">
        <v>123</v>
      </c>
      <c r="B103" s="113"/>
      <c r="C103" s="114"/>
      <c r="D103" s="115"/>
      <c r="E103" s="257"/>
    </row>
    <row r="104" spans="1:10" ht="16.5" thickBot="1" x14ac:dyDescent="0.3">
      <c r="A104" s="246" t="s">
        <v>118</v>
      </c>
      <c r="B104" s="100">
        <f t="shared" ref="B104:E104" si="37">B97+B102</f>
        <v>81571</v>
      </c>
      <c r="C104" s="101">
        <f t="shared" si="37"/>
        <v>78071</v>
      </c>
      <c r="D104" s="102">
        <f t="shared" si="37"/>
        <v>77071</v>
      </c>
      <c r="E104" s="253">
        <f t="shared" si="37"/>
        <v>76071</v>
      </c>
      <c r="G104" s="158"/>
      <c r="H104" s="158"/>
      <c r="I104" s="158"/>
      <c r="J104" s="158"/>
    </row>
    <row r="105" spans="1:10" ht="16.5" thickTop="1" x14ac:dyDescent="0.25">
      <c r="A105" s="249"/>
      <c r="B105" s="95"/>
      <c r="C105" s="96"/>
      <c r="D105" s="97"/>
      <c r="E105" s="252"/>
    </row>
    <row r="106" spans="1:10" ht="15.75" x14ac:dyDescent="0.25">
      <c r="A106" s="246" t="s">
        <v>119</v>
      </c>
      <c r="B106" s="95"/>
      <c r="C106" s="96"/>
      <c r="D106" s="97"/>
      <c r="E106" s="252"/>
      <c r="G106" s="158"/>
      <c r="H106" s="158"/>
      <c r="I106" s="158"/>
      <c r="J106" s="158"/>
    </row>
    <row r="107" spans="1:10" x14ac:dyDescent="0.2">
      <c r="A107" s="249" t="s">
        <v>120</v>
      </c>
      <c r="B107" s="86">
        <v>10111</v>
      </c>
      <c r="C107" s="87">
        <v>5471</v>
      </c>
      <c r="D107" s="88">
        <v>3405</v>
      </c>
      <c r="E107" s="248">
        <v>3636</v>
      </c>
      <c r="G107" s="158"/>
      <c r="H107" s="158"/>
      <c r="I107" s="158"/>
      <c r="J107" s="158"/>
    </row>
    <row r="108" spans="1:10" x14ac:dyDescent="0.2">
      <c r="A108" s="249" t="s">
        <v>121</v>
      </c>
      <c r="B108" s="86">
        <v>1844</v>
      </c>
      <c r="C108" s="87">
        <v>2708</v>
      </c>
      <c r="D108" s="88">
        <v>2660</v>
      </c>
      <c r="E108" s="248">
        <v>2591</v>
      </c>
    </row>
    <row r="109" spans="1:10" s="126" customFormat="1" ht="15.75" x14ac:dyDescent="0.25">
      <c r="A109" s="254"/>
      <c r="B109" s="122">
        <f t="shared" ref="B109:E109" si="38">SUM(B107:B108)</f>
        <v>11955</v>
      </c>
      <c r="C109" s="123">
        <f t="shared" si="38"/>
        <v>8179</v>
      </c>
      <c r="D109" s="124">
        <f t="shared" si="38"/>
        <v>6065</v>
      </c>
      <c r="E109" s="255">
        <f t="shared" si="38"/>
        <v>6227</v>
      </c>
    </row>
    <row r="110" spans="1:10" ht="15.75" x14ac:dyDescent="0.25">
      <c r="A110" s="246" t="s">
        <v>130</v>
      </c>
      <c r="B110" s="109"/>
      <c r="C110" s="110"/>
      <c r="D110" s="111"/>
      <c r="E110" s="256"/>
    </row>
    <row r="111" spans="1:10" ht="15.75" x14ac:dyDescent="0.25">
      <c r="A111" s="246" t="s">
        <v>110</v>
      </c>
      <c r="B111" s="86">
        <v>25397</v>
      </c>
      <c r="C111" s="87">
        <f>B114</f>
        <v>193241</v>
      </c>
      <c r="D111" s="87">
        <f t="shared" ref="D111:E111" si="39">C114</f>
        <v>188526</v>
      </c>
      <c r="E111" s="250">
        <f t="shared" si="39"/>
        <v>186296</v>
      </c>
    </row>
    <row r="112" spans="1:10" x14ac:dyDescent="0.2">
      <c r="A112" s="249" t="s">
        <v>111</v>
      </c>
      <c r="B112" s="86">
        <v>172500</v>
      </c>
      <c r="C112" s="87">
        <v>0</v>
      </c>
      <c r="D112" s="88">
        <v>2000</v>
      </c>
      <c r="E112" s="248">
        <v>500</v>
      </c>
    </row>
    <row r="113" spans="1:11" x14ac:dyDescent="0.2">
      <c r="A113" s="249" t="s">
        <v>112</v>
      </c>
      <c r="B113" s="86">
        <v>-4656</v>
      </c>
      <c r="C113" s="87">
        <v>-4715</v>
      </c>
      <c r="D113" s="88">
        <v>-4230</v>
      </c>
      <c r="E113" s="248">
        <v>-3978</v>
      </c>
    </row>
    <row r="114" spans="1:11" ht="15.75" x14ac:dyDescent="0.25">
      <c r="A114" s="246" t="s">
        <v>113</v>
      </c>
      <c r="B114" s="91">
        <f t="shared" ref="B114:E114" si="40">SUM(B111:B113)</f>
        <v>193241</v>
      </c>
      <c r="C114" s="92">
        <f t="shared" si="40"/>
        <v>188526</v>
      </c>
      <c r="D114" s="93">
        <f t="shared" si="40"/>
        <v>186296</v>
      </c>
      <c r="E114" s="251">
        <f t="shared" si="40"/>
        <v>182818</v>
      </c>
    </row>
    <row r="115" spans="1:11" ht="15.75" x14ac:dyDescent="0.25">
      <c r="A115" s="249" t="s">
        <v>123</v>
      </c>
      <c r="B115" s="95"/>
      <c r="C115" s="96"/>
      <c r="D115" s="97"/>
      <c r="E115" s="252"/>
      <c r="H115" s="158"/>
      <c r="I115" s="158"/>
      <c r="J115" s="158"/>
      <c r="K115" s="158"/>
    </row>
    <row r="116" spans="1:11" ht="15.75" x14ac:dyDescent="0.25">
      <c r="A116" s="246" t="s">
        <v>114</v>
      </c>
      <c r="B116" s="86">
        <v>186447</v>
      </c>
      <c r="C116" s="87">
        <f t="shared" ref="C116:D116" si="41">B119</f>
        <v>13947</v>
      </c>
      <c r="D116" s="88">
        <f t="shared" si="41"/>
        <v>13947</v>
      </c>
      <c r="E116" s="248">
        <f>D119</f>
        <v>11947</v>
      </c>
    </row>
    <row r="117" spans="1:11" x14ac:dyDescent="0.2">
      <c r="A117" s="249" t="s">
        <v>115</v>
      </c>
      <c r="B117" s="86">
        <v>0</v>
      </c>
      <c r="C117" s="87">
        <f>[2]Tax!C118</f>
        <v>0</v>
      </c>
      <c r="D117" s="88">
        <v>0</v>
      </c>
      <c r="E117" s="248">
        <v>0</v>
      </c>
    </row>
    <row r="118" spans="1:11" x14ac:dyDescent="0.2">
      <c r="A118" s="249" t="s">
        <v>116</v>
      </c>
      <c r="B118" s="86">
        <v>-172500</v>
      </c>
      <c r="C118" s="87">
        <v>0</v>
      </c>
      <c r="D118" s="88">
        <v>-2000</v>
      </c>
      <c r="E118" s="248">
        <v>-500</v>
      </c>
    </row>
    <row r="119" spans="1:11" ht="15.75" x14ac:dyDescent="0.25">
      <c r="A119" s="246" t="s">
        <v>117</v>
      </c>
      <c r="B119" s="91">
        <f t="shared" ref="B119:E119" si="42">SUM(B116:B118)</f>
        <v>13947</v>
      </c>
      <c r="C119" s="92">
        <f t="shared" si="42"/>
        <v>13947</v>
      </c>
      <c r="D119" s="93">
        <f t="shared" si="42"/>
        <v>11947</v>
      </c>
      <c r="E119" s="251">
        <f t="shared" si="42"/>
        <v>11447</v>
      </c>
    </row>
    <row r="120" spans="1:11" x14ac:dyDescent="0.2">
      <c r="A120" s="249" t="s">
        <v>123</v>
      </c>
      <c r="B120" s="113"/>
      <c r="C120" s="114"/>
      <c r="D120" s="115"/>
      <c r="E120" s="257"/>
    </row>
    <row r="121" spans="1:11" ht="16.5" thickBot="1" x14ac:dyDescent="0.3">
      <c r="A121" s="246" t="s">
        <v>118</v>
      </c>
      <c r="B121" s="100">
        <f t="shared" ref="B121:E121" si="43">B114+B119</f>
        <v>207188</v>
      </c>
      <c r="C121" s="101">
        <f t="shared" si="43"/>
        <v>202473</v>
      </c>
      <c r="D121" s="102">
        <f t="shared" si="43"/>
        <v>198243</v>
      </c>
      <c r="E121" s="253">
        <f t="shared" si="43"/>
        <v>194265</v>
      </c>
    </row>
    <row r="122" spans="1:11" ht="16.5" thickTop="1" x14ac:dyDescent="0.25">
      <c r="A122" s="249"/>
      <c r="B122" s="95"/>
      <c r="C122" s="96"/>
      <c r="D122" s="97"/>
      <c r="E122" s="252"/>
    </row>
    <row r="123" spans="1:11" ht="15.75" x14ac:dyDescent="0.25">
      <c r="A123" s="246" t="s">
        <v>119</v>
      </c>
      <c r="B123" s="95"/>
      <c r="C123" s="96"/>
      <c r="D123" s="97"/>
      <c r="E123" s="252"/>
    </row>
    <row r="124" spans="1:11" x14ac:dyDescent="0.2">
      <c r="A124" s="249" t="s">
        <v>120</v>
      </c>
      <c r="B124" s="86">
        <v>4656</v>
      </c>
      <c r="C124" s="87">
        <v>4714</v>
      </c>
      <c r="D124" s="88">
        <v>4229</v>
      </c>
      <c r="E124" s="248">
        <v>3977</v>
      </c>
    </row>
    <row r="125" spans="1:11" x14ac:dyDescent="0.2">
      <c r="A125" s="249" t="s">
        <v>121</v>
      </c>
      <c r="B125" s="86">
        <v>12418</v>
      </c>
      <c r="C125" s="87">
        <v>12208</v>
      </c>
      <c r="D125" s="88">
        <v>11961</v>
      </c>
      <c r="E125" s="248">
        <v>11760</v>
      </c>
    </row>
    <row r="126" spans="1:11" s="126" customFormat="1" ht="15.75" x14ac:dyDescent="0.25">
      <c r="A126" s="254"/>
      <c r="B126" s="122">
        <f t="shared" ref="B126:E126" si="44">SUM(B124:B125)</f>
        <v>17074</v>
      </c>
      <c r="C126" s="123">
        <f t="shared" si="44"/>
        <v>16922</v>
      </c>
      <c r="D126" s="124">
        <f t="shared" si="44"/>
        <v>16190</v>
      </c>
      <c r="E126" s="255">
        <f t="shared" si="44"/>
        <v>15737</v>
      </c>
    </row>
    <row r="127" spans="1:11" ht="15.75" x14ac:dyDescent="0.25">
      <c r="A127" s="246" t="s">
        <v>131</v>
      </c>
      <c r="B127" s="109"/>
      <c r="C127" s="110"/>
      <c r="D127" s="111"/>
      <c r="E127" s="256"/>
    </row>
    <row r="128" spans="1:11" ht="15.75" x14ac:dyDescent="0.25">
      <c r="A128" s="246" t="s">
        <v>110</v>
      </c>
      <c r="B128" s="86">
        <v>251540</v>
      </c>
      <c r="C128" s="87">
        <f t="shared" ref="C128:D128" si="45">B131</f>
        <v>243410</v>
      </c>
      <c r="D128" s="88">
        <f t="shared" si="45"/>
        <v>233216</v>
      </c>
      <c r="E128" s="248">
        <f>D131</f>
        <v>255250</v>
      </c>
    </row>
    <row r="129" spans="1:5" x14ac:dyDescent="0.2">
      <c r="A129" s="249" t="s">
        <v>111</v>
      </c>
      <c r="B129" s="86">
        <v>2000</v>
      </c>
      <c r="C129" s="87">
        <v>0</v>
      </c>
      <c r="D129" s="88">
        <v>35000</v>
      </c>
      <c r="E129" s="248">
        <v>20000</v>
      </c>
    </row>
    <row r="130" spans="1:5" x14ac:dyDescent="0.2">
      <c r="A130" s="249" t="s">
        <v>112</v>
      </c>
      <c r="B130" s="86">
        <v>-10130</v>
      </c>
      <c r="C130" s="87">
        <v>-10194</v>
      </c>
      <c r="D130" s="88">
        <v>-12966</v>
      </c>
      <c r="E130" s="248">
        <v>-12631</v>
      </c>
    </row>
    <row r="131" spans="1:5" ht="15.75" x14ac:dyDescent="0.25">
      <c r="A131" s="246" t="s">
        <v>113</v>
      </c>
      <c r="B131" s="91">
        <f t="shared" ref="B131:E131" si="46">SUM(B128:B130)</f>
        <v>243410</v>
      </c>
      <c r="C131" s="92">
        <f t="shared" si="46"/>
        <v>233216</v>
      </c>
      <c r="D131" s="93">
        <f t="shared" si="46"/>
        <v>255250</v>
      </c>
      <c r="E131" s="251">
        <f t="shared" si="46"/>
        <v>262619</v>
      </c>
    </row>
    <row r="132" spans="1:5" ht="15.75" x14ac:dyDescent="0.25">
      <c r="A132" s="249" t="s">
        <v>123</v>
      </c>
      <c r="B132" s="95"/>
      <c r="C132" s="96"/>
      <c r="D132" s="97"/>
      <c r="E132" s="252"/>
    </row>
    <row r="133" spans="1:5" ht="15.75" x14ac:dyDescent="0.25">
      <c r="A133" s="246" t="s">
        <v>114</v>
      </c>
      <c r="B133" s="86">
        <v>24797</v>
      </c>
      <c r="C133" s="87">
        <f t="shared" ref="C133:D133" si="47">B136</f>
        <v>33617</v>
      </c>
      <c r="D133" s="88">
        <f t="shared" si="47"/>
        <v>50927</v>
      </c>
      <c r="E133" s="248">
        <f>D136</f>
        <v>36725</v>
      </c>
    </row>
    <row r="134" spans="1:5" x14ac:dyDescent="0.2">
      <c r="A134" s="249" t="s">
        <v>115</v>
      </c>
      <c r="B134" s="86">
        <v>10820</v>
      </c>
      <c r="C134" s="87">
        <v>17310</v>
      </c>
      <c r="D134" s="88">
        <v>20798</v>
      </c>
      <c r="E134" s="248">
        <v>41942</v>
      </c>
    </row>
    <row r="135" spans="1:5" x14ac:dyDescent="0.2">
      <c r="A135" s="249" t="s">
        <v>116</v>
      </c>
      <c r="B135" s="86">
        <v>-2000</v>
      </c>
      <c r="C135" s="87">
        <v>0</v>
      </c>
      <c r="D135" s="88">
        <v>-35000</v>
      </c>
      <c r="E135" s="248">
        <v>-20000</v>
      </c>
    </row>
    <row r="136" spans="1:5" ht="15.75" x14ac:dyDescent="0.25">
      <c r="A136" s="246" t="s">
        <v>117</v>
      </c>
      <c r="B136" s="91">
        <f t="shared" ref="B136:E136" si="48">SUM(B133:B135)</f>
        <v>33617</v>
      </c>
      <c r="C136" s="92">
        <f t="shared" si="48"/>
        <v>50927</v>
      </c>
      <c r="D136" s="93">
        <f t="shared" si="48"/>
        <v>36725</v>
      </c>
      <c r="E136" s="251">
        <f t="shared" si="48"/>
        <v>58667</v>
      </c>
    </row>
    <row r="137" spans="1:5" x14ac:dyDescent="0.2">
      <c r="A137" s="249" t="s">
        <v>123</v>
      </c>
      <c r="B137" s="113"/>
      <c r="C137" s="114"/>
      <c r="D137" s="115"/>
      <c r="E137" s="257"/>
    </row>
    <row r="138" spans="1:5" ht="16.5" thickBot="1" x14ac:dyDescent="0.3">
      <c r="A138" s="246" t="s">
        <v>118</v>
      </c>
      <c r="B138" s="100">
        <f t="shared" ref="B138:E138" si="49">B131+B136</f>
        <v>277027</v>
      </c>
      <c r="C138" s="101">
        <f t="shared" si="49"/>
        <v>284143</v>
      </c>
      <c r="D138" s="102">
        <f t="shared" si="49"/>
        <v>291975</v>
      </c>
      <c r="E138" s="253">
        <f t="shared" si="49"/>
        <v>321286</v>
      </c>
    </row>
    <row r="139" spans="1:5" ht="16.5" thickTop="1" x14ac:dyDescent="0.25">
      <c r="A139" s="249"/>
      <c r="B139" s="95"/>
      <c r="C139" s="96"/>
      <c r="D139" s="97"/>
      <c r="E139" s="252"/>
    </row>
    <row r="140" spans="1:5" ht="15.75" x14ac:dyDescent="0.25">
      <c r="A140" s="246" t="s">
        <v>119</v>
      </c>
      <c r="B140" s="95"/>
      <c r="C140" s="96"/>
      <c r="D140" s="97"/>
      <c r="E140" s="252"/>
    </row>
    <row r="141" spans="1:5" x14ac:dyDescent="0.2">
      <c r="A141" s="249" t="s">
        <v>120</v>
      </c>
      <c r="B141" s="86">
        <v>9765</v>
      </c>
      <c r="C141" s="87">
        <v>9732</v>
      </c>
      <c r="D141" s="88">
        <v>12408</v>
      </c>
      <c r="E141" s="248">
        <v>11973</v>
      </c>
    </row>
    <row r="142" spans="1:5" x14ac:dyDescent="0.2">
      <c r="A142" s="249" t="s">
        <v>121</v>
      </c>
      <c r="B142" s="86">
        <v>10136</v>
      </c>
      <c r="C142" s="87">
        <v>9948</v>
      </c>
      <c r="D142" s="88">
        <v>9688</v>
      </c>
      <c r="E142" s="248">
        <v>11171</v>
      </c>
    </row>
    <row r="143" spans="1:5" s="126" customFormat="1" ht="15.75" x14ac:dyDescent="0.25">
      <c r="A143" s="254"/>
      <c r="B143" s="122">
        <f t="shared" ref="B143:E143" si="50">SUM(B141:B142)</f>
        <v>19901</v>
      </c>
      <c r="C143" s="123">
        <f t="shared" si="50"/>
        <v>19680</v>
      </c>
      <c r="D143" s="124">
        <f t="shared" si="50"/>
        <v>22096</v>
      </c>
      <c r="E143" s="255">
        <f t="shared" si="50"/>
        <v>23144</v>
      </c>
    </row>
    <row r="144" spans="1:5" ht="15.75" x14ac:dyDescent="0.25">
      <c r="A144" s="246" t="s">
        <v>132</v>
      </c>
      <c r="B144" s="109"/>
      <c r="C144" s="110"/>
      <c r="D144" s="111"/>
      <c r="E144" s="256"/>
    </row>
    <row r="145" spans="1:5" ht="15.75" x14ac:dyDescent="0.25">
      <c r="A145" s="246" t="s">
        <v>110</v>
      </c>
      <c r="B145" s="86">
        <v>12370</v>
      </c>
      <c r="C145" s="87">
        <f>B148</f>
        <v>13084</v>
      </c>
      <c r="D145" s="87">
        <f t="shared" ref="D145:E145" si="51">C148</f>
        <v>12804</v>
      </c>
      <c r="E145" s="250">
        <f t="shared" si="51"/>
        <v>11973</v>
      </c>
    </row>
    <row r="146" spans="1:5" x14ac:dyDescent="0.2">
      <c r="A146" s="249" t="s">
        <v>111</v>
      </c>
      <c r="B146" s="86">
        <v>2500</v>
      </c>
      <c r="C146" s="87">
        <v>1000</v>
      </c>
      <c r="D146" s="88">
        <v>500</v>
      </c>
      <c r="E146" s="248">
        <v>500</v>
      </c>
    </row>
    <row r="147" spans="1:5" x14ac:dyDescent="0.2">
      <c r="A147" s="249" t="s">
        <v>112</v>
      </c>
      <c r="B147" s="86">
        <v>-1786</v>
      </c>
      <c r="C147" s="87">
        <v>-1280</v>
      </c>
      <c r="D147" s="88">
        <v>-1331</v>
      </c>
      <c r="E147" s="248">
        <v>-277</v>
      </c>
    </row>
    <row r="148" spans="1:5" ht="15.75" x14ac:dyDescent="0.25">
      <c r="A148" s="246" t="s">
        <v>113</v>
      </c>
      <c r="B148" s="91">
        <f t="shared" ref="B148:E148" si="52">SUM(B145:B147)</f>
        <v>13084</v>
      </c>
      <c r="C148" s="92">
        <f t="shared" si="52"/>
        <v>12804</v>
      </c>
      <c r="D148" s="93">
        <f t="shared" si="52"/>
        <v>11973</v>
      </c>
      <c r="E148" s="251">
        <f t="shared" si="52"/>
        <v>12196</v>
      </c>
    </row>
    <row r="149" spans="1:5" ht="15.75" x14ac:dyDescent="0.25">
      <c r="A149" s="249" t="s">
        <v>123</v>
      </c>
      <c r="B149" s="95"/>
      <c r="C149" s="96"/>
      <c r="D149" s="97"/>
      <c r="E149" s="252"/>
    </row>
    <row r="150" spans="1:5" ht="15.75" x14ac:dyDescent="0.25">
      <c r="A150" s="246" t="s">
        <v>114</v>
      </c>
      <c r="B150" s="86">
        <v>4739</v>
      </c>
      <c r="C150" s="87">
        <f>B153</f>
        <v>2239</v>
      </c>
      <c r="D150" s="87">
        <f t="shared" ref="D150:E150" si="53">C153</f>
        <v>2784</v>
      </c>
      <c r="E150" s="250">
        <f t="shared" si="53"/>
        <v>2284</v>
      </c>
    </row>
    <row r="151" spans="1:5" x14ac:dyDescent="0.2">
      <c r="A151" s="249" t="s">
        <v>115</v>
      </c>
      <c r="B151" s="86">
        <v>0</v>
      </c>
      <c r="C151" s="88">
        <v>1545</v>
      </c>
      <c r="D151" s="88">
        <v>0</v>
      </c>
      <c r="E151" s="248">
        <v>5930</v>
      </c>
    </row>
    <row r="152" spans="1:5" x14ac:dyDescent="0.2">
      <c r="A152" s="249" t="s">
        <v>116</v>
      </c>
      <c r="B152" s="86">
        <v>-2500</v>
      </c>
      <c r="C152" s="87">
        <v>-1000</v>
      </c>
      <c r="D152" s="88">
        <v>-500</v>
      </c>
      <c r="E152" s="248">
        <v>-500</v>
      </c>
    </row>
    <row r="153" spans="1:5" ht="15.75" x14ac:dyDescent="0.25">
      <c r="A153" s="246" t="s">
        <v>117</v>
      </c>
      <c r="B153" s="91">
        <f t="shared" ref="B153:E153" si="54">SUM(B150:B152)</f>
        <v>2239</v>
      </c>
      <c r="C153" s="92">
        <f t="shared" si="54"/>
        <v>2784</v>
      </c>
      <c r="D153" s="93">
        <f t="shared" si="54"/>
        <v>2284</v>
      </c>
      <c r="E153" s="251">
        <f t="shared" si="54"/>
        <v>7714</v>
      </c>
    </row>
    <row r="154" spans="1:5" x14ac:dyDescent="0.2">
      <c r="A154" s="249" t="s">
        <v>123</v>
      </c>
      <c r="B154" s="113"/>
      <c r="C154" s="114"/>
      <c r="D154" s="115"/>
      <c r="E154" s="257"/>
    </row>
    <row r="155" spans="1:5" ht="16.5" thickBot="1" x14ac:dyDescent="0.3">
      <c r="A155" s="246" t="s">
        <v>118</v>
      </c>
      <c r="B155" s="100">
        <f t="shared" ref="B155:E155" si="55">B148+B153</f>
        <v>15323</v>
      </c>
      <c r="C155" s="101">
        <f t="shared" si="55"/>
        <v>15588</v>
      </c>
      <c r="D155" s="102">
        <f t="shared" si="55"/>
        <v>14257</v>
      </c>
      <c r="E155" s="253">
        <f t="shared" si="55"/>
        <v>19910</v>
      </c>
    </row>
    <row r="156" spans="1:5" ht="16.5" thickTop="1" x14ac:dyDescent="0.25">
      <c r="A156" s="249"/>
      <c r="B156" s="95"/>
      <c r="C156" s="96"/>
      <c r="D156" s="97"/>
      <c r="E156" s="252"/>
    </row>
    <row r="157" spans="1:5" ht="15.75" x14ac:dyDescent="0.25">
      <c r="A157" s="246" t="s">
        <v>119</v>
      </c>
      <c r="B157" s="95"/>
      <c r="C157" s="96"/>
      <c r="D157" s="97"/>
      <c r="E157" s="252"/>
    </row>
    <row r="158" spans="1:5" x14ac:dyDescent="0.2">
      <c r="A158" s="249" t="s">
        <v>120</v>
      </c>
      <c r="B158" s="86">
        <v>1764</v>
      </c>
      <c r="C158" s="87">
        <v>1253</v>
      </c>
      <c r="D158" s="88">
        <v>1298</v>
      </c>
      <c r="E158" s="248">
        <v>239</v>
      </c>
    </row>
    <row r="159" spans="1:5" x14ac:dyDescent="0.2">
      <c r="A159" s="249" t="s">
        <v>121</v>
      </c>
      <c r="B159" s="86">
        <v>481</v>
      </c>
      <c r="C159" s="87">
        <v>472</v>
      </c>
      <c r="D159" s="88">
        <v>482</v>
      </c>
      <c r="E159" s="248">
        <v>468</v>
      </c>
    </row>
    <row r="160" spans="1:5" s="126" customFormat="1" ht="15.75" x14ac:dyDescent="0.25">
      <c r="A160" s="254"/>
      <c r="B160" s="122">
        <f t="shared" ref="B160:E160" si="56">SUM(B158:B159)</f>
        <v>2245</v>
      </c>
      <c r="C160" s="123">
        <f t="shared" si="56"/>
        <v>1725</v>
      </c>
      <c r="D160" s="124">
        <f t="shared" si="56"/>
        <v>1780</v>
      </c>
      <c r="E160" s="255">
        <f t="shared" si="56"/>
        <v>707</v>
      </c>
    </row>
    <row r="161" spans="1:5" ht="15.75" x14ac:dyDescent="0.25">
      <c r="A161" s="246" t="s">
        <v>133</v>
      </c>
      <c r="B161" s="109"/>
      <c r="C161" s="110"/>
      <c r="D161" s="111"/>
      <c r="E161" s="256"/>
    </row>
    <row r="162" spans="1:5" ht="15.75" x14ac:dyDescent="0.25">
      <c r="A162" s="246" t="s">
        <v>110</v>
      </c>
      <c r="B162" s="86">
        <v>332253</v>
      </c>
      <c r="C162" s="87">
        <f>B165</f>
        <v>359802</v>
      </c>
      <c r="D162" s="87">
        <f t="shared" ref="D162:E162" si="57">C165</f>
        <v>346995</v>
      </c>
      <c r="E162" s="250">
        <f t="shared" si="57"/>
        <v>406916</v>
      </c>
    </row>
    <row r="163" spans="1:5" x14ac:dyDescent="0.2">
      <c r="A163" s="249" t="s">
        <v>111</v>
      </c>
      <c r="B163" s="86">
        <v>40000</v>
      </c>
      <c r="C163" s="134">
        <v>0</v>
      </c>
      <c r="D163" s="88">
        <v>75000</v>
      </c>
      <c r="E163" s="248">
        <v>50000</v>
      </c>
    </row>
    <row r="164" spans="1:5" x14ac:dyDescent="0.2">
      <c r="A164" s="249" t="s">
        <v>112</v>
      </c>
      <c r="B164" s="86">
        <v>-12451</v>
      </c>
      <c r="C164" s="134">
        <v>-12807</v>
      </c>
      <c r="D164" s="88">
        <v>-15079</v>
      </c>
      <c r="E164" s="248">
        <v>-13546</v>
      </c>
    </row>
    <row r="165" spans="1:5" ht="15.75" x14ac:dyDescent="0.25">
      <c r="A165" s="246" t="s">
        <v>113</v>
      </c>
      <c r="B165" s="91">
        <f t="shared" ref="B165:E165" si="58">SUM(B162:B164)</f>
        <v>359802</v>
      </c>
      <c r="C165" s="92">
        <f t="shared" si="58"/>
        <v>346995</v>
      </c>
      <c r="D165" s="93">
        <f t="shared" si="58"/>
        <v>406916</v>
      </c>
      <c r="E165" s="251">
        <f t="shared" si="58"/>
        <v>443370</v>
      </c>
    </row>
    <row r="166" spans="1:5" ht="15.75" x14ac:dyDescent="0.25">
      <c r="A166" s="249" t="s">
        <v>123</v>
      </c>
      <c r="B166" s="95"/>
      <c r="C166" s="96"/>
      <c r="D166" s="97"/>
      <c r="E166" s="252"/>
    </row>
    <row r="167" spans="1:5" ht="15.75" x14ac:dyDescent="0.25">
      <c r="A167" s="246" t="s">
        <v>114</v>
      </c>
      <c r="B167" s="86">
        <v>139292</v>
      </c>
      <c r="C167" s="87">
        <f t="shared" ref="C167:D167" si="59">B170</f>
        <v>131424</v>
      </c>
      <c r="D167" s="88">
        <f t="shared" si="59"/>
        <v>154176</v>
      </c>
      <c r="E167" s="248">
        <f>D170</f>
        <v>133411</v>
      </c>
    </row>
    <row r="168" spans="1:5" x14ac:dyDescent="0.2">
      <c r="A168" s="249" t="s">
        <v>115</v>
      </c>
      <c r="B168" s="86">
        <v>32132</v>
      </c>
      <c r="C168" s="134">
        <v>22752</v>
      </c>
      <c r="D168" s="88">
        <v>54235</v>
      </c>
      <c r="E168" s="248">
        <v>30161</v>
      </c>
    </row>
    <row r="169" spans="1:5" x14ac:dyDescent="0.2">
      <c r="A169" s="249" t="s">
        <v>116</v>
      </c>
      <c r="B169" s="86">
        <v>-40000</v>
      </c>
      <c r="C169" s="134">
        <v>0</v>
      </c>
      <c r="D169" s="88">
        <v>-75000</v>
      </c>
      <c r="E169" s="248">
        <v>-50000</v>
      </c>
    </row>
    <row r="170" spans="1:5" ht="15.75" x14ac:dyDescent="0.25">
      <c r="A170" s="246" t="s">
        <v>117</v>
      </c>
      <c r="B170" s="91">
        <f t="shared" ref="B170:E170" si="60">SUM(B167:B169)</f>
        <v>131424</v>
      </c>
      <c r="C170" s="92">
        <f t="shared" si="60"/>
        <v>154176</v>
      </c>
      <c r="D170" s="93">
        <f t="shared" si="60"/>
        <v>133411</v>
      </c>
      <c r="E170" s="251">
        <f t="shared" si="60"/>
        <v>113572</v>
      </c>
    </row>
    <row r="171" spans="1:5" x14ac:dyDescent="0.2">
      <c r="A171" s="249" t="s">
        <v>123</v>
      </c>
      <c r="B171" s="113"/>
      <c r="C171" s="114"/>
      <c r="D171" s="115"/>
      <c r="E171" s="257"/>
    </row>
    <row r="172" spans="1:5" ht="16.5" thickBot="1" x14ac:dyDescent="0.3">
      <c r="A172" s="246" t="s">
        <v>118</v>
      </c>
      <c r="B172" s="100">
        <f t="shared" ref="B172:E172" si="61">B165+B170</f>
        <v>491226</v>
      </c>
      <c r="C172" s="101">
        <f t="shared" si="61"/>
        <v>501171</v>
      </c>
      <c r="D172" s="102">
        <f t="shared" si="61"/>
        <v>540327</v>
      </c>
      <c r="E172" s="253">
        <f t="shared" si="61"/>
        <v>556942</v>
      </c>
    </row>
    <row r="173" spans="1:5" ht="16.5" thickTop="1" x14ac:dyDescent="0.25">
      <c r="A173" s="249"/>
      <c r="B173" s="95"/>
      <c r="C173" s="96"/>
      <c r="D173" s="97"/>
      <c r="E173" s="252"/>
    </row>
    <row r="174" spans="1:5" ht="15.75" x14ac:dyDescent="0.25">
      <c r="A174" s="246" t="s">
        <v>119</v>
      </c>
      <c r="B174" s="95"/>
      <c r="C174" s="96"/>
      <c r="D174" s="97"/>
      <c r="E174" s="252"/>
    </row>
    <row r="175" spans="1:5" x14ac:dyDescent="0.2">
      <c r="A175" s="249" t="s">
        <v>120</v>
      </c>
      <c r="B175" s="86">
        <v>11850</v>
      </c>
      <c r="C175" s="134">
        <v>12035</v>
      </c>
      <c r="D175" s="88">
        <v>14134</v>
      </c>
      <c r="E175" s="248">
        <v>12422</v>
      </c>
    </row>
    <row r="176" spans="1:5" x14ac:dyDescent="0.2">
      <c r="A176" s="249" t="s">
        <v>121</v>
      </c>
      <c r="B176" s="86">
        <v>12343</v>
      </c>
      <c r="C176" s="134">
        <v>13464</v>
      </c>
      <c r="D176" s="88">
        <v>13280</v>
      </c>
      <c r="E176" s="248">
        <v>16858</v>
      </c>
    </row>
    <row r="177" spans="1:5" s="126" customFormat="1" ht="15.75" x14ac:dyDescent="0.25">
      <c r="A177" s="254"/>
      <c r="B177" s="122">
        <f t="shared" ref="B177:E177" si="62">SUM(B175:B176)</f>
        <v>24193</v>
      </c>
      <c r="C177" s="123">
        <f t="shared" si="62"/>
        <v>25499</v>
      </c>
      <c r="D177" s="124">
        <f t="shared" si="62"/>
        <v>27414</v>
      </c>
      <c r="E177" s="255">
        <f t="shared" si="62"/>
        <v>29280</v>
      </c>
    </row>
    <row r="178" spans="1:5" ht="15.75" x14ac:dyDescent="0.25">
      <c r="A178" s="246" t="s">
        <v>134</v>
      </c>
      <c r="B178" s="86"/>
      <c r="C178" s="135"/>
      <c r="D178" s="136"/>
      <c r="E178" s="259"/>
    </row>
    <row r="179" spans="1:5" ht="15.75" x14ac:dyDescent="0.25">
      <c r="A179" s="246" t="s">
        <v>110</v>
      </c>
      <c r="B179" s="86">
        <v>74488</v>
      </c>
      <c r="C179" s="87">
        <f t="shared" ref="C179:D179" si="63">B182</f>
        <v>76653</v>
      </c>
      <c r="D179" s="88">
        <f t="shared" si="63"/>
        <v>79750</v>
      </c>
      <c r="E179" s="248">
        <f>D182</f>
        <v>82764</v>
      </c>
    </row>
    <row r="180" spans="1:5" x14ac:dyDescent="0.2">
      <c r="A180" s="249" t="s">
        <v>111</v>
      </c>
      <c r="B180" s="86">
        <v>3500</v>
      </c>
      <c r="C180" s="87">
        <v>4500</v>
      </c>
      <c r="D180" s="88">
        <v>4500</v>
      </c>
      <c r="E180" s="248">
        <v>1000</v>
      </c>
    </row>
    <row r="181" spans="1:5" x14ac:dyDescent="0.2">
      <c r="A181" s="249" t="s">
        <v>112</v>
      </c>
      <c r="B181" s="86">
        <v>-1335</v>
      </c>
      <c r="C181" s="87">
        <v>-1403</v>
      </c>
      <c r="D181" s="88">
        <v>-1486</v>
      </c>
      <c r="E181" s="248">
        <v>-1566</v>
      </c>
    </row>
    <row r="182" spans="1:5" ht="15.75" x14ac:dyDescent="0.25">
      <c r="A182" s="246" t="s">
        <v>113</v>
      </c>
      <c r="B182" s="91">
        <f t="shared" ref="B182:E182" si="64">SUM(B179:B181)</f>
        <v>76653</v>
      </c>
      <c r="C182" s="92">
        <f t="shared" si="64"/>
        <v>79750</v>
      </c>
      <c r="D182" s="93">
        <f t="shared" si="64"/>
        <v>82764</v>
      </c>
      <c r="E182" s="251">
        <f t="shared" si="64"/>
        <v>82198</v>
      </c>
    </row>
    <row r="183" spans="1:5" ht="15.75" x14ac:dyDescent="0.25">
      <c r="A183" s="249" t="s">
        <v>123</v>
      </c>
      <c r="B183" s="95"/>
      <c r="C183" s="96"/>
      <c r="D183" s="97"/>
      <c r="E183" s="252"/>
    </row>
    <row r="184" spans="1:5" ht="15.75" x14ac:dyDescent="0.25">
      <c r="A184" s="246" t="s">
        <v>114</v>
      </c>
      <c r="B184" s="86">
        <v>10668</v>
      </c>
      <c r="C184" s="87">
        <f t="shared" ref="C184:D184" si="65">B187</f>
        <v>16011</v>
      </c>
      <c r="D184" s="88">
        <f t="shared" si="65"/>
        <v>11511</v>
      </c>
      <c r="E184" s="248">
        <f>D187</f>
        <v>9934</v>
      </c>
    </row>
    <row r="185" spans="1:5" x14ac:dyDescent="0.2">
      <c r="A185" s="249" t="s">
        <v>115</v>
      </c>
      <c r="B185" s="86">
        <v>8843</v>
      </c>
      <c r="C185" s="87">
        <v>0</v>
      </c>
      <c r="D185" s="88">
        <v>2923</v>
      </c>
      <c r="E185" s="248">
        <v>1315</v>
      </c>
    </row>
    <row r="186" spans="1:5" x14ac:dyDescent="0.2">
      <c r="A186" s="249" t="s">
        <v>116</v>
      </c>
      <c r="B186" s="86">
        <v>-3500</v>
      </c>
      <c r="C186" s="87">
        <v>-4500</v>
      </c>
      <c r="D186" s="88">
        <v>-4500</v>
      </c>
      <c r="E186" s="248">
        <v>-1000</v>
      </c>
    </row>
    <row r="187" spans="1:5" ht="15.75" x14ac:dyDescent="0.25">
      <c r="A187" s="246" t="s">
        <v>117</v>
      </c>
      <c r="B187" s="91">
        <f t="shared" ref="B187:E187" si="66">SUM(B184:B186)</f>
        <v>16011</v>
      </c>
      <c r="C187" s="92">
        <f t="shared" si="66"/>
        <v>11511</v>
      </c>
      <c r="D187" s="93">
        <f t="shared" si="66"/>
        <v>9934</v>
      </c>
      <c r="E187" s="251">
        <f t="shared" si="66"/>
        <v>10249</v>
      </c>
    </row>
    <row r="188" spans="1:5" ht="16.5" customHeight="1" x14ac:dyDescent="0.2">
      <c r="A188" s="249" t="s">
        <v>123</v>
      </c>
      <c r="B188" s="113"/>
      <c r="C188" s="114"/>
      <c r="D188" s="115"/>
      <c r="E188" s="257"/>
    </row>
    <row r="189" spans="1:5" ht="16.5" thickBot="1" x14ac:dyDescent="0.3">
      <c r="A189" s="246" t="s">
        <v>118</v>
      </c>
      <c r="B189" s="100">
        <f t="shared" ref="B189:E189" si="67">B182+B187</f>
        <v>92664</v>
      </c>
      <c r="C189" s="101">
        <f t="shared" si="67"/>
        <v>91261</v>
      </c>
      <c r="D189" s="102">
        <f t="shared" si="67"/>
        <v>92698</v>
      </c>
      <c r="E189" s="253">
        <f t="shared" si="67"/>
        <v>92447</v>
      </c>
    </row>
    <row r="190" spans="1:5" ht="16.5" thickTop="1" x14ac:dyDescent="0.25">
      <c r="A190" s="249"/>
      <c r="B190" s="95"/>
      <c r="C190" s="96"/>
      <c r="D190" s="97"/>
      <c r="E190" s="252"/>
    </row>
    <row r="191" spans="1:5" ht="15.75" x14ac:dyDescent="0.25">
      <c r="A191" s="246" t="s">
        <v>119</v>
      </c>
      <c r="B191" s="95"/>
      <c r="C191" s="96"/>
      <c r="D191" s="97"/>
      <c r="E191" s="252"/>
    </row>
    <row r="192" spans="1:5" x14ac:dyDescent="0.2">
      <c r="A192" s="249" t="s">
        <v>120</v>
      </c>
      <c r="B192" s="86">
        <v>1314</v>
      </c>
      <c r="C192" s="87">
        <v>1376</v>
      </c>
      <c r="D192" s="88">
        <v>1453</v>
      </c>
      <c r="E192" s="248">
        <v>1527</v>
      </c>
    </row>
    <row r="193" spans="1:9" x14ac:dyDescent="0.2">
      <c r="A193" s="249" t="s">
        <v>121</v>
      </c>
      <c r="B193" s="86">
        <v>3160</v>
      </c>
      <c r="C193" s="87">
        <v>3300</v>
      </c>
      <c r="D193" s="88">
        <v>3500</v>
      </c>
      <c r="E193" s="248">
        <v>3719</v>
      </c>
    </row>
    <row r="194" spans="1:9" s="126" customFormat="1" ht="15.75" x14ac:dyDescent="0.25">
      <c r="A194" s="254"/>
      <c r="B194" s="122">
        <f t="shared" ref="B194:E194" si="68">SUM(B192:B193)</f>
        <v>4474</v>
      </c>
      <c r="C194" s="123">
        <f t="shared" si="68"/>
        <v>4676</v>
      </c>
      <c r="D194" s="124">
        <f t="shared" si="68"/>
        <v>4953</v>
      </c>
      <c r="E194" s="255">
        <f t="shared" si="68"/>
        <v>5246</v>
      </c>
    </row>
    <row r="195" spans="1:9" s="235" customFormat="1" ht="15.75" x14ac:dyDescent="0.25">
      <c r="A195" s="246" t="s">
        <v>411</v>
      </c>
      <c r="B195" s="109"/>
      <c r="C195" s="110"/>
      <c r="D195" s="111"/>
      <c r="E195" s="256"/>
    </row>
    <row r="196" spans="1:9" s="235" customFormat="1" ht="15.75" x14ac:dyDescent="0.25">
      <c r="A196" s="246" t="s">
        <v>110</v>
      </c>
      <c r="B196" s="86">
        <v>77141</v>
      </c>
      <c r="C196" s="87">
        <f>B199</f>
        <v>84679</v>
      </c>
      <c r="D196" s="87">
        <f t="shared" ref="D196:E196" si="69">C199</f>
        <v>81943</v>
      </c>
      <c r="E196" s="250">
        <f t="shared" si="69"/>
        <v>118515</v>
      </c>
    </row>
    <row r="197" spans="1:9" s="235" customFormat="1" x14ac:dyDescent="0.2">
      <c r="A197" s="249" t="s">
        <v>111</v>
      </c>
      <c r="B197" s="86">
        <v>10000</v>
      </c>
      <c r="C197" s="134">
        <v>0</v>
      </c>
      <c r="D197" s="88">
        <v>40000</v>
      </c>
      <c r="E197" s="248">
        <v>20000</v>
      </c>
    </row>
    <row r="198" spans="1:9" s="235" customFormat="1" x14ac:dyDescent="0.2">
      <c r="A198" s="249" t="s">
        <v>112</v>
      </c>
      <c r="B198" s="86">
        <v>-2462</v>
      </c>
      <c r="C198" s="236">
        <v>-2736</v>
      </c>
      <c r="D198" s="237">
        <v>-3428</v>
      </c>
      <c r="E198" s="260">
        <v>-2892</v>
      </c>
    </row>
    <row r="199" spans="1:9" s="235" customFormat="1" ht="15.75" x14ac:dyDescent="0.25">
      <c r="A199" s="246" t="s">
        <v>113</v>
      </c>
      <c r="B199" s="91">
        <f>SUM(B196:B198)</f>
        <v>84679</v>
      </c>
      <c r="C199" s="87">
        <f t="shared" ref="C199:E199" si="70">SUM(C196:C198)</f>
        <v>81943</v>
      </c>
      <c r="D199" s="87">
        <f t="shared" si="70"/>
        <v>118515</v>
      </c>
      <c r="E199" s="250">
        <f t="shared" si="70"/>
        <v>135623</v>
      </c>
    </row>
    <row r="200" spans="1:9" s="235" customFormat="1" ht="15.75" x14ac:dyDescent="0.25">
      <c r="A200" s="249" t="s">
        <v>123</v>
      </c>
      <c r="B200" s="95"/>
      <c r="C200" s="96"/>
      <c r="D200" s="97"/>
      <c r="E200" s="252"/>
    </row>
    <row r="201" spans="1:9" s="235" customFormat="1" ht="15.75" x14ac:dyDescent="0.25">
      <c r="A201" s="246" t="s">
        <v>114</v>
      </c>
      <c r="B201" s="86">
        <v>25310</v>
      </c>
      <c r="C201" s="87">
        <f>B204</f>
        <v>38531</v>
      </c>
      <c r="D201" s="87">
        <f t="shared" ref="D201:E201" si="71">C204</f>
        <v>59102</v>
      </c>
      <c r="E201" s="250">
        <f t="shared" si="71"/>
        <v>29207</v>
      </c>
    </row>
    <row r="202" spans="1:9" s="235" customFormat="1" x14ac:dyDescent="0.2">
      <c r="A202" s="249" t="s">
        <v>115</v>
      </c>
      <c r="B202" s="86">
        <v>23221</v>
      </c>
      <c r="C202" s="134">
        <v>20571</v>
      </c>
      <c r="D202" s="88">
        <v>10105</v>
      </c>
      <c r="E202" s="248">
        <v>9353</v>
      </c>
    </row>
    <row r="203" spans="1:9" s="235" customFormat="1" x14ac:dyDescent="0.2">
      <c r="A203" s="249" t="s">
        <v>116</v>
      </c>
      <c r="B203" s="86">
        <v>-10000</v>
      </c>
      <c r="C203" s="236">
        <v>0</v>
      </c>
      <c r="D203" s="237">
        <v>-40000</v>
      </c>
      <c r="E203" s="260">
        <v>-20000</v>
      </c>
    </row>
    <row r="204" spans="1:9" s="235" customFormat="1" ht="15.75" x14ac:dyDescent="0.25">
      <c r="A204" s="246" t="s">
        <v>117</v>
      </c>
      <c r="B204" s="91">
        <f>SUM(B201:B203)</f>
        <v>38531</v>
      </c>
      <c r="C204" s="134">
        <f t="shared" ref="C204:E204" si="72">SUM(C201:C203)</f>
        <v>59102</v>
      </c>
      <c r="D204" s="88">
        <f t="shared" si="72"/>
        <v>29207</v>
      </c>
      <c r="E204" s="248">
        <f t="shared" si="72"/>
        <v>18560</v>
      </c>
    </row>
    <row r="205" spans="1:9" s="235" customFormat="1" x14ac:dyDescent="0.2">
      <c r="A205" s="249" t="s">
        <v>123</v>
      </c>
      <c r="B205" s="113"/>
      <c r="C205" s="114"/>
      <c r="D205" s="115"/>
      <c r="E205" s="257"/>
    </row>
    <row r="206" spans="1:9" s="235" customFormat="1" ht="16.5" thickBot="1" x14ac:dyDescent="0.3">
      <c r="A206" s="246" t="s">
        <v>118</v>
      </c>
      <c r="B206" s="100">
        <f>B204+B199</f>
        <v>123210</v>
      </c>
      <c r="C206" s="101">
        <f t="shared" ref="C206:E206" si="73">C204+C199</f>
        <v>141045</v>
      </c>
      <c r="D206" s="101">
        <f t="shared" si="73"/>
        <v>147722</v>
      </c>
      <c r="E206" s="261">
        <f t="shared" si="73"/>
        <v>154183</v>
      </c>
    </row>
    <row r="207" spans="1:9" s="235" customFormat="1" ht="19.5" customHeight="1" thickTop="1" x14ac:dyDescent="0.25">
      <c r="A207" s="249"/>
      <c r="B207" s="95"/>
      <c r="C207" s="96"/>
      <c r="D207" s="97"/>
      <c r="E207" s="252"/>
    </row>
    <row r="208" spans="1:9" s="235" customFormat="1" ht="15.75" x14ac:dyDescent="0.25">
      <c r="A208" s="246" t="s">
        <v>119</v>
      </c>
      <c r="B208" s="95"/>
      <c r="C208" s="96"/>
      <c r="D208" s="97"/>
      <c r="E208" s="252"/>
      <c r="G208" s="134"/>
      <c r="H208" s="88"/>
      <c r="I208" s="89"/>
    </row>
    <row r="209" spans="1:5" s="235" customFormat="1" x14ac:dyDescent="0.2">
      <c r="A209" s="249" t="s">
        <v>120</v>
      </c>
      <c r="B209" s="86">
        <v>2412</v>
      </c>
      <c r="C209" s="134">
        <v>2639</v>
      </c>
      <c r="D209" s="88">
        <v>3332</v>
      </c>
      <c r="E209" s="248">
        <v>2771</v>
      </c>
    </row>
    <row r="210" spans="1:5" s="235" customFormat="1" x14ac:dyDescent="0.2">
      <c r="A210" s="249" t="s">
        <v>121</v>
      </c>
      <c r="B210" s="86">
        <v>2685</v>
      </c>
      <c r="C210" s="134">
        <v>3038</v>
      </c>
      <c r="D210" s="88">
        <v>2979</v>
      </c>
      <c r="E210" s="248">
        <v>4923</v>
      </c>
    </row>
    <row r="211" spans="1:5" s="235" customFormat="1" ht="15.75" x14ac:dyDescent="0.25">
      <c r="A211" s="254"/>
      <c r="B211" s="122">
        <f>SUM(B209:B210)</f>
        <v>5097</v>
      </c>
      <c r="C211" s="123">
        <f t="shared" ref="C211:E211" si="74">SUM(C209:C210)</f>
        <v>5677</v>
      </c>
      <c r="D211" s="123">
        <f t="shared" si="74"/>
        <v>6311</v>
      </c>
      <c r="E211" s="262">
        <f t="shared" si="74"/>
        <v>7694</v>
      </c>
    </row>
    <row r="212" spans="1:5" ht="15.75" x14ac:dyDescent="0.25">
      <c r="A212" s="246" t="s">
        <v>135</v>
      </c>
      <c r="B212" s="109"/>
      <c r="C212" s="110"/>
      <c r="D212" s="111"/>
      <c r="E212" s="256"/>
    </row>
    <row r="213" spans="1:5" ht="15.75" x14ac:dyDescent="0.25">
      <c r="A213" s="246" t="s">
        <v>110</v>
      </c>
      <c r="B213" s="86">
        <v>16490</v>
      </c>
      <c r="C213" s="87">
        <f t="shared" ref="C213:D213" si="75">B216</f>
        <v>16843</v>
      </c>
      <c r="D213" s="88">
        <f t="shared" si="75"/>
        <v>24650</v>
      </c>
      <c r="E213" s="248">
        <f>D216</f>
        <v>57228</v>
      </c>
    </row>
    <row r="214" spans="1:5" x14ac:dyDescent="0.2">
      <c r="A214" s="249" t="s">
        <v>111</v>
      </c>
      <c r="B214" s="86">
        <v>3000</v>
      </c>
      <c r="C214" s="134">
        <v>10000</v>
      </c>
      <c r="D214" s="88">
        <v>35000</v>
      </c>
      <c r="E214" s="248">
        <v>20000</v>
      </c>
    </row>
    <row r="215" spans="1:5" x14ac:dyDescent="0.2">
      <c r="A215" s="249" t="s">
        <v>112</v>
      </c>
      <c r="B215" s="86">
        <v>-2647</v>
      </c>
      <c r="C215" s="134">
        <v>-2193</v>
      </c>
      <c r="D215" s="88">
        <v>-2422</v>
      </c>
      <c r="E215" s="248">
        <v>-2297</v>
      </c>
    </row>
    <row r="216" spans="1:5" ht="15.75" x14ac:dyDescent="0.25">
      <c r="A216" s="246" t="s">
        <v>113</v>
      </c>
      <c r="B216" s="91">
        <f t="shared" ref="B216:E216" si="76">SUM(B213:B215)</f>
        <v>16843</v>
      </c>
      <c r="C216" s="92">
        <f t="shared" si="76"/>
        <v>24650</v>
      </c>
      <c r="D216" s="93">
        <f t="shared" si="76"/>
        <v>57228</v>
      </c>
      <c r="E216" s="251">
        <f t="shared" si="76"/>
        <v>74931</v>
      </c>
    </row>
    <row r="217" spans="1:5" ht="15.75" x14ac:dyDescent="0.25">
      <c r="A217" s="249" t="s">
        <v>123</v>
      </c>
      <c r="B217" s="95"/>
      <c r="C217" s="96"/>
      <c r="D217" s="97"/>
      <c r="E217" s="252"/>
    </row>
    <row r="218" spans="1:5" ht="15.75" x14ac:dyDescent="0.25">
      <c r="A218" s="246" t="s">
        <v>114</v>
      </c>
      <c r="B218" s="86">
        <v>70211</v>
      </c>
      <c r="C218" s="87">
        <f t="shared" ref="C218:D218" si="77">B221</f>
        <v>85403</v>
      </c>
      <c r="D218" s="88">
        <f t="shared" si="77"/>
        <v>91403</v>
      </c>
      <c r="E218" s="248">
        <f>D221</f>
        <v>56403</v>
      </c>
    </row>
    <row r="219" spans="1:5" x14ac:dyDescent="0.2">
      <c r="A219" s="249" t="s">
        <v>115</v>
      </c>
      <c r="B219" s="86">
        <v>18192</v>
      </c>
      <c r="C219" s="134">
        <v>16000</v>
      </c>
      <c r="D219" s="88">
        <v>0</v>
      </c>
      <c r="E219" s="248">
        <v>0</v>
      </c>
    </row>
    <row r="220" spans="1:5" x14ac:dyDescent="0.2">
      <c r="A220" s="249" t="s">
        <v>116</v>
      </c>
      <c r="B220" s="86">
        <v>-3000</v>
      </c>
      <c r="C220" s="134">
        <v>-10000</v>
      </c>
      <c r="D220" s="88">
        <v>-35000</v>
      </c>
      <c r="E220" s="248">
        <f>[2]Police!E32</f>
        <v>0</v>
      </c>
    </row>
    <row r="221" spans="1:5" ht="15.75" x14ac:dyDescent="0.25">
      <c r="A221" s="246" t="s">
        <v>117</v>
      </c>
      <c r="B221" s="91">
        <f t="shared" ref="B221:E221" si="78">SUM(B218:B220)</f>
        <v>85403</v>
      </c>
      <c r="C221" s="92">
        <f t="shared" si="78"/>
        <v>91403</v>
      </c>
      <c r="D221" s="93">
        <f t="shared" si="78"/>
        <v>56403</v>
      </c>
      <c r="E221" s="251">
        <f t="shared" si="78"/>
        <v>56403</v>
      </c>
    </row>
    <row r="222" spans="1:5" x14ac:dyDescent="0.2">
      <c r="A222" s="249" t="s">
        <v>123</v>
      </c>
      <c r="B222" s="113"/>
      <c r="C222" s="114"/>
      <c r="D222" s="115"/>
      <c r="E222" s="257"/>
    </row>
    <row r="223" spans="1:5" ht="16.5" thickBot="1" x14ac:dyDescent="0.3">
      <c r="A223" s="246" t="s">
        <v>118</v>
      </c>
      <c r="B223" s="100">
        <f t="shared" ref="B223:E223" si="79">B216+B221</f>
        <v>102246</v>
      </c>
      <c r="C223" s="101">
        <f t="shared" si="79"/>
        <v>116053</v>
      </c>
      <c r="D223" s="102">
        <f t="shared" si="79"/>
        <v>113631</v>
      </c>
      <c r="E223" s="253">
        <f t="shared" si="79"/>
        <v>131334</v>
      </c>
    </row>
    <row r="224" spans="1:5" ht="16.5" thickTop="1" x14ac:dyDescent="0.25">
      <c r="A224" s="249"/>
      <c r="B224" s="95"/>
      <c r="C224" s="96"/>
      <c r="D224" s="97"/>
      <c r="E224" s="252"/>
    </row>
    <row r="225" spans="1:5" ht="15.75" x14ac:dyDescent="0.25">
      <c r="A225" s="246" t="s">
        <v>119</v>
      </c>
      <c r="B225" s="95"/>
      <c r="C225" s="96"/>
      <c r="D225" s="97"/>
      <c r="E225" s="252"/>
    </row>
    <row r="226" spans="1:5" x14ac:dyDescent="0.2">
      <c r="A226" s="249" t="s">
        <v>120</v>
      </c>
      <c r="B226" s="86">
        <v>2647</v>
      </c>
      <c r="C226" s="134">
        <v>2193</v>
      </c>
      <c r="D226" s="88">
        <v>2422</v>
      </c>
      <c r="E226" s="248">
        <v>2297</v>
      </c>
    </row>
    <row r="227" spans="1:5" x14ac:dyDescent="0.2">
      <c r="A227" s="249" t="s">
        <v>121</v>
      </c>
      <c r="B227" s="86">
        <v>672</v>
      </c>
      <c r="C227" s="134">
        <v>658</v>
      </c>
      <c r="D227" s="88">
        <v>1038</v>
      </c>
      <c r="E227" s="248">
        <v>2712</v>
      </c>
    </row>
    <row r="228" spans="1:5" s="126" customFormat="1" ht="15.75" x14ac:dyDescent="0.25">
      <c r="A228" s="254"/>
      <c r="B228" s="122">
        <f t="shared" ref="B228:E228" si="80">SUM(B226:B227)</f>
        <v>3319</v>
      </c>
      <c r="C228" s="123">
        <f t="shared" si="80"/>
        <v>2851</v>
      </c>
      <c r="D228" s="124">
        <f t="shared" si="80"/>
        <v>3460</v>
      </c>
      <c r="E228" s="255">
        <f t="shared" si="80"/>
        <v>5009</v>
      </c>
    </row>
    <row r="229" spans="1:5" ht="15.75" x14ac:dyDescent="0.25">
      <c r="A229" s="246" t="s">
        <v>136</v>
      </c>
      <c r="B229" s="109"/>
      <c r="C229" s="110"/>
      <c r="D229" s="111"/>
      <c r="E229" s="256"/>
    </row>
    <row r="230" spans="1:5" ht="15.75" x14ac:dyDescent="0.25">
      <c r="A230" s="246" t="s">
        <v>110</v>
      </c>
      <c r="B230" s="86">
        <v>3129</v>
      </c>
      <c r="C230" s="87">
        <f t="shared" ref="C230:E230" si="81">B233</f>
        <v>1597</v>
      </c>
      <c r="D230" s="88">
        <f t="shared" si="81"/>
        <v>11566</v>
      </c>
      <c r="E230" s="248">
        <f t="shared" si="81"/>
        <v>11376</v>
      </c>
    </row>
    <row r="231" spans="1:5" x14ac:dyDescent="0.2">
      <c r="A231" s="249" t="s">
        <v>111</v>
      </c>
      <c r="B231" s="86">
        <v>0</v>
      </c>
      <c r="C231" s="134">
        <v>11566</v>
      </c>
      <c r="D231" s="88">
        <f>[2]Police!D43</f>
        <v>0</v>
      </c>
      <c r="E231" s="248">
        <v>0</v>
      </c>
    </row>
    <row r="232" spans="1:5" x14ac:dyDescent="0.2">
      <c r="A232" s="249" t="s">
        <v>112</v>
      </c>
      <c r="B232" s="86">
        <v>-1532</v>
      </c>
      <c r="C232" s="134">
        <v>-1597</v>
      </c>
      <c r="D232" s="88">
        <v>-190</v>
      </c>
      <c r="E232" s="248">
        <v>-198</v>
      </c>
    </row>
    <row r="233" spans="1:5" ht="15.75" x14ac:dyDescent="0.25">
      <c r="A233" s="246" t="s">
        <v>113</v>
      </c>
      <c r="B233" s="91">
        <f t="shared" ref="B233:E233" si="82">SUM(B230:B232)</f>
        <v>1597</v>
      </c>
      <c r="C233" s="92">
        <f t="shared" si="82"/>
        <v>11566</v>
      </c>
      <c r="D233" s="93">
        <f t="shared" si="82"/>
        <v>11376</v>
      </c>
      <c r="E233" s="251">
        <f t="shared" si="82"/>
        <v>11178</v>
      </c>
    </row>
    <row r="234" spans="1:5" ht="15.75" x14ac:dyDescent="0.25">
      <c r="A234" s="249" t="s">
        <v>123</v>
      </c>
      <c r="B234" s="95"/>
      <c r="C234" s="96"/>
      <c r="D234" s="97"/>
      <c r="E234" s="252"/>
    </row>
    <row r="235" spans="1:5" ht="15.75" x14ac:dyDescent="0.25">
      <c r="A235" s="246" t="s">
        <v>114</v>
      </c>
      <c r="B235" s="86">
        <v>11566</v>
      </c>
      <c r="C235" s="87">
        <f t="shared" ref="C235:D235" si="83">B238</f>
        <v>11566</v>
      </c>
      <c r="D235" s="88">
        <f t="shared" si="83"/>
        <v>0</v>
      </c>
      <c r="E235" s="248">
        <f>D238</f>
        <v>0</v>
      </c>
    </row>
    <row r="236" spans="1:5" x14ac:dyDescent="0.2">
      <c r="A236" s="249" t="s">
        <v>115</v>
      </c>
      <c r="B236" s="86">
        <f>[2]Police!B48</f>
        <v>0</v>
      </c>
      <c r="C236" s="134">
        <v>-11566</v>
      </c>
      <c r="D236" s="88">
        <f>[2]Police!D48</f>
        <v>0</v>
      </c>
      <c r="E236" s="248">
        <f>[2]Police!E48</f>
        <v>0</v>
      </c>
    </row>
    <row r="237" spans="1:5" x14ac:dyDescent="0.2">
      <c r="A237" s="249" t="s">
        <v>116</v>
      </c>
      <c r="B237" s="86">
        <f>[2]Police!B49</f>
        <v>0</v>
      </c>
      <c r="C237" s="134">
        <f>[2]Police!C49</f>
        <v>0</v>
      </c>
      <c r="D237" s="88">
        <f>[2]Police!D49</f>
        <v>0</v>
      </c>
      <c r="E237" s="248">
        <v>0</v>
      </c>
    </row>
    <row r="238" spans="1:5" ht="15.75" x14ac:dyDescent="0.25">
      <c r="A238" s="246" t="s">
        <v>117</v>
      </c>
      <c r="B238" s="91">
        <f t="shared" ref="B238:E238" si="84">SUM(B235:B237)</f>
        <v>11566</v>
      </c>
      <c r="C238" s="92">
        <f t="shared" si="84"/>
        <v>0</v>
      </c>
      <c r="D238" s="93">
        <f t="shared" si="84"/>
        <v>0</v>
      </c>
      <c r="E238" s="251">
        <f t="shared" si="84"/>
        <v>0</v>
      </c>
    </row>
    <row r="239" spans="1:5" x14ac:dyDescent="0.2">
      <c r="A239" s="249" t="s">
        <v>123</v>
      </c>
      <c r="B239" s="113"/>
      <c r="C239" s="114"/>
      <c r="D239" s="115"/>
      <c r="E239" s="257"/>
    </row>
    <row r="240" spans="1:5" ht="16.5" thickBot="1" x14ac:dyDescent="0.3">
      <c r="A240" s="246" t="s">
        <v>118</v>
      </c>
      <c r="B240" s="100">
        <f t="shared" ref="B240:E240" si="85">B233+B238</f>
        <v>13163</v>
      </c>
      <c r="C240" s="101">
        <f t="shared" si="85"/>
        <v>11566</v>
      </c>
      <c r="D240" s="102">
        <f t="shared" si="85"/>
        <v>11376</v>
      </c>
      <c r="E240" s="253">
        <f t="shared" si="85"/>
        <v>11178</v>
      </c>
    </row>
    <row r="241" spans="1:5" ht="16.5" thickTop="1" x14ac:dyDescent="0.25">
      <c r="A241" s="249"/>
      <c r="B241" s="95"/>
      <c r="C241" s="96"/>
      <c r="D241" s="97"/>
      <c r="E241" s="252"/>
    </row>
    <row r="242" spans="1:5" ht="15.75" x14ac:dyDescent="0.25">
      <c r="A242" s="246" t="s">
        <v>119</v>
      </c>
      <c r="B242" s="95"/>
      <c r="C242" s="96"/>
      <c r="D242" s="97"/>
      <c r="E242" s="252"/>
    </row>
    <row r="243" spans="1:5" x14ac:dyDescent="0.2">
      <c r="A243" s="249" t="s">
        <v>120</v>
      </c>
      <c r="B243" s="86">
        <v>1532</v>
      </c>
      <c r="C243" s="134">
        <v>1597</v>
      </c>
      <c r="D243" s="88">
        <v>190</v>
      </c>
      <c r="E243" s="248">
        <v>198</v>
      </c>
    </row>
    <row r="244" spans="1:5" x14ac:dyDescent="0.2">
      <c r="A244" s="249" t="s">
        <v>121</v>
      </c>
      <c r="B244" s="86">
        <v>134</v>
      </c>
      <c r="C244" s="134">
        <v>69</v>
      </c>
      <c r="D244" s="88">
        <v>520</v>
      </c>
      <c r="E244" s="248">
        <v>512</v>
      </c>
    </row>
    <row r="245" spans="1:5" ht="15.75" x14ac:dyDescent="0.25">
      <c r="A245" s="254"/>
      <c r="B245" s="122">
        <f t="shared" ref="B245:E245" si="86">SUM(B243:B244)</f>
        <v>1666</v>
      </c>
      <c r="C245" s="123">
        <f t="shared" si="86"/>
        <v>1666</v>
      </c>
      <c r="D245" s="124">
        <f t="shared" si="86"/>
        <v>710</v>
      </c>
      <c r="E245" s="255">
        <f t="shared" si="86"/>
        <v>710</v>
      </c>
    </row>
    <row r="246" spans="1:5" x14ac:dyDescent="0.2">
      <c r="A246" s="70" t="s">
        <v>408</v>
      </c>
    </row>
  </sheetData>
  <printOptions horizontalCentered="1"/>
  <pageMargins left="0.17" right="0.16" top="0.27" bottom="0.23" header="0.28000000000000003" footer="0.23"/>
  <pageSetup scale="95" fitToWidth="0" fitToHeight="0" orientation="landscape" r:id="rId1"/>
  <rowBreaks count="6" manualBreakCount="6">
    <brk id="41" max="16383" man="1"/>
    <brk id="75" max="16383" man="1"/>
    <brk id="109" max="4" man="1"/>
    <brk id="143" max="16383" man="1"/>
    <brk id="177" max="16383" man="1"/>
    <brk id="2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1"/>
  <sheetViews>
    <sheetView workbookViewId="0">
      <selection activeCell="C11" sqref="C11"/>
    </sheetView>
  </sheetViews>
  <sheetFormatPr defaultRowHeight="12.75" x14ac:dyDescent="0.2"/>
  <cols>
    <col min="1" max="1" width="50.7109375" style="315" customWidth="1"/>
    <col min="2" max="5" width="11.28515625" bestFit="1" customWidth="1"/>
    <col min="6" max="6" width="12.85546875" bestFit="1" customWidth="1"/>
  </cols>
  <sheetData>
    <row r="1" spans="1:6" ht="2.25" customHeight="1" x14ac:dyDescent="0.2">
      <c r="A1" s="137" t="s">
        <v>1417</v>
      </c>
    </row>
    <row r="2" spans="1:6" ht="15" x14ac:dyDescent="0.25">
      <c r="A2" s="355" t="s">
        <v>66</v>
      </c>
    </row>
    <row r="3" spans="1:6" ht="15" x14ac:dyDescent="0.25">
      <c r="A3" s="355" t="s">
        <v>1101</v>
      </c>
    </row>
    <row r="4" spans="1:6" ht="15" x14ac:dyDescent="0.25">
      <c r="A4" s="355" t="s">
        <v>137</v>
      </c>
    </row>
    <row r="5" spans="1:6" ht="14.25" x14ac:dyDescent="0.2">
      <c r="A5" s="356" t="s">
        <v>138</v>
      </c>
    </row>
    <row r="6" spans="1:6" x14ac:dyDescent="0.2">
      <c r="A6" s="357" t="s">
        <v>363</v>
      </c>
      <c r="B6" s="358" t="s">
        <v>1097</v>
      </c>
      <c r="C6" s="358" t="s">
        <v>1098</v>
      </c>
      <c r="D6" s="358" t="s">
        <v>139</v>
      </c>
      <c r="E6" s="358" t="s">
        <v>1099</v>
      </c>
      <c r="F6" s="358" t="s">
        <v>1100</v>
      </c>
    </row>
    <row r="7" spans="1:6" x14ac:dyDescent="0.2">
      <c r="A7" s="359" t="s">
        <v>140</v>
      </c>
      <c r="B7" s="360"/>
      <c r="C7" s="360"/>
      <c r="D7" s="360"/>
      <c r="E7" s="360"/>
      <c r="F7" s="361"/>
    </row>
    <row r="8" spans="1:6" x14ac:dyDescent="0.2">
      <c r="A8" s="362" t="s">
        <v>681</v>
      </c>
      <c r="B8" s="363">
        <v>4826</v>
      </c>
      <c r="C8" s="363">
        <v>0</v>
      </c>
      <c r="D8" s="363">
        <v>0</v>
      </c>
      <c r="E8" s="363">
        <v>0</v>
      </c>
      <c r="F8" s="364">
        <v>4826</v>
      </c>
    </row>
    <row r="9" spans="1:6" x14ac:dyDescent="0.2">
      <c r="A9" s="362" t="s">
        <v>682</v>
      </c>
      <c r="B9" s="363">
        <v>650</v>
      </c>
      <c r="C9" s="363">
        <v>350</v>
      </c>
      <c r="D9" s="363">
        <v>350</v>
      </c>
      <c r="E9" s="363">
        <v>350</v>
      </c>
      <c r="F9" s="364">
        <v>1700</v>
      </c>
    </row>
    <row r="10" spans="1:6" x14ac:dyDescent="0.2">
      <c r="A10" s="362" t="s">
        <v>142</v>
      </c>
      <c r="B10" s="363">
        <v>5476</v>
      </c>
      <c r="C10" s="363">
        <v>350</v>
      </c>
      <c r="D10" s="363">
        <v>350</v>
      </c>
      <c r="E10" s="363">
        <v>350</v>
      </c>
      <c r="F10" s="364">
        <v>6526</v>
      </c>
    </row>
    <row r="11" spans="1:6" x14ac:dyDescent="0.2">
      <c r="A11" s="362" t="s">
        <v>143</v>
      </c>
      <c r="B11" s="363"/>
      <c r="C11" s="363"/>
      <c r="D11" s="363"/>
      <c r="E11" s="363"/>
      <c r="F11" s="364"/>
    </row>
    <row r="12" spans="1:6" x14ac:dyDescent="0.2">
      <c r="A12" s="362" t="s">
        <v>683</v>
      </c>
      <c r="B12" s="363">
        <v>1000</v>
      </c>
      <c r="C12" s="363">
        <v>1000</v>
      </c>
      <c r="D12" s="363">
        <v>1000</v>
      </c>
      <c r="E12" s="363">
        <v>1000</v>
      </c>
      <c r="F12" s="364">
        <v>4000</v>
      </c>
    </row>
    <row r="13" spans="1:6" x14ac:dyDescent="0.2">
      <c r="A13" s="362" t="s">
        <v>684</v>
      </c>
      <c r="B13" s="363">
        <v>4325</v>
      </c>
      <c r="C13" s="363">
        <v>2325</v>
      </c>
      <c r="D13" s="363">
        <v>2375</v>
      </c>
      <c r="E13" s="363">
        <v>2375</v>
      </c>
      <c r="F13" s="364">
        <v>11400</v>
      </c>
    </row>
    <row r="14" spans="1:6" x14ac:dyDescent="0.2">
      <c r="A14" s="362" t="s">
        <v>685</v>
      </c>
      <c r="B14" s="363">
        <v>500</v>
      </c>
      <c r="C14" s="363">
        <v>500</v>
      </c>
      <c r="D14" s="363">
        <v>500</v>
      </c>
      <c r="E14" s="363">
        <v>500</v>
      </c>
      <c r="F14" s="364">
        <v>2000</v>
      </c>
    </row>
    <row r="15" spans="1:6" x14ac:dyDescent="0.2">
      <c r="A15" s="362" t="s">
        <v>686</v>
      </c>
      <c r="B15" s="363">
        <v>32615</v>
      </c>
      <c r="C15" s="363">
        <v>41484</v>
      </c>
      <c r="D15" s="363">
        <v>31089</v>
      </c>
      <c r="E15" s="363">
        <v>23789</v>
      </c>
      <c r="F15" s="364">
        <v>128977</v>
      </c>
    </row>
    <row r="16" spans="1:6" x14ac:dyDescent="0.2">
      <c r="A16" s="362" t="s">
        <v>687</v>
      </c>
      <c r="B16" s="363">
        <v>830</v>
      </c>
      <c r="C16" s="363">
        <v>280</v>
      </c>
      <c r="D16" s="363">
        <v>280</v>
      </c>
      <c r="E16" s="363">
        <v>280</v>
      </c>
      <c r="F16" s="364">
        <v>1670</v>
      </c>
    </row>
    <row r="17" spans="1:6" x14ac:dyDescent="0.2">
      <c r="A17" s="362" t="s">
        <v>688</v>
      </c>
      <c r="B17" s="363">
        <v>4700</v>
      </c>
      <c r="C17" s="363">
        <v>4914</v>
      </c>
      <c r="D17" s="363">
        <v>4734</v>
      </c>
      <c r="E17" s="363">
        <v>4139</v>
      </c>
      <c r="F17" s="364">
        <v>18487</v>
      </c>
    </row>
    <row r="18" spans="1:6" x14ac:dyDescent="0.2">
      <c r="A18" s="362" t="s">
        <v>689</v>
      </c>
      <c r="B18" s="363">
        <v>3855</v>
      </c>
      <c r="C18" s="363">
        <v>7200</v>
      </c>
      <c r="D18" s="363">
        <v>6200</v>
      </c>
      <c r="E18" s="363">
        <v>3600</v>
      </c>
      <c r="F18" s="364">
        <v>20855</v>
      </c>
    </row>
    <row r="19" spans="1:6" x14ac:dyDescent="0.2">
      <c r="A19" s="362" t="s">
        <v>146</v>
      </c>
      <c r="B19" s="363">
        <v>47825</v>
      </c>
      <c r="C19" s="363">
        <v>57703</v>
      </c>
      <c r="D19" s="363">
        <v>46178</v>
      </c>
      <c r="E19" s="363">
        <v>35683</v>
      </c>
      <c r="F19" s="364">
        <v>187389</v>
      </c>
    </row>
    <row r="20" spans="1:6" x14ac:dyDescent="0.2">
      <c r="A20" s="362" t="s">
        <v>147</v>
      </c>
      <c r="B20" s="363"/>
      <c r="C20" s="363"/>
      <c r="D20" s="363"/>
      <c r="E20" s="363"/>
      <c r="F20" s="364"/>
    </row>
    <row r="21" spans="1:6" x14ac:dyDescent="0.2">
      <c r="A21" s="362" t="s">
        <v>690</v>
      </c>
      <c r="B21" s="363">
        <v>0</v>
      </c>
      <c r="C21" s="363">
        <v>0</v>
      </c>
      <c r="D21" s="363">
        <v>0</v>
      </c>
      <c r="E21" s="363">
        <v>500</v>
      </c>
      <c r="F21" s="364">
        <v>500</v>
      </c>
    </row>
    <row r="22" spans="1:6" x14ac:dyDescent="0.2">
      <c r="A22" s="362" t="s">
        <v>691</v>
      </c>
      <c r="B22" s="363">
        <v>0</v>
      </c>
      <c r="C22" s="363">
        <v>750</v>
      </c>
      <c r="D22" s="363">
        <v>2750</v>
      </c>
      <c r="E22" s="363">
        <v>0</v>
      </c>
      <c r="F22" s="364">
        <v>3500</v>
      </c>
    </row>
    <row r="23" spans="1:6" x14ac:dyDescent="0.2">
      <c r="A23" s="362" t="s">
        <v>692</v>
      </c>
      <c r="B23" s="363">
        <v>100</v>
      </c>
      <c r="C23" s="363">
        <v>100</v>
      </c>
      <c r="D23" s="363">
        <v>104</v>
      </c>
      <c r="E23" s="363">
        <v>106</v>
      </c>
      <c r="F23" s="364">
        <v>410</v>
      </c>
    </row>
    <row r="24" spans="1:6" x14ac:dyDescent="0.2">
      <c r="A24" s="362" t="s">
        <v>693</v>
      </c>
      <c r="B24" s="363">
        <v>0</v>
      </c>
      <c r="C24" s="363">
        <v>200</v>
      </c>
      <c r="D24" s="363">
        <v>200</v>
      </c>
      <c r="E24" s="363">
        <v>0</v>
      </c>
      <c r="F24" s="364">
        <v>400</v>
      </c>
    </row>
    <row r="25" spans="1:6" x14ac:dyDescent="0.2">
      <c r="A25" s="362" t="s">
        <v>694</v>
      </c>
      <c r="B25" s="363">
        <v>632</v>
      </c>
      <c r="C25" s="363">
        <v>1161</v>
      </c>
      <c r="D25" s="363">
        <v>0</v>
      </c>
      <c r="E25" s="363">
        <v>0</v>
      </c>
      <c r="F25" s="364">
        <v>1793</v>
      </c>
    </row>
    <row r="26" spans="1:6" x14ac:dyDescent="0.2">
      <c r="A26" s="362" t="s">
        <v>695</v>
      </c>
      <c r="B26" s="363">
        <v>300</v>
      </c>
      <c r="C26" s="363">
        <v>100</v>
      </c>
      <c r="D26" s="363">
        <v>102</v>
      </c>
      <c r="E26" s="363">
        <v>110.1</v>
      </c>
      <c r="F26" s="364">
        <v>612.1</v>
      </c>
    </row>
    <row r="27" spans="1:6" x14ac:dyDescent="0.2">
      <c r="A27" s="362" t="s">
        <v>696</v>
      </c>
      <c r="B27" s="363">
        <v>0</v>
      </c>
      <c r="C27" s="363">
        <v>550</v>
      </c>
      <c r="D27" s="363">
        <v>650</v>
      </c>
      <c r="E27" s="363">
        <v>2300</v>
      </c>
      <c r="F27" s="364">
        <v>3500</v>
      </c>
    </row>
    <row r="28" spans="1:6" x14ac:dyDescent="0.2">
      <c r="A28" s="362" t="s">
        <v>697</v>
      </c>
      <c r="B28" s="363">
        <v>0</v>
      </c>
      <c r="C28" s="363">
        <v>0</v>
      </c>
      <c r="D28" s="363">
        <v>300</v>
      </c>
      <c r="E28" s="363">
        <v>0</v>
      </c>
      <c r="F28" s="364">
        <v>300</v>
      </c>
    </row>
    <row r="29" spans="1:6" x14ac:dyDescent="0.2">
      <c r="A29" s="362" t="s">
        <v>698</v>
      </c>
      <c r="B29" s="363">
        <v>500</v>
      </c>
      <c r="C29" s="363">
        <v>1000</v>
      </c>
      <c r="D29" s="363">
        <v>2000</v>
      </c>
      <c r="E29" s="363">
        <v>0</v>
      </c>
      <c r="F29" s="364">
        <v>3500</v>
      </c>
    </row>
    <row r="30" spans="1:6" x14ac:dyDescent="0.2">
      <c r="A30" s="362" t="s">
        <v>699</v>
      </c>
      <c r="B30" s="363">
        <v>50</v>
      </c>
      <c r="C30" s="363">
        <v>50</v>
      </c>
      <c r="D30" s="363">
        <v>50</v>
      </c>
      <c r="E30" s="363">
        <v>250</v>
      </c>
      <c r="F30" s="364">
        <v>400</v>
      </c>
    </row>
    <row r="31" spans="1:6" x14ac:dyDescent="0.2">
      <c r="A31" s="362" t="s">
        <v>700</v>
      </c>
      <c r="B31" s="363">
        <v>200</v>
      </c>
      <c r="C31" s="363">
        <v>300</v>
      </c>
      <c r="D31" s="363">
        <v>302</v>
      </c>
      <c r="E31" s="363">
        <v>355</v>
      </c>
      <c r="F31" s="364">
        <v>1157</v>
      </c>
    </row>
    <row r="32" spans="1:6" x14ac:dyDescent="0.2">
      <c r="A32" s="362" t="s">
        <v>701</v>
      </c>
      <c r="B32" s="363">
        <v>0</v>
      </c>
      <c r="C32" s="363">
        <v>75</v>
      </c>
      <c r="D32" s="363">
        <v>0</v>
      </c>
      <c r="E32" s="363">
        <v>0</v>
      </c>
      <c r="F32" s="364">
        <v>75</v>
      </c>
    </row>
    <row r="33" spans="1:6" x14ac:dyDescent="0.2">
      <c r="A33" s="362" t="s">
        <v>702</v>
      </c>
      <c r="B33" s="363">
        <v>0</v>
      </c>
      <c r="C33" s="363">
        <v>0</v>
      </c>
      <c r="D33" s="363">
        <v>300</v>
      </c>
      <c r="E33" s="363">
        <v>0</v>
      </c>
      <c r="F33" s="364">
        <v>300</v>
      </c>
    </row>
    <row r="34" spans="1:6" x14ac:dyDescent="0.2">
      <c r="A34" s="362" t="s">
        <v>703</v>
      </c>
      <c r="B34" s="363">
        <v>0</v>
      </c>
      <c r="C34" s="363">
        <v>200</v>
      </c>
      <c r="D34" s="363">
        <v>0</v>
      </c>
      <c r="E34" s="363">
        <v>0</v>
      </c>
      <c r="F34" s="364">
        <v>200</v>
      </c>
    </row>
    <row r="35" spans="1:6" x14ac:dyDescent="0.2">
      <c r="A35" s="362" t="s">
        <v>704</v>
      </c>
      <c r="B35" s="363">
        <v>300</v>
      </c>
      <c r="C35" s="363">
        <v>475</v>
      </c>
      <c r="D35" s="363">
        <v>500</v>
      </c>
      <c r="E35" s="363">
        <v>437</v>
      </c>
      <c r="F35" s="364">
        <v>1712</v>
      </c>
    </row>
    <row r="36" spans="1:6" x14ac:dyDescent="0.2">
      <c r="A36" s="362" t="s">
        <v>705</v>
      </c>
      <c r="B36" s="363">
        <v>300</v>
      </c>
      <c r="C36" s="363">
        <v>500</v>
      </c>
      <c r="D36" s="363">
        <v>500</v>
      </c>
      <c r="E36" s="363">
        <v>500</v>
      </c>
      <c r="F36" s="364">
        <v>1800</v>
      </c>
    </row>
    <row r="37" spans="1:6" x14ac:dyDescent="0.2">
      <c r="A37" s="362" t="s">
        <v>706</v>
      </c>
      <c r="B37" s="363">
        <v>400</v>
      </c>
      <c r="C37" s="363">
        <v>540</v>
      </c>
      <c r="D37" s="363">
        <v>500</v>
      </c>
      <c r="E37" s="363">
        <v>432.6</v>
      </c>
      <c r="F37" s="364">
        <v>1872.6</v>
      </c>
    </row>
    <row r="38" spans="1:6" x14ac:dyDescent="0.2">
      <c r="A38" s="362" t="s">
        <v>707</v>
      </c>
      <c r="B38" s="363">
        <v>400</v>
      </c>
      <c r="C38" s="363">
        <v>400</v>
      </c>
      <c r="D38" s="363">
        <v>500</v>
      </c>
      <c r="E38" s="363">
        <v>440</v>
      </c>
      <c r="F38" s="364">
        <v>1740</v>
      </c>
    </row>
    <row r="39" spans="1:6" x14ac:dyDescent="0.2">
      <c r="A39" s="362" t="s">
        <v>708</v>
      </c>
      <c r="B39" s="363">
        <v>250</v>
      </c>
      <c r="C39" s="363">
        <v>375</v>
      </c>
      <c r="D39" s="363">
        <v>353</v>
      </c>
      <c r="E39" s="363">
        <v>359</v>
      </c>
      <c r="F39" s="364">
        <v>1337</v>
      </c>
    </row>
    <row r="40" spans="1:6" x14ac:dyDescent="0.2">
      <c r="A40" s="362" t="s">
        <v>709</v>
      </c>
      <c r="B40" s="363">
        <v>150</v>
      </c>
      <c r="C40" s="363">
        <v>150</v>
      </c>
      <c r="D40" s="363">
        <v>150</v>
      </c>
      <c r="E40" s="363">
        <v>150</v>
      </c>
      <c r="F40" s="364">
        <v>600</v>
      </c>
    </row>
    <row r="41" spans="1:6" x14ac:dyDescent="0.2">
      <c r="A41" s="362" t="s">
        <v>710</v>
      </c>
      <c r="B41" s="363">
        <v>490</v>
      </c>
      <c r="C41" s="363">
        <v>490</v>
      </c>
      <c r="D41" s="363">
        <v>500</v>
      </c>
      <c r="E41" s="363">
        <v>510</v>
      </c>
      <c r="F41" s="364">
        <v>1990</v>
      </c>
    </row>
    <row r="42" spans="1:6" x14ac:dyDescent="0.2">
      <c r="A42" s="362" t="s">
        <v>711</v>
      </c>
      <c r="B42" s="363">
        <v>350</v>
      </c>
      <c r="C42" s="363">
        <v>360</v>
      </c>
      <c r="D42" s="363">
        <v>250</v>
      </c>
      <c r="E42" s="363">
        <v>439</v>
      </c>
      <c r="F42" s="364">
        <v>1399</v>
      </c>
    </row>
    <row r="43" spans="1:6" x14ac:dyDescent="0.2">
      <c r="A43" s="362" t="s">
        <v>712</v>
      </c>
      <c r="B43" s="363">
        <v>432</v>
      </c>
      <c r="C43" s="363">
        <v>548</v>
      </c>
      <c r="D43" s="363">
        <v>301</v>
      </c>
      <c r="E43" s="363">
        <v>650</v>
      </c>
      <c r="F43" s="364">
        <v>1931</v>
      </c>
    </row>
    <row r="44" spans="1:6" x14ac:dyDescent="0.2">
      <c r="A44" s="362" t="s">
        <v>713</v>
      </c>
      <c r="B44" s="363">
        <v>50</v>
      </c>
      <c r="C44" s="363">
        <v>50</v>
      </c>
      <c r="D44" s="363">
        <v>50</v>
      </c>
      <c r="E44" s="363">
        <v>50</v>
      </c>
      <c r="F44" s="364">
        <v>200</v>
      </c>
    </row>
    <row r="45" spans="1:6" x14ac:dyDescent="0.2">
      <c r="A45" s="362" t="s">
        <v>714</v>
      </c>
      <c r="B45" s="363">
        <v>70</v>
      </c>
      <c r="C45" s="363">
        <v>60</v>
      </c>
      <c r="D45" s="363">
        <v>61</v>
      </c>
      <c r="E45" s="363">
        <v>62</v>
      </c>
      <c r="F45" s="364">
        <v>253</v>
      </c>
    </row>
    <row r="46" spans="1:6" x14ac:dyDescent="0.2">
      <c r="A46" s="362" t="s">
        <v>152</v>
      </c>
      <c r="B46" s="363">
        <v>4974</v>
      </c>
      <c r="C46" s="363">
        <v>8434</v>
      </c>
      <c r="D46" s="363">
        <v>10423</v>
      </c>
      <c r="E46" s="363">
        <v>7650.7000000000007</v>
      </c>
      <c r="F46" s="364">
        <v>31481.699999999997</v>
      </c>
    </row>
    <row r="47" spans="1:6" x14ac:dyDescent="0.2">
      <c r="A47" s="362" t="s">
        <v>153</v>
      </c>
      <c r="B47" s="363"/>
      <c r="C47" s="363"/>
      <c r="D47" s="363"/>
      <c r="E47" s="363"/>
      <c r="F47" s="364"/>
    </row>
    <row r="48" spans="1:6" x14ac:dyDescent="0.2">
      <c r="A48" s="362" t="s">
        <v>715</v>
      </c>
      <c r="B48" s="363">
        <v>1400</v>
      </c>
      <c r="C48" s="363">
        <v>0</v>
      </c>
      <c r="D48" s="363">
        <v>0</v>
      </c>
      <c r="E48" s="363">
        <v>0</v>
      </c>
      <c r="F48" s="364">
        <v>1400</v>
      </c>
    </row>
    <row r="49" spans="1:6" x14ac:dyDescent="0.2">
      <c r="A49" s="362" t="s">
        <v>716</v>
      </c>
      <c r="B49" s="363">
        <v>330</v>
      </c>
      <c r="C49" s="363">
        <v>0</v>
      </c>
      <c r="D49" s="363">
        <v>0</v>
      </c>
      <c r="E49" s="363">
        <v>3603</v>
      </c>
      <c r="F49" s="364">
        <v>3933</v>
      </c>
    </row>
    <row r="50" spans="1:6" x14ac:dyDescent="0.2">
      <c r="A50" s="362" t="s">
        <v>717</v>
      </c>
      <c r="B50" s="363">
        <v>0</v>
      </c>
      <c r="C50" s="363">
        <v>330</v>
      </c>
      <c r="D50" s="363">
        <v>2000</v>
      </c>
      <c r="E50" s="363">
        <v>0</v>
      </c>
      <c r="F50" s="364">
        <v>2330</v>
      </c>
    </row>
    <row r="51" spans="1:6" x14ac:dyDescent="0.2">
      <c r="A51" s="362" t="s">
        <v>718</v>
      </c>
      <c r="B51" s="363">
        <v>0</v>
      </c>
      <c r="C51" s="363">
        <v>0</v>
      </c>
      <c r="D51" s="363">
        <v>552</v>
      </c>
      <c r="E51" s="363">
        <v>0</v>
      </c>
      <c r="F51" s="364">
        <v>552</v>
      </c>
    </row>
    <row r="52" spans="1:6" x14ac:dyDescent="0.2">
      <c r="A52" s="362" t="s">
        <v>719</v>
      </c>
      <c r="B52" s="363">
        <v>424</v>
      </c>
      <c r="C52" s="363">
        <v>1195</v>
      </c>
      <c r="D52" s="363">
        <v>721.8</v>
      </c>
      <c r="E52" s="363">
        <v>760.2</v>
      </c>
      <c r="F52" s="364">
        <v>3101</v>
      </c>
    </row>
    <row r="53" spans="1:6" x14ac:dyDescent="0.2">
      <c r="A53" s="362" t="s">
        <v>720</v>
      </c>
      <c r="B53" s="363">
        <v>1815</v>
      </c>
      <c r="C53" s="363">
        <v>2310</v>
      </c>
      <c r="D53" s="363">
        <v>2371</v>
      </c>
      <c r="E53" s="363">
        <v>2434</v>
      </c>
      <c r="F53" s="364">
        <v>8930</v>
      </c>
    </row>
    <row r="54" spans="1:6" x14ac:dyDescent="0.2">
      <c r="A54" s="362" t="s">
        <v>721</v>
      </c>
      <c r="B54" s="363">
        <v>400</v>
      </c>
      <c r="C54" s="363">
        <v>450</v>
      </c>
      <c r="D54" s="363">
        <v>500</v>
      </c>
      <c r="E54" s="363">
        <v>550</v>
      </c>
      <c r="F54" s="364">
        <v>1900</v>
      </c>
    </row>
    <row r="55" spans="1:6" x14ac:dyDescent="0.2">
      <c r="A55" s="362" t="s">
        <v>722</v>
      </c>
      <c r="B55" s="363">
        <v>200</v>
      </c>
      <c r="C55" s="363">
        <v>200</v>
      </c>
      <c r="D55" s="363">
        <v>200</v>
      </c>
      <c r="E55" s="363">
        <v>200</v>
      </c>
      <c r="F55" s="364">
        <v>800</v>
      </c>
    </row>
    <row r="56" spans="1:6" x14ac:dyDescent="0.2">
      <c r="A56" s="362" t="s">
        <v>723</v>
      </c>
      <c r="B56" s="363">
        <v>16792</v>
      </c>
      <c r="C56" s="363">
        <v>16000</v>
      </c>
      <c r="D56" s="363">
        <v>0</v>
      </c>
      <c r="E56" s="363">
        <v>0</v>
      </c>
      <c r="F56" s="364">
        <v>32792</v>
      </c>
    </row>
    <row r="57" spans="1:6" x14ac:dyDescent="0.2">
      <c r="A57" s="362" t="s">
        <v>724</v>
      </c>
      <c r="B57" s="363">
        <v>0</v>
      </c>
      <c r="C57" s="363">
        <v>0</v>
      </c>
      <c r="D57" s="363">
        <v>0</v>
      </c>
      <c r="E57" s="363">
        <v>15000</v>
      </c>
      <c r="F57" s="364">
        <v>15000</v>
      </c>
    </row>
    <row r="58" spans="1:6" x14ac:dyDescent="0.2">
      <c r="A58" s="362" t="s">
        <v>725</v>
      </c>
      <c r="B58" s="363">
        <v>4249</v>
      </c>
      <c r="C58" s="363">
        <v>4791.3</v>
      </c>
      <c r="D58" s="363">
        <v>4712.8999999999996</v>
      </c>
      <c r="E58" s="363">
        <v>5707.2</v>
      </c>
      <c r="F58" s="364">
        <v>19460.399999999998</v>
      </c>
    </row>
    <row r="59" spans="1:6" x14ac:dyDescent="0.2">
      <c r="A59" s="362" t="s">
        <v>726</v>
      </c>
      <c r="B59" s="363">
        <v>1853</v>
      </c>
      <c r="C59" s="363">
        <v>2955</v>
      </c>
      <c r="D59" s="363">
        <v>2031</v>
      </c>
      <c r="E59" s="363">
        <v>2149</v>
      </c>
      <c r="F59" s="364">
        <v>8988</v>
      </c>
    </row>
    <row r="60" spans="1:6" x14ac:dyDescent="0.2">
      <c r="A60" s="362" t="s">
        <v>727</v>
      </c>
      <c r="B60" s="363">
        <v>45</v>
      </c>
      <c r="C60" s="363">
        <v>90</v>
      </c>
      <c r="D60" s="363">
        <v>635</v>
      </c>
      <c r="E60" s="363">
        <v>1180</v>
      </c>
      <c r="F60" s="364">
        <v>1950</v>
      </c>
    </row>
    <row r="61" spans="1:6" x14ac:dyDescent="0.2">
      <c r="A61" s="362" t="s">
        <v>728</v>
      </c>
      <c r="B61" s="363">
        <v>8000</v>
      </c>
      <c r="C61" s="363">
        <v>3865</v>
      </c>
      <c r="D61" s="363">
        <v>0</v>
      </c>
      <c r="E61" s="363">
        <v>0</v>
      </c>
      <c r="F61" s="364">
        <v>11865</v>
      </c>
    </row>
    <row r="62" spans="1:6" x14ac:dyDescent="0.2">
      <c r="A62" s="362" t="s">
        <v>729</v>
      </c>
      <c r="B62" s="363">
        <v>600</v>
      </c>
      <c r="C62" s="363">
        <v>0</v>
      </c>
      <c r="D62" s="363">
        <v>0</v>
      </c>
      <c r="E62" s="363">
        <v>0</v>
      </c>
      <c r="F62" s="364">
        <v>600</v>
      </c>
    </row>
    <row r="63" spans="1:6" x14ac:dyDescent="0.2">
      <c r="A63" s="362" t="s">
        <v>730</v>
      </c>
      <c r="B63" s="363">
        <v>1048</v>
      </c>
      <c r="C63" s="363">
        <v>1350</v>
      </c>
      <c r="D63" s="363">
        <v>1253</v>
      </c>
      <c r="E63" s="363">
        <v>1253</v>
      </c>
      <c r="F63" s="364">
        <v>4904</v>
      </c>
    </row>
    <row r="64" spans="1:6" x14ac:dyDescent="0.2">
      <c r="A64" s="362" t="s">
        <v>156</v>
      </c>
      <c r="B64" s="363">
        <v>37156</v>
      </c>
      <c r="C64" s="363">
        <v>33536.300000000003</v>
      </c>
      <c r="D64" s="363">
        <v>14976.7</v>
      </c>
      <c r="E64" s="363">
        <v>32836.400000000001</v>
      </c>
      <c r="F64" s="364">
        <v>118505.4</v>
      </c>
    </row>
    <row r="65" spans="1:6" x14ac:dyDescent="0.2">
      <c r="A65" s="362" t="s">
        <v>157</v>
      </c>
      <c r="B65" s="363"/>
      <c r="C65" s="363"/>
      <c r="D65" s="363"/>
      <c r="E65" s="363"/>
      <c r="F65" s="364"/>
    </row>
    <row r="66" spans="1:6" x14ac:dyDescent="0.2">
      <c r="A66" s="362" t="s">
        <v>731</v>
      </c>
      <c r="B66" s="363">
        <v>0</v>
      </c>
      <c r="C66" s="363">
        <v>0</v>
      </c>
      <c r="D66" s="363">
        <v>0</v>
      </c>
      <c r="E66" s="363">
        <v>1190</v>
      </c>
      <c r="F66" s="364">
        <v>1190</v>
      </c>
    </row>
    <row r="67" spans="1:6" x14ac:dyDescent="0.2">
      <c r="A67" s="362" t="s">
        <v>732</v>
      </c>
      <c r="B67" s="363">
        <v>0</v>
      </c>
      <c r="C67" s="363">
        <v>125</v>
      </c>
      <c r="D67" s="363">
        <v>0</v>
      </c>
      <c r="E67" s="363">
        <v>85</v>
      </c>
      <c r="F67" s="364">
        <v>210</v>
      </c>
    </row>
    <row r="68" spans="1:6" x14ac:dyDescent="0.2">
      <c r="A68" s="362" t="s">
        <v>733</v>
      </c>
      <c r="B68" s="363">
        <v>0</v>
      </c>
      <c r="C68" s="363">
        <v>0</v>
      </c>
      <c r="D68" s="363">
        <v>0</v>
      </c>
      <c r="E68" s="363">
        <v>250</v>
      </c>
      <c r="F68" s="364">
        <v>250</v>
      </c>
    </row>
    <row r="69" spans="1:6" x14ac:dyDescent="0.2">
      <c r="A69" s="362" t="s">
        <v>734</v>
      </c>
      <c r="B69" s="363">
        <v>0</v>
      </c>
      <c r="C69" s="363">
        <v>180</v>
      </c>
      <c r="D69" s="363">
        <v>0</v>
      </c>
      <c r="E69" s="363">
        <v>0</v>
      </c>
      <c r="F69" s="364">
        <v>180</v>
      </c>
    </row>
    <row r="70" spans="1:6" x14ac:dyDescent="0.2">
      <c r="A70" s="362" t="s">
        <v>735</v>
      </c>
      <c r="B70" s="363">
        <v>0</v>
      </c>
      <c r="C70" s="363">
        <v>0</v>
      </c>
      <c r="D70" s="363">
        <v>0</v>
      </c>
      <c r="E70" s="363">
        <v>85</v>
      </c>
      <c r="F70" s="364">
        <v>85</v>
      </c>
    </row>
    <row r="71" spans="1:6" x14ac:dyDescent="0.2">
      <c r="A71" s="362" t="s">
        <v>736</v>
      </c>
      <c r="B71" s="363">
        <v>75</v>
      </c>
      <c r="C71" s="363">
        <v>0</v>
      </c>
      <c r="D71" s="363">
        <v>200</v>
      </c>
      <c r="E71" s="363">
        <v>1800</v>
      </c>
      <c r="F71" s="364">
        <v>2075</v>
      </c>
    </row>
    <row r="72" spans="1:6" x14ac:dyDescent="0.2">
      <c r="A72" s="362" t="s">
        <v>737</v>
      </c>
      <c r="B72" s="363">
        <v>425</v>
      </c>
      <c r="C72" s="363">
        <v>0</v>
      </c>
      <c r="D72" s="363">
        <v>425</v>
      </c>
      <c r="E72" s="363">
        <v>250</v>
      </c>
      <c r="F72" s="364">
        <v>1100</v>
      </c>
    </row>
    <row r="73" spans="1:6" x14ac:dyDescent="0.2">
      <c r="A73" s="362" t="s">
        <v>738</v>
      </c>
      <c r="B73" s="363">
        <v>110</v>
      </c>
      <c r="C73" s="363">
        <v>0</v>
      </c>
      <c r="D73" s="363">
        <v>0</v>
      </c>
      <c r="E73" s="363">
        <v>300</v>
      </c>
      <c r="F73" s="364">
        <v>410</v>
      </c>
    </row>
    <row r="74" spans="1:6" x14ac:dyDescent="0.2">
      <c r="A74" s="362" t="s">
        <v>739</v>
      </c>
      <c r="B74" s="363">
        <v>400</v>
      </c>
      <c r="C74" s="363">
        <v>0</v>
      </c>
      <c r="D74" s="363">
        <v>0</v>
      </c>
      <c r="E74" s="363">
        <v>0</v>
      </c>
      <c r="F74" s="364">
        <v>400</v>
      </c>
    </row>
    <row r="75" spans="1:6" x14ac:dyDescent="0.2">
      <c r="A75" s="362" t="s">
        <v>740</v>
      </c>
      <c r="B75" s="363">
        <v>110</v>
      </c>
      <c r="C75" s="363">
        <v>0</v>
      </c>
      <c r="D75" s="363">
        <v>0</v>
      </c>
      <c r="E75" s="363">
        <v>265</v>
      </c>
      <c r="F75" s="364">
        <v>375</v>
      </c>
    </row>
    <row r="76" spans="1:6" x14ac:dyDescent="0.2">
      <c r="A76" s="362" t="s">
        <v>741</v>
      </c>
      <c r="B76" s="363">
        <v>400</v>
      </c>
      <c r="C76" s="363">
        <v>0</v>
      </c>
      <c r="D76" s="363">
        <v>0</v>
      </c>
      <c r="E76" s="363">
        <v>0</v>
      </c>
      <c r="F76" s="364">
        <v>400</v>
      </c>
    </row>
    <row r="77" spans="1:6" x14ac:dyDescent="0.2">
      <c r="A77" s="362" t="s">
        <v>742</v>
      </c>
      <c r="B77" s="363">
        <v>1750</v>
      </c>
      <c r="C77" s="363">
        <v>0</v>
      </c>
      <c r="D77" s="363">
        <v>0</v>
      </c>
      <c r="E77" s="363">
        <v>2044</v>
      </c>
      <c r="F77" s="364">
        <v>3794</v>
      </c>
    </row>
    <row r="78" spans="1:6" x14ac:dyDescent="0.2">
      <c r="A78" s="362" t="s">
        <v>743</v>
      </c>
      <c r="B78" s="363">
        <v>400</v>
      </c>
      <c r="C78" s="363">
        <v>0</v>
      </c>
      <c r="D78" s="363">
        <v>9962</v>
      </c>
      <c r="E78" s="363">
        <v>0</v>
      </c>
      <c r="F78" s="364">
        <v>10362</v>
      </c>
    </row>
    <row r="79" spans="1:6" x14ac:dyDescent="0.2">
      <c r="A79" s="362" t="s">
        <v>744</v>
      </c>
      <c r="B79" s="363">
        <v>500</v>
      </c>
      <c r="C79" s="363">
        <v>500</v>
      </c>
      <c r="D79" s="363">
        <v>500</v>
      </c>
      <c r="E79" s="363">
        <v>500</v>
      </c>
      <c r="F79" s="364">
        <v>2000</v>
      </c>
    </row>
    <row r="80" spans="1:6" x14ac:dyDescent="0.2">
      <c r="A80" s="362" t="s">
        <v>158</v>
      </c>
      <c r="B80" s="363">
        <v>4170</v>
      </c>
      <c r="C80" s="363">
        <v>805</v>
      </c>
      <c r="D80" s="363">
        <v>11087</v>
      </c>
      <c r="E80" s="363">
        <v>6769</v>
      </c>
      <c r="F80" s="364">
        <v>22831</v>
      </c>
    </row>
    <row r="81" spans="1:6" x14ac:dyDescent="0.2">
      <c r="A81" s="362" t="s">
        <v>159</v>
      </c>
      <c r="B81" s="363"/>
      <c r="C81" s="363"/>
      <c r="D81" s="363"/>
      <c r="E81" s="363"/>
      <c r="F81" s="364"/>
    </row>
    <row r="82" spans="1:6" x14ac:dyDescent="0.2">
      <c r="A82" s="362" t="s">
        <v>745</v>
      </c>
      <c r="B82" s="363">
        <v>3800</v>
      </c>
      <c r="C82" s="363">
        <v>0</v>
      </c>
      <c r="D82" s="363">
        <v>0</v>
      </c>
      <c r="E82" s="363">
        <v>0</v>
      </c>
      <c r="F82" s="364">
        <v>3800</v>
      </c>
    </row>
    <row r="83" spans="1:6" x14ac:dyDescent="0.2">
      <c r="A83" s="362" t="s">
        <v>746</v>
      </c>
      <c r="B83" s="363">
        <v>0</v>
      </c>
      <c r="C83" s="363">
        <v>337</v>
      </c>
      <c r="D83" s="363">
        <v>0</v>
      </c>
      <c r="E83" s="363">
        <v>3714</v>
      </c>
      <c r="F83" s="364">
        <v>4051</v>
      </c>
    </row>
    <row r="84" spans="1:6" x14ac:dyDescent="0.2">
      <c r="A84" s="362" t="s">
        <v>747</v>
      </c>
      <c r="B84" s="363">
        <v>12500</v>
      </c>
      <c r="C84" s="363">
        <v>0</v>
      </c>
      <c r="D84" s="363">
        <v>0</v>
      </c>
      <c r="E84" s="363">
        <v>0</v>
      </c>
      <c r="F84" s="364">
        <v>12500</v>
      </c>
    </row>
    <row r="85" spans="1:6" x14ac:dyDescent="0.2">
      <c r="A85" s="362" t="s">
        <v>748</v>
      </c>
      <c r="B85" s="363">
        <v>0</v>
      </c>
      <c r="C85" s="363">
        <v>1122</v>
      </c>
      <c r="D85" s="363">
        <v>0</v>
      </c>
      <c r="E85" s="363">
        <v>0</v>
      </c>
      <c r="F85" s="364">
        <v>1122</v>
      </c>
    </row>
    <row r="86" spans="1:6" x14ac:dyDescent="0.2">
      <c r="A86" s="362" t="s">
        <v>749</v>
      </c>
      <c r="B86" s="363">
        <v>0</v>
      </c>
      <c r="C86" s="363">
        <v>0</v>
      </c>
      <c r="D86" s="363">
        <v>0</v>
      </c>
      <c r="E86" s="363">
        <v>3607</v>
      </c>
      <c r="F86" s="364">
        <v>3607</v>
      </c>
    </row>
    <row r="87" spans="1:6" x14ac:dyDescent="0.2">
      <c r="A87" s="362" t="s">
        <v>750</v>
      </c>
      <c r="B87" s="363">
        <v>0</v>
      </c>
      <c r="C87" s="363">
        <v>612</v>
      </c>
      <c r="D87" s="363">
        <v>1872</v>
      </c>
      <c r="E87" s="363">
        <v>0</v>
      </c>
      <c r="F87" s="364">
        <v>2484</v>
      </c>
    </row>
    <row r="88" spans="1:6" x14ac:dyDescent="0.2">
      <c r="A88" s="362" t="s">
        <v>751</v>
      </c>
      <c r="B88" s="363">
        <v>13600</v>
      </c>
      <c r="C88" s="363">
        <v>0</v>
      </c>
      <c r="D88" s="363">
        <v>0</v>
      </c>
      <c r="E88" s="363">
        <v>0</v>
      </c>
      <c r="F88" s="364">
        <v>13600</v>
      </c>
    </row>
    <row r="89" spans="1:6" x14ac:dyDescent="0.2">
      <c r="A89" s="362" t="s">
        <v>752</v>
      </c>
      <c r="B89" s="363">
        <v>11200</v>
      </c>
      <c r="C89" s="363">
        <v>0</v>
      </c>
      <c r="D89" s="363">
        <v>0</v>
      </c>
      <c r="E89" s="363">
        <v>0</v>
      </c>
      <c r="F89" s="364">
        <v>11200</v>
      </c>
    </row>
    <row r="90" spans="1:6" x14ac:dyDescent="0.2">
      <c r="A90" s="362" t="s">
        <v>753</v>
      </c>
      <c r="B90" s="363">
        <v>0</v>
      </c>
      <c r="C90" s="363">
        <v>5570</v>
      </c>
      <c r="D90" s="363">
        <v>11300</v>
      </c>
      <c r="E90" s="363">
        <v>5730</v>
      </c>
      <c r="F90" s="364">
        <v>22600</v>
      </c>
    </row>
    <row r="91" spans="1:6" x14ac:dyDescent="0.2">
      <c r="A91" s="362" t="s">
        <v>754</v>
      </c>
      <c r="B91" s="363">
        <v>0</v>
      </c>
      <c r="C91" s="363">
        <v>9588</v>
      </c>
      <c r="D91" s="363">
        <v>0</v>
      </c>
      <c r="E91" s="363">
        <v>7321</v>
      </c>
      <c r="F91" s="364">
        <v>16909</v>
      </c>
    </row>
    <row r="92" spans="1:6" x14ac:dyDescent="0.2">
      <c r="A92" s="362" t="s">
        <v>755</v>
      </c>
      <c r="B92" s="363">
        <v>0</v>
      </c>
      <c r="C92" s="363">
        <v>0</v>
      </c>
      <c r="D92" s="363">
        <v>30000</v>
      </c>
      <c r="E92" s="363">
        <v>0</v>
      </c>
      <c r="F92" s="364">
        <v>30000</v>
      </c>
    </row>
    <row r="93" spans="1:6" x14ac:dyDescent="0.2">
      <c r="A93" s="362" t="s">
        <v>756</v>
      </c>
      <c r="B93" s="363">
        <v>6320</v>
      </c>
      <c r="C93" s="363">
        <v>0</v>
      </c>
      <c r="D93" s="363">
        <v>0</v>
      </c>
      <c r="E93" s="363">
        <v>0</v>
      </c>
      <c r="F93" s="364">
        <v>6320</v>
      </c>
    </row>
    <row r="94" spans="1:6" x14ac:dyDescent="0.2">
      <c r="A94" s="362" t="s">
        <v>757</v>
      </c>
      <c r="B94" s="363">
        <v>4470</v>
      </c>
      <c r="C94" s="363">
        <v>0</v>
      </c>
      <c r="D94" s="363">
        <v>0</v>
      </c>
      <c r="E94" s="363">
        <v>0</v>
      </c>
      <c r="F94" s="364">
        <v>4470</v>
      </c>
    </row>
    <row r="95" spans="1:6" x14ac:dyDescent="0.2">
      <c r="A95" s="362" t="s">
        <v>758</v>
      </c>
      <c r="B95" s="363">
        <v>0</v>
      </c>
      <c r="C95" s="363">
        <v>26900</v>
      </c>
      <c r="D95" s="363">
        <v>0</v>
      </c>
      <c r="E95" s="363">
        <v>0</v>
      </c>
      <c r="F95" s="364">
        <v>26900</v>
      </c>
    </row>
    <row r="96" spans="1:6" x14ac:dyDescent="0.2">
      <c r="A96" s="362" t="s">
        <v>759</v>
      </c>
      <c r="B96" s="363">
        <v>0</v>
      </c>
      <c r="C96" s="363">
        <v>0</v>
      </c>
      <c r="D96" s="363">
        <v>3000</v>
      </c>
      <c r="E96" s="363">
        <v>0</v>
      </c>
      <c r="F96" s="364">
        <v>3000</v>
      </c>
    </row>
    <row r="97" spans="1:6" x14ac:dyDescent="0.2">
      <c r="A97" s="362" t="s">
        <v>760</v>
      </c>
      <c r="B97" s="363">
        <v>1660</v>
      </c>
      <c r="C97" s="363">
        <v>0</v>
      </c>
      <c r="D97" s="363">
        <v>0</v>
      </c>
      <c r="E97" s="363">
        <v>0</v>
      </c>
      <c r="F97" s="364">
        <v>1660</v>
      </c>
    </row>
    <row r="98" spans="1:6" x14ac:dyDescent="0.2">
      <c r="A98" s="362" t="s">
        <v>761</v>
      </c>
      <c r="B98" s="363">
        <v>0</v>
      </c>
      <c r="C98" s="363">
        <v>0</v>
      </c>
      <c r="D98" s="363">
        <v>0</v>
      </c>
      <c r="E98" s="363">
        <v>467</v>
      </c>
      <c r="F98" s="364">
        <v>467</v>
      </c>
    </row>
    <row r="99" spans="1:6" x14ac:dyDescent="0.2">
      <c r="A99" s="362" t="s">
        <v>762</v>
      </c>
      <c r="B99" s="363">
        <v>0</v>
      </c>
      <c r="C99" s="363">
        <v>0</v>
      </c>
      <c r="D99" s="363">
        <v>0</v>
      </c>
      <c r="E99" s="363">
        <v>3395</v>
      </c>
      <c r="F99" s="364">
        <v>3395</v>
      </c>
    </row>
    <row r="100" spans="1:6" x14ac:dyDescent="0.2">
      <c r="A100" s="362" t="s">
        <v>763</v>
      </c>
      <c r="B100" s="363">
        <v>700</v>
      </c>
      <c r="C100" s="363">
        <v>3570</v>
      </c>
      <c r="D100" s="363">
        <v>0</v>
      </c>
      <c r="E100" s="363">
        <v>0</v>
      </c>
      <c r="F100" s="364">
        <v>4270</v>
      </c>
    </row>
    <row r="101" spans="1:6" x14ac:dyDescent="0.2">
      <c r="A101" s="362" t="s">
        <v>764</v>
      </c>
      <c r="B101" s="363">
        <v>1200</v>
      </c>
      <c r="C101" s="363">
        <v>7600</v>
      </c>
      <c r="D101" s="363">
        <v>350</v>
      </c>
      <c r="E101" s="363">
        <v>900</v>
      </c>
      <c r="F101" s="364">
        <v>10050</v>
      </c>
    </row>
    <row r="102" spans="1:6" x14ac:dyDescent="0.2">
      <c r="A102" s="362" t="s">
        <v>765</v>
      </c>
      <c r="B102" s="363">
        <v>0</v>
      </c>
      <c r="C102" s="363">
        <v>930</v>
      </c>
      <c r="D102" s="363">
        <v>6850</v>
      </c>
      <c r="E102" s="363">
        <v>0</v>
      </c>
      <c r="F102" s="364">
        <v>7780</v>
      </c>
    </row>
    <row r="103" spans="1:6" x14ac:dyDescent="0.2">
      <c r="A103" s="362" t="s">
        <v>766</v>
      </c>
      <c r="B103" s="363">
        <v>0</v>
      </c>
      <c r="C103" s="363">
        <v>0</v>
      </c>
      <c r="D103" s="363">
        <v>541</v>
      </c>
      <c r="E103" s="363">
        <v>0</v>
      </c>
      <c r="F103" s="364">
        <v>541</v>
      </c>
    </row>
    <row r="104" spans="1:6" x14ac:dyDescent="0.2">
      <c r="A104" s="362" t="s">
        <v>767</v>
      </c>
      <c r="B104" s="363">
        <v>0</v>
      </c>
      <c r="C104" s="363">
        <v>6018</v>
      </c>
      <c r="D104" s="363">
        <v>0</v>
      </c>
      <c r="E104" s="363">
        <v>0</v>
      </c>
      <c r="F104" s="364">
        <v>6018</v>
      </c>
    </row>
    <row r="105" spans="1:6" x14ac:dyDescent="0.2">
      <c r="A105" s="362" t="s">
        <v>768</v>
      </c>
      <c r="B105" s="363">
        <v>300</v>
      </c>
      <c r="C105" s="363">
        <v>337</v>
      </c>
      <c r="D105" s="363">
        <v>468</v>
      </c>
      <c r="E105" s="363">
        <v>477</v>
      </c>
      <c r="F105" s="364">
        <v>1582</v>
      </c>
    </row>
    <row r="106" spans="1:6" x14ac:dyDescent="0.2">
      <c r="A106" s="362" t="s">
        <v>769</v>
      </c>
      <c r="B106" s="363">
        <v>3800</v>
      </c>
      <c r="C106" s="363">
        <v>0</v>
      </c>
      <c r="D106" s="363">
        <v>0</v>
      </c>
      <c r="E106" s="363">
        <v>0</v>
      </c>
      <c r="F106" s="364">
        <v>3800</v>
      </c>
    </row>
    <row r="107" spans="1:6" x14ac:dyDescent="0.2">
      <c r="A107" s="362" t="s">
        <v>770</v>
      </c>
      <c r="B107" s="363">
        <v>250</v>
      </c>
      <c r="C107" s="363">
        <v>255</v>
      </c>
      <c r="D107" s="363">
        <v>0</v>
      </c>
      <c r="E107" s="363">
        <v>0</v>
      </c>
      <c r="F107" s="364">
        <v>505</v>
      </c>
    </row>
    <row r="108" spans="1:6" x14ac:dyDescent="0.2">
      <c r="A108" s="362" t="s">
        <v>771</v>
      </c>
      <c r="B108" s="363">
        <v>200</v>
      </c>
      <c r="C108" s="363">
        <v>150</v>
      </c>
      <c r="D108" s="363">
        <v>150</v>
      </c>
      <c r="E108" s="363">
        <v>150</v>
      </c>
      <c r="F108" s="364">
        <v>650</v>
      </c>
    </row>
    <row r="109" spans="1:6" x14ac:dyDescent="0.2">
      <c r="A109" s="362" t="s">
        <v>772</v>
      </c>
      <c r="B109" s="363">
        <v>380</v>
      </c>
      <c r="C109" s="363">
        <v>0</v>
      </c>
      <c r="D109" s="363">
        <v>0</v>
      </c>
      <c r="E109" s="363">
        <v>0</v>
      </c>
      <c r="F109" s="364">
        <v>380</v>
      </c>
    </row>
    <row r="110" spans="1:6" x14ac:dyDescent="0.2">
      <c r="A110" s="362" t="s">
        <v>773</v>
      </c>
      <c r="B110" s="363">
        <v>0</v>
      </c>
      <c r="C110" s="363">
        <v>27030</v>
      </c>
      <c r="D110" s="363">
        <v>0</v>
      </c>
      <c r="E110" s="363">
        <v>0</v>
      </c>
      <c r="F110" s="364">
        <v>27030</v>
      </c>
    </row>
    <row r="111" spans="1:6" x14ac:dyDescent="0.2">
      <c r="A111" s="362" t="s">
        <v>774</v>
      </c>
      <c r="B111" s="363">
        <v>0</v>
      </c>
      <c r="C111" s="363">
        <v>7660</v>
      </c>
      <c r="D111" s="363">
        <v>0</v>
      </c>
      <c r="E111" s="363">
        <v>0</v>
      </c>
      <c r="F111" s="364">
        <v>7660</v>
      </c>
    </row>
    <row r="112" spans="1:6" x14ac:dyDescent="0.2">
      <c r="A112" s="362" t="s">
        <v>775</v>
      </c>
      <c r="B112" s="363">
        <v>25328</v>
      </c>
      <c r="C112" s="363">
        <v>8000</v>
      </c>
      <c r="D112" s="363">
        <v>0</v>
      </c>
      <c r="E112" s="363">
        <v>0</v>
      </c>
      <c r="F112" s="364">
        <v>33328</v>
      </c>
    </row>
    <row r="113" spans="1:6" x14ac:dyDescent="0.2">
      <c r="A113" s="362" t="s">
        <v>776</v>
      </c>
      <c r="B113" s="363">
        <v>0</v>
      </c>
      <c r="C113" s="363">
        <v>800</v>
      </c>
      <c r="D113" s="363">
        <v>0</v>
      </c>
      <c r="E113" s="363">
        <v>3200</v>
      </c>
      <c r="F113" s="364">
        <v>4000</v>
      </c>
    </row>
    <row r="114" spans="1:6" x14ac:dyDescent="0.2">
      <c r="A114" s="362" t="s">
        <v>777</v>
      </c>
      <c r="B114" s="363">
        <v>1700</v>
      </c>
      <c r="C114" s="363">
        <v>0</v>
      </c>
      <c r="D114" s="363">
        <v>0</v>
      </c>
      <c r="E114" s="363">
        <v>23300</v>
      </c>
      <c r="F114" s="364">
        <v>25000</v>
      </c>
    </row>
    <row r="115" spans="1:6" x14ac:dyDescent="0.2">
      <c r="A115" s="362" t="s">
        <v>778</v>
      </c>
      <c r="B115" s="363">
        <v>8885</v>
      </c>
      <c r="C115" s="363">
        <v>0</v>
      </c>
      <c r="D115" s="363">
        <v>0</v>
      </c>
      <c r="E115" s="363">
        <v>0</v>
      </c>
      <c r="F115" s="364">
        <v>8885</v>
      </c>
    </row>
    <row r="116" spans="1:6" x14ac:dyDescent="0.2">
      <c r="A116" s="362" t="s">
        <v>779</v>
      </c>
      <c r="B116" s="363">
        <v>1028</v>
      </c>
      <c r="C116" s="363">
        <v>1000</v>
      </c>
      <c r="D116" s="363">
        <v>1000</v>
      </c>
      <c r="E116" s="363">
        <v>1000</v>
      </c>
      <c r="F116" s="364">
        <v>4028</v>
      </c>
    </row>
    <row r="117" spans="1:6" x14ac:dyDescent="0.2">
      <c r="A117" s="362" t="s">
        <v>780</v>
      </c>
      <c r="B117" s="363">
        <v>990</v>
      </c>
      <c r="C117" s="363">
        <v>1150</v>
      </c>
      <c r="D117" s="363">
        <v>600</v>
      </c>
      <c r="E117" s="363">
        <v>750</v>
      </c>
      <c r="F117" s="364">
        <v>3490</v>
      </c>
    </row>
    <row r="118" spans="1:6" x14ac:dyDescent="0.2">
      <c r="A118" s="362" t="s">
        <v>781</v>
      </c>
      <c r="B118" s="363">
        <v>550</v>
      </c>
      <c r="C118" s="363">
        <v>0</v>
      </c>
      <c r="D118" s="363">
        <v>0</v>
      </c>
      <c r="E118" s="363">
        <v>0</v>
      </c>
      <c r="F118" s="364">
        <v>550</v>
      </c>
    </row>
    <row r="119" spans="1:6" x14ac:dyDescent="0.2">
      <c r="A119" s="362" t="s">
        <v>782</v>
      </c>
      <c r="B119" s="363">
        <v>260</v>
      </c>
      <c r="C119" s="363">
        <v>0</v>
      </c>
      <c r="D119" s="363">
        <v>0</v>
      </c>
      <c r="E119" s="363">
        <v>0</v>
      </c>
      <c r="F119" s="364">
        <v>260</v>
      </c>
    </row>
    <row r="120" spans="1:6" x14ac:dyDescent="0.2">
      <c r="A120" s="362" t="s">
        <v>783</v>
      </c>
      <c r="B120" s="363">
        <v>900</v>
      </c>
      <c r="C120" s="363">
        <v>4000</v>
      </c>
      <c r="D120" s="363">
        <v>4000</v>
      </c>
      <c r="E120" s="363">
        <v>3110</v>
      </c>
      <c r="F120" s="364">
        <v>12010</v>
      </c>
    </row>
    <row r="121" spans="1:6" x14ac:dyDescent="0.2">
      <c r="A121" s="362" t="s">
        <v>784</v>
      </c>
      <c r="B121" s="363">
        <v>1000</v>
      </c>
      <c r="C121" s="363">
        <v>8670</v>
      </c>
      <c r="D121" s="363">
        <v>0</v>
      </c>
      <c r="E121" s="363">
        <v>0</v>
      </c>
      <c r="F121" s="364">
        <v>9670</v>
      </c>
    </row>
    <row r="122" spans="1:6" x14ac:dyDescent="0.2">
      <c r="A122" s="362" t="s">
        <v>785</v>
      </c>
      <c r="B122" s="363">
        <v>0</v>
      </c>
      <c r="C122" s="363">
        <v>153</v>
      </c>
      <c r="D122" s="363">
        <v>312</v>
      </c>
      <c r="E122" s="363">
        <v>318</v>
      </c>
      <c r="F122" s="364">
        <v>783</v>
      </c>
    </row>
    <row r="123" spans="1:6" x14ac:dyDescent="0.2">
      <c r="A123" s="362" t="s">
        <v>786</v>
      </c>
      <c r="B123" s="363">
        <v>100</v>
      </c>
      <c r="C123" s="363">
        <v>510</v>
      </c>
      <c r="D123" s="363">
        <v>0</v>
      </c>
      <c r="E123" s="363">
        <v>0</v>
      </c>
      <c r="F123" s="364">
        <v>610</v>
      </c>
    </row>
    <row r="124" spans="1:6" x14ac:dyDescent="0.2">
      <c r="A124" s="362" t="s">
        <v>787</v>
      </c>
      <c r="B124" s="363">
        <v>1000</v>
      </c>
      <c r="C124" s="363">
        <v>0</v>
      </c>
      <c r="D124" s="363">
        <v>0</v>
      </c>
      <c r="E124" s="363">
        <v>0</v>
      </c>
      <c r="F124" s="364">
        <v>1000</v>
      </c>
    </row>
    <row r="125" spans="1:6" x14ac:dyDescent="0.2">
      <c r="A125" s="362" t="s">
        <v>788</v>
      </c>
      <c r="B125" s="363">
        <v>760</v>
      </c>
      <c r="C125" s="363">
        <v>1000</v>
      </c>
      <c r="D125" s="363">
        <v>1000</v>
      </c>
      <c r="E125" s="363">
        <v>1000</v>
      </c>
      <c r="F125" s="364">
        <v>3760</v>
      </c>
    </row>
    <row r="126" spans="1:6" x14ac:dyDescent="0.2">
      <c r="A126" s="362" t="s">
        <v>789</v>
      </c>
      <c r="B126" s="363">
        <v>160</v>
      </c>
      <c r="C126" s="363">
        <v>2000</v>
      </c>
      <c r="D126" s="363">
        <v>3410</v>
      </c>
      <c r="E126" s="363">
        <v>1860</v>
      </c>
      <c r="F126" s="364">
        <v>7430</v>
      </c>
    </row>
    <row r="127" spans="1:6" x14ac:dyDescent="0.2">
      <c r="A127" s="362" t="s">
        <v>790</v>
      </c>
      <c r="B127" s="363">
        <v>0</v>
      </c>
      <c r="C127" s="363">
        <v>0</v>
      </c>
      <c r="D127" s="363">
        <v>0</v>
      </c>
      <c r="E127" s="363">
        <v>1167</v>
      </c>
      <c r="F127" s="364">
        <v>1167</v>
      </c>
    </row>
    <row r="128" spans="1:6" x14ac:dyDescent="0.2">
      <c r="A128" s="362" t="s">
        <v>791</v>
      </c>
      <c r="B128" s="363">
        <v>0</v>
      </c>
      <c r="C128" s="363">
        <v>2800</v>
      </c>
      <c r="D128" s="363">
        <v>11200</v>
      </c>
      <c r="E128" s="363">
        <v>0</v>
      </c>
      <c r="F128" s="364">
        <v>14000</v>
      </c>
    </row>
    <row r="129" spans="1:6" x14ac:dyDescent="0.2">
      <c r="A129" s="362" t="s">
        <v>792</v>
      </c>
      <c r="B129" s="363">
        <v>9640</v>
      </c>
      <c r="C129" s="363">
        <v>0</v>
      </c>
      <c r="D129" s="363">
        <v>0</v>
      </c>
      <c r="E129" s="363">
        <v>0</v>
      </c>
      <c r="F129" s="364">
        <v>9640</v>
      </c>
    </row>
    <row r="130" spans="1:6" x14ac:dyDescent="0.2">
      <c r="A130" s="362" t="s">
        <v>793</v>
      </c>
      <c r="B130" s="363">
        <v>4420</v>
      </c>
      <c r="C130" s="363">
        <v>0</v>
      </c>
      <c r="D130" s="363">
        <v>0</v>
      </c>
      <c r="E130" s="363">
        <v>0</v>
      </c>
      <c r="F130" s="364">
        <v>4420</v>
      </c>
    </row>
    <row r="131" spans="1:6" x14ac:dyDescent="0.2">
      <c r="A131" s="362" t="s">
        <v>794</v>
      </c>
      <c r="B131" s="363">
        <v>1790</v>
      </c>
      <c r="C131" s="363">
        <v>0</v>
      </c>
      <c r="D131" s="363">
        <v>8850</v>
      </c>
      <c r="E131" s="363">
        <v>0</v>
      </c>
      <c r="F131" s="364">
        <v>10640</v>
      </c>
    </row>
    <row r="132" spans="1:6" x14ac:dyDescent="0.2">
      <c r="A132" s="362" t="s">
        <v>795</v>
      </c>
      <c r="B132" s="363">
        <v>0</v>
      </c>
      <c r="C132" s="363">
        <v>0</v>
      </c>
      <c r="D132" s="363">
        <v>0</v>
      </c>
      <c r="E132" s="363">
        <v>5000</v>
      </c>
      <c r="F132" s="364">
        <v>5000</v>
      </c>
    </row>
    <row r="133" spans="1:6" x14ac:dyDescent="0.2">
      <c r="A133" s="362" t="s">
        <v>796</v>
      </c>
      <c r="B133" s="363">
        <v>0</v>
      </c>
      <c r="C133" s="363">
        <v>6300</v>
      </c>
      <c r="D133" s="363">
        <v>0</v>
      </c>
      <c r="E133" s="363">
        <v>0</v>
      </c>
      <c r="F133" s="364">
        <v>6300</v>
      </c>
    </row>
    <row r="134" spans="1:6" x14ac:dyDescent="0.2">
      <c r="A134" s="362" t="s">
        <v>797</v>
      </c>
      <c r="B134" s="363">
        <v>3750</v>
      </c>
      <c r="C134" s="363">
        <v>0</v>
      </c>
      <c r="D134" s="363">
        <v>0</v>
      </c>
      <c r="E134" s="363">
        <v>0</v>
      </c>
      <c r="F134" s="364">
        <v>3750</v>
      </c>
    </row>
    <row r="135" spans="1:6" x14ac:dyDescent="0.2">
      <c r="A135" s="362" t="s">
        <v>798</v>
      </c>
      <c r="B135" s="363">
        <v>1050</v>
      </c>
      <c r="C135" s="363">
        <v>0</v>
      </c>
      <c r="D135" s="363">
        <v>4200</v>
      </c>
      <c r="E135" s="363">
        <v>0</v>
      </c>
      <c r="F135" s="364">
        <v>5250</v>
      </c>
    </row>
    <row r="136" spans="1:6" x14ac:dyDescent="0.2">
      <c r="A136" s="362" t="s">
        <v>799</v>
      </c>
      <c r="B136" s="363">
        <v>0</v>
      </c>
      <c r="C136" s="363">
        <v>0</v>
      </c>
      <c r="D136" s="363">
        <v>0</v>
      </c>
      <c r="E136" s="363">
        <v>2200</v>
      </c>
      <c r="F136" s="364">
        <v>2200</v>
      </c>
    </row>
    <row r="137" spans="1:6" x14ac:dyDescent="0.2">
      <c r="A137" s="362" t="s">
        <v>800</v>
      </c>
      <c r="B137" s="363">
        <v>0</v>
      </c>
      <c r="C137" s="363">
        <v>4900</v>
      </c>
      <c r="D137" s="363">
        <v>0</v>
      </c>
      <c r="E137" s="363">
        <v>0</v>
      </c>
      <c r="F137" s="364">
        <v>4900</v>
      </c>
    </row>
    <row r="138" spans="1:6" x14ac:dyDescent="0.2">
      <c r="A138" s="362" t="s">
        <v>801</v>
      </c>
      <c r="B138" s="363">
        <v>2110</v>
      </c>
      <c r="C138" s="363">
        <v>0</v>
      </c>
      <c r="D138" s="363">
        <v>0</v>
      </c>
      <c r="E138" s="363">
        <v>0</v>
      </c>
      <c r="F138" s="364">
        <v>2110</v>
      </c>
    </row>
    <row r="139" spans="1:6" x14ac:dyDescent="0.2">
      <c r="A139" s="362" t="s">
        <v>802</v>
      </c>
      <c r="B139" s="363">
        <v>1000</v>
      </c>
      <c r="C139" s="363">
        <v>0</v>
      </c>
      <c r="D139" s="363">
        <v>3900</v>
      </c>
      <c r="E139" s="363">
        <v>0</v>
      </c>
      <c r="F139" s="364">
        <v>4900</v>
      </c>
    </row>
    <row r="140" spans="1:6" x14ac:dyDescent="0.2">
      <c r="A140" s="362" t="s">
        <v>803</v>
      </c>
      <c r="B140" s="363">
        <v>0</v>
      </c>
      <c r="C140" s="363">
        <v>0</v>
      </c>
      <c r="D140" s="363">
        <v>20000</v>
      </c>
      <c r="E140" s="363">
        <v>0</v>
      </c>
      <c r="F140" s="364">
        <v>20000</v>
      </c>
    </row>
    <row r="141" spans="1:6" x14ac:dyDescent="0.2">
      <c r="A141" s="362" t="s">
        <v>804</v>
      </c>
      <c r="B141" s="363">
        <v>0</v>
      </c>
      <c r="C141" s="363">
        <v>20000</v>
      </c>
      <c r="D141" s="363">
        <v>0</v>
      </c>
      <c r="E141" s="363">
        <v>0</v>
      </c>
      <c r="F141" s="364">
        <v>20000</v>
      </c>
    </row>
    <row r="142" spans="1:6" x14ac:dyDescent="0.2">
      <c r="A142" s="362" t="s">
        <v>805</v>
      </c>
      <c r="B142" s="363">
        <v>2840</v>
      </c>
      <c r="C142" s="363">
        <v>0</v>
      </c>
      <c r="D142" s="363">
        <v>0</v>
      </c>
      <c r="E142" s="363">
        <v>0</v>
      </c>
      <c r="F142" s="364">
        <v>2840</v>
      </c>
    </row>
    <row r="143" spans="1:6" x14ac:dyDescent="0.2">
      <c r="A143" s="362" t="s">
        <v>806</v>
      </c>
      <c r="B143" s="363">
        <v>0</v>
      </c>
      <c r="C143" s="363">
        <v>520</v>
      </c>
      <c r="D143" s="363">
        <v>0</v>
      </c>
      <c r="E143" s="363">
        <v>0</v>
      </c>
      <c r="F143" s="364">
        <v>520</v>
      </c>
    </row>
    <row r="144" spans="1:6" x14ac:dyDescent="0.2">
      <c r="A144" s="362" t="s">
        <v>807</v>
      </c>
      <c r="B144" s="363">
        <v>1370</v>
      </c>
      <c r="C144" s="363">
        <v>0</v>
      </c>
      <c r="D144" s="363">
        <v>0</v>
      </c>
      <c r="E144" s="363">
        <v>0</v>
      </c>
      <c r="F144" s="364">
        <v>1370</v>
      </c>
    </row>
    <row r="145" spans="1:6" x14ac:dyDescent="0.2">
      <c r="A145" s="362" t="s">
        <v>808</v>
      </c>
      <c r="B145" s="363">
        <v>450</v>
      </c>
      <c r="C145" s="363">
        <v>0</v>
      </c>
      <c r="D145" s="363">
        <v>0</v>
      </c>
      <c r="E145" s="363">
        <v>0</v>
      </c>
      <c r="F145" s="364">
        <v>450</v>
      </c>
    </row>
    <row r="146" spans="1:6" x14ac:dyDescent="0.2">
      <c r="A146" s="362" t="s">
        <v>809</v>
      </c>
      <c r="B146" s="363">
        <v>400</v>
      </c>
      <c r="C146" s="363">
        <v>2360</v>
      </c>
      <c r="D146" s="363">
        <v>0</v>
      </c>
      <c r="E146" s="363">
        <v>0</v>
      </c>
      <c r="F146" s="364">
        <v>2760</v>
      </c>
    </row>
    <row r="147" spans="1:6" x14ac:dyDescent="0.2">
      <c r="A147" s="362" t="s">
        <v>810</v>
      </c>
      <c r="B147" s="363">
        <v>180</v>
      </c>
      <c r="C147" s="363">
        <v>0</v>
      </c>
      <c r="D147" s="363">
        <v>0</v>
      </c>
      <c r="E147" s="363">
        <v>0</v>
      </c>
      <c r="F147" s="364">
        <v>180</v>
      </c>
    </row>
    <row r="148" spans="1:6" x14ac:dyDescent="0.2">
      <c r="A148" s="362" t="s">
        <v>811</v>
      </c>
      <c r="B148" s="363">
        <v>1620</v>
      </c>
      <c r="C148" s="363">
        <v>10180</v>
      </c>
      <c r="D148" s="363">
        <v>0</v>
      </c>
      <c r="E148" s="363">
        <v>0</v>
      </c>
      <c r="F148" s="364">
        <v>11800</v>
      </c>
    </row>
    <row r="149" spans="1:6" x14ac:dyDescent="0.2">
      <c r="A149" s="362" t="s">
        <v>812</v>
      </c>
      <c r="B149" s="363">
        <v>0</v>
      </c>
      <c r="C149" s="363">
        <v>0</v>
      </c>
      <c r="D149" s="363">
        <v>1470</v>
      </c>
      <c r="E149" s="363">
        <v>10440</v>
      </c>
      <c r="F149" s="364">
        <v>11910</v>
      </c>
    </row>
    <row r="150" spans="1:6" x14ac:dyDescent="0.2">
      <c r="A150" s="362" t="s">
        <v>813</v>
      </c>
      <c r="B150" s="363">
        <v>620</v>
      </c>
      <c r="C150" s="363">
        <v>0</v>
      </c>
      <c r="D150" s="363">
        <v>0</v>
      </c>
      <c r="E150" s="363">
        <v>0</v>
      </c>
      <c r="F150" s="364">
        <v>620</v>
      </c>
    </row>
    <row r="151" spans="1:6" x14ac:dyDescent="0.2">
      <c r="A151" s="362" t="s">
        <v>814</v>
      </c>
      <c r="B151" s="363">
        <v>1800</v>
      </c>
      <c r="C151" s="363">
        <v>0</v>
      </c>
      <c r="D151" s="363">
        <v>0</v>
      </c>
      <c r="E151" s="363">
        <v>0</v>
      </c>
      <c r="F151" s="364">
        <v>1800</v>
      </c>
    </row>
    <row r="152" spans="1:6" x14ac:dyDescent="0.2">
      <c r="A152" s="362" t="s">
        <v>815</v>
      </c>
      <c r="B152" s="363">
        <v>0</v>
      </c>
      <c r="C152" s="363">
        <v>5900</v>
      </c>
      <c r="D152" s="363">
        <v>0</v>
      </c>
      <c r="E152" s="363">
        <v>0</v>
      </c>
      <c r="F152" s="364">
        <v>5900</v>
      </c>
    </row>
    <row r="153" spans="1:6" x14ac:dyDescent="0.2">
      <c r="A153" s="362" t="s">
        <v>816</v>
      </c>
      <c r="B153" s="363">
        <v>351</v>
      </c>
      <c r="C153" s="363">
        <v>702</v>
      </c>
      <c r="D153" s="363">
        <v>350</v>
      </c>
      <c r="E153" s="363">
        <v>0</v>
      </c>
      <c r="F153" s="364">
        <v>1403</v>
      </c>
    </row>
    <row r="154" spans="1:6" x14ac:dyDescent="0.2">
      <c r="A154" s="362" t="s">
        <v>817</v>
      </c>
      <c r="B154" s="363">
        <v>700</v>
      </c>
      <c r="C154" s="363">
        <v>0</v>
      </c>
      <c r="D154" s="363">
        <v>0</v>
      </c>
      <c r="E154" s="363">
        <v>0</v>
      </c>
      <c r="F154" s="364">
        <v>700</v>
      </c>
    </row>
    <row r="155" spans="1:6" x14ac:dyDescent="0.2">
      <c r="A155" s="362" t="s">
        <v>818</v>
      </c>
      <c r="B155" s="363">
        <v>0</v>
      </c>
      <c r="C155" s="363">
        <v>0</v>
      </c>
      <c r="D155" s="363">
        <v>0</v>
      </c>
      <c r="E155" s="363">
        <v>20600</v>
      </c>
      <c r="F155" s="364">
        <v>20600</v>
      </c>
    </row>
    <row r="156" spans="1:6" x14ac:dyDescent="0.2">
      <c r="A156" s="362" t="s">
        <v>819</v>
      </c>
      <c r="B156" s="363">
        <v>0</v>
      </c>
      <c r="C156" s="363">
        <v>265</v>
      </c>
      <c r="D156" s="363">
        <v>270</v>
      </c>
      <c r="E156" s="363">
        <v>0</v>
      </c>
      <c r="F156" s="364">
        <v>535</v>
      </c>
    </row>
    <row r="157" spans="1:6" x14ac:dyDescent="0.2">
      <c r="A157" s="362" t="s">
        <v>820</v>
      </c>
      <c r="B157" s="363">
        <v>0</v>
      </c>
      <c r="C157" s="363">
        <v>265</v>
      </c>
      <c r="D157" s="363">
        <v>270</v>
      </c>
      <c r="E157" s="363">
        <v>0</v>
      </c>
      <c r="F157" s="364">
        <v>535</v>
      </c>
    </row>
    <row r="158" spans="1:6" x14ac:dyDescent="0.2">
      <c r="A158" s="362" t="s">
        <v>821</v>
      </c>
      <c r="B158" s="363">
        <v>14200</v>
      </c>
      <c r="C158" s="363">
        <v>0</v>
      </c>
      <c r="D158" s="363">
        <v>0</v>
      </c>
      <c r="E158" s="363">
        <v>0</v>
      </c>
      <c r="F158" s="364">
        <v>14200</v>
      </c>
    </row>
    <row r="159" spans="1:6" x14ac:dyDescent="0.2">
      <c r="A159" s="362" t="s">
        <v>822</v>
      </c>
      <c r="B159" s="363">
        <v>0</v>
      </c>
      <c r="C159" s="363">
        <v>0</v>
      </c>
      <c r="D159" s="363">
        <v>0</v>
      </c>
      <c r="E159" s="363">
        <v>40153</v>
      </c>
      <c r="F159" s="364">
        <v>40153</v>
      </c>
    </row>
    <row r="160" spans="1:6" x14ac:dyDescent="0.2">
      <c r="A160" s="362" t="s">
        <v>823</v>
      </c>
      <c r="B160" s="363">
        <v>3620</v>
      </c>
      <c r="C160" s="363">
        <v>0</v>
      </c>
      <c r="D160" s="363">
        <v>0</v>
      </c>
      <c r="E160" s="363">
        <v>0</v>
      </c>
      <c r="F160" s="364">
        <v>3620</v>
      </c>
    </row>
    <row r="161" spans="1:6" x14ac:dyDescent="0.2">
      <c r="A161" s="362" t="s">
        <v>824</v>
      </c>
      <c r="B161" s="363">
        <v>11390</v>
      </c>
      <c r="C161" s="363">
        <v>0</v>
      </c>
      <c r="D161" s="363">
        <v>0</v>
      </c>
      <c r="E161" s="363">
        <v>0</v>
      </c>
      <c r="F161" s="364">
        <v>11390</v>
      </c>
    </row>
    <row r="162" spans="1:6" x14ac:dyDescent="0.2">
      <c r="A162" s="362" t="s">
        <v>825</v>
      </c>
      <c r="B162" s="363">
        <v>150</v>
      </c>
      <c r="C162" s="363">
        <v>0</v>
      </c>
      <c r="D162" s="363">
        <v>0</v>
      </c>
      <c r="E162" s="363">
        <v>0</v>
      </c>
      <c r="F162" s="364">
        <v>150</v>
      </c>
    </row>
    <row r="163" spans="1:6" x14ac:dyDescent="0.2">
      <c r="A163" s="362" t="s">
        <v>826</v>
      </c>
      <c r="B163" s="363">
        <v>615</v>
      </c>
      <c r="C163" s="363">
        <v>750</v>
      </c>
      <c r="D163" s="363">
        <v>750</v>
      </c>
      <c r="E163" s="363">
        <v>750</v>
      </c>
      <c r="F163" s="364">
        <v>2865</v>
      </c>
    </row>
    <row r="164" spans="1:6" x14ac:dyDescent="0.2">
      <c r="A164" s="362" t="s">
        <v>827</v>
      </c>
      <c r="B164" s="363">
        <v>0</v>
      </c>
      <c r="C164" s="363">
        <v>0</v>
      </c>
      <c r="D164" s="363">
        <v>460</v>
      </c>
      <c r="E164" s="363">
        <v>2720</v>
      </c>
      <c r="F164" s="364">
        <v>3180</v>
      </c>
    </row>
    <row r="165" spans="1:6" x14ac:dyDescent="0.2">
      <c r="A165" s="362" t="s">
        <v>828</v>
      </c>
      <c r="B165" s="363">
        <v>1460</v>
      </c>
      <c r="C165" s="363">
        <v>0</v>
      </c>
      <c r="D165" s="363">
        <v>0</v>
      </c>
      <c r="E165" s="363">
        <v>0</v>
      </c>
      <c r="F165" s="364">
        <v>1460</v>
      </c>
    </row>
    <row r="166" spans="1:6" x14ac:dyDescent="0.2">
      <c r="A166" s="362" t="s">
        <v>829</v>
      </c>
      <c r="B166" s="363">
        <v>1760</v>
      </c>
      <c r="C166" s="363">
        <v>0</v>
      </c>
      <c r="D166" s="363">
        <v>0</v>
      </c>
      <c r="E166" s="363">
        <v>0</v>
      </c>
      <c r="F166" s="364">
        <v>1760</v>
      </c>
    </row>
    <row r="167" spans="1:6" x14ac:dyDescent="0.2">
      <c r="A167" s="362" t="s">
        <v>830</v>
      </c>
      <c r="B167" s="363">
        <v>190</v>
      </c>
      <c r="C167" s="363">
        <v>0</v>
      </c>
      <c r="D167" s="363">
        <v>0</v>
      </c>
      <c r="E167" s="363">
        <v>0</v>
      </c>
      <c r="F167" s="364">
        <v>190</v>
      </c>
    </row>
    <row r="168" spans="1:6" x14ac:dyDescent="0.2">
      <c r="A168" s="362" t="s">
        <v>831</v>
      </c>
      <c r="B168" s="363">
        <v>880</v>
      </c>
      <c r="C168" s="363">
        <v>0</v>
      </c>
      <c r="D168" s="363">
        <v>0</v>
      </c>
      <c r="E168" s="363">
        <v>0</v>
      </c>
      <c r="F168" s="364">
        <v>880</v>
      </c>
    </row>
    <row r="169" spans="1:6" x14ac:dyDescent="0.2">
      <c r="A169" s="362" t="s">
        <v>832</v>
      </c>
      <c r="B169" s="363">
        <v>710</v>
      </c>
      <c r="C169" s="363">
        <v>0</v>
      </c>
      <c r="D169" s="363">
        <v>0</v>
      </c>
      <c r="E169" s="363">
        <v>0</v>
      </c>
      <c r="F169" s="364">
        <v>710</v>
      </c>
    </row>
    <row r="170" spans="1:6" x14ac:dyDescent="0.2">
      <c r="A170" s="362" t="s">
        <v>833</v>
      </c>
      <c r="B170" s="363">
        <v>4000</v>
      </c>
      <c r="C170" s="363">
        <v>7000</v>
      </c>
      <c r="D170" s="363">
        <v>7000</v>
      </c>
      <c r="E170" s="363">
        <v>7000</v>
      </c>
      <c r="F170" s="364">
        <v>25000</v>
      </c>
    </row>
    <row r="171" spans="1:6" x14ac:dyDescent="0.2">
      <c r="A171" s="362" t="s">
        <v>834</v>
      </c>
      <c r="B171" s="363">
        <v>500</v>
      </c>
      <c r="C171" s="363">
        <v>2120</v>
      </c>
      <c r="D171" s="363">
        <v>2160</v>
      </c>
      <c r="E171" s="363">
        <v>14350</v>
      </c>
      <c r="F171" s="364">
        <v>19130</v>
      </c>
    </row>
    <row r="172" spans="1:6" x14ac:dyDescent="0.2">
      <c r="A172" s="362" t="s">
        <v>835</v>
      </c>
      <c r="B172" s="363">
        <v>680</v>
      </c>
      <c r="C172" s="363">
        <v>2160</v>
      </c>
      <c r="D172" s="363">
        <v>2250</v>
      </c>
      <c r="E172" s="363">
        <v>1000</v>
      </c>
      <c r="F172" s="364">
        <v>6090</v>
      </c>
    </row>
    <row r="173" spans="1:6" x14ac:dyDescent="0.2">
      <c r="A173" s="362" t="s">
        <v>836</v>
      </c>
      <c r="B173" s="363">
        <v>1372</v>
      </c>
      <c r="C173" s="363">
        <v>0</v>
      </c>
      <c r="D173" s="363">
        <v>0</v>
      </c>
      <c r="E173" s="363">
        <v>0</v>
      </c>
      <c r="F173" s="364">
        <v>1372</v>
      </c>
    </row>
    <row r="174" spans="1:6" x14ac:dyDescent="0.2">
      <c r="A174" s="362" t="s">
        <v>837</v>
      </c>
      <c r="B174" s="363">
        <v>340</v>
      </c>
      <c r="C174" s="363">
        <v>685</v>
      </c>
      <c r="D174" s="363">
        <v>340</v>
      </c>
      <c r="E174" s="363">
        <v>0</v>
      </c>
      <c r="F174" s="364">
        <v>1365</v>
      </c>
    </row>
    <row r="175" spans="1:6" x14ac:dyDescent="0.2">
      <c r="A175" s="362" t="s">
        <v>838</v>
      </c>
      <c r="B175" s="363">
        <v>723</v>
      </c>
      <c r="C175" s="363">
        <v>1446</v>
      </c>
      <c r="D175" s="363">
        <v>723</v>
      </c>
      <c r="E175" s="363">
        <v>0</v>
      </c>
      <c r="F175" s="364">
        <v>2892</v>
      </c>
    </row>
    <row r="176" spans="1:6" x14ac:dyDescent="0.2">
      <c r="A176" s="362" t="s">
        <v>839</v>
      </c>
      <c r="B176" s="363">
        <v>2548</v>
      </c>
      <c r="C176" s="363">
        <v>5097</v>
      </c>
      <c r="D176" s="363">
        <v>2548</v>
      </c>
      <c r="E176" s="363">
        <v>0</v>
      </c>
      <c r="F176" s="364">
        <v>10193</v>
      </c>
    </row>
    <row r="177" spans="1:6" x14ac:dyDescent="0.2">
      <c r="A177" s="362" t="s">
        <v>840</v>
      </c>
      <c r="B177" s="363">
        <v>1990</v>
      </c>
      <c r="C177" s="363">
        <v>0</v>
      </c>
      <c r="D177" s="363">
        <v>0</v>
      </c>
      <c r="E177" s="363">
        <v>15000</v>
      </c>
      <c r="F177" s="364">
        <v>16990</v>
      </c>
    </row>
    <row r="178" spans="1:6" x14ac:dyDescent="0.2">
      <c r="A178" s="362" t="s">
        <v>841</v>
      </c>
      <c r="B178" s="363">
        <v>425</v>
      </c>
      <c r="C178" s="363">
        <v>850</v>
      </c>
      <c r="D178" s="363">
        <v>425</v>
      </c>
      <c r="E178" s="363">
        <v>0</v>
      </c>
      <c r="F178" s="364">
        <v>1700</v>
      </c>
    </row>
    <row r="179" spans="1:6" x14ac:dyDescent="0.2">
      <c r="A179" s="362" t="s">
        <v>842</v>
      </c>
      <c r="B179" s="363">
        <v>339</v>
      </c>
      <c r="C179" s="363">
        <v>678</v>
      </c>
      <c r="D179" s="363">
        <v>339</v>
      </c>
      <c r="E179" s="363">
        <v>0</v>
      </c>
      <c r="F179" s="364">
        <v>1356</v>
      </c>
    </row>
    <row r="180" spans="1:6" x14ac:dyDescent="0.2">
      <c r="A180" s="362" t="s">
        <v>843</v>
      </c>
      <c r="B180" s="363">
        <v>2010</v>
      </c>
      <c r="C180" s="363">
        <v>4019</v>
      </c>
      <c r="D180" s="363">
        <v>2010</v>
      </c>
      <c r="E180" s="363">
        <v>0</v>
      </c>
      <c r="F180" s="364">
        <v>8039</v>
      </c>
    </row>
    <row r="181" spans="1:6" x14ac:dyDescent="0.2">
      <c r="A181" s="362" t="s">
        <v>844</v>
      </c>
      <c r="B181" s="363">
        <v>0</v>
      </c>
      <c r="C181" s="363">
        <v>0</v>
      </c>
      <c r="D181" s="363">
        <v>1300</v>
      </c>
      <c r="E181" s="363">
        <v>0</v>
      </c>
      <c r="F181" s="364">
        <v>1300</v>
      </c>
    </row>
    <row r="182" spans="1:6" x14ac:dyDescent="0.2">
      <c r="A182" s="362" t="s">
        <v>845</v>
      </c>
      <c r="B182" s="363">
        <v>153</v>
      </c>
      <c r="C182" s="363">
        <v>156</v>
      </c>
      <c r="D182" s="363">
        <v>159</v>
      </c>
      <c r="E182" s="363">
        <v>162</v>
      </c>
      <c r="F182" s="364">
        <v>630</v>
      </c>
    </row>
    <row r="183" spans="1:6" x14ac:dyDescent="0.2">
      <c r="A183" s="362" t="s">
        <v>846</v>
      </c>
      <c r="B183" s="363">
        <v>0</v>
      </c>
      <c r="C183" s="363">
        <v>184</v>
      </c>
      <c r="D183" s="363">
        <v>0</v>
      </c>
      <c r="E183" s="363">
        <v>0</v>
      </c>
      <c r="F183" s="364">
        <v>184</v>
      </c>
    </row>
    <row r="184" spans="1:6" x14ac:dyDescent="0.2">
      <c r="A184" s="362" t="s">
        <v>847</v>
      </c>
      <c r="B184" s="363">
        <v>500</v>
      </c>
      <c r="C184" s="363">
        <v>1000</v>
      </c>
      <c r="D184" s="363">
        <v>1000</v>
      </c>
      <c r="E184" s="363">
        <v>1140</v>
      </c>
      <c r="F184" s="364">
        <v>3640</v>
      </c>
    </row>
    <row r="185" spans="1:6" x14ac:dyDescent="0.2">
      <c r="A185" s="362" t="s">
        <v>848</v>
      </c>
      <c r="B185" s="363">
        <v>60</v>
      </c>
      <c r="C185" s="363">
        <v>60</v>
      </c>
      <c r="D185" s="363">
        <v>60</v>
      </c>
      <c r="E185" s="363">
        <v>60</v>
      </c>
      <c r="F185" s="364">
        <v>240</v>
      </c>
    </row>
    <row r="186" spans="1:6" x14ac:dyDescent="0.2">
      <c r="A186" s="362" t="s">
        <v>849</v>
      </c>
      <c r="B186" s="363">
        <v>60</v>
      </c>
      <c r="C186" s="363">
        <v>60</v>
      </c>
      <c r="D186" s="363">
        <v>60</v>
      </c>
      <c r="E186" s="363">
        <v>60</v>
      </c>
      <c r="F186" s="364">
        <v>240</v>
      </c>
    </row>
    <row r="187" spans="1:6" x14ac:dyDescent="0.2">
      <c r="A187" s="362" t="s">
        <v>850</v>
      </c>
      <c r="B187" s="363">
        <v>725</v>
      </c>
      <c r="C187" s="363">
        <v>725</v>
      </c>
      <c r="D187" s="363">
        <v>725</v>
      </c>
      <c r="E187" s="363">
        <v>725</v>
      </c>
      <c r="F187" s="364">
        <v>2900</v>
      </c>
    </row>
    <row r="188" spans="1:6" x14ac:dyDescent="0.2">
      <c r="A188" s="362" t="s">
        <v>851</v>
      </c>
      <c r="B188" s="363">
        <v>1200</v>
      </c>
      <c r="C188" s="363">
        <v>6100</v>
      </c>
      <c r="D188" s="363">
        <v>0</v>
      </c>
      <c r="E188" s="363">
        <v>0</v>
      </c>
      <c r="F188" s="364">
        <v>7300</v>
      </c>
    </row>
    <row r="189" spans="1:6" x14ac:dyDescent="0.2">
      <c r="A189" s="362" t="s">
        <v>852</v>
      </c>
      <c r="B189" s="363">
        <v>0</v>
      </c>
      <c r="C189" s="363">
        <v>8000</v>
      </c>
      <c r="D189" s="363">
        <v>0</v>
      </c>
      <c r="E189" s="363">
        <v>0</v>
      </c>
      <c r="F189" s="364">
        <v>8000</v>
      </c>
    </row>
    <row r="190" spans="1:6" x14ac:dyDescent="0.2">
      <c r="A190" s="362" t="s">
        <v>853</v>
      </c>
      <c r="B190" s="363">
        <v>700</v>
      </c>
      <c r="C190" s="363">
        <v>367</v>
      </c>
      <c r="D190" s="363">
        <v>374</v>
      </c>
      <c r="E190" s="363">
        <v>170</v>
      </c>
      <c r="F190" s="364">
        <v>1611</v>
      </c>
    </row>
    <row r="191" spans="1:6" x14ac:dyDescent="0.2">
      <c r="A191" s="362" t="s">
        <v>854</v>
      </c>
      <c r="B191" s="363">
        <v>250</v>
      </c>
      <c r="C191" s="363">
        <v>255</v>
      </c>
      <c r="D191" s="363">
        <v>218</v>
      </c>
      <c r="E191" s="363">
        <v>223</v>
      </c>
      <c r="F191" s="364">
        <v>946</v>
      </c>
    </row>
    <row r="192" spans="1:6" x14ac:dyDescent="0.2">
      <c r="A192" s="362" t="s">
        <v>855</v>
      </c>
      <c r="B192" s="363">
        <v>260</v>
      </c>
      <c r="C192" s="363">
        <v>265</v>
      </c>
      <c r="D192" s="363">
        <v>270</v>
      </c>
      <c r="E192" s="363">
        <v>276</v>
      </c>
      <c r="F192" s="364">
        <v>1071</v>
      </c>
    </row>
    <row r="193" spans="1:6" x14ac:dyDescent="0.2">
      <c r="A193" s="362" t="s">
        <v>856</v>
      </c>
      <c r="B193" s="363">
        <v>175</v>
      </c>
      <c r="C193" s="363">
        <v>255</v>
      </c>
      <c r="D193" s="363">
        <v>208</v>
      </c>
      <c r="E193" s="363">
        <v>133</v>
      </c>
      <c r="F193" s="364">
        <v>771</v>
      </c>
    </row>
    <row r="194" spans="1:6" x14ac:dyDescent="0.2">
      <c r="A194" s="362" t="s">
        <v>857</v>
      </c>
      <c r="B194" s="363">
        <v>0</v>
      </c>
      <c r="C194" s="363">
        <v>2040</v>
      </c>
      <c r="D194" s="363">
        <v>2080</v>
      </c>
      <c r="E194" s="363">
        <v>3183</v>
      </c>
      <c r="F194" s="364">
        <v>7303</v>
      </c>
    </row>
    <row r="195" spans="1:6" x14ac:dyDescent="0.2">
      <c r="A195" s="362" t="s">
        <v>858</v>
      </c>
      <c r="B195" s="363">
        <v>8200</v>
      </c>
      <c r="C195" s="363">
        <v>0</v>
      </c>
      <c r="D195" s="363">
        <v>0</v>
      </c>
      <c r="E195" s="363">
        <v>0</v>
      </c>
      <c r="F195" s="364">
        <v>8200</v>
      </c>
    </row>
    <row r="196" spans="1:6" x14ac:dyDescent="0.2">
      <c r="A196" s="362" t="s">
        <v>859</v>
      </c>
      <c r="B196" s="363">
        <v>155</v>
      </c>
      <c r="C196" s="363">
        <v>500</v>
      </c>
      <c r="D196" s="363">
        <v>500</v>
      </c>
      <c r="E196" s="363">
        <v>500</v>
      </c>
      <c r="F196" s="364">
        <v>1655</v>
      </c>
    </row>
    <row r="197" spans="1:6" x14ac:dyDescent="0.2">
      <c r="A197" s="362" t="s">
        <v>860</v>
      </c>
      <c r="B197" s="363">
        <v>370</v>
      </c>
      <c r="C197" s="363">
        <v>150</v>
      </c>
      <c r="D197" s="363">
        <v>150</v>
      </c>
      <c r="E197" s="363">
        <v>150</v>
      </c>
      <c r="F197" s="364">
        <v>820</v>
      </c>
    </row>
    <row r="198" spans="1:6" x14ac:dyDescent="0.2">
      <c r="A198" s="362" t="s">
        <v>861</v>
      </c>
      <c r="B198" s="363">
        <v>905</v>
      </c>
      <c r="C198" s="363">
        <v>800</v>
      </c>
      <c r="D198" s="363">
        <v>800</v>
      </c>
      <c r="E198" s="363">
        <v>800</v>
      </c>
      <c r="F198" s="364">
        <v>3305</v>
      </c>
    </row>
    <row r="199" spans="1:6" x14ac:dyDescent="0.2">
      <c r="A199" s="362" t="s">
        <v>862</v>
      </c>
      <c r="B199" s="363">
        <v>2000</v>
      </c>
      <c r="C199" s="363">
        <v>500</v>
      </c>
      <c r="D199" s="363">
        <v>500</v>
      </c>
      <c r="E199" s="363">
        <v>500</v>
      </c>
      <c r="F199" s="364">
        <v>3500</v>
      </c>
    </row>
    <row r="200" spans="1:6" x14ac:dyDescent="0.2">
      <c r="A200" s="362" t="s">
        <v>863</v>
      </c>
      <c r="B200" s="363">
        <v>6125</v>
      </c>
      <c r="C200" s="363">
        <v>1000</v>
      </c>
      <c r="D200" s="363">
        <v>1000</v>
      </c>
      <c r="E200" s="363">
        <v>1000</v>
      </c>
      <c r="F200" s="364">
        <v>9125</v>
      </c>
    </row>
    <row r="201" spans="1:6" x14ac:dyDescent="0.2">
      <c r="A201" s="362" t="s">
        <v>864</v>
      </c>
      <c r="B201" s="363">
        <v>810</v>
      </c>
      <c r="C201" s="363">
        <v>900</v>
      </c>
      <c r="D201" s="363">
        <v>900</v>
      </c>
      <c r="E201" s="363">
        <v>900</v>
      </c>
      <c r="F201" s="364">
        <v>3510</v>
      </c>
    </row>
    <row r="202" spans="1:6" x14ac:dyDescent="0.2">
      <c r="A202" s="362" t="s">
        <v>865</v>
      </c>
      <c r="B202" s="363">
        <v>645</v>
      </c>
      <c r="C202" s="363">
        <v>1000</v>
      </c>
      <c r="D202" s="363">
        <v>1000</v>
      </c>
      <c r="E202" s="363">
        <v>1000</v>
      </c>
      <c r="F202" s="364">
        <v>3645</v>
      </c>
    </row>
    <row r="203" spans="1:6" x14ac:dyDescent="0.2">
      <c r="A203" s="362" t="s">
        <v>866</v>
      </c>
      <c r="B203" s="363">
        <v>14659</v>
      </c>
      <c r="C203" s="363">
        <v>25196</v>
      </c>
      <c r="D203" s="363">
        <v>30806</v>
      </c>
      <c r="E203" s="363">
        <v>32300</v>
      </c>
      <c r="F203" s="364">
        <v>102961</v>
      </c>
    </row>
    <row r="204" spans="1:6" x14ac:dyDescent="0.2">
      <c r="A204" s="362" t="s">
        <v>867</v>
      </c>
      <c r="B204" s="363">
        <v>3645</v>
      </c>
      <c r="C204" s="363">
        <v>800</v>
      </c>
      <c r="D204" s="363">
        <v>800</v>
      </c>
      <c r="E204" s="363">
        <v>800</v>
      </c>
      <c r="F204" s="364">
        <v>6045</v>
      </c>
    </row>
    <row r="205" spans="1:6" x14ac:dyDescent="0.2">
      <c r="A205" s="362" t="s">
        <v>868</v>
      </c>
      <c r="B205" s="363">
        <v>1230</v>
      </c>
      <c r="C205" s="363">
        <v>250</v>
      </c>
      <c r="D205" s="363">
        <v>250</v>
      </c>
      <c r="E205" s="363">
        <v>250</v>
      </c>
      <c r="F205" s="364">
        <v>1980</v>
      </c>
    </row>
    <row r="206" spans="1:6" x14ac:dyDescent="0.2">
      <c r="A206" s="362" t="s">
        <v>869</v>
      </c>
      <c r="B206" s="363">
        <v>3600</v>
      </c>
      <c r="C206" s="363">
        <v>3600</v>
      </c>
      <c r="D206" s="363">
        <v>3600</v>
      </c>
      <c r="E206" s="363">
        <v>3600</v>
      </c>
      <c r="F206" s="364">
        <v>14400</v>
      </c>
    </row>
    <row r="207" spans="1:6" x14ac:dyDescent="0.2">
      <c r="A207" s="362" t="s">
        <v>870</v>
      </c>
      <c r="B207" s="363">
        <v>575</v>
      </c>
      <c r="C207" s="363">
        <v>50</v>
      </c>
      <c r="D207" s="363">
        <v>50</v>
      </c>
      <c r="E207" s="363">
        <v>50</v>
      </c>
      <c r="F207" s="364">
        <v>725</v>
      </c>
    </row>
    <row r="208" spans="1:6" x14ac:dyDescent="0.2">
      <c r="A208" s="362" t="s">
        <v>871</v>
      </c>
      <c r="B208" s="363">
        <v>5000</v>
      </c>
      <c r="C208" s="363">
        <v>5500</v>
      </c>
      <c r="D208" s="363">
        <v>6000</v>
      </c>
      <c r="E208" s="363">
        <v>7000</v>
      </c>
      <c r="F208" s="364">
        <v>23500</v>
      </c>
    </row>
    <row r="209" spans="1:6" x14ac:dyDescent="0.2">
      <c r="A209" s="362" t="s">
        <v>872</v>
      </c>
      <c r="B209" s="363">
        <v>400</v>
      </c>
      <c r="C209" s="363">
        <v>400</v>
      </c>
      <c r="D209" s="363">
        <v>400</v>
      </c>
      <c r="E209" s="363">
        <v>400</v>
      </c>
      <c r="F209" s="364">
        <v>1600</v>
      </c>
    </row>
    <row r="210" spans="1:6" x14ac:dyDescent="0.2">
      <c r="A210" s="362" t="s">
        <v>873</v>
      </c>
      <c r="B210" s="363">
        <v>43800</v>
      </c>
      <c r="C210" s="363">
        <v>29375</v>
      </c>
      <c r="D210" s="363">
        <v>43574</v>
      </c>
      <c r="E210" s="363">
        <v>46301</v>
      </c>
      <c r="F210" s="364">
        <v>163050</v>
      </c>
    </row>
    <row r="211" spans="1:6" x14ac:dyDescent="0.2">
      <c r="A211" s="362" t="s">
        <v>874</v>
      </c>
      <c r="B211" s="363">
        <v>2000</v>
      </c>
      <c r="C211" s="363">
        <v>1000</v>
      </c>
      <c r="D211" s="363">
        <v>1000</v>
      </c>
      <c r="E211" s="363">
        <v>1000</v>
      </c>
      <c r="F211" s="364">
        <v>5000</v>
      </c>
    </row>
    <row r="212" spans="1:6" x14ac:dyDescent="0.2">
      <c r="A212" s="362" t="s">
        <v>875</v>
      </c>
      <c r="B212" s="363">
        <v>9821</v>
      </c>
      <c r="C212" s="363">
        <v>10000</v>
      </c>
      <c r="D212" s="363">
        <v>10000</v>
      </c>
      <c r="E212" s="363">
        <v>10000</v>
      </c>
      <c r="F212" s="364">
        <v>39821</v>
      </c>
    </row>
    <row r="213" spans="1:6" x14ac:dyDescent="0.2">
      <c r="A213" s="362" t="s">
        <v>876</v>
      </c>
      <c r="B213" s="363">
        <v>4400</v>
      </c>
      <c r="C213" s="363">
        <v>5000</v>
      </c>
      <c r="D213" s="363">
        <v>5000</v>
      </c>
      <c r="E213" s="363">
        <v>5000</v>
      </c>
      <c r="F213" s="364">
        <v>19400</v>
      </c>
    </row>
    <row r="214" spans="1:6" x14ac:dyDescent="0.2">
      <c r="A214" s="362" t="s">
        <v>877</v>
      </c>
      <c r="B214" s="363">
        <v>1696</v>
      </c>
      <c r="C214" s="363">
        <v>2000</v>
      </c>
      <c r="D214" s="363">
        <v>2750</v>
      </c>
      <c r="E214" s="363">
        <v>3000</v>
      </c>
      <c r="F214" s="364">
        <v>9446</v>
      </c>
    </row>
    <row r="215" spans="1:6" x14ac:dyDescent="0.2">
      <c r="A215" s="362" t="s">
        <v>878</v>
      </c>
      <c r="B215" s="363">
        <v>1100</v>
      </c>
      <c r="C215" s="363">
        <v>1300</v>
      </c>
      <c r="D215" s="363">
        <v>1750</v>
      </c>
      <c r="E215" s="363">
        <v>2000</v>
      </c>
      <c r="F215" s="364">
        <v>6150</v>
      </c>
    </row>
    <row r="216" spans="1:6" x14ac:dyDescent="0.2">
      <c r="A216" s="362" t="s">
        <v>879</v>
      </c>
      <c r="B216" s="363">
        <v>4245</v>
      </c>
      <c r="C216" s="363">
        <v>4800</v>
      </c>
      <c r="D216" s="363">
        <v>5800</v>
      </c>
      <c r="E216" s="363">
        <v>5800</v>
      </c>
      <c r="F216" s="364">
        <v>20645</v>
      </c>
    </row>
    <row r="217" spans="1:6" x14ac:dyDescent="0.2">
      <c r="A217" s="362" t="s">
        <v>880</v>
      </c>
      <c r="B217" s="363">
        <v>500</v>
      </c>
      <c r="C217" s="363">
        <v>500</v>
      </c>
      <c r="D217" s="363">
        <v>500</v>
      </c>
      <c r="E217" s="363">
        <v>600</v>
      </c>
      <c r="F217" s="364">
        <v>2100</v>
      </c>
    </row>
    <row r="218" spans="1:6" x14ac:dyDescent="0.2">
      <c r="A218" s="362" t="s">
        <v>881</v>
      </c>
      <c r="B218" s="363">
        <v>510</v>
      </c>
      <c r="C218" s="363">
        <v>600</v>
      </c>
      <c r="D218" s="363">
        <v>600</v>
      </c>
      <c r="E218" s="363">
        <v>600</v>
      </c>
      <c r="F218" s="364">
        <v>2310</v>
      </c>
    </row>
    <row r="219" spans="1:6" x14ac:dyDescent="0.2">
      <c r="A219" s="362" t="s">
        <v>882</v>
      </c>
      <c r="B219" s="363">
        <v>700</v>
      </c>
      <c r="C219" s="363">
        <v>2500</v>
      </c>
      <c r="D219" s="363">
        <v>2300</v>
      </c>
      <c r="E219" s="363">
        <v>2300</v>
      </c>
      <c r="F219" s="364">
        <v>7800</v>
      </c>
    </row>
    <row r="220" spans="1:6" x14ac:dyDescent="0.2">
      <c r="A220" s="362" t="s">
        <v>883</v>
      </c>
      <c r="B220" s="363">
        <v>12775</v>
      </c>
      <c r="C220" s="363">
        <v>12800</v>
      </c>
      <c r="D220" s="363">
        <v>11500</v>
      </c>
      <c r="E220" s="363">
        <v>12050</v>
      </c>
      <c r="F220" s="364">
        <v>49125</v>
      </c>
    </row>
    <row r="221" spans="1:6" x14ac:dyDescent="0.2">
      <c r="A221" s="362" t="s">
        <v>884</v>
      </c>
      <c r="B221" s="363">
        <v>625</v>
      </c>
      <c r="C221" s="363">
        <v>0</v>
      </c>
      <c r="D221" s="363">
        <v>0</v>
      </c>
      <c r="E221" s="363">
        <v>0</v>
      </c>
      <c r="F221" s="364">
        <v>625</v>
      </c>
    </row>
    <row r="222" spans="1:6" x14ac:dyDescent="0.2">
      <c r="A222" s="362" t="s">
        <v>885</v>
      </c>
      <c r="B222" s="363">
        <v>2675</v>
      </c>
      <c r="C222" s="363">
        <v>3190</v>
      </c>
      <c r="D222" s="363">
        <v>8700</v>
      </c>
      <c r="E222" s="363">
        <v>5800</v>
      </c>
      <c r="F222" s="364">
        <v>20365</v>
      </c>
    </row>
    <row r="223" spans="1:6" x14ac:dyDescent="0.2">
      <c r="A223" s="362" t="s">
        <v>886</v>
      </c>
      <c r="B223" s="363">
        <v>200</v>
      </c>
      <c r="C223" s="363">
        <v>200</v>
      </c>
      <c r="D223" s="363">
        <v>200</v>
      </c>
      <c r="E223" s="363">
        <v>200</v>
      </c>
      <c r="F223" s="364">
        <v>800</v>
      </c>
    </row>
    <row r="224" spans="1:6" x14ac:dyDescent="0.2">
      <c r="A224" s="362" t="s">
        <v>887</v>
      </c>
      <c r="B224" s="363">
        <v>0</v>
      </c>
      <c r="C224" s="363">
        <v>0</v>
      </c>
      <c r="D224" s="363">
        <v>250</v>
      </c>
      <c r="E224" s="363">
        <v>250</v>
      </c>
      <c r="F224" s="364">
        <v>500</v>
      </c>
    </row>
    <row r="225" spans="1:6" x14ac:dyDescent="0.2">
      <c r="A225" s="362" t="s">
        <v>888</v>
      </c>
      <c r="B225" s="363">
        <v>150</v>
      </c>
      <c r="C225" s="363">
        <v>150</v>
      </c>
      <c r="D225" s="363">
        <v>150</v>
      </c>
      <c r="E225" s="363">
        <v>150</v>
      </c>
      <c r="F225" s="364">
        <v>600</v>
      </c>
    </row>
    <row r="226" spans="1:6" x14ac:dyDescent="0.2">
      <c r="A226" s="362" t="s">
        <v>889</v>
      </c>
      <c r="B226" s="363">
        <v>2089</v>
      </c>
      <c r="C226" s="363">
        <v>4700</v>
      </c>
      <c r="D226" s="363">
        <v>4700</v>
      </c>
      <c r="E226" s="363">
        <v>4700</v>
      </c>
      <c r="F226" s="364">
        <v>16189</v>
      </c>
    </row>
    <row r="227" spans="1:6" x14ac:dyDescent="0.2">
      <c r="A227" s="362" t="s">
        <v>890</v>
      </c>
      <c r="B227" s="363">
        <v>1300</v>
      </c>
      <c r="C227" s="363">
        <v>2000</v>
      </c>
      <c r="D227" s="363">
        <v>2000</v>
      </c>
      <c r="E227" s="363">
        <v>2000</v>
      </c>
      <c r="F227" s="364">
        <v>7300</v>
      </c>
    </row>
    <row r="228" spans="1:6" x14ac:dyDescent="0.2">
      <c r="A228" s="362" t="s">
        <v>891</v>
      </c>
      <c r="B228" s="363">
        <v>1800</v>
      </c>
      <c r="C228" s="363">
        <v>7160</v>
      </c>
      <c r="D228" s="363">
        <v>0</v>
      </c>
      <c r="E228" s="363">
        <v>0</v>
      </c>
      <c r="F228" s="364">
        <v>8960</v>
      </c>
    </row>
    <row r="229" spans="1:6" x14ac:dyDescent="0.2">
      <c r="A229" s="362" t="s">
        <v>892</v>
      </c>
      <c r="B229" s="363">
        <v>1330</v>
      </c>
      <c r="C229" s="363">
        <v>6560</v>
      </c>
      <c r="D229" s="363">
        <v>0</v>
      </c>
      <c r="E229" s="363">
        <v>0</v>
      </c>
      <c r="F229" s="364">
        <v>7890</v>
      </c>
    </row>
    <row r="230" spans="1:6" x14ac:dyDescent="0.2">
      <c r="A230" s="362" t="s">
        <v>893</v>
      </c>
      <c r="B230" s="363">
        <v>0</v>
      </c>
      <c r="C230" s="363">
        <v>200</v>
      </c>
      <c r="D230" s="363">
        <v>0</v>
      </c>
      <c r="E230" s="363">
        <v>800</v>
      </c>
      <c r="F230" s="364">
        <v>1000</v>
      </c>
    </row>
    <row r="231" spans="1:6" x14ac:dyDescent="0.2">
      <c r="A231" s="362" t="s">
        <v>894</v>
      </c>
      <c r="B231" s="363">
        <v>0</v>
      </c>
      <c r="C231" s="363">
        <v>1600</v>
      </c>
      <c r="D231" s="363">
        <v>0</v>
      </c>
      <c r="E231" s="363">
        <v>6500</v>
      </c>
      <c r="F231" s="364">
        <v>8100</v>
      </c>
    </row>
    <row r="232" spans="1:6" x14ac:dyDescent="0.2">
      <c r="A232" s="362" t="s">
        <v>895</v>
      </c>
      <c r="B232" s="363">
        <v>600</v>
      </c>
      <c r="C232" s="363">
        <v>0</v>
      </c>
      <c r="D232" s="363">
        <v>0</v>
      </c>
      <c r="E232" s="363">
        <v>0</v>
      </c>
      <c r="F232" s="364">
        <v>600</v>
      </c>
    </row>
    <row r="233" spans="1:6" x14ac:dyDescent="0.2">
      <c r="A233" s="362" t="s">
        <v>896</v>
      </c>
      <c r="B233" s="363">
        <v>1360</v>
      </c>
      <c r="C233" s="363">
        <v>5450</v>
      </c>
      <c r="D233" s="363">
        <v>0</v>
      </c>
      <c r="E233" s="363">
        <v>0</v>
      </c>
      <c r="F233" s="364">
        <v>6810</v>
      </c>
    </row>
    <row r="234" spans="1:6" x14ac:dyDescent="0.2">
      <c r="A234" s="362" t="s">
        <v>897</v>
      </c>
      <c r="B234" s="363">
        <v>250</v>
      </c>
      <c r="C234" s="363">
        <v>1000</v>
      </c>
      <c r="D234" s="363">
        <v>0</v>
      </c>
      <c r="E234" s="363">
        <v>0</v>
      </c>
      <c r="F234" s="364">
        <v>1250</v>
      </c>
    </row>
    <row r="235" spans="1:6" x14ac:dyDescent="0.2">
      <c r="A235" s="362" t="s">
        <v>898</v>
      </c>
      <c r="B235" s="363">
        <v>0</v>
      </c>
      <c r="C235" s="363">
        <v>9410</v>
      </c>
      <c r="D235" s="363">
        <v>30000</v>
      </c>
      <c r="E235" s="363">
        <v>30000</v>
      </c>
      <c r="F235" s="364">
        <v>69410</v>
      </c>
    </row>
    <row r="236" spans="1:6" x14ac:dyDescent="0.2">
      <c r="A236" s="362" t="s">
        <v>899</v>
      </c>
      <c r="B236" s="363">
        <v>0</v>
      </c>
      <c r="C236" s="363">
        <v>1300</v>
      </c>
      <c r="D236" s="363">
        <v>0</v>
      </c>
      <c r="E236" s="363">
        <v>5200</v>
      </c>
      <c r="F236" s="364">
        <v>6500</v>
      </c>
    </row>
    <row r="237" spans="1:6" x14ac:dyDescent="0.2">
      <c r="A237" s="362" t="s">
        <v>900</v>
      </c>
      <c r="B237" s="363">
        <v>0</v>
      </c>
      <c r="C237" s="363">
        <v>1000</v>
      </c>
      <c r="D237" s="363">
        <v>0</v>
      </c>
      <c r="E237" s="363">
        <v>3800</v>
      </c>
      <c r="F237" s="364">
        <v>4800</v>
      </c>
    </row>
    <row r="238" spans="1:6" x14ac:dyDescent="0.2">
      <c r="A238" s="362" t="s">
        <v>901</v>
      </c>
      <c r="B238" s="363">
        <v>0</v>
      </c>
      <c r="C238" s="363">
        <v>700</v>
      </c>
      <c r="D238" s="363">
        <v>0</v>
      </c>
      <c r="E238" s="363">
        <v>2600</v>
      </c>
      <c r="F238" s="364">
        <v>3300</v>
      </c>
    </row>
    <row r="239" spans="1:6" x14ac:dyDescent="0.2">
      <c r="A239" s="362" t="s">
        <v>902</v>
      </c>
      <c r="B239" s="363">
        <v>380</v>
      </c>
      <c r="C239" s="363">
        <v>2370</v>
      </c>
      <c r="D239" s="363">
        <v>0</v>
      </c>
      <c r="E239" s="363">
        <v>0</v>
      </c>
      <c r="F239" s="364">
        <v>2750</v>
      </c>
    </row>
    <row r="240" spans="1:6" x14ac:dyDescent="0.2">
      <c r="A240" s="362" t="s">
        <v>903</v>
      </c>
      <c r="B240" s="363">
        <v>320</v>
      </c>
      <c r="C240" s="363">
        <v>360</v>
      </c>
      <c r="D240" s="363">
        <v>320</v>
      </c>
      <c r="E240" s="363">
        <v>340</v>
      </c>
      <c r="F240" s="364">
        <v>1340</v>
      </c>
    </row>
    <row r="241" spans="1:6" x14ac:dyDescent="0.2">
      <c r="A241" s="362" t="s">
        <v>904</v>
      </c>
      <c r="B241" s="363">
        <v>140</v>
      </c>
      <c r="C241" s="363">
        <v>140</v>
      </c>
      <c r="D241" s="363">
        <v>140</v>
      </c>
      <c r="E241" s="363">
        <v>140</v>
      </c>
      <c r="F241" s="364">
        <v>560</v>
      </c>
    </row>
    <row r="242" spans="1:6" x14ac:dyDescent="0.2">
      <c r="A242" s="362" t="s">
        <v>905</v>
      </c>
      <c r="B242" s="363">
        <v>60</v>
      </c>
      <c r="C242" s="363">
        <v>60</v>
      </c>
      <c r="D242" s="363">
        <v>60</v>
      </c>
      <c r="E242" s="363">
        <v>60</v>
      </c>
      <c r="F242" s="364">
        <v>240</v>
      </c>
    </row>
    <row r="243" spans="1:6" x14ac:dyDescent="0.2">
      <c r="A243" s="362" t="s">
        <v>906</v>
      </c>
      <c r="B243" s="363">
        <v>1395</v>
      </c>
      <c r="C243" s="363">
        <v>1395</v>
      </c>
      <c r="D243" s="363">
        <v>1395</v>
      </c>
      <c r="E243" s="363">
        <v>1395</v>
      </c>
      <c r="F243" s="364">
        <v>5580</v>
      </c>
    </row>
    <row r="244" spans="1:6" x14ac:dyDescent="0.2">
      <c r="A244" s="362" t="s">
        <v>907</v>
      </c>
      <c r="B244" s="363">
        <v>60</v>
      </c>
      <c r="C244" s="363">
        <v>60</v>
      </c>
      <c r="D244" s="363">
        <v>60</v>
      </c>
      <c r="E244" s="363">
        <v>60</v>
      </c>
      <c r="F244" s="364">
        <v>240</v>
      </c>
    </row>
    <row r="245" spans="1:6" x14ac:dyDescent="0.2">
      <c r="A245" s="362" t="s">
        <v>908</v>
      </c>
      <c r="B245" s="363">
        <v>1000</v>
      </c>
      <c r="C245" s="363">
        <v>600</v>
      </c>
      <c r="D245" s="363">
        <v>600</v>
      </c>
      <c r="E245" s="363">
        <v>600</v>
      </c>
      <c r="F245" s="364">
        <v>2800</v>
      </c>
    </row>
    <row r="246" spans="1:6" x14ac:dyDescent="0.2">
      <c r="A246" s="362" t="s">
        <v>909</v>
      </c>
      <c r="B246" s="363">
        <v>200</v>
      </c>
      <c r="C246" s="363">
        <v>200</v>
      </c>
      <c r="D246" s="363">
        <v>200</v>
      </c>
      <c r="E246" s="363">
        <v>200</v>
      </c>
      <c r="F246" s="364">
        <v>800</v>
      </c>
    </row>
    <row r="247" spans="1:6" x14ac:dyDescent="0.2">
      <c r="A247" s="362" t="s">
        <v>910</v>
      </c>
      <c r="B247" s="363">
        <v>800</v>
      </c>
      <c r="C247" s="363">
        <v>900</v>
      </c>
      <c r="D247" s="363">
        <v>1000</v>
      </c>
      <c r="E247" s="363">
        <v>1000</v>
      </c>
      <c r="F247" s="364">
        <v>3700</v>
      </c>
    </row>
    <row r="248" spans="1:6" x14ac:dyDescent="0.2">
      <c r="A248" s="362" t="s">
        <v>911</v>
      </c>
      <c r="B248" s="363">
        <v>200</v>
      </c>
      <c r="C248" s="363">
        <v>200</v>
      </c>
      <c r="D248" s="363">
        <v>200</v>
      </c>
      <c r="E248" s="363">
        <v>200</v>
      </c>
      <c r="F248" s="364">
        <v>800</v>
      </c>
    </row>
    <row r="249" spans="1:6" x14ac:dyDescent="0.2">
      <c r="A249" s="362" t="s">
        <v>912</v>
      </c>
      <c r="B249" s="363">
        <v>1900</v>
      </c>
      <c r="C249" s="363">
        <v>0</v>
      </c>
      <c r="D249" s="363">
        <v>7520</v>
      </c>
      <c r="E249" s="363">
        <v>0</v>
      </c>
      <c r="F249" s="364">
        <v>9420</v>
      </c>
    </row>
    <row r="250" spans="1:6" x14ac:dyDescent="0.2">
      <c r="A250" s="362" t="s">
        <v>913</v>
      </c>
      <c r="B250" s="363">
        <v>500</v>
      </c>
      <c r="C250" s="363">
        <v>500</v>
      </c>
      <c r="D250" s="363">
        <v>500</v>
      </c>
      <c r="E250" s="363">
        <v>500</v>
      </c>
      <c r="F250" s="364">
        <v>2000</v>
      </c>
    </row>
    <row r="251" spans="1:6" x14ac:dyDescent="0.2">
      <c r="A251" s="362" t="s">
        <v>914</v>
      </c>
      <c r="B251" s="363">
        <v>3000</v>
      </c>
      <c r="C251" s="363">
        <v>3000</v>
      </c>
      <c r="D251" s="363">
        <v>3000</v>
      </c>
      <c r="E251" s="363">
        <v>0</v>
      </c>
      <c r="F251" s="364">
        <v>9000</v>
      </c>
    </row>
    <row r="252" spans="1:6" x14ac:dyDescent="0.2">
      <c r="A252" s="362" t="s">
        <v>915</v>
      </c>
      <c r="B252" s="363">
        <v>700</v>
      </c>
      <c r="C252" s="363">
        <v>0</v>
      </c>
      <c r="D252" s="363">
        <v>750</v>
      </c>
      <c r="E252" s="363">
        <v>750</v>
      </c>
      <c r="F252" s="364">
        <v>2200</v>
      </c>
    </row>
    <row r="253" spans="1:6" x14ac:dyDescent="0.2">
      <c r="A253" s="362" t="s">
        <v>916</v>
      </c>
      <c r="B253" s="363">
        <v>250</v>
      </c>
      <c r="C253" s="363">
        <v>1200</v>
      </c>
      <c r="D253" s="363">
        <v>0</v>
      </c>
      <c r="E253" s="363">
        <v>0</v>
      </c>
      <c r="F253" s="364">
        <v>1450</v>
      </c>
    </row>
    <row r="254" spans="1:6" x14ac:dyDescent="0.2">
      <c r="A254" s="362" t="s">
        <v>917</v>
      </c>
      <c r="B254" s="363">
        <v>300</v>
      </c>
      <c r="C254" s="363">
        <v>0</v>
      </c>
      <c r="D254" s="363">
        <v>0</v>
      </c>
      <c r="E254" s="363">
        <v>0</v>
      </c>
      <c r="F254" s="364">
        <v>300</v>
      </c>
    </row>
    <row r="255" spans="1:6" x14ac:dyDescent="0.2">
      <c r="A255" s="362" t="s">
        <v>918</v>
      </c>
      <c r="B255" s="363">
        <v>6500.826</v>
      </c>
      <c r="C255" s="363">
        <v>0</v>
      </c>
      <c r="D255" s="363">
        <v>0</v>
      </c>
      <c r="E255" s="363">
        <v>0</v>
      </c>
      <c r="F255" s="364">
        <v>6500.826</v>
      </c>
    </row>
    <row r="256" spans="1:6" x14ac:dyDescent="0.2">
      <c r="A256" s="362" t="s">
        <v>919</v>
      </c>
      <c r="B256" s="363">
        <v>404.488</v>
      </c>
      <c r="C256" s="363">
        <v>0</v>
      </c>
      <c r="D256" s="363">
        <v>0</v>
      </c>
      <c r="E256" s="363">
        <v>0</v>
      </c>
      <c r="F256" s="364">
        <v>404.488</v>
      </c>
    </row>
    <row r="257" spans="1:6" x14ac:dyDescent="0.2">
      <c r="A257" s="362" t="s">
        <v>200</v>
      </c>
      <c r="B257" s="363">
        <v>351472.31400000001</v>
      </c>
      <c r="C257" s="363">
        <v>389552</v>
      </c>
      <c r="D257" s="363">
        <v>334097</v>
      </c>
      <c r="E257" s="363">
        <v>391957</v>
      </c>
      <c r="F257" s="364">
        <v>1467078.3139999998</v>
      </c>
    </row>
    <row r="258" spans="1:6" x14ac:dyDescent="0.2">
      <c r="A258" s="362" t="s">
        <v>201</v>
      </c>
      <c r="B258" s="363"/>
      <c r="C258" s="363"/>
      <c r="D258" s="363"/>
      <c r="E258" s="363"/>
      <c r="F258" s="364"/>
    </row>
    <row r="259" spans="1:6" x14ac:dyDescent="0.2">
      <c r="A259" s="362" t="s">
        <v>920</v>
      </c>
      <c r="B259" s="363">
        <v>1620</v>
      </c>
      <c r="C259" s="363">
        <v>1450</v>
      </c>
      <c r="D259" s="363">
        <v>706</v>
      </c>
      <c r="E259" s="363">
        <v>712</v>
      </c>
      <c r="F259" s="364">
        <v>4488</v>
      </c>
    </row>
    <row r="260" spans="1:6" x14ac:dyDescent="0.2">
      <c r="A260" s="362" t="s">
        <v>921</v>
      </c>
      <c r="B260" s="363">
        <v>0</v>
      </c>
      <c r="C260" s="363">
        <v>0</v>
      </c>
      <c r="D260" s="363">
        <v>1400</v>
      </c>
      <c r="E260" s="363">
        <v>1400</v>
      </c>
      <c r="F260" s="364">
        <v>2800</v>
      </c>
    </row>
    <row r="261" spans="1:6" x14ac:dyDescent="0.2">
      <c r="A261" s="362" t="s">
        <v>922</v>
      </c>
      <c r="B261" s="363">
        <v>0</v>
      </c>
      <c r="C261" s="363">
        <v>12450</v>
      </c>
      <c r="D261" s="363">
        <v>0</v>
      </c>
      <c r="E261" s="363">
        <v>0</v>
      </c>
      <c r="F261" s="364">
        <v>12450</v>
      </c>
    </row>
    <row r="262" spans="1:6" x14ac:dyDescent="0.2">
      <c r="A262" s="362" t="s">
        <v>923</v>
      </c>
      <c r="B262" s="363">
        <v>7412</v>
      </c>
      <c r="C262" s="363">
        <v>0</v>
      </c>
      <c r="D262" s="363">
        <v>0</v>
      </c>
      <c r="E262" s="363">
        <v>0</v>
      </c>
      <c r="F262" s="364">
        <v>7412</v>
      </c>
    </row>
    <row r="263" spans="1:6" x14ac:dyDescent="0.2">
      <c r="A263" s="362" t="s">
        <v>924</v>
      </c>
      <c r="B263" s="363">
        <v>2000</v>
      </c>
      <c r="C263" s="363">
        <v>0</v>
      </c>
      <c r="D263" s="363">
        <v>0</v>
      </c>
      <c r="E263" s="363">
        <v>0</v>
      </c>
      <c r="F263" s="364">
        <v>2000</v>
      </c>
    </row>
    <row r="264" spans="1:6" x14ac:dyDescent="0.2">
      <c r="A264" s="362" t="s">
        <v>925</v>
      </c>
      <c r="B264" s="363">
        <v>0</v>
      </c>
      <c r="C264" s="363">
        <v>0</v>
      </c>
      <c r="D264" s="363">
        <v>4054</v>
      </c>
      <c r="E264" s="363">
        <v>3468</v>
      </c>
      <c r="F264" s="364">
        <v>7522</v>
      </c>
    </row>
    <row r="265" spans="1:6" x14ac:dyDescent="0.2">
      <c r="A265" s="362" t="s">
        <v>926</v>
      </c>
      <c r="B265" s="363">
        <v>7579</v>
      </c>
      <c r="C265" s="363">
        <v>0</v>
      </c>
      <c r="D265" s="363">
        <v>0</v>
      </c>
      <c r="E265" s="363">
        <v>0</v>
      </c>
      <c r="F265" s="364">
        <v>7579</v>
      </c>
    </row>
    <row r="266" spans="1:6" x14ac:dyDescent="0.2">
      <c r="A266" s="362" t="s">
        <v>927</v>
      </c>
      <c r="B266" s="363">
        <v>1500</v>
      </c>
      <c r="C266" s="363">
        <v>500</v>
      </c>
      <c r="D266" s="363">
        <v>500</v>
      </c>
      <c r="E266" s="363">
        <v>500</v>
      </c>
      <c r="F266" s="364">
        <v>3000</v>
      </c>
    </row>
    <row r="267" spans="1:6" x14ac:dyDescent="0.2">
      <c r="A267" s="362" t="s">
        <v>928</v>
      </c>
      <c r="B267" s="363">
        <v>0</v>
      </c>
      <c r="C267" s="363">
        <v>1300</v>
      </c>
      <c r="D267" s="363">
        <v>6000</v>
      </c>
      <c r="E267" s="363">
        <v>1300</v>
      </c>
      <c r="F267" s="364">
        <v>8600</v>
      </c>
    </row>
    <row r="268" spans="1:6" x14ac:dyDescent="0.2">
      <c r="A268" s="362" t="s">
        <v>929</v>
      </c>
      <c r="B268" s="363">
        <v>112</v>
      </c>
      <c r="C268" s="363">
        <v>0</v>
      </c>
      <c r="D268" s="363">
        <v>0</v>
      </c>
      <c r="E268" s="363">
        <v>0</v>
      </c>
      <c r="F268" s="364">
        <v>112</v>
      </c>
    </row>
    <row r="269" spans="1:6" x14ac:dyDescent="0.2">
      <c r="A269" s="362" t="s">
        <v>930</v>
      </c>
      <c r="B269" s="363">
        <v>0</v>
      </c>
      <c r="C269" s="363">
        <v>0</v>
      </c>
      <c r="D269" s="363">
        <v>0</v>
      </c>
      <c r="E269" s="363">
        <v>1788</v>
      </c>
      <c r="F269" s="364">
        <v>1788</v>
      </c>
    </row>
    <row r="270" spans="1:6" x14ac:dyDescent="0.2">
      <c r="A270" s="362" t="s">
        <v>931</v>
      </c>
      <c r="B270" s="363">
        <v>0</v>
      </c>
      <c r="C270" s="363">
        <v>0</v>
      </c>
      <c r="D270" s="363">
        <v>1000</v>
      </c>
      <c r="E270" s="363">
        <v>5000</v>
      </c>
      <c r="F270" s="364">
        <v>6000</v>
      </c>
    </row>
    <row r="271" spans="1:6" x14ac:dyDescent="0.2">
      <c r="A271" s="362" t="s">
        <v>932</v>
      </c>
      <c r="B271" s="363">
        <v>0</v>
      </c>
      <c r="C271" s="363">
        <v>0</v>
      </c>
      <c r="D271" s="363">
        <v>0</v>
      </c>
      <c r="E271" s="363">
        <v>8663</v>
      </c>
      <c r="F271" s="364">
        <v>8663</v>
      </c>
    </row>
    <row r="272" spans="1:6" x14ac:dyDescent="0.2">
      <c r="A272" s="362" t="s">
        <v>933</v>
      </c>
      <c r="B272" s="363">
        <v>0</v>
      </c>
      <c r="C272" s="363">
        <v>250</v>
      </c>
      <c r="D272" s="363">
        <v>0</v>
      </c>
      <c r="E272" s="363">
        <v>0</v>
      </c>
      <c r="F272" s="364">
        <v>250</v>
      </c>
    </row>
    <row r="273" spans="1:6" x14ac:dyDescent="0.2">
      <c r="A273" s="362" t="s">
        <v>934</v>
      </c>
      <c r="B273" s="363">
        <v>0</v>
      </c>
      <c r="C273" s="363">
        <v>600</v>
      </c>
      <c r="D273" s="363">
        <v>600</v>
      </c>
      <c r="E273" s="363">
        <v>600</v>
      </c>
      <c r="F273" s="364">
        <v>1800</v>
      </c>
    </row>
    <row r="274" spans="1:6" x14ac:dyDescent="0.2">
      <c r="A274" s="362" t="s">
        <v>935</v>
      </c>
      <c r="B274" s="363">
        <v>0</v>
      </c>
      <c r="C274" s="363">
        <v>2500</v>
      </c>
      <c r="D274" s="363">
        <v>2500</v>
      </c>
      <c r="E274" s="363">
        <v>2500</v>
      </c>
      <c r="F274" s="364">
        <v>7500</v>
      </c>
    </row>
    <row r="275" spans="1:6" x14ac:dyDescent="0.2">
      <c r="A275" s="362" t="s">
        <v>936</v>
      </c>
      <c r="B275" s="363">
        <v>0</v>
      </c>
      <c r="C275" s="363">
        <v>100</v>
      </c>
      <c r="D275" s="363">
        <v>100</v>
      </c>
      <c r="E275" s="363">
        <v>100</v>
      </c>
      <c r="F275" s="364">
        <v>300</v>
      </c>
    </row>
    <row r="276" spans="1:6" x14ac:dyDescent="0.2">
      <c r="A276" s="362" t="s">
        <v>937</v>
      </c>
      <c r="B276" s="363">
        <v>0</v>
      </c>
      <c r="C276" s="363">
        <v>1000</v>
      </c>
      <c r="D276" s="363">
        <v>0</v>
      </c>
      <c r="E276" s="363">
        <v>1000</v>
      </c>
      <c r="F276" s="364">
        <v>2000</v>
      </c>
    </row>
    <row r="277" spans="1:6" x14ac:dyDescent="0.2">
      <c r="A277" s="362" t="s">
        <v>938</v>
      </c>
      <c r="B277" s="363">
        <v>1011</v>
      </c>
      <c r="C277" s="363">
        <v>3034</v>
      </c>
      <c r="D277" s="363">
        <v>16188</v>
      </c>
      <c r="E277" s="363">
        <v>0</v>
      </c>
      <c r="F277" s="364">
        <v>20233</v>
      </c>
    </row>
    <row r="278" spans="1:6" x14ac:dyDescent="0.2">
      <c r="A278" s="362" t="s">
        <v>939</v>
      </c>
      <c r="B278" s="363">
        <v>750</v>
      </c>
      <c r="C278" s="363">
        <v>250</v>
      </c>
      <c r="D278" s="363">
        <v>250</v>
      </c>
      <c r="E278" s="363">
        <v>250</v>
      </c>
      <c r="F278" s="364">
        <v>1500</v>
      </c>
    </row>
    <row r="279" spans="1:6" x14ac:dyDescent="0.2">
      <c r="A279" s="362" t="s">
        <v>940</v>
      </c>
      <c r="B279" s="363">
        <v>300</v>
      </c>
      <c r="C279" s="363">
        <v>0</v>
      </c>
      <c r="D279" s="363">
        <v>0</v>
      </c>
      <c r="E279" s="363">
        <v>0</v>
      </c>
      <c r="F279" s="364">
        <v>300</v>
      </c>
    </row>
    <row r="280" spans="1:6" x14ac:dyDescent="0.2">
      <c r="A280" s="362" t="s">
        <v>941</v>
      </c>
      <c r="B280" s="363">
        <v>0</v>
      </c>
      <c r="C280" s="363">
        <v>2500</v>
      </c>
      <c r="D280" s="363">
        <v>0</v>
      </c>
      <c r="E280" s="363">
        <v>0</v>
      </c>
      <c r="F280" s="364">
        <v>2500</v>
      </c>
    </row>
    <row r="281" spans="1:6" x14ac:dyDescent="0.2">
      <c r="A281" s="362" t="s">
        <v>942</v>
      </c>
      <c r="B281" s="363">
        <v>0</v>
      </c>
      <c r="C281" s="363">
        <v>1500</v>
      </c>
      <c r="D281" s="363">
        <v>1500</v>
      </c>
      <c r="E281" s="363">
        <v>1500</v>
      </c>
      <c r="F281" s="364">
        <v>4500</v>
      </c>
    </row>
    <row r="282" spans="1:6" x14ac:dyDescent="0.2">
      <c r="A282" s="362" t="s">
        <v>943</v>
      </c>
      <c r="B282" s="363">
        <v>1000</v>
      </c>
      <c r="C282" s="363">
        <v>1000</v>
      </c>
      <c r="D282" s="363">
        <v>1000</v>
      </c>
      <c r="E282" s="363">
        <v>1000</v>
      </c>
      <c r="F282" s="364">
        <v>4000</v>
      </c>
    </row>
    <row r="283" spans="1:6" x14ac:dyDescent="0.2">
      <c r="A283" s="362" t="s">
        <v>944</v>
      </c>
      <c r="B283" s="363">
        <v>2000</v>
      </c>
      <c r="C283" s="363">
        <v>2500</v>
      </c>
      <c r="D283" s="363">
        <v>2500</v>
      </c>
      <c r="E283" s="363">
        <v>2590</v>
      </c>
      <c r="F283" s="364">
        <v>9590</v>
      </c>
    </row>
    <row r="284" spans="1:6" x14ac:dyDescent="0.2">
      <c r="A284" s="362" t="s">
        <v>945</v>
      </c>
      <c r="B284" s="363">
        <v>400</v>
      </c>
      <c r="C284" s="363">
        <v>200</v>
      </c>
      <c r="D284" s="363">
        <v>200</v>
      </c>
      <c r="E284" s="363">
        <v>200</v>
      </c>
      <c r="F284" s="364">
        <v>1000</v>
      </c>
    </row>
    <row r="285" spans="1:6" x14ac:dyDescent="0.2">
      <c r="A285" s="362" t="s">
        <v>946</v>
      </c>
      <c r="B285" s="363">
        <v>0</v>
      </c>
      <c r="C285" s="363">
        <v>1000</v>
      </c>
      <c r="D285" s="363">
        <v>1000</v>
      </c>
      <c r="E285" s="363">
        <v>1000</v>
      </c>
      <c r="F285" s="364">
        <v>3000</v>
      </c>
    </row>
    <row r="286" spans="1:6" x14ac:dyDescent="0.2">
      <c r="A286" s="362" t="s">
        <v>947</v>
      </c>
      <c r="B286" s="363">
        <v>0</v>
      </c>
      <c r="C286" s="363">
        <v>505</v>
      </c>
      <c r="D286" s="363">
        <v>510</v>
      </c>
      <c r="E286" s="363">
        <v>510</v>
      </c>
      <c r="F286" s="364">
        <v>1525</v>
      </c>
    </row>
    <row r="287" spans="1:6" x14ac:dyDescent="0.2">
      <c r="A287" s="362" t="s">
        <v>948</v>
      </c>
      <c r="B287" s="363">
        <v>0</v>
      </c>
      <c r="C287" s="363">
        <v>1113</v>
      </c>
      <c r="D287" s="363">
        <v>1118</v>
      </c>
      <c r="E287" s="363">
        <v>1118</v>
      </c>
      <c r="F287" s="364">
        <v>3349</v>
      </c>
    </row>
    <row r="288" spans="1:6" x14ac:dyDescent="0.2">
      <c r="A288" s="362" t="s">
        <v>949</v>
      </c>
      <c r="B288" s="363">
        <v>0</v>
      </c>
      <c r="C288" s="363">
        <v>400</v>
      </c>
      <c r="D288" s="363">
        <v>400</v>
      </c>
      <c r="E288" s="363">
        <v>400</v>
      </c>
      <c r="F288" s="364">
        <v>1200</v>
      </c>
    </row>
    <row r="289" spans="1:6" x14ac:dyDescent="0.2">
      <c r="A289" s="362" t="s">
        <v>950</v>
      </c>
      <c r="B289" s="363">
        <v>0</v>
      </c>
      <c r="C289" s="363">
        <v>1250</v>
      </c>
      <c r="D289" s="363">
        <v>1250</v>
      </c>
      <c r="E289" s="363">
        <v>1250</v>
      </c>
      <c r="F289" s="364">
        <v>3750</v>
      </c>
    </row>
    <row r="290" spans="1:6" x14ac:dyDescent="0.2">
      <c r="A290" s="362" t="s">
        <v>951</v>
      </c>
      <c r="B290" s="363">
        <v>180</v>
      </c>
      <c r="C290" s="363">
        <v>110</v>
      </c>
      <c r="D290" s="363">
        <v>80</v>
      </c>
      <c r="E290" s="363">
        <v>50</v>
      </c>
      <c r="F290" s="364">
        <v>420</v>
      </c>
    </row>
    <row r="291" spans="1:6" x14ac:dyDescent="0.2">
      <c r="A291" s="362" t="s">
        <v>952</v>
      </c>
      <c r="B291" s="363">
        <v>0</v>
      </c>
      <c r="C291" s="363">
        <v>1160</v>
      </c>
      <c r="D291" s="363">
        <v>1160</v>
      </c>
      <c r="E291" s="363">
        <v>1160</v>
      </c>
      <c r="F291" s="364">
        <v>3480</v>
      </c>
    </row>
    <row r="292" spans="1:6" x14ac:dyDescent="0.2">
      <c r="A292" s="362" t="s">
        <v>953</v>
      </c>
      <c r="B292" s="363">
        <v>0</v>
      </c>
      <c r="C292" s="363">
        <v>325</v>
      </c>
      <c r="D292" s="363">
        <v>325</v>
      </c>
      <c r="E292" s="363">
        <v>350</v>
      </c>
      <c r="F292" s="364">
        <v>1000</v>
      </c>
    </row>
    <row r="293" spans="1:6" x14ac:dyDescent="0.2">
      <c r="A293" s="362" t="s">
        <v>954</v>
      </c>
      <c r="B293" s="363">
        <v>1000</v>
      </c>
      <c r="C293" s="363">
        <v>5118</v>
      </c>
      <c r="D293" s="363">
        <v>0</v>
      </c>
      <c r="E293" s="363">
        <v>0</v>
      </c>
      <c r="F293" s="364">
        <v>6118</v>
      </c>
    </row>
    <row r="294" spans="1:6" x14ac:dyDescent="0.2">
      <c r="A294" s="362" t="s">
        <v>955</v>
      </c>
      <c r="B294" s="363">
        <v>450</v>
      </c>
      <c r="C294" s="363">
        <v>0</v>
      </c>
      <c r="D294" s="363">
        <v>0</v>
      </c>
      <c r="E294" s="363">
        <v>0</v>
      </c>
      <c r="F294" s="364">
        <v>450</v>
      </c>
    </row>
    <row r="295" spans="1:6" x14ac:dyDescent="0.2">
      <c r="A295" s="362" t="s">
        <v>956</v>
      </c>
      <c r="B295" s="363">
        <v>54</v>
      </c>
      <c r="C295" s="363">
        <v>55</v>
      </c>
      <c r="D295" s="363">
        <v>56</v>
      </c>
      <c r="E295" s="363">
        <v>57</v>
      </c>
      <c r="F295" s="364">
        <v>222</v>
      </c>
    </row>
    <row r="296" spans="1:6" x14ac:dyDescent="0.2">
      <c r="A296" s="362" t="s">
        <v>957</v>
      </c>
      <c r="B296" s="363">
        <v>0</v>
      </c>
      <c r="C296" s="363">
        <v>1000</v>
      </c>
      <c r="D296" s="363">
        <v>1000</v>
      </c>
      <c r="E296" s="363">
        <v>1000</v>
      </c>
      <c r="F296" s="364">
        <v>3000</v>
      </c>
    </row>
    <row r="297" spans="1:6" x14ac:dyDescent="0.2">
      <c r="A297" s="362" t="s">
        <v>958</v>
      </c>
      <c r="B297" s="363">
        <v>0</v>
      </c>
      <c r="C297" s="363">
        <v>1000</v>
      </c>
      <c r="D297" s="363">
        <v>1000</v>
      </c>
      <c r="E297" s="363">
        <v>1000</v>
      </c>
      <c r="F297" s="364">
        <v>3000</v>
      </c>
    </row>
    <row r="298" spans="1:6" x14ac:dyDescent="0.2">
      <c r="A298" s="362" t="s">
        <v>959</v>
      </c>
      <c r="B298" s="363">
        <v>0</v>
      </c>
      <c r="C298" s="363">
        <v>1838</v>
      </c>
      <c r="D298" s="363">
        <v>1559</v>
      </c>
      <c r="E298" s="363">
        <v>1559</v>
      </c>
      <c r="F298" s="364">
        <v>4956</v>
      </c>
    </row>
    <row r="299" spans="1:6" x14ac:dyDescent="0.2">
      <c r="A299" s="362" t="s">
        <v>960</v>
      </c>
      <c r="B299" s="363">
        <v>0</v>
      </c>
      <c r="C299" s="363">
        <v>2100</v>
      </c>
      <c r="D299" s="363">
        <v>2100</v>
      </c>
      <c r="E299" s="363">
        <v>2100</v>
      </c>
      <c r="F299" s="364">
        <v>6300</v>
      </c>
    </row>
    <row r="300" spans="1:6" x14ac:dyDescent="0.2">
      <c r="A300" s="362" t="s">
        <v>961</v>
      </c>
      <c r="B300" s="363">
        <v>0</v>
      </c>
      <c r="C300" s="363">
        <v>1500</v>
      </c>
      <c r="D300" s="363">
        <v>1500</v>
      </c>
      <c r="E300" s="363">
        <v>1500</v>
      </c>
      <c r="F300" s="364">
        <v>4500</v>
      </c>
    </row>
    <row r="301" spans="1:6" x14ac:dyDescent="0.2">
      <c r="A301" s="362" t="s">
        <v>962</v>
      </c>
      <c r="B301" s="363">
        <v>0</v>
      </c>
      <c r="C301" s="363">
        <v>250</v>
      </c>
      <c r="D301" s="363">
        <v>250</v>
      </c>
      <c r="E301" s="363">
        <v>250</v>
      </c>
      <c r="F301" s="364">
        <v>750</v>
      </c>
    </row>
    <row r="302" spans="1:6" x14ac:dyDescent="0.2">
      <c r="A302" s="362" t="s">
        <v>963</v>
      </c>
      <c r="B302" s="363">
        <v>310</v>
      </c>
      <c r="C302" s="363">
        <v>50</v>
      </c>
      <c r="D302" s="363">
        <v>50</v>
      </c>
      <c r="E302" s="363">
        <v>50</v>
      </c>
      <c r="F302" s="364">
        <v>460</v>
      </c>
    </row>
    <row r="303" spans="1:6" x14ac:dyDescent="0.2">
      <c r="A303" s="362" t="s">
        <v>964</v>
      </c>
      <c r="B303" s="363">
        <v>150</v>
      </c>
      <c r="C303" s="363">
        <v>150</v>
      </c>
      <c r="D303" s="363">
        <v>150</v>
      </c>
      <c r="E303" s="363">
        <v>150</v>
      </c>
      <c r="F303" s="364">
        <v>600</v>
      </c>
    </row>
    <row r="304" spans="1:6" x14ac:dyDescent="0.2">
      <c r="A304" s="362" t="s">
        <v>965</v>
      </c>
      <c r="B304" s="363">
        <v>2000</v>
      </c>
      <c r="C304" s="363">
        <v>2000</v>
      </c>
      <c r="D304" s="363">
        <v>2000</v>
      </c>
      <c r="E304" s="363">
        <v>2000</v>
      </c>
      <c r="F304" s="364">
        <v>8000</v>
      </c>
    </row>
    <row r="305" spans="1:6" x14ac:dyDescent="0.2">
      <c r="A305" s="362" t="s">
        <v>966</v>
      </c>
      <c r="B305" s="363">
        <v>1000</v>
      </c>
      <c r="C305" s="363">
        <v>4500</v>
      </c>
      <c r="D305" s="363">
        <v>4500</v>
      </c>
      <c r="E305" s="363">
        <v>4500</v>
      </c>
      <c r="F305" s="364">
        <v>14500</v>
      </c>
    </row>
    <row r="306" spans="1:6" x14ac:dyDescent="0.2">
      <c r="A306" s="362" t="s">
        <v>967</v>
      </c>
      <c r="B306" s="363">
        <v>19100</v>
      </c>
      <c r="C306" s="363">
        <v>5530</v>
      </c>
      <c r="D306" s="363">
        <v>9135</v>
      </c>
      <c r="E306" s="363">
        <v>9135</v>
      </c>
      <c r="F306" s="364">
        <v>42900</v>
      </c>
    </row>
    <row r="307" spans="1:6" x14ac:dyDescent="0.2">
      <c r="A307" s="362" t="s">
        <v>968</v>
      </c>
      <c r="B307" s="363">
        <v>6500</v>
      </c>
      <c r="C307" s="363">
        <v>11000</v>
      </c>
      <c r="D307" s="363">
        <v>17235</v>
      </c>
      <c r="E307" s="363">
        <v>21235</v>
      </c>
      <c r="F307" s="364">
        <v>55970</v>
      </c>
    </row>
    <row r="308" spans="1:6" x14ac:dyDescent="0.2">
      <c r="A308" s="362" t="s">
        <v>969</v>
      </c>
      <c r="B308" s="363">
        <v>50</v>
      </c>
      <c r="C308" s="363">
        <v>50</v>
      </c>
      <c r="D308" s="363">
        <v>50</v>
      </c>
      <c r="E308" s="363">
        <v>50</v>
      </c>
      <c r="F308" s="364">
        <v>200</v>
      </c>
    </row>
    <row r="309" spans="1:6" x14ac:dyDescent="0.2">
      <c r="A309" s="362" t="s">
        <v>970</v>
      </c>
      <c r="B309" s="363">
        <v>480</v>
      </c>
      <c r="C309" s="363">
        <v>500</v>
      </c>
      <c r="D309" s="363">
        <v>500</v>
      </c>
      <c r="E309" s="363">
        <v>500</v>
      </c>
      <c r="F309" s="364">
        <v>1980</v>
      </c>
    </row>
    <row r="310" spans="1:6" x14ac:dyDescent="0.2">
      <c r="A310" s="362" t="s">
        <v>971</v>
      </c>
      <c r="B310" s="363">
        <v>0</v>
      </c>
      <c r="C310" s="363">
        <v>1000</v>
      </c>
      <c r="D310" s="363">
        <v>0</v>
      </c>
      <c r="E310" s="363">
        <v>0</v>
      </c>
      <c r="F310" s="364">
        <v>1000</v>
      </c>
    </row>
    <row r="311" spans="1:6" x14ac:dyDescent="0.2">
      <c r="A311" s="362" t="s">
        <v>972</v>
      </c>
      <c r="B311" s="363">
        <v>1728</v>
      </c>
      <c r="C311" s="363">
        <v>1350</v>
      </c>
      <c r="D311" s="363">
        <v>1350</v>
      </c>
      <c r="E311" s="363">
        <v>1350</v>
      </c>
      <c r="F311" s="364">
        <v>5778</v>
      </c>
    </row>
    <row r="312" spans="1:6" x14ac:dyDescent="0.2">
      <c r="A312" s="362" t="s">
        <v>973</v>
      </c>
      <c r="B312" s="363">
        <v>1200</v>
      </c>
      <c r="C312" s="363">
        <v>2400</v>
      </c>
      <c r="D312" s="363">
        <v>2400</v>
      </c>
      <c r="E312" s="363">
        <v>2400</v>
      </c>
      <c r="F312" s="364">
        <v>8400</v>
      </c>
    </row>
    <row r="313" spans="1:6" x14ac:dyDescent="0.2">
      <c r="A313" s="362" t="s">
        <v>974</v>
      </c>
      <c r="B313" s="363">
        <v>11960</v>
      </c>
      <c r="C313" s="363">
        <v>5830</v>
      </c>
      <c r="D313" s="363">
        <v>12430</v>
      </c>
      <c r="E313" s="363">
        <v>12180</v>
      </c>
      <c r="F313" s="364">
        <v>42400</v>
      </c>
    </row>
    <row r="314" spans="1:6" x14ac:dyDescent="0.2">
      <c r="A314" s="362" t="s">
        <v>975</v>
      </c>
      <c r="B314" s="363">
        <v>293</v>
      </c>
      <c r="C314" s="363">
        <v>250</v>
      </c>
      <c r="D314" s="363">
        <v>240</v>
      </c>
      <c r="E314" s="363">
        <v>210</v>
      </c>
      <c r="F314" s="364">
        <v>993</v>
      </c>
    </row>
    <row r="315" spans="1:6" x14ac:dyDescent="0.2">
      <c r="A315" s="362" t="s">
        <v>976</v>
      </c>
      <c r="B315" s="363">
        <v>2761</v>
      </c>
      <c r="C315" s="363">
        <v>2150</v>
      </c>
      <c r="D315" s="363">
        <v>2150</v>
      </c>
      <c r="E315" s="363">
        <v>2150</v>
      </c>
      <c r="F315" s="364">
        <v>9211</v>
      </c>
    </row>
    <row r="316" spans="1:6" x14ac:dyDescent="0.2">
      <c r="A316" s="362" t="s">
        <v>977</v>
      </c>
      <c r="B316" s="363">
        <v>290</v>
      </c>
      <c r="C316" s="363">
        <v>310</v>
      </c>
      <c r="D316" s="363">
        <v>318</v>
      </c>
      <c r="E316" s="363">
        <v>325</v>
      </c>
      <c r="F316" s="364">
        <v>1243</v>
      </c>
    </row>
    <row r="317" spans="1:6" x14ac:dyDescent="0.2">
      <c r="A317" s="362" t="s">
        <v>978</v>
      </c>
      <c r="B317" s="363">
        <v>341</v>
      </c>
      <c r="C317" s="363">
        <v>190</v>
      </c>
      <c r="D317" s="363">
        <v>195</v>
      </c>
      <c r="E317" s="363">
        <v>200</v>
      </c>
      <c r="F317" s="364">
        <v>926</v>
      </c>
    </row>
    <row r="318" spans="1:6" x14ac:dyDescent="0.2">
      <c r="A318" s="362" t="s">
        <v>979</v>
      </c>
      <c r="B318" s="363">
        <v>150</v>
      </c>
      <c r="C318" s="363">
        <v>296</v>
      </c>
      <c r="D318" s="363">
        <v>300</v>
      </c>
      <c r="E318" s="363">
        <v>305</v>
      </c>
      <c r="F318" s="364">
        <v>1051</v>
      </c>
    </row>
    <row r="319" spans="1:6" x14ac:dyDescent="0.2">
      <c r="A319" s="362" t="s">
        <v>980</v>
      </c>
      <c r="B319" s="363">
        <v>800</v>
      </c>
      <c r="C319" s="363">
        <v>1250</v>
      </c>
      <c r="D319" s="363">
        <v>750</v>
      </c>
      <c r="E319" s="363">
        <v>750</v>
      </c>
      <c r="F319" s="364">
        <v>3550</v>
      </c>
    </row>
    <row r="320" spans="1:6" x14ac:dyDescent="0.2">
      <c r="A320" s="362" t="s">
        <v>981</v>
      </c>
      <c r="B320" s="363">
        <v>270</v>
      </c>
      <c r="C320" s="363">
        <v>150</v>
      </c>
      <c r="D320" s="363">
        <v>155</v>
      </c>
      <c r="E320" s="363">
        <v>160</v>
      </c>
      <c r="F320" s="364">
        <v>735</v>
      </c>
    </row>
    <row r="321" spans="1:6" x14ac:dyDescent="0.2">
      <c r="A321" s="362" t="s">
        <v>982</v>
      </c>
      <c r="B321" s="363">
        <v>550</v>
      </c>
      <c r="C321" s="363">
        <v>0</v>
      </c>
      <c r="D321" s="363">
        <v>0</v>
      </c>
      <c r="E321" s="363">
        <v>0</v>
      </c>
      <c r="F321" s="364">
        <v>550</v>
      </c>
    </row>
    <row r="322" spans="1:6" x14ac:dyDescent="0.2">
      <c r="A322" s="362" t="s">
        <v>983</v>
      </c>
      <c r="B322" s="363">
        <v>900</v>
      </c>
      <c r="C322" s="363">
        <v>0</v>
      </c>
      <c r="D322" s="363">
        <v>0</v>
      </c>
      <c r="E322" s="363">
        <v>0</v>
      </c>
      <c r="F322" s="364">
        <v>900</v>
      </c>
    </row>
    <row r="323" spans="1:6" x14ac:dyDescent="0.2">
      <c r="A323" s="362" t="s">
        <v>984</v>
      </c>
      <c r="B323" s="363">
        <v>910</v>
      </c>
      <c r="C323" s="363">
        <v>930</v>
      </c>
      <c r="D323" s="363">
        <v>950</v>
      </c>
      <c r="E323" s="363">
        <v>970</v>
      </c>
      <c r="F323" s="364">
        <v>3760</v>
      </c>
    </row>
    <row r="324" spans="1:6" x14ac:dyDescent="0.2">
      <c r="A324" s="362" t="s">
        <v>985</v>
      </c>
      <c r="B324" s="363">
        <v>825</v>
      </c>
      <c r="C324" s="363">
        <v>750</v>
      </c>
      <c r="D324" s="363">
        <v>750</v>
      </c>
      <c r="E324" s="363">
        <v>750</v>
      </c>
      <c r="F324" s="364">
        <v>3075</v>
      </c>
    </row>
    <row r="325" spans="1:6" x14ac:dyDescent="0.2">
      <c r="A325" s="362" t="s">
        <v>210</v>
      </c>
      <c r="B325" s="363">
        <v>79936</v>
      </c>
      <c r="C325" s="363">
        <v>90494</v>
      </c>
      <c r="D325" s="363">
        <v>107414</v>
      </c>
      <c r="E325" s="363">
        <v>105245</v>
      </c>
      <c r="F325" s="364">
        <v>383089</v>
      </c>
    </row>
    <row r="326" spans="1:6" x14ac:dyDescent="0.2">
      <c r="A326" s="362" t="s">
        <v>211</v>
      </c>
      <c r="B326" s="363"/>
      <c r="C326" s="363"/>
      <c r="D326" s="363"/>
      <c r="E326" s="363"/>
      <c r="F326" s="364"/>
    </row>
    <row r="327" spans="1:6" x14ac:dyDescent="0.2">
      <c r="A327" s="362" t="s">
        <v>986</v>
      </c>
      <c r="B327" s="363">
        <v>0</v>
      </c>
      <c r="C327" s="363">
        <v>0</v>
      </c>
      <c r="D327" s="363">
        <v>0</v>
      </c>
      <c r="E327" s="363">
        <v>496</v>
      </c>
      <c r="F327" s="364">
        <v>496</v>
      </c>
    </row>
    <row r="328" spans="1:6" x14ac:dyDescent="0.2">
      <c r="A328" s="362" t="s">
        <v>987</v>
      </c>
      <c r="B328" s="363">
        <v>550</v>
      </c>
      <c r="C328" s="363">
        <v>904</v>
      </c>
      <c r="D328" s="363">
        <v>0</v>
      </c>
      <c r="E328" s="363">
        <v>0</v>
      </c>
      <c r="F328" s="364">
        <v>1454</v>
      </c>
    </row>
    <row r="329" spans="1:6" x14ac:dyDescent="0.2">
      <c r="A329" s="362" t="s">
        <v>988</v>
      </c>
      <c r="B329" s="363">
        <v>64</v>
      </c>
      <c r="C329" s="363">
        <v>0</v>
      </c>
      <c r="D329" s="363">
        <v>0</v>
      </c>
      <c r="E329" s="363">
        <v>0</v>
      </c>
      <c r="F329" s="364">
        <v>64</v>
      </c>
    </row>
    <row r="330" spans="1:6" x14ac:dyDescent="0.2">
      <c r="A330" s="362" t="s">
        <v>989</v>
      </c>
      <c r="B330" s="363">
        <v>17400</v>
      </c>
      <c r="C330" s="363">
        <v>0</v>
      </c>
      <c r="D330" s="363">
        <v>0</v>
      </c>
      <c r="E330" s="363">
        <v>0</v>
      </c>
      <c r="F330" s="364">
        <v>17400</v>
      </c>
    </row>
    <row r="331" spans="1:6" x14ac:dyDescent="0.2">
      <c r="A331" s="362" t="s">
        <v>990</v>
      </c>
      <c r="B331" s="363">
        <v>0</v>
      </c>
      <c r="C331" s="363">
        <v>250</v>
      </c>
      <c r="D331" s="363">
        <v>0</v>
      </c>
      <c r="E331" s="363">
        <v>250</v>
      </c>
      <c r="F331" s="364">
        <v>500</v>
      </c>
    </row>
    <row r="332" spans="1:6" x14ac:dyDescent="0.2">
      <c r="A332" s="362" t="s">
        <v>991</v>
      </c>
      <c r="B332" s="363">
        <v>750</v>
      </c>
      <c r="C332" s="363">
        <v>0</v>
      </c>
      <c r="D332" s="363">
        <v>0</v>
      </c>
      <c r="E332" s="363">
        <v>0</v>
      </c>
      <c r="F332" s="364">
        <v>750</v>
      </c>
    </row>
    <row r="333" spans="1:6" x14ac:dyDescent="0.2">
      <c r="A333" s="362" t="s">
        <v>992</v>
      </c>
      <c r="B333" s="363">
        <v>0</v>
      </c>
      <c r="C333" s="363">
        <v>1214</v>
      </c>
      <c r="D333" s="363">
        <v>0</v>
      </c>
      <c r="E333" s="363">
        <v>0</v>
      </c>
      <c r="F333" s="364">
        <v>1214</v>
      </c>
    </row>
    <row r="334" spans="1:6" x14ac:dyDescent="0.2">
      <c r="A334" s="362" t="s">
        <v>993</v>
      </c>
      <c r="B334" s="363">
        <v>0</v>
      </c>
      <c r="C334" s="363">
        <v>1384</v>
      </c>
      <c r="D334" s="363">
        <v>0</v>
      </c>
      <c r="E334" s="363">
        <v>0</v>
      </c>
      <c r="F334" s="364">
        <v>1384</v>
      </c>
    </row>
    <row r="335" spans="1:6" x14ac:dyDescent="0.2">
      <c r="A335" s="362" t="s">
        <v>994</v>
      </c>
      <c r="B335" s="363">
        <v>0</v>
      </c>
      <c r="C335" s="363">
        <v>0</v>
      </c>
      <c r="D335" s="363">
        <v>305</v>
      </c>
      <c r="E335" s="363">
        <v>0</v>
      </c>
      <c r="F335" s="364">
        <v>305</v>
      </c>
    </row>
    <row r="336" spans="1:6" x14ac:dyDescent="0.2">
      <c r="A336" s="362" t="s">
        <v>995</v>
      </c>
      <c r="B336" s="363">
        <v>1142</v>
      </c>
      <c r="C336" s="363">
        <v>0</v>
      </c>
      <c r="D336" s="363">
        <v>0</v>
      </c>
      <c r="E336" s="363">
        <v>0</v>
      </c>
      <c r="F336" s="364">
        <v>1142</v>
      </c>
    </row>
    <row r="337" spans="1:6" x14ac:dyDescent="0.2">
      <c r="A337" s="362" t="s">
        <v>996</v>
      </c>
      <c r="B337" s="363">
        <v>0</v>
      </c>
      <c r="C337" s="363">
        <v>0</v>
      </c>
      <c r="D337" s="363">
        <v>0</v>
      </c>
      <c r="E337" s="363">
        <v>482</v>
      </c>
      <c r="F337" s="364">
        <v>482</v>
      </c>
    </row>
    <row r="338" spans="1:6" x14ac:dyDescent="0.2">
      <c r="A338" s="362" t="s">
        <v>997</v>
      </c>
      <c r="B338" s="363">
        <v>0</v>
      </c>
      <c r="C338" s="363">
        <v>0</v>
      </c>
      <c r="D338" s="363">
        <v>0</v>
      </c>
      <c r="E338" s="363">
        <v>5288</v>
      </c>
      <c r="F338" s="364">
        <v>5288</v>
      </c>
    </row>
    <row r="339" spans="1:6" x14ac:dyDescent="0.2">
      <c r="A339" s="362" t="s">
        <v>998</v>
      </c>
      <c r="B339" s="363">
        <v>141</v>
      </c>
      <c r="C339" s="363">
        <v>0</v>
      </c>
      <c r="D339" s="363">
        <v>0</v>
      </c>
      <c r="E339" s="363">
        <v>0</v>
      </c>
      <c r="F339" s="364">
        <v>141</v>
      </c>
    </row>
    <row r="340" spans="1:6" x14ac:dyDescent="0.2">
      <c r="A340" s="362" t="s">
        <v>999</v>
      </c>
      <c r="B340" s="363">
        <v>609</v>
      </c>
      <c r="C340" s="363">
        <v>2000</v>
      </c>
      <c r="D340" s="363">
        <v>4995</v>
      </c>
      <c r="E340" s="363">
        <v>0</v>
      </c>
      <c r="F340" s="364">
        <v>7604</v>
      </c>
    </row>
    <row r="341" spans="1:6" x14ac:dyDescent="0.2">
      <c r="A341" s="362" t="s">
        <v>1000</v>
      </c>
      <c r="B341" s="363">
        <v>106</v>
      </c>
      <c r="C341" s="363">
        <v>0</v>
      </c>
      <c r="D341" s="363">
        <v>0</v>
      </c>
      <c r="E341" s="363">
        <v>0</v>
      </c>
      <c r="F341" s="364">
        <v>106</v>
      </c>
    </row>
    <row r="342" spans="1:6" x14ac:dyDescent="0.2">
      <c r="A342" s="362" t="s">
        <v>1001</v>
      </c>
      <c r="B342" s="363">
        <v>0</v>
      </c>
      <c r="C342" s="363">
        <v>0</v>
      </c>
      <c r="D342" s="363">
        <v>0</v>
      </c>
      <c r="E342" s="363">
        <v>313</v>
      </c>
      <c r="F342" s="364">
        <v>313</v>
      </c>
    </row>
    <row r="343" spans="1:6" x14ac:dyDescent="0.2">
      <c r="A343" s="362" t="s">
        <v>1002</v>
      </c>
      <c r="B343" s="363">
        <v>0</v>
      </c>
      <c r="C343" s="363">
        <v>487</v>
      </c>
      <c r="D343" s="363">
        <v>0</v>
      </c>
      <c r="E343" s="363">
        <v>0</v>
      </c>
      <c r="F343" s="364">
        <v>487</v>
      </c>
    </row>
    <row r="344" spans="1:6" x14ac:dyDescent="0.2">
      <c r="A344" s="362" t="s">
        <v>1003</v>
      </c>
      <c r="B344" s="363">
        <v>0</v>
      </c>
      <c r="C344" s="363">
        <v>0</v>
      </c>
      <c r="D344" s="363">
        <v>342</v>
      </c>
      <c r="E344" s="363">
        <v>0</v>
      </c>
      <c r="F344" s="364">
        <v>342</v>
      </c>
    </row>
    <row r="345" spans="1:6" x14ac:dyDescent="0.2">
      <c r="A345" s="362" t="s">
        <v>1004</v>
      </c>
      <c r="B345" s="363">
        <v>0</v>
      </c>
      <c r="C345" s="363">
        <v>0</v>
      </c>
      <c r="D345" s="363">
        <v>0</v>
      </c>
      <c r="E345" s="363">
        <v>1204</v>
      </c>
      <c r="F345" s="364">
        <v>1204</v>
      </c>
    </row>
    <row r="346" spans="1:6" x14ac:dyDescent="0.2">
      <c r="A346" s="362" t="s">
        <v>1005</v>
      </c>
      <c r="B346" s="363">
        <v>3904.5</v>
      </c>
      <c r="C346" s="363">
        <v>0</v>
      </c>
      <c r="D346" s="363">
        <v>0</v>
      </c>
      <c r="E346" s="363">
        <v>0</v>
      </c>
      <c r="F346" s="364">
        <v>3904.5</v>
      </c>
    </row>
    <row r="347" spans="1:6" x14ac:dyDescent="0.2">
      <c r="A347" s="362" t="s">
        <v>1006</v>
      </c>
      <c r="B347" s="363">
        <v>0</v>
      </c>
      <c r="C347" s="363">
        <v>0</v>
      </c>
      <c r="D347" s="363">
        <v>609</v>
      </c>
      <c r="E347" s="363">
        <v>0</v>
      </c>
      <c r="F347" s="364">
        <v>609</v>
      </c>
    </row>
    <row r="348" spans="1:6" x14ac:dyDescent="0.2">
      <c r="A348" s="362" t="s">
        <v>1007</v>
      </c>
      <c r="B348" s="363">
        <v>330</v>
      </c>
      <c r="C348" s="363">
        <v>0</v>
      </c>
      <c r="D348" s="363">
        <v>903</v>
      </c>
      <c r="E348" s="363">
        <v>435</v>
      </c>
      <c r="F348" s="364">
        <v>1668</v>
      </c>
    </row>
    <row r="349" spans="1:6" x14ac:dyDescent="0.2">
      <c r="A349" s="362" t="s">
        <v>1008</v>
      </c>
      <c r="B349" s="363">
        <v>0</v>
      </c>
      <c r="C349" s="363">
        <v>0</v>
      </c>
      <c r="D349" s="363">
        <v>933</v>
      </c>
      <c r="E349" s="363">
        <v>921</v>
      </c>
      <c r="F349" s="364">
        <v>1854</v>
      </c>
    </row>
    <row r="350" spans="1:6" x14ac:dyDescent="0.2">
      <c r="A350" s="362" t="s">
        <v>1009</v>
      </c>
      <c r="B350" s="363">
        <v>300</v>
      </c>
      <c r="C350" s="363">
        <v>300</v>
      </c>
      <c r="D350" s="363">
        <v>300</v>
      </c>
      <c r="E350" s="363">
        <v>300</v>
      </c>
      <c r="F350" s="364">
        <v>1200</v>
      </c>
    </row>
    <row r="351" spans="1:6" x14ac:dyDescent="0.2">
      <c r="A351" s="362" t="s">
        <v>1010</v>
      </c>
      <c r="B351" s="363">
        <v>40</v>
      </c>
      <c r="C351" s="363">
        <v>40</v>
      </c>
      <c r="D351" s="363">
        <v>40</v>
      </c>
      <c r="E351" s="363">
        <v>40</v>
      </c>
      <c r="F351" s="364">
        <v>160</v>
      </c>
    </row>
    <row r="352" spans="1:6" x14ac:dyDescent="0.2">
      <c r="A352" s="362" t="s">
        <v>1011</v>
      </c>
      <c r="B352" s="363">
        <v>0</v>
      </c>
      <c r="C352" s="363">
        <v>400</v>
      </c>
      <c r="D352" s="363">
        <v>0</v>
      </c>
      <c r="E352" s="363">
        <v>400</v>
      </c>
      <c r="F352" s="364">
        <v>800</v>
      </c>
    </row>
    <row r="353" spans="1:6" x14ac:dyDescent="0.2">
      <c r="A353" s="362" t="s">
        <v>1012</v>
      </c>
      <c r="B353" s="363">
        <v>100</v>
      </c>
      <c r="C353" s="363">
        <v>100</v>
      </c>
      <c r="D353" s="363">
        <v>100</v>
      </c>
      <c r="E353" s="363">
        <v>0</v>
      </c>
      <c r="F353" s="364">
        <v>300</v>
      </c>
    </row>
    <row r="354" spans="1:6" x14ac:dyDescent="0.2">
      <c r="A354" s="362" t="s">
        <v>1013</v>
      </c>
      <c r="B354" s="363">
        <v>179</v>
      </c>
      <c r="C354" s="363">
        <v>200</v>
      </c>
      <c r="D354" s="363">
        <v>0</v>
      </c>
      <c r="E354" s="363">
        <v>200</v>
      </c>
      <c r="F354" s="364">
        <v>579</v>
      </c>
    </row>
    <row r="355" spans="1:6" x14ac:dyDescent="0.2">
      <c r="A355" s="362" t="s">
        <v>1014</v>
      </c>
      <c r="B355" s="363">
        <v>150</v>
      </c>
      <c r="C355" s="363">
        <v>250</v>
      </c>
      <c r="D355" s="363">
        <v>250</v>
      </c>
      <c r="E355" s="363">
        <v>250</v>
      </c>
      <c r="F355" s="364">
        <v>900</v>
      </c>
    </row>
    <row r="356" spans="1:6" x14ac:dyDescent="0.2">
      <c r="A356" s="362" t="s">
        <v>1015</v>
      </c>
      <c r="B356" s="363">
        <v>300</v>
      </c>
      <c r="C356" s="363">
        <v>0</v>
      </c>
      <c r="D356" s="363">
        <v>500</v>
      </c>
      <c r="E356" s="363">
        <v>0</v>
      </c>
      <c r="F356" s="364">
        <v>800</v>
      </c>
    </row>
    <row r="357" spans="1:6" x14ac:dyDescent="0.2">
      <c r="A357" s="362" t="s">
        <v>1016</v>
      </c>
      <c r="B357" s="363">
        <v>100</v>
      </c>
      <c r="C357" s="363">
        <v>0</v>
      </c>
      <c r="D357" s="363">
        <v>250</v>
      </c>
      <c r="E357" s="363">
        <v>0</v>
      </c>
      <c r="F357" s="364">
        <v>350</v>
      </c>
    </row>
    <row r="358" spans="1:6" x14ac:dyDescent="0.2">
      <c r="A358" s="362" t="s">
        <v>1017</v>
      </c>
      <c r="B358" s="363">
        <v>578</v>
      </c>
      <c r="C358" s="363">
        <v>777</v>
      </c>
      <c r="D358" s="363">
        <v>798</v>
      </c>
      <c r="E358" s="363">
        <v>671</v>
      </c>
      <c r="F358" s="364">
        <v>2824</v>
      </c>
    </row>
    <row r="359" spans="1:6" x14ac:dyDescent="0.2">
      <c r="A359" s="362" t="s">
        <v>1018</v>
      </c>
      <c r="B359" s="363">
        <v>730</v>
      </c>
      <c r="C359" s="363">
        <v>730</v>
      </c>
      <c r="D359" s="363">
        <v>730</v>
      </c>
      <c r="E359" s="363">
        <v>730</v>
      </c>
      <c r="F359" s="364">
        <v>2920</v>
      </c>
    </row>
    <row r="360" spans="1:6" x14ac:dyDescent="0.2">
      <c r="A360" s="362" t="s">
        <v>1019</v>
      </c>
      <c r="B360" s="363">
        <v>300</v>
      </c>
      <c r="C360" s="363">
        <v>300</v>
      </c>
      <c r="D360" s="363">
        <v>300</v>
      </c>
      <c r="E360" s="363">
        <v>300</v>
      </c>
      <c r="F360" s="364">
        <v>1200</v>
      </c>
    </row>
    <row r="361" spans="1:6" x14ac:dyDescent="0.2">
      <c r="A361" s="362" t="s">
        <v>1020</v>
      </c>
      <c r="B361" s="363">
        <v>50</v>
      </c>
      <c r="C361" s="363">
        <v>50</v>
      </c>
      <c r="D361" s="363">
        <v>50</v>
      </c>
      <c r="E361" s="363">
        <v>50</v>
      </c>
      <c r="F361" s="364">
        <v>200</v>
      </c>
    </row>
    <row r="362" spans="1:6" x14ac:dyDescent="0.2">
      <c r="A362" s="362" t="s">
        <v>1021</v>
      </c>
      <c r="B362" s="363">
        <v>192</v>
      </c>
      <c r="C362" s="363">
        <v>100</v>
      </c>
      <c r="D362" s="363">
        <v>100</v>
      </c>
      <c r="E362" s="363">
        <v>100</v>
      </c>
      <c r="F362" s="364">
        <v>492</v>
      </c>
    </row>
    <row r="363" spans="1:6" x14ac:dyDescent="0.2">
      <c r="A363" s="362" t="s">
        <v>1022</v>
      </c>
      <c r="B363" s="363">
        <v>100</v>
      </c>
      <c r="C363" s="363">
        <v>126</v>
      </c>
      <c r="D363" s="363">
        <v>125</v>
      </c>
      <c r="E363" s="363">
        <v>125</v>
      </c>
      <c r="F363" s="364">
        <v>476</v>
      </c>
    </row>
    <row r="364" spans="1:6" x14ac:dyDescent="0.2">
      <c r="A364" s="362" t="s">
        <v>1023</v>
      </c>
      <c r="B364" s="363">
        <v>0</v>
      </c>
      <c r="C364" s="363">
        <v>200</v>
      </c>
      <c r="D364" s="363">
        <v>200</v>
      </c>
      <c r="E364" s="363">
        <v>200</v>
      </c>
      <c r="F364" s="364">
        <v>600</v>
      </c>
    </row>
    <row r="365" spans="1:6" x14ac:dyDescent="0.2">
      <c r="A365" s="362" t="s">
        <v>1024</v>
      </c>
      <c r="B365" s="363">
        <v>3000</v>
      </c>
      <c r="C365" s="363">
        <v>3000</v>
      </c>
      <c r="D365" s="363">
        <v>3000</v>
      </c>
      <c r="E365" s="363">
        <v>3000</v>
      </c>
      <c r="F365" s="364">
        <v>12000</v>
      </c>
    </row>
    <row r="366" spans="1:6" x14ac:dyDescent="0.2">
      <c r="A366" s="362" t="s">
        <v>1025</v>
      </c>
      <c r="B366" s="363">
        <v>0</v>
      </c>
      <c r="C366" s="363">
        <v>2000</v>
      </c>
      <c r="D366" s="363">
        <v>0</v>
      </c>
      <c r="E366" s="363">
        <v>0</v>
      </c>
      <c r="F366" s="364">
        <v>2000</v>
      </c>
    </row>
    <row r="367" spans="1:6" x14ac:dyDescent="0.2">
      <c r="A367" s="362" t="s">
        <v>1026</v>
      </c>
      <c r="B367" s="363">
        <v>0</v>
      </c>
      <c r="C367" s="363">
        <v>0</v>
      </c>
      <c r="D367" s="363">
        <v>400</v>
      </c>
      <c r="E367" s="363">
        <v>0</v>
      </c>
      <c r="F367" s="364">
        <v>400</v>
      </c>
    </row>
    <row r="368" spans="1:6" x14ac:dyDescent="0.2">
      <c r="A368" s="362" t="s">
        <v>1027</v>
      </c>
      <c r="B368" s="363">
        <v>0</v>
      </c>
      <c r="C368" s="363">
        <v>0</v>
      </c>
      <c r="D368" s="363">
        <v>0</v>
      </c>
      <c r="E368" s="363">
        <v>400</v>
      </c>
      <c r="F368" s="364">
        <v>400</v>
      </c>
    </row>
    <row r="369" spans="1:6" x14ac:dyDescent="0.2">
      <c r="A369" s="362" t="s">
        <v>1028</v>
      </c>
      <c r="B369" s="363">
        <v>191.1</v>
      </c>
      <c r="C369" s="363">
        <v>0</v>
      </c>
      <c r="D369" s="363">
        <v>0</v>
      </c>
      <c r="E369" s="363">
        <v>0</v>
      </c>
      <c r="F369" s="364">
        <v>191.1</v>
      </c>
    </row>
    <row r="370" spans="1:6" x14ac:dyDescent="0.2">
      <c r="A370" s="362" t="s">
        <v>1029</v>
      </c>
      <c r="B370" s="363">
        <v>4000</v>
      </c>
      <c r="C370" s="363">
        <v>0</v>
      </c>
      <c r="D370" s="363">
        <v>0</v>
      </c>
      <c r="E370" s="363">
        <v>0</v>
      </c>
      <c r="F370" s="364">
        <v>4000</v>
      </c>
    </row>
    <row r="371" spans="1:6" x14ac:dyDescent="0.2">
      <c r="A371" s="362" t="s">
        <v>220</v>
      </c>
      <c r="B371" s="363">
        <v>35306.6</v>
      </c>
      <c r="C371" s="363">
        <v>14812</v>
      </c>
      <c r="D371" s="363">
        <v>15230</v>
      </c>
      <c r="E371" s="363">
        <v>16155</v>
      </c>
      <c r="F371" s="364">
        <v>81503.600000000006</v>
      </c>
    </row>
    <row r="372" spans="1:6" x14ac:dyDescent="0.2">
      <c r="A372" s="362" t="s">
        <v>221</v>
      </c>
      <c r="B372" s="363"/>
      <c r="C372" s="363"/>
      <c r="D372" s="363"/>
      <c r="E372" s="363"/>
      <c r="F372" s="364"/>
    </row>
    <row r="373" spans="1:6" x14ac:dyDescent="0.2">
      <c r="A373" s="362" t="s">
        <v>1030</v>
      </c>
      <c r="B373" s="363">
        <v>0</v>
      </c>
      <c r="C373" s="363">
        <v>0</v>
      </c>
      <c r="D373" s="363">
        <v>0</v>
      </c>
      <c r="E373" s="363">
        <v>9250</v>
      </c>
      <c r="F373" s="364">
        <v>9250</v>
      </c>
    </row>
    <row r="374" spans="1:6" x14ac:dyDescent="0.2">
      <c r="A374" s="362" t="s">
        <v>1031</v>
      </c>
      <c r="B374" s="363">
        <v>0</v>
      </c>
      <c r="C374" s="363">
        <v>1243</v>
      </c>
      <c r="D374" s="363">
        <v>1372</v>
      </c>
      <c r="E374" s="363">
        <v>1396</v>
      </c>
      <c r="F374" s="364">
        <v>4011</v>
      </c>
    </row>
    <row r="375" spans="1:6" x14ac:dyDescent="0.2">
      <c r="A375" s="362" t="s">
        <v>1032</v>
      </c>
      <c r="B375" s="363">
        <v>0</v>
      </c>
      <c r="C375" s="363">
        <v>0</v>
      </c>
      <c r="D375" s="363">
        <v>0</v>
      </c>
      <c r="E375" s="363">
        <v>11221</v>
      </c>
      <c r="F375" s="364">
        <v>11221</v>
      </c>
    </row>
    <row r="376" spans="1:6" x14ac:dyDescent="0.2">
      <c r="A376" s="362" t="s">
        <v>1033</v>
      </c>
      <c r="B376" s="363">
        <v>11050.42</v>
      </c>
      <c r="C376" s="363">
        <v>0</v>
      </c>
      <c r="D376" s="363">
        <v>0</v>
      </c>
      <c r="E376" s="363">
        <v>0</v>
      </c>
      <c r="F376" s="364">
        <v>11050.42</v>
      </c>
    </row>
    <row r="377" spans="1:6" x14ac:dyDescent="0.2">
      <c r="A377" s="362" t="s">
        <v>1034</v>
      </c>
      <c r="B377" s="363">
        <v>865</v>
      </c>
      <c r="C377" s="363">
        <v>0</v>
      </c>
      <c r="D377" s="363">
        <v>0</v>
      </c>
      <c r="E377" s="363">
        <v>0</v>
      </c>
      <c r="F377" s="364">
        <v>865</v>
      </c>
    </row>
    <row r="378" spans="1:6" x14ac:dyDescent="0.2">
      <c r="A378" s="362" t="s">
        <v>1035</v>
      </c>
      <c r="B378" s="363">
        <v>0</v>
      </c>
      <c r="C378" s="363">
        <v>0</v>
      </c>
      <c r="D378" s="363">
        <v>0</v>
      </c>
      <c r="E378" s="363">
        <v>1439</v>
      </c>
      <c r="F378" s="364">
        <v>1439</v>
      </c>
    </row>
    <row r="379" spans="1:6" x14ac:dyDescent="0.2">
      <c r="A379" s="362" t="s">
        <v>1036</v>
      </c>
      <c r="B379" s="363">
        <v>7800</v>
      </c>
      <c r="C379" s="363">
        <v>0</v>
      </c>
      <c r="D379" s="363">
        <v>0</v>
      </c>
      <c r="E379" s="363">
        <v>0</v>
      </c>
      <c r="F379" s="364">
        <v>7800</v>
      </c>
    </row>
    <row r="380" spans="1:6" x14ac:dyDescent="0.2">
      <c r="A380" s="362" t="s">
        <v>1037</v>
      </c>
      <c r="B380" s="363">
        <v>22900</v>
      </c>
      <c r="C380" s="363">
        <v>29850</v>
      </c>
      <c r="D380" s="363">
        <v>15056</v>
      </c>
      <c r="E380" s="363">
        <v>0</v>
      </c>
      <c r="F380" s="364">
        <v>67806</v>
      </c>
    </row>
    <row r="381" spans="1:6" x14ac:dyDescent="0.2">
      <c r="A381" s="362" t="s">
        <v>1038</v>
      </c>
      <c r="B381" s="363">
        <v>0</v>
      </c>
      <c r="C381" s="363">
        <v>25040</v>
      </c>
      <c r="D381" s="363">
        <v>114220</v>
      </c>
      <c r="E381" s="363">
        <v>0</v>
      </c>
      <c r="F381" s="364">
        <v>139260</v>
      </c>
    </row>
    <row r="382" spans="1:6" x14ac:dyDescent="0.2">
      <c r="A382" s="362" t="s">
        <v>1039</v>
      </c>
      <c r="B382" s="363">
        <v>438</v>
      </c>
      <c r="C382" s="363">
        <v>0</v>
      </c>
      <c r="D382" s="363">
        <v>0</v>
      </c>
      <c r="E382" s="363">
        <v>0</v>
      </c>
      <c r="F382" s="364">
        <v>438</v>
      </c>
    </row>
    <row r="383" spans="1:6" x14ac:dyDescent="0.2">
      <c r="A383" s="362" t="s">
        <v>1040</v>
      </c>
      <c r="B383" s="363">
        <v>0</v>
      </c>
      <c r="C383" s="363">
        <v>2545</v>
      </c>
      <c r="D383" s="363">
        <v>2106</v>
      </c>
      <c r="E383" s="363">
        <v>1291</v>
      </c>
      <c r="F383" s="364">
        <v>5942</v>
      </c>
    </row>
    <row r="384" spans="1:6" x14ac:dyDescent="0.2">
      <c r="A384" s="362" t="s">
        <v>1041</v>
      </c>
      <c r="B384" s="363">
        <v>0</v>
      </c>
      <c r="C384" s="363">
        <v>1839</v>
      </c>
      <c r="D384" s="363">
        <v>2374</v>
      </c>
      <c r="E384" s="363">
        <v>2041</v>
      </c>
      <c r="F384" s="364">
        <v>6254</v>
      </c>
    </row>
    <row r="385" spans="1:6" x14ac:dyDescent="0.2">
      <c r="A385" s="362" t="s">
        <v>1042</v>
      </c>
      <c r="B385" s="363">
        <v>210</v>
      </c>
      <c r="C385" s="363">
        <v>0</v>
      </c>
      <c r="D385" s="363">
        <v>0</v>
      </c>
      <c r="E385" s="363">
        <v>0</v>
      </c>
      <c r="F385" s="364">
        <v>210</v>
      </c>
    </row>
    <row r="386" spans="1:6" x14ac:dyDescent="0.2">
      <c r="A386" s="362" t="s">
        <v>1043</v>
      </c>
      <c r="B386" s="363">
        <v>2500</v>
      </c>
      <c r="C386" s="363">
        <v>0</v>
      </c>
      <c r="D386" s="363">
        <v>0</v>
      </c>
      <c r="E386" s="363">
        <v>0</v>
      </c>
      <c r="F386" s="364">
        <v>2500</v>
      </c>
    </row>
    <row r="387" spans="1:6" x14ac:dyDescent="0.2">
      <c r="A387" s="362" t="s">
        <v>1044</v>
      </c>
      <c r="B387" s="363">
        <v>2300</v>
      </c>
      <c r="C387" s="363">
        <v>3468</v>
      </c>
      <c r="D387" s="363">
        <v>6760</v>
      </c>
      <c r="E387" s="363">
        <v>5517</v>
      </c>
      <c r="F387" s="364">
        <v>18045</v>
      </c>
    </row>
    <row r="388" spans="1:6" x14ac:dyDescent="0.2">
      <c r="A388" s="362" t="s">
        <v>1045</v>
      </c>
      <c r="B388" s="363">
        <v>0</v>
      </c>
      <c r="C388" s="363">
        <v>30600</v>
      </c>
      <c r="D388" s="363">
        <v>0</v>
      </c>
      <c r="E388" s="363">
        <v>0</v>
      </c>
      <c r="F388" s="364">
        <v>30600</v>
      </c>
    </row>
    <row r="389" spans="1:6" x14ac:dyDescent="0.2">
      <c r="A389" s="362" t="s">
        <v>1046</v>
      </c>
      <c r="B389" s="363">
        <v>0</v>
      </c>
      <c r="C389" s="363">
        <v>0</v>
      </c>
      <c r="D389" s="363">
        <v>34320</v>
      </c>
      <c r="E389" s="363">
        <v>0</v>
      </c>
      <c r="F389" s="364">
        <v>34320</v>
      </c>
    </row>
    <row r="390" spans="1:6" x14ac:dyDescent="0.2">
      <c r="A390" s="362" t="s">
        <v>1047</v>
      </c>
      <c r="B390" s="363">
        <v>0</v>
      </c>
      <c r="C390" s="363">
        <v>0</v>
      </c>
      <c r="D390" s="363">
        <v>0</v>
      </c>
      <c r="E390" s="363">
        <v>13793</v>
      </c>
      <c r="F390" s="364">
        <v>13793</v>
      </c>
    </row>
    <row r="391" spans="1:6" x14ac:dyDescent="0.2">
      <c r="A391" s="362" t="s">
        <v>1048</v>
      </c>
      <c r="B391" s="363">
        <v>2430</v>
      </c>
      <c r="C391" s="363">
        <v>2410</v>
      </c>
      <c r="D391" s="363">
        <v>2419</v>
      </c>
      <c r="E391" s="363">
        <v>2429</v>
      </c>
      <c r="F391" s="364">
        <v>9688</v>
      </c>
    </row>
    <row r="392" spans="1:6" x14ac:dyDescent="0.2">
      <c r="A392" s="362" t="s">
        <v>1049</v>
      </c>
      <c r="B392" s="363">
        <v>1031</v>
      </c>
      <c r="C392" s="363">
        <v>1010</v>
      </c>
      <c r="D392" s="363">
        <v>1019</v>
      </c>
      <c r="E392" s="363">
        <v>1030</v>
      </c>
      <c r="F392" s="364">
        <v>4090</v>
      </c>
    </row>
    <row r="393" spans="1:6" x14ac:dyDescent="0.2">
      <c r="A393" s="362" t="s">
        <v>1050</v>
      </c>
      <c r="B393" s="363">
        <v>405</v>
      </c>
      <c r="C393" s="363">
        <v>402</v>
      </c>
      <c r="D393" s="363">
        <v>403</v>
      </c>
      <c r="E393" s="363">
        <v>404</v>
      </c>
      <c r="F393" s="364">
        <v>1614</v>
      </c>
    </row>
    <row r="394" spans="1:6" x14ac:dyDescent="0.2">
      <c r="A394" s="362" t="s">
        <v>1051</v>
      </c>
      <c r="B394" s="363">
        <v>2939</v>
      </c>
      <c r="C394" s="363">
        <v>2845</v>
      </c>
      <c r="D394" s="363">
        <v>2886</v>
      </c>
      <c r="E394" s="363">
        <v>2932</v>
      </c>
      <c r="F394" s="364">
        <v>11602</v>
      </c>
    </row>
    <row r="395" spans="1:6" x14ac:dyDescent="0.2">
      <c r="A395" s="362" t="s">
        <v>1052</v>
      </c>
      <c r="B395" s="363">
        <v>1665</v>
      </c>
      <c r="C395" s="363">
        <v>1650</v>
      </c>
      <c r="D395" s="363">
        <v>1680</v>
      </c>
      <c r="E395" s="363">
        <v>1714</v>
      </c>
      <c r="F395" s="364">
        <v>6709</v>
      </c>
    </row>
    <row r="396" spans="1:6" x14ac:dyDescent="0.2">
      <c r="A396" s="362" t="s">
        <v>1053</v>
      </c>
      <c r="B396" s="363">
        <v>420</v>
      </c>
      <c r="C396" s="363">
        <v>406</v>
      </c>
      <c r="D396" s="363">
        <v>413</v>
      </c>
      <c r="E396" s="363">
        <v>419</v>
      </c>
      <c r="F396" s="364">
        <v>1658</v>
      </c>
    </row>
    <row r="397" spans="1:6" x14ac:dyDescent="0.2">
      <c r="A397" s="362" t="s">
        <v>1054</v>
      </c>
      <c r="B397" s="363">
        <v>405</v>
      </c>
      <c r="C397" s="363">
        <v>402</v>
      </c>
      <c r="D397" s="363">
        <v>403</v>
      </c>
      <c r="E397" s="363">
        <v>404</v>
      </c>
      <c r="F397" s="364">
        <v>1614</v>
      </c>
    </row>
    <row r="398" spans="1:6" x14ac:dyDescent="0.2">
      <c r="A398" s="362" t="s">
        <v>1055</v>
      </c>
      <c r="B398" s="363">
        <v>600</v>
      </c>
      <c r="C398" s="363">
        <v>600</v>
      </c>
      <c r="D398" s="363">
        <v>600</v>
      </c>
      <c r="E398" s="363">
        <v>600</v>
      </c>
      <c r="F398" s="364">
        <v>2400</v>
      </c>
    </row>
    <row r="399" spans="1:6" x14ac:dyDescent="0.2">
      <c r="A399" s="362" t="s">
        <v>1056</v>
      </c>
      <c r="B399" s="363">
        <v>420</v>
      </c>
      <c r="C399" s="363">
        <v>420</v>
      </c>
      <c r="D399" s="363">
        <v>420</v>
      </c>
      <c r="E399" s="363">
        <v>420</v>
      </c>
      <c r="F399" s="364">
        <v>1680</v>
      </c>
    </row>
    <row r="400" spans="1:6" x14ac:dyDescent="0.2">
      <c r="A400" s="362" t="s">
        <v>1057</v>
      </c>
      <c r="B400" s="363">
        <v>380</v>
      </c>
      <c r="C400" s="363">
        <v>380</v>
      </c>
      <c r="D400" s="363">
        <v>380</v>
      </c>
      <c r="E400" s="363">
        <v>380</v>
      </c>
      <c r="F400" s="364">
        <v>1520</v>
      </c>
    </row>
    <row r="401" spans="1:6" x14ac:dyDescent="0.2">
      <c r="A401" s="362" t="s">
        <v>1058</v>
      </c>
      <c r="B401" s="363">
        <v>105</v>
      </c>
      <c r="C401" s="363">
        <v>105</v>
      </c>
      <c r="D401" s="363">
        <v>105</v>
      </c>
      <c r="E401" s="363">
        <v>105</v>
      </c>
      <c r="F401" s="364">
        <v>420</v>
      </c>
    </row>
    <row r="402" spans="1:6" x14ac:dyDescent="0.2">
      <c r="A402" s="362" t="s">
        <v>1059</v>
      </c>
      <c r="B402" s="363">
        <v>8257</v>
      </c>
      <c r="C402" s="363">
        <v>4000</v>
      </c>
      <c r="D402" s="363">
        <v>10571</v>
      </c>
      <c r="E402" s="363">
        <v>9110</v>
      </c>
      <c r="F402" s="364">
        <v>31938</v>
      </c>
    </row>
    <row r="403" spans="1:6" x14ac:dyDescent="0.2">
      <c r="A403" s="362" t="s">
        <v>1060</v>
      </c>
      <c r="B403" s="363">
        <v>6300</v>
      </c>
      <c r="C403" s="363">
        <v>8300</v>
      </c>
      <c r="D403" s="363">
        <v>5000</v>
      </c>
      <c r="E403" s="363">
        <v>5000</v>
      </c>
      <c r="F403" s="364">
        <v>24600</v>
      </c>
    </row>
    <row r="404" spans="1:6" x14ac:dyDescent="0.2">
      <c r="A404" s="362" t="s">
        <v>1061</v>
      </c>
      <c r="B404" s="363">
        <v>713</v>
      </c>
      <c r="C404" s="363">
        <v>725</v>
      </c>
      <c r="D404" s="363">
        <v>739</v>
      </c>
      <c r="E404" s="363">
        <v>752</v>
      </c>
      <c r="F404" s="364">
        <v>2929</v>
      </c>
    </row>
    <row r="405" spans="1:6" x14ac:dyDescent="0.2">
      <c r="A405" s="362" t="s">
        <v>1062</v>
      </c>
      <c r="B405" s="363">
        <v>1629</v>
      </c>
      <c r="C405" s="363">
        <v>1658</v>
      </c>
      <c r="D405" s="363">
        <v>1688</v>
      </c>
      <c r="E405" s="363">
        <v>1718</v>
      </c>
      <c r="F405" s="364">
        <v>6693</v>
      </c>
    </row>
    <row r="406" spans="1:6" x14ac:dyDescent="0.2">
      <c r="A406" s="362" t="s">
        <v>1063</v>
      </c>
      <c r="B406" s="363">
        <v>1731</v>
      </c>
      <c r="C406" s="363">
        <v>1761</v>
      </c>
      <c r="D406" s="363">
        <v>1794</v>
      </c>
      <c r="E406" s="363">
        <v>1826</v>
      </c>
      <c r="F406" s="364">
        <v>7112</v>
      </c>
    </row>
    <row r="407" spans="1:6" x14ac:dyDescent="0.2">
      <c r="A407" s="362" t="s">
        <v>1064</v>
      </c>
      <c r="B407" s="363">
        <v>1018</v>
      </c>
      <c r="C407" s="363">
        <v>1036</v>
      </c>
      <c r="D407" s="363">
        <v>1055</v>
      </c>
      <c r="E407" s="363">
        <v>1074</v>
      </c>
      <c r="F407" s="364">
        <v>4183</v>
      </c>
    </row>
    <row r="408" spans="1:6" x14ac:dyDescent="0.2">
      <c r="A408" s="362" t="s">
        <v>1065</v>
      </c>
      <c r="B408" s="363">
        <v>193</v>
      </c>
      <c r="C408" s="363">
        <v>197</v>
      </c>
      <c r="D408" s="363">
        <v>211</v>
      </c>
      <c r="E408" s="363">
        <v>215</v>
      </c>
      <c r="F408" s="364">
        <v>816</v>
      </c>
    </row>
    <row r="409" spans="1:6" x14ac:dyDescent="0.2">
      <c r="A409" s="362" t="s">
        <v>1066</v>
      </c>
      <c r="B409" s="363">
        <v>200</v>
      </c>
      <c r="C409" s="363">
        <v>200</v>
      </c>
      <c r="D409" s="363">
        <v>200</v>
      </c>
      <c r="E409" s="363">
        <v>200</v>
      </c>
      <c r="F409" s="364">
        <v>800</v>
      </c>
    </row>
    <row r="410" spans="1:6" x14ac:dyDescent="0.2">
      <c r="A410" s="362" t="s">
        <v>1067</v>
      </c>
      <c r="B410" s="363">
        <v>2239</v>
      </c>
      <c r="C410" s="363">
        <v>1668</v>
      </c>
      <c r="D410" s="363">
        <v>1699</v>
      </c>
      <c r="E410" s="363">
        <v>1729</v>
      </c>
      <c r="F410" s="364">
        <v>7335</v>
      </c>
    </row>
    <row r="411" spans="1:6" x14ac:dyDescent="0.2">
      <c r="A411" s="362" t="s">
        <v>1068</v>
      </c>
      <c r="B411" s="363">
        <v>4377</v>
      </c>
      <c r="C411" s="363">
        <v>4455</v>
      </c>
      <c r="D411" s="363">
        <v>4537</v>
      </c>
      <c r="E411" s="363">
        <v>4618</v>
      </c>
      <c r="F411" s="364">
        <v>17987</v>
      </c>
    </row>
    <row r="412" spans="1:6" x14ac:dyDescent="0.2">
      <c r="A412" s="362" t="s">
        <v>1069</v>
      </c>
      <c r="B412" s="363">
        <v>153</v>
      </c>
      <c r="C412" s="363">
        <v>155</v>
      </c>
      <c r="D412" s="363">
        <v>158</v>
      </c>
      <c r="E412" s="363">
        <v>161</v>
      </c>
      <c r="F412" s="364">
        <v>627</v>
      </c>
    </row>
    <row r="413" spans="1:6" x14ac:dyDescent="0.2">
      <c r="A413" s="362" t="s">
        <v>1070</v>
      </c>
      <c r="B413" s="363">
        <v>320</v>
      </c>
      <c r="C413" s="363">
        <v>320</v>
      </c>
      <c r="D413" s="363">
        <v>320</v>
      </c>
      <c r="E413" s="363">
        <v>320</v>
      </c>
      <c r="F413" s="364">
        <v>1280</v>
      </c>
    </row>
    <row r="414" spans="1:6" x14ac:dyDescent="0.2">
      <c r="A414" s="362" t="s">
        <v>1071</v>
      </c>
      <c r="B414" s="363">
        <v>745</v>
      </c>
      <c r="C414" s="363">
        <v>756</v>
      </c>
      <c r="D414" s="363">
        <v>791</v>
      </c>
      <c r="E414" s="363">
        <v>827</v>
      </c>
      <c r="F414" s="364">
        <v>3119</v>
      </c>
    </row>
    <row r="415" spans="1:6" x14ac:dyDescent="0.2">
      <c r="A415" s="362" t="s">
        <v>1072</v>
      </c>
      <c r="B415" s="363">
        <v>3300</v>
      </c>
      <c r="C415" s="363">
        <v>2768</v>
      </c>
      <c r="D415" s="363">
        <v>3200</v>
      </c>
      <c r="E415" s="363">
        <v>3000</v>
      </c>
      <c r="F415" s="364">
        <v>12268</v>
      </c>
    </row>
    <row r="416" spans="1:6" x14ac:dyDescent="0.2">
      <c r="A416" s="362" t="s">
        <v>1073</v>
      </c>
      <c r="B416" s="363">
        <v>509</v>
      </c>
      <c r="C416" s="363">
        <v>207</v>
      </c>
      <c r="D416" s="363">
        <v>211</v>
      </c>
      <c r="E416" s="363">
        <v>322</v>
      </c>
      <c r="F416" s="364">
        <v>1249</v>
      </c>
    </row>
    <row r="417" spans="1:6" x14ac:dyDescent="0.2">
      <c r="A417" s="362" t="s">
        <v>1074</v>
      </c>
      <c r="B417" s="363">
        <v>2950</v>
      </c>
      <c r="C417" s="363">
        <v>0</v>
      </c>
      <c r="D417" s="363">
        <v>0</v>
      </c>
      <c r="E417" s="363">
        <v>1273</v>
      </c>
      <c r="F417" s="364">
        <v>4223</v>
      </c>
    </row>
    <row r="418" spans="1:6" x14ac:dyDescent="0.2">
      <c r="A418" s="362" t="s">
        <v>1075</v>
      </c>
      <c r="B418" s="363">
        <v>320</v>
      </c>
      <c r="C418" s="363">
        <v>422</v>
      </c>
      <c r="D418" s="363">
        <v>375</v>
      </c>
      <c r="E418" s="363">
        <v>903</v>
      </c>
      <c r="F418" s="364">
        <v>2020</v>
      </c>
    </row>
    <row r="419" spans="1:6" x14ac:dyDescent="0.2">
      <c r="A419" s="362" t="s">
        <v>1076</v>
      </c>
      <c r="B419" s="363">
        <v>22350</v>
      </c>
      <c r="C419" s="363">
        <v>39449</v>
      </c>
      <c r="D419" s="363">
        <v>32344</v>
      </c>
      <c r="E419" s="363">
        <v>32361</v>
      </c>
      <c r="F419" s="364">
        <v>126504</v>
      </c>
    </row>
    <row r="420" spans="1:6" x14ac:dyDescent="0.2">
      <c r="A420" s="362" t="s">
        <v>1077</v>
      </c>
      <c r="B420" s="363">
        <v>55235</v>
      </c>
      <c r="C420" s="363">
        <v>41769</v>
      </c>
      <c r="D420" s="363">
        <v>50024</v>
      </c>
      <c r="E420" s="363">
        <v>0</v>
      </c>
      <c r="F420" s="364">
        <v>147028</v>
      </c>
    </row>
    <row r="421" spans="1:6" x14ac:dyDescent="0.2">
      <c r="A421" s="362" t="s">
        <v>1078</v>
      </c>
      <c r="B421" s="363">
        <v>900</v>
      </c>
      <c r="C421" s="363">
        <v>918</v>
      </c>
      <c r="D421" s="363">
        <v>936</v>
      </c>
      <c r="E421" s="363">
        <v>955</v>
      </c>
      <c r="F421" s="364">
        <v>3709</v>
      </c>
    </row>
    <row r="422" spans="1:6" x14ac:dyDescent="0.2">
      <c r="A422" s="362" t="s">
        <v>1079</v>
      </c>
      <c r="B422" s="363">
        <v>500</v>
      </c>
      <c r="C422" s="363">
        <v>204</v>
      </c>
      <c r="D422" s="363">
        <v>5200</v>
      </c>
      <c r="E422" s="363">
        <v>7692</v>
      </c>
      <c r="F422" s="364">
        <v>13596</v>
      </c>
    </row>
    <row r="423" spans="1:6" x14ac:dyDescent="0.2">
      <c r="A423" s="362" t="s">
        <v>1080</v>
      </c>
      <c r="B423" s="363">
        <v>1000</v>
      </c>
      <c r="C423" s="363">
        <v>1326</v>
      </c>
      <c r="D423" s="363">
        <v>260</v>
      </c>
      <c r="E423" s="363">
        <v>265</v>
      </c>
      <c r="F423" s="364">
        <v>2851</v>
      </c>
    </row>
    <row r="424" spans="1:6" x14ac:dyDescent="0.2">
      <c r="A424" s="362" t="s">
        <v>1081</v>
      </c>
      <c r="B424" s="363">
        <v>1900</v>
      </c>
      <c r="C424" s="363">
        <v>0</v>
      </c>
      <c r="D424" s="363">
        <v>416</v>
      </c>
      <c r="E424" s="363">
        <v>0</v>
      </c>
      <c r="F424" s="364">
        <v>2316</v>
      </c>
    </row>
    <row r="425" spans="1:6" x14ac:dyDescent="0.2">
      <c r="A425" s="362" t="s">
        <v>1082</v>
      </c>
      <c r="B425" s="363">
        <v>2000</v>
      </c>
      <c r="C425" s="363">
        <v>8670</v>
      </c>
      <c r="D425" s="363">
        <v>0</v>
      </c>
      <c r="E425" s="363">
        <v>0</v>
      </c>
      <c r="F425" s="364">
        <v>10670</v>
      </c>
    </row>
    <row r="426" spans="1:6" x14ac:dyDescent="0.2">
      <c r="A426" s="362" t="s">
        <v>1083</v>
      </c>
      <c r="B426" s="363">
        <v>1400</v>
      </c>
      <c r="C426" s="363">
        <v>306</v>
      </c>
      <c r="D426" s="363">
        <v>260</v>
      </c>
      <c r="E426" s="363">
        <v>1592</v>
      </c>
      <c r="F426" s="364">
        <v>3558</v>
      </c>
    </row>
    <row r="427" spans="1:6" x14ac:dyDescent="0.2">
      <c r="A427" s="362" t="s">
        <v>1084</v>
      </c>
      <c r="B427" s="363">
        <v>0</v>
      </c>
      <c r="C427" s="363">
        <v>0</v>
      </c>
      <c r="D427" s="363">
        <v>1040</v>
      </c>
      <c r="E427" s="363">
        <v>0</v>
      </c>
      <c r="F427" s="364">
        <v>1040</v>
      </c>
    </row>
    <row r="428" spans="1:6" x14ac:dyDescent="0.2">
      <c r="A428" s="362" t="s">
        <v>1085</v>
      </c>
      <c r="B428" s="363">
        <v>1600</v>
      </c>
      <c r="C428" s="363">
        <v>2907</v>
      </c>
      <c r="D428" s="363">
        <v>6235</v>
      </c>
      <c r="E428" s="363">
        <v>1698</v>
      </c>
      <c r="F428" s="364">
        <v>12440</v>
      </c>
    </row>
    <row r="429" spans="1:6" x14ac:dyDescent="0.2">
      <c r="A429" s="362" t="s">
        <v>1086</v>
      </c>
      <c r="B429" s="363">
        <v>4000</v>
      </c>
      <c r="C429" s="363">
        <v>3060</v>
      </c>
      <c r="D429" s="363">
        <v>3120</v>
      </c>
      <c r="E429" s="363">
        <v>3183</v>
      </c>
      <c r="F429" s="364">
        <v>13363</v>
      </c>
    </row>
    <row r="430" spans="1:6" x14ac:dyDescent="0.2">
      <c r="A430" s="362" t="s">
        <v>1087</v>
      </c>
      <c r="B430" s="363">
        <v>400</v>
      </c>
      <c r="C430" s="363">
        <v>0</v>
      </c>
      <c r="D430" s="363">
        <v>0</v>
      </c>
      <c r="E430" s="363">
        <v>530</v>
      </c>
      <c r="F430" s="364">
        <v>930</v>
      </c>
    </row>
    <row r="431" spans="1:6" x14ac:dyDescent="0.2">
      <c r="A431" s="362" t="s">
        <v>1088</v>
      </c>
      <c r="B431" s="363">
        <v>600</v>
      </c>
      <c r="C431" s="363">
        <v>510</v>
      </c>
      <c r="D431" s="363">
        <v>520</v>
      </c>
      <c r="E431" s="363">
        <v>530</v>
      </c>
      <c r="F431" s="364">
        <v>2160</v>
      </c>
    </row>
    <row r="432" spans="1:6" x14ac:dyDescent="0.2">
      <c r="A432" s="362" t="s">
        <v>1089</v>
      </c>
      <c r="B432" s="363">
        <v>2000</v>
      </c>
      <c r="C432" s="363">
        <v>0</v>
      </c>
      <c r="D432" s="363">
        <v>0</v>
      </c>
      <c r="E432" s="363">
        <v>2122</v>
      </c>
      <c r="F432" s="364">
        <v>4122</v>
      </c>
    </row>
    <row r="433" spans="1:6" x14ac:dyDescent="0.2">
      <c r="A433" s="362" t="s">
        <v>1090</v>
      </c>
      <c r="B433" s="363">
        <v>4200</v>
      </c>
      <c r="C433" s="363">
        <v>3672</v>
      </c>
      <c r="D433" s="363">
        <v>3744</v>
      </c>
      <c r="E433" s="363">
        <v>3820</v>
      </c>
      <c r="F433" s="364">
        <v>15436</v>
      </c>
    </row>
    <row r="434" spans="1:6" x14ac:dyDescent="0.2">
      <c r="A434" s="362" t="s">
        <v>1091</v>
      </c>
      <c r="B434" s="363">
        <v>1800</v>
      </c>
      <c r="C434" s="363">
        <v>1836</v>
      </c>
      <c r="D434" s="363">
        <v>1872</v>
      </c>
      <c r="E434" s="363">
        <v>1910</v>
      </c>
      <c r="F434" s="364">
        <v>7418</v>
      </c>
    </row>
    <row r="435" spans="1:6" x14ac:dyDescent="0.2">
      <c r="A435" s="362" t="s">
        <v>1092</v>
      </c>
      <c r="B435" s="363">
        <v>1750</v>
      </c>
      <c r="C435" s="363">
        <v>765</v>
      </c>
      <c r="D435" s="363">
        <v>1300</v>
      </c>
      <c r="E435" s="363">
        <v>1326</v>
      </c>
      <c r="F435" s="364">
        <v>5141</v>
      </c>
    </row>
    <row r="436" spans="1:6" x14ac:dyDescent="0.2">
      <c r="A436" s="362" t="s">
        <v>1093</v>
      </c>
      <c r="B436" s="363">
        <v>1000</v>
      </c>
      <c r="C436" s="363">
        <v>1020</v>
      </c>
      <c r="D436" s="363">
        <v>1040</v>
      </c>
      <c r="E436" s="363">
        <v>1061</v>
      </c>
      <c r="F436" s="364">
        <v>4121</v>
      </c>
    </row>
    <row r="437" spans="1:6" x14ac:dyDescent="0.2">
      <c r="A437" s="362" t="s">
        <v>1094</v>
      </c>
      <c r="B437" s="363">
        <v>1700</v>
      </c>
      <c r="C437" s="363">
        <v>1836</v>
      </c>
      <c r="D437" s="363">
        <v>1872</v>
      </c>
      <c r="E437" s="363">
        <v>1910</v>
      </c>
      <c r="F437" s="364">
        <v>7318</v>
      </c>
    </row>
    <row r="438" spans="1:6" x14ac:dyDescent="0.2">
      <c r="A438" s="362" t="s">
        <v>1095</v>
      </c>
      <c r="B438" s="363">
        <v>1630</v>
      </c>
      <c r="C438" s="363">
        <v>1630</v>
      </c>
      <c r="D438" s="363">
        <v>1630</v>
      </c>
      <c r="E438" s="363">
        <v>1630</v>
      </c>
      <c r="F438" s="364">
        <v>6520</v>
      </c>
    </row>
    <row r="439" spans="1:6" x14ac:dyDescent="0.2">
      <c r="A439" s="365" t="s">
        <v>1096</v>
      </c>
      <c r="B439" s="366">
        <v>500</v>
      </c>
      <c r="C439" s="366">
        <v>500</v>
      </c>
      <c r="D439" s="366">
        <v>500</v>
      </c>
      <c r="E439" s="366">
        <v>500</v>
      </c>
      <c r="F439" s="367">
        <v>2000</v>
      </c>
    </row>
    <row r="440" spans="1:6" x14ac:dyDescent="0.2">
      <c r="A440" s="315" t="s">
        <v>228</v>
      </c>
      <c r="B440" s="354">
        <v>200282.41999999998</v>
      </c>
      <c r="C440" s="354">
        <v>244221</v>
      </c>
      <c r="D440" s="354">
        <v>331798</v>
      </c>
      <c r="E440" s="354">
        <v>152918</v>
      </c>
      <c r="F440" s="354">
        <v>929219.41999999993</v>
      </c>
    </row>
    <row r="441" spans="1:6" x14ac:dyDescent="0.2">
      <c r="A441" s="315" t="s">
        <v>55</v>
      </c>
      <c r="B441" s="354">
        <v>766598.33400000003</v>
      </c>
      <c r="C441" s="354">
        <v>839907.3</v>
      </c>
      <c r="D441" s="354">
        <v>871553.7</v>
      </c>
      <c r="E441" s="354">
        <v>749564.1</v>
      </c>
      <c r="F441" s="354">
        <v>3227623.4339999999</v>
      </c>
    </row>
  </sheetData>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3"/>
  <sheetViews>
    <sheetView workbookViewId="0">
      <pane xSplit="1" ySplit="7" topLeftCell="C261" activePane="bottomRight" state="frozen"/>
      <selection pane="topRight" activeCell="B1" sqref="B1"/>
      <selection pane="bottomLeft" activeCell="A4" sqref="A4"/>
      <selection pane="bottomRight" activeCell="L4" sqref="L4"/>
    </sheetView>
  </sheetViews>
  <sheetFormatPr defaultRowHeight="12.75" x14ac:dyDescent="0.2"/>
  <cols>
    <col min="1" max="1" width="48.7109375" style="368" bestFit="1" customWidth="1"/>
    <col min="2" max="2" width="75.42578125" style="368" customWidth="1"/>
    <col min="3" max="7" width="16" style="368" customWidth="1"/>
    <col min="8" max="9" width="16" style="441" customWidth="1"/>
    <col min="10" max="10" width="28.7109375" style="441" customWidth="1"/>
    <col min="11" max="16384" width="9.140625" style="368"/>
  </cols>
  <sheetData>
    <row r="1" spans="1:10" ht="3" customHeight="1" x14ac:dyDescent="0.2">
      <c r="A1" s="447" t="s">
        <v>1419</v>
      </c>
    </row>
    <row r="2" spans="1:10" ht="15.75" x14ac:dyDescent="0.25">
      <c r="A2" s="144" t="s">
        <v>0</v>
      </c>
    </row>
    <row r="3" spans="1:10" ht="15.75" x14ac:dyDescent="0.25">
      <c r="A3" s="144" t="s">
        <v>1418</v>
      </c>
    </row>
    <row r="4" spans="1:10" ht="15.75" x14ac:dyDescent="0.25">
      <c r="A4" s="145" t="s">
        <v>372</v>
      </c>
    </row>
    <row r="5" spans="1:10" ht="15.75" x14ac:dyDescent="0.25">
      <c r="A5" s="144" t="s">
        <v>371</v>
      </c>
    </row>
    <row r="6" spans="1:10" ht="15.75" x14ac:dyDescent="0.25">
      <c r="A6" s="144" t="s">
        <v>1</v>
      </c>
    </row>
    <row r="7" spans="1:10" ht="30" x14ac:dyDescent="0.2">
      <c r="A7" s="143" t="s">
        <v>1102</v>
      </c>
      <c r="B7" s="143" t="s">
        <v>370</v>
      </c>
      <c r="C7" s="143" t="s">
        <v>369</v>
      </c>
      <c r="D7" s="143" t="s">
        <v>368</v>
      </c>
      <c r="E7" s="143" t="s">
        <v>367</v>
      </c>
      <c r="F7" s="143" t="s">
        <v>366</v>
      </c>
      <c r="G7" s="143" t="s">
        <v>365</v>
      </c>
      <c r="H7" s="445" t="s">
        <v>1147</v>
      </c>
      <c r="I7" s="446" t="s">
        <v>364</v>
      </c>
      <c r="J7" s="446" t="s">
        <v>363</v>
      </c>
    </row>
    <row r="8" spans="1:10" x14ac:dyDescent="0.2">
      <c r="A8" s="370" t="s">
        <v>212</v>
      </c>
      <c r="B8" t="str">
        <f>VLOOKUP(A8,'[3]Database-Detail'!$B$3:$AJ$1123,12,FALSE)</f>
        <v>Agriculture &amp; Rural Affairs Committee</v>
      </c>
      <c r="C8" t="str">
        <f>VLOOKUP($A8,'[3]Database-Detail'!$B$3:$AJ$1123,13,FALSE)</f>
        <v>Recreation, Cultural and Facility Operations Department</v>
      </c>
      <c r="D8" t="str">
        <f>VLOOKUP($A8,'[3]Database-Detail'!$B$3:$AJ$1123,15,FALSE)</f>
        <v>Parks, Recreation &amp; Culture</v>
      </c>
      <c r="E8" t="str">
        <f>VLOOKUP($A8,'[3]Database-Detail'!$B$3:$AJ$1123,11,FALSE)</f>
        <v>Growth</v>
      </c>
      <c r="F8" t="str">
        <f>VLOOKUP($A8,'[3]Database-Detail'!$B$3:$AJ$1123,31,FALSE)</f>
        <v>CW</v>
      </c>
      <c r="G8">
        <f>VLOOKUP($A8,'[3]Database-Detail'!$B$3:$AJ$1123,32,FALSE)</f>
        <v>2024</v>
      </c>
      <c r="H8" s="441">
        <v>550</v>
      </c>
      <c r="I8" s="410" t="str">
        <f>VLOOKUP($A8,'[3]Database-Detail'!$B$3:$AJ$1123,10,FALSE)</f>
        <v>Individual</v>
      </c>
      <c r="J8" s="441" t="s">
        <v>1148</v>
      </c>
    </row>
    <row r="9" spans="1:10" x14ac:dyDescent="0.2">
      <c r="A9" s="370" t="s">
        <v>165</v>
      </c>
      <c r="B9" t="str">
        <f>VLOOKUP(A9,'[3]Database-Detail'!$B$3:$AJ$1123,12,FALSE)</f>
        <v>Agriculture &amp; Rural Affairs Committee</v>
      </c>
      <c r="C9" t="str">
        <f>VLOOKUP($A9,'[3]Database-Detail'!$B$3:$AJ$1123,13,FALSE)</f>
        <v>Planning, Infrastructure &amp; Economic Development Department</v>
      </c>
      <c r="D9" t="str">
        <f>VLOOKUP($A9,'[3]Database-Detail'!$B$3:$AJ$1123,15,FALSE)</f>
        <v>Transportation Services</v>
      </c>
      <c r="E9" t="str">
        <f>VLOOKUP($A9,'[3]Database-Detail'!$B$3:$AJ$1123,11,FALSE)</f>
        <v>Renewal of City Assets</v>
      </c>
      <c r="F9">
        <f>VLOOKUP($A9,'[3]Database-Detail'!$B$3:$AJ$1123,31,FALSE)</f>
        <v>5</v>
      </c>
      <c r="G9">
        <f>VLOOKUP($A9,'[3]Database-Detail'!$B$3:$AJ$1123,32,FALSE)</f>
        <v>2023</v>
      </c>
      <c r="H9" s="441">
        <v>1660</v>
      </c>
      <c r="I9" s="410" t="str">
        <f>VLOOKUP($A9,'[3]Database-Detail'!$B$3:$AJ$1123,10,FALSE)</f>
        <v>Structures-Rural</v>
      </c>
      <c r="J9" s="441" t="s">
        <v>1150</v>
      </c>
    </row>
    <row r="10" spans="1:10" x14ac:dyDescent="0.2">
      <c r="A10" s="370" t="s">
        <v>171</v>
      </c>
      <c r="B10" t="str">
        <f>VLOOKUP(A10,'[3]Database-Detail'!$B$3:$AJ$1123,12,FALSE)</f>
        <v>Agriculture &amp; Rural Affairs Committee</v>
      </c>
      <c r="C10" t="str">
        <f>VLOOKUP($A10,'[3]Database-Detail'!$B$3:$AJ$1123,13,FALSE)</f>
        <v>Planning, Infrastructure &amp; Economic Development Department</v>
      </c>
      <c r="D10" t="str">
        <f>VLOOKUP($A10,'[3]Database-Detail'!$B$3:$AJ$1123,15,FALSE)</f>
        <v>Transportation Services</v>
      </c>
      <c r="E10" t="str">
        <f>VLOOKUP($A10,'[3]Database-Detail'!$B$3:$AJ$1123,11,FALSE)</f>
        <v>Renewal of City Assets</v>
      </c>
      <c r="F10">
        <f>VLOOKUP($A10,'[3]Database-Detail'!$B$3:$AJ$1123,31,FALSE)</f>
        <v>20</v>
      </c>
      <c r="G10" t="str">
        <f>VLOOKUP($A10,'[3]Database-Detail'!$B$3:$AJ$1123,32,FALSE)</f>
        <v>2021</v>
      </c>
      <c r="H10" s="441">
        <v>550</v>
      </c>
      <c r="I10" s="410" t="str">
        <f>VLOOKUP($A10,'[3]Database-Detail'!$B$3:$AJ$1123,10,FALSE)</f>
        <v>Structures-Rural</v>
      </c>
      <c r="J10" s="441" t="s">
        <v>1151</v>
      </c>
    </row>
    <row r="11" spans="1:10" x14ac:dyDescent="0.2">
      <c r="A11" s="370" t="s">
        <v>172</v>
      </c>
      <c r="B11" t="str">
        <f>VLOOKUP(A11,'[3]Database-Detail'!$B$3:$AJ$1123,12,FALSE)</f>
        <v>Agriculture &amp; Rural Affairs Committee</v>
      </c>
      <c r="C11" t="str">
        <f>VLOOKUP($A11,'[3]Database-Detail'!$B$3:$AJ$1123,13,FALSE)</f>
        <v>Planning, Infrastructure &amp; Economic Development Department</v>
      </c>
      <c r="D11" t="str">
        <f>VLOOKUP($A11,'[3]Database-Detail'!$B$3:$AJ$1123,15,FALSE)</f>
        <v>Transportation Services</v>
      </c>
      <c r="E11" t="str">
        <f>VLOOKUP($A11,'[3]Database-Detail'!$B$3:$AJ$1123,11,FALSE)</f>
        <v>Renewal of City Assets</v>
      </c>
      <c r="F11" t="str">
        <f>VLOOKUP($A11,'[3]Database-Detail'!$B$3:$AJ$1123,31,FALSE)</f>
        <v>20</v>
      </c>
      <c r="G11" t="str">
        <f>VLOOKUP($A11,'[3]Database-Detail'!$B$3:$AJ$1123,32,FALSE)</f>
        <v>2020</v>
      </c>
      <c r="H11" s="441">
        <v>260</v>
      </c>
      <c r="I11" s="410" t="str">
        <f>VLOOKUP($A11,'[3]Database-Detail'!$B$3:$AJ$1123,10,FALSE)</f>
        <v>Structures-Rural</v>
      </c>
      <c r="J11" s="441" t="s">
        <v>1150</v>
      </c>
    </row>
    <row r="12" spans="1:10" x14ac:dyDescent="0.2">
      <c r="A12" s="370" t="s">
        <v>181</v>
      </c>
      <c r="B12" t="str">
        <f>VLOOKUP(A12,'[3]Database-Detail'!$B$3:$AJ$1123,12,FALSE)</f>
        <v>Agriculture &amp; Rural Affairs Committee</v>
      </c>
      <c r="C12" t="str">
        <f>VLOOKUP($A12,'[3]Database-Detail'!$B$3:$AJ$1123,13,FALSE)</f>
        <v>Planning, Infrastructure &amp; Economic Development Department</v>
      </c>
      <c r="D12" t="str">
        <f>VLOOKUP($A12,'[3]Database-Detail'!$B$3:$AJ$1123,15,FALSE)</f>
        <v>Transportation Services</v>
      </c>
      <c r="E12" t="str">
        <f>VLOOKUP($A12,'[3]Database-Detail'!$B$3:$AJ$1123,11,FALSE)</f>
        <v>Renewal of City Assets</v>
      </c>
      <c r="F12">
        <f>VLOOKUP($A12,'[3]Database-Detail'!$B$3:$AJ$1123,31,FALSE)</f>
        <v>5</v>
      </c>
      <c r="G12" t="str">
        <f>VLOOKUP($A12,'[3]Database-Detail'!$B$3:$AJ$1123,32,FALSE)</f>
        <v>2021</v>
      </c>
      <c r="H12" s="441">
        <v>180</v>
      </c>
      <c r="I12" s="410" t="str">
        <f>VLOOKUP($A12,'[3]Database-Detail'!$B$3:$AJ$1123,10,FALSE)</f>
        <v>Structures-Rural</v>
      </c>
      <c r="J12" s="441" t="s">
        <v>1151</v>
      </c>
    </row>
    <row r="13" spans="1:10" x14ac:dyDescent="0.2">
      <c r="A13" s="370" t="s">
        <v>183</v>
      </c>
      <c r="B13" t="str">
        <f>VLOOKUP(A13,'[3]Database-Detail'!$B$3:$AJ$1123,12,FALSE)</f>
        <v>Agriculture &amp; Rural Affairs Committee</v>
      </c>
      <c r="C13" t="str">
        <f>VLOOKUP($A13,'[3]Database-Detail'!$B$3:$AJ$1123,13,FALSE)</f>
        <v>Planning, Infrastructure &amp; Economic Development Department</v>
      </c>
      <c r="D13" t="str">
        <f>VLOOKUP($A13,'[3]Database-Detail'!$B$3:$AJ$1123,15,FALSE)</f>
        <v>Transportation Services</v>
      </c>
      <c r="E13" t="str">
        <f>VLOOKUP($A13,'[3]Database-Detail'!$B$3:$AJ$1123,11,FALSE)</f>
        <v>Renewal of City Assets</v>
      </c>
      <c r="F13">
        <f>VLOOKUP($A13,'[3]Database-Detail'!$B$3:$AJ$1123,31,FALSE)</f>
        <v>5</v>
      </c>
      <c r="G13" t="str">
        <f>VLOOKUP($A13,'[3]Database-Detail'!$B$3:$AJ$1123,32,FALSE)</f>
        <v>2022</v>
      </c>
      <c r="H13" s="441">
        <v>620</v>
      </c>
      <c r="I13" s="410" t="str">
        <f>VLOOKUP($A13,'[3]Database-Detail'!$B$3:$AJ$1123,10,FALSE)</f>
        <v>Structures-Rural</v>
      </c>
      <c r="J13" s="441" t="s">
        <v>1152</v>
      </c>
    </row>
    <row r="14" spans="1:10" x14ac:dyDescent="0.2">
      <c r="A14" s="370" t="s">
        <v>189</v>
      </c>
      <c r="B14" t="str">
        <f>VLOOKUP(A14,'[3]Database-Detail'!$B$3:$AJ$1123,12,FALSE)</f>
        <v>Agriculture &amp; Rural Affairs Committee</v>
      </c>
      <c r="C14" t="str">
        <f>VLOOKUP($A14,'[3]Database-Detail'!$B$3:$AJ$1123,13,FALSE)</f>
        <v>Planning, Infrastructure &amp; Economic Development Department</v>
      </c>
      <c r="D14" t="str">
        <f>VLOOKUP($A14,'[3]Database-Detail'!$B$3:$AJ$1123,15,FALSE)</f>
        <v>Transportation Services</v>
      </c>
      <c r="E14" t="str">
        <f>VLOOKUP($A14,'[3]Database-Detail'!$B$3:$AJ$1123,11,FALSE)</f>
        <v>Renewal of City Assets</v>
      </c>
      <c r="F14" t="str">
        <f>VLOOKUP($A14,'[3]Database-Detail'!$B$3:$AJ$1123,31,FALSE)</f>
        <v>20</v>
      </c>
      <c r="G14">
        <f>VLOOKUP($A14,'[3]Database-Detail'!$B$3:$AJ$1123,32,FALSE)</f>
        <v>2020</v>
      </c>
      <c r="H14" s="441">
        <v>190</v>
      </c>
      <c r="I14" s="410" t="str">
        <f>VLOOKUP($A14,'[3]Database-Detail'!$B$3:$AJ$1123,10,FALSE)</f>
        <v>Structures-Rural</v>
      </c>
      <c r="J14" s="441" t="s">
        <v>1150</v>
      </c>
    </row>
    <row r="15" spans="1:10" x14ac:dyDescent="0.2">
      <c r="A15" s="370" t="s">
        <v>191</v>
      </c>
      <c r="B15" t="str">
        <f>VLOOKUP(A15,'[3]Database-Detail'!$B$3:$AJ$1123,12,FALSE)</f>
        <v>Agriculture &amp; Rural Affairs Committee</v>
      </c>
      <c r="C15" t="str">
        <f>VLOOKUP($A15,'[3]Database-Detail'!$B$3:$AJ$1123,13,FALSE)</f>
        <v>Planning, Infrastructure &amp; Economic Development Department</v>
      </c>
      <c r="D15" t="str">
        <f>VLOOKUP($A15,'[3]Database-Detail'!$B$3:$AJ$1123,15,FALSE)</f>
        <v>Transportation Services</v>
      </c>
      <c r="E15" t="str">
        <f>VLOOKUP($A15,'[3]Database-Detail'!$B$3:$AJ$1123,11,FALSE)</f>
        <v>Renewal of City Assets</v>
      </c>
      <c r="F15">
        <f>VLOOKUP($A15,'[3]Database-Detail'!$B$3:$AJ$1123,31,FALSE)</f>
        <v>19</v>
      </c>
      <c r="G15">
        <f>VLOOKUP($A15,'[3]Database-Detail'!$B$3:$AJ$1123,32,FALSE)</f>
        <v>2021</v>
      </c>
      <c r="H15" s="441">
        <v>710</v>
      </c>
      <c r="I15" s="410" t="str">
        <f>VLOOKUP($A15,'[3]Database-Detail'!$B$3:$AJ$1123,10,FALSE)</f>
        <v>Structures-Rural</v>
      </c>
      <c r="J15" s="441" t="s">
        <v>1151</v>
      </c>
    </row>
    <row r="16" spans="1:10" x14ac:dyDescent="0.2">
      <c r="A16" s="370" t="s">
        <v>414</v>
      </c>
      <c r="B16" t="str">
        <f>VLOOKUP(A16,'[3]Database-Detail'!$B$3:$AJ$1123,12,FALSE)</f>
        <v>Agriculture &amp; Rural Affairs Committee</v>
      </c>
      <c r="C16" t="str">
        <f>VLOOKUP($A16,'[3]Database-Detail'!$B$3:$AJ$1123,13,FALSE)</f>
        <v>Planning, Infrastructure &amp; Economic Development Department</v>
      </c>
      <c r="D16" t="str">
        <f>VLOOKUP($A16,'[3]Database-Detail'!$B$3:$AJ$1123,15,FALSE)</f>
        <v>Transportation Services</v>
      </c>
      <c r="E16" t="str">
        <f>VLOOKUP($A16,'[3]Database-Detail'!$B$3:$AJ$1123,11,FALSE)</f>
        <v>Renewal of City Assets</v>
      </c>
      <c r="F16" t="str">
        <f>VLOOKUP($A16,'[3]Database-Detail'!$B$3:$AJ$1123,31,FALSE)</f>
        <v>CW</v>
      </c>
      <c r="G16">
        <f>VLOOKUP($A16,'[3]Database-Detail'!$B$3:$AJ$1123,32,FALSE)</f>
        <v>2021</v>
      </c>
      <c r="H16" s="441">
        <v>1696</v>
      </c>
      <c r="I16" s="410" t="str">
        <f>VLOOKUP($A16,'[3]Database-Detail'!$B$3:$AJ$1123,10,FALSE)</f>
        <v>Road Reconstruction/Upgrades</v>
      </c>
      <c r="J16" s="441" t="s">
        <v>1149</v>
      </c>
    </row>
    <row r="17" spans="1:10" x14ac:dyDescent="0.2">
      <c r="A17" s="370" t="s">
        <v>415</v>
      </c>
      <c r="B17" t="str">
        <f>VLOOKUP(A17,'[3]Database-Detail'!$B$3:$AJ$1123,12,FALSE)</f>
        <v>Agriculture &amp; Rural Affairs Committee</v>
      </c>
      <c r="C17" t="str">
        <f>VLOOKUP($A17,'[3]Database-Detail'!$B$3:$AJ$1123,13,FALSE)</f>
        <v>Planning, Infrastructure &amp; Economic Development Department</v>
      </c>
      <c r="D17" t="str">
        <f>VLOOKUP($A17,'[3]Database-Detail'!$B$3:$AJ$1123,15,FALSE)</f>
        <v>Transportation Services</v>
      </c>
      <c r="E17" t="str">
        <f>VLOOKUP($A17,'[3]Database-Detail'!$B$3:$AJ$1123,11,FALSE)</f>
        <v>Renewal of City Assets</v>
      </c>
      <c r="F17" t="str">
        <f>VLOOKUP($A17,'[3]Database-Detail'!$B$3:$AJ$1123,31,FALSE)</f>
        <v>CW</v>
      </c>
      <c r="G17">
        <f>VLOOKUP($A17,'[3]Database-Detail'!$B$3:$AJ$1123,32,FALSE)</f>
        <v>2021</v>
      </c>
      <c r="H17" s="441">
        <v>1100</v>
      </c>
      <c r="I17" s="410" t="str">
        <f>VLOOKUP($A17,'[3]Database-Detail'!$B$3:$AJ$1123,10,FALSE)</f>
        <v>Road Reconstruction/Upgrades</v>
      </c>
      <c r="J17" s="441" t="s">
        <v>362</v>
      </c>
    </row>
    <row r="18" spans="1:10" x14ac:dyDescent="0.2">
      <c r="A18" s="370" t="s">
        <v>416</v>
      </c>
      <c r="B18" t="str">
        <f>VLOOKUP(A18,'[3]Database-Detail'!$B$3:$AJ$1123,12,FALSE)</f>
        <v>Agriculture &amp; Rural Affairs Committee</v>
      </c>
      <c r="C18" t="str">
        <f>VLOOKUP($A18,'[3]Database-Detail'!$B$3:$AJ$1123,13,FALSE)</f>
        <v>Planning, Infrastructure &amp; Economic Development Department</v>
      </c>
      <c r="D18" t="str">
        <f>VLOOKUP($A18,'[3]Database-Detail'!$B$3:$AJ$1123,15,FALSE)</f>
        <v>Transportation Services</v>
      </c>
      <c r="E18" t="str">
        <f>VLOOKUP($A18,'[3]Database-Detail'!$B$3:$AJ$1123,11,FALSE)</f>
        <v>Renewal of City Assets</v>
      </c>
      <c r="F18">
        <f>VLOOKUP($A18,'[3]Database-Detail'!$B$3:$AJ$1123,31,FALSE)</f>
        <v>19</v>
      </c>
      <c r="G18">
        <f>VLOOKUP($A18,'[3]Database-Detail'!$B$3:$AJ$1123,32,FALSE)</f>
        <v>2022</v>
      </c>
      <c r="H18" s="441">
        <v>250</v>
      </c>
      <c r="I18" s="410" t="str">
        <f>VLOOKUP($A18,'[3]Database-Detail'!$B$3:$AJ$1123,10,FALSE)</f>
        <v>Structures-Rural</v>
      </c>
      <c r="J18" s="441" t="s">
        <v>1153</v>
      </c>
    </row>
    <row r="19" spans="1:10" x14ac:dyDescent="0.2">
      <c r="A19" s="370" t="s">
        <v>213</v>
      </c>
      <c r="B19" t="str">
        <f>VLOOKUP(A19,'[3]Database-Detail'!$B$3:$AJ$1123,12,FALSE)</f>
        <v>Community &amp; Protective Services Committee</v>
      </c>
      <c r="C19" t="str">
        <f>VLOOKUP($A19,'[3]Database-Detail'!$B$3:$AJ$1123,13,FALSE)</f>
        <v>Recreation, Cultural and Facility Operations Department</v>
      </c>
      <c r="D19" t="str">
        <f>VLOOKUP($A19,'[3]Database-Detail'!$B$3:$AJ$1123,15,FALSE)</f>
        <v>Parks, Recreation &amp; Culture</v>
      </c>
      <c r="E19" t="str">
        <f>VLOOKUP($A19,'[3]Database-Detail'!$B$3:$AJ$1123,11,FALSE)</f>
        <v>Growth</v>
      </c>
      <c r="F19">
        <f>VLOOKUP($A19,'[3]Database-Detail'!$B$3:$AJ$1123,31,FALSE)</f>
        <v>19</v>
      </c>
      <c r="G19">
        <f>VLOOKUP($A19,'[3]Database-Detail'!$B$3:$AJ$1123,32,FALSE)</f>
        <v>2019</v>
      </c>
      <c r="H19" s="441">
        <v>64</v>
      </c>
      <c r="I19" s="410" t="str">
        <f>VLOOKUP($A19,'[3]Database-Detail'!$B$3:$AJ$1123,10,FALSE)</f>
        <v>Individual</v>
      </c>
      <c r="J19" s="441" t="s">
        <v>1244</v>
      </c>
    </row>
    <row r="20" spans="1:10" x14ac:dyDescent="0.2">
      <c r="A20" s="370" t="s">
        <v>214</v>
      </c>
      <c r="B20" t="str">
        <f>VLOOKUP(A20,'[3]Database-Detail'!$B$3:$AJ$1123,12,FALSE)</f>
        <v>Community &amp; Protective Services Committee</v>
      </c>
      <c r="C20" t="str">
        <f>VLOOKUP($A20,'[3]Database-Detail'!$B$3:$AJ$1123,13,FALSE)</f>
        <v>Recreation, Cultural and Facility Operations Department</v>
      </c>
      <c r="D20" t="str">
        <f>VLOOKUP($A20,'[3]Database-Detail'!$B$3:$AJ$1123,15,FALSE)</f>
        <v>Parks, Recreation &amp; Culture</v>
      </c>
      <c r="E20" t="str">
        <f>VLOOKUP($A20,'[3]Database-Detail'!$B$3:$AJ$1123,11,FALSE)</f>
        <v>Growth</v>
      </c>
      <c r="F20">
        <f>VLOOKUP($A20,'[3]Database-Detail'!$B$3:$AJ$1123,31,FALSE)</f>
        <v>20</v>
      </c>
      <c r="G20">
        <f>VLOOKUP($A20,'[3]Database-Detail'!$B$3:$AJ$1123,32,FALSE)</f>
        <v>2020</v>
      </c>
      <c r="H20" s="441">
        <v>17400</v>
      </c>
      <c r="I20" s="410" t="str">
        <f>VLOOKUP($A20,'[3]Database-Detail'!$B$3:$AJ$1123,10,FALSE)</f>
        <v>Individual</v>
      </c>
      <c r="J20" s="442" t="s">
        <v>1240</v>
      </c>
    </row>
    <row r="21" spans="1:10" x14ac:dyDescent="0.2">
      <c r="A21" s="370" t="s">
        <v>215</v>
      </c>
      <c r="B21" t="str">
        <f>VLOOKUP(A21,'[3]Database-Detail'!$B$3:$AJ$1123,12,FALSE)</f>
        <v>Community &amp; Protective Services Committee</v>
      </c>
      <c r="C21" t="str">
        <f>VLOOKUP($A21,'[3]Database-Detail'!$B$3:$AJ$1123,13,FALSE)</f>
        <v>Recreation, Cultural and Facility Operations Department</v>
      </c>
      <c r="D21" t="str">
        <f>VLOOKUP($A21,'[3]Database-Detail'!$B$3:$AJ$1123,15,FALSE)</f>
        <v>Parks, Recreation &amp; Culture</v>
      </c>
      <c r="E21" t="str">
        <f>VLOOKUP($A21,'[3]Database-Detail'!$B$3:$AJ$1123,11,FALSE)</f>
        <v>Renewal of City Assets</v>
      </c>
      <c r="F21" t="str">
        <f>VLOOKUP($A21,'[3]Database-Detail'!$B$3:$AJ$1123,31,FALSE)</f>
        <v>CW</v>
      </c>
      <c r="G21">
        <f>VLOOKUP($A21,'[3]Database-Detail'!$B$3:$AJ$1123,32,FALSE)</f>
        <v>2020</v>
      </c>
      <c r="H21" s="441">
        <v>750</v>
      </c>
      <c r="I21" s="410" t="str">
        <f>VLOOKUP($A21,'[3]Database-Detail'!$B$3:$AJ$1123,10,FALSE)</f>
        <v>Individual</v>
      </c>
      <c r="J21" s="441" t="s">
        <v>1226</v>
      </c>
    </row>
    <row r="22" spans="1:10" x14ac:dyDescent="0.2">
      <c r="A22" s="370" t="s">
        <v>216</v>
      </c>
      <c r="B22" t="str">
        <f>VLOOKUP(A22,'[3]Database-Detail'!$B$3:$AJ$1123,12,FALSE)</f>
        <v>Community &amp; Protective Services Committee</v>
      </c>
      <c r="C22" t="str">
        <f>VLOOKUP($A22,'[3]Database-Detail'!$B$3:$AJ$1123,13,FALSE)</f>
        <v>Recreation, Cultural and Facility Operations Department</v>
      </c>
      <c r="D22" t="str">
        <f>VLOOKUP($A22,'[3]Database-Detail'!$B$3:$AJ$1123,15,FALSE)</f>
        <v>Parks, Recreation &amp; Culture</v>
      </c>
      <c r="E22" t="str">
        <f>VLOOKUP($A22,'[3]Database-Detail'!$B$3:$AJ$1123,11,FALSE)</f>
        <v>Growth</v>
      </c>
      <c r="F22">
        <f>VLOOKUP($A22,'[3]Database-Detail'!$B$3:$AJ$1123,31,FALSE)</f>
        <v>3</v>
      </c>
      <c r="G22">
        <f>VLOOKUP($A22,'[3]Database-Detail'!$B$3:$AJ$1123,32,FALSE)</f>
        <v>2022</v>
      </c>
      <c r="H22" s="441">
        <v>1142</v>
      </c>
      <c r="I22" s="410" t="str">
        <f>VLOOKUP($A22,'[3]Database-Detail'!$B$3:$AJ$1123,10,FALSE)</f>
        <v>Individual</v>
      </c>
      <c r="J22" s="441" t="s">
        <v>1245</v>
      </c>
    </row>
    <row r="23" spans="1:10" x14ac:dyDescent="0.2">
      <c r="A23" s="370" t="s">
        <v>217</v>
      </c>
      <c r="B23" t="str">
        <f>VLOOKUP(A23,'[3]Database-Detail'!$B$3:$AJ$1123,12,FALSE)</f>
        <v>Community &amp; Protective Services Committee</v>
      </c>
      <c r="C23" t="str">
        <f>VLOOKUP($A23,'[3]Database-Detail'!$B$3:$AJ$1123,13,FALSE)</f>
        <v>Recreation, Cultural and Facility Operations Department</v>
      </c>
      <c r="D23" t="str">
        <f>VLOOKUP($A23,'[3]Database-Detail'!$B$3:$AJ$1123,15,FALSE)</f>
        <v>Parks, Recreation &amp; Culture</v>
      </c>
      <c r="E23" t="str">
        <f>VLOOKUP($A23,'[3]Database-Detail'!$B$3:$AJ$1123,11,FALSE)</f>
        <v>Growth</v>
      </c>
      <c r="F23" t="str">
        <f>VLOOKUP($A23,'[3]Database-Detail'!$B$3:$AJ$1123,31,FALSE)</f>
        <v>19</v>
      </c>
      <c r="G23">
        <f>VLOOKUP($A23,'[3]Database-Detail'!$B$3:$AJ$1123,32,FALSE)</f>
        <v>2022</v>
      </c>
      <c r="H23" s="441">
        <v>141</v>
      </c>
      <c r="I23" s="410" t="str">
        <f>VLOOKUP($A23,'[3]Database-Detail'!$B$3:$AJ$1123,10,FALSE)</f>
        <v>Parks Growth</v>
      </c>
      <c r="J23" s="441" t="s">
        <v>1246</v>
      </c>
    </row>
    <row r="24" spans="1:10" x14ac:dyDescent="0.2">
      <c r="A24" s="370" t="s">
        <v>453</v>
      </c>
      <c r="B24" t="str">
        <f>VLOOKUP(A24,'[3]Database-Detail'!$B$3:$AJ$1123,12,FALSE)</f>
        <v>Community &amp; Protective Services Committee</v>
      </c>
      <c r="C24" t="str">
        <f>VLOOKUP($A24,'[3]Database-Detail'!$B$3:$AJ$1123,13,FALSE)</f>
        <v>Recreation, Cultural and Facility Operations Department</v>
      </c>
      <c r="D24" t="str">
        <f>VLOOKUP($A24,'[3]Database-Detail'!$B$3:$AJ$1123,15,FALSE)</f>
        <v>Parks, Recreation &amp; Culture</v>
      </c>
      <c r="E24" t="str">
        <f>VLOOKUP($A24,'[3]Database-Detail'!$B$3:$AJ$1123,11,FALSE)</f>
        <v>Growth</v>
      </c>
      <c r="F24">
        <f>VLOOKUP($A24,'[3]Database-Detail'!$B$3:$AJ$1123,31,FALSE)</f>
        <v>6</v>
      </c>
      <c r="G24">
        <f>VLOOKUP($A24,'[3]Database-Detail'!$B$3:$AJ$1123,32,FALSE)</f>
        <v>2026</v>
      </c>
      <c r="H24" s="441">
        <v>609</v>
      </c>
      <c r="I24" s="410" t="str">
        <f>VLOOKUP($A24,'[3]Database-Detail'!$B$3:$AJ$1123,10,FALSE)</f>
        <v>Parks Growth</v>
      </c>
      <c r="J24" s="442" t="s">
        <v>1247</v>
      </c>
    </row>
    <row r="25" spans="1:10" x14ac:dyDescent="0.2">
      <c r="A25" s="370" t="s">
        <v>218</v>
      </c>
      <c r="B25" t="str">
        <f>VLOOKUP(A25,'[3]Database-Detail'!$B$3:$AJ$1123,12,FALSE)</f>
        <v>Community &amp; Protective Services Committee</v>
      </c>
      <c r="C25" t="str">
        <f>VLOOKUP($A25,'[3]Database-Detail'!$B$3:$AJ$1123,13,FALSE)</f>
        <v>Recreation, Cultural and Facility Operations Department</v>
      </c>
      <c r="D25" t="str">
        <f>VLOOKUP($A25,'[3]Database-Detail'!$B$3:$AJ$1123,15,FALSE)</f>
        <v>Parks, Recreation &amp; Culture</v>
      </c>
      <c r="E25" t="str">
        <f>VLOOKUP($A25,'[3]Database-Detail'!$B$3:$AJ$1123,11,FALSE)</f>
        <v>Growth</v>
      </c>
      <c r="F25" t="str">
        <f>VLOOKUP($A25,'[3]Database-Detail'!$B$3:$AJ$1123,31,FALSE)</f>
        <v>21</v>
      </c>
      <c r="G25">
        <f>VLOOKUP($A25,'[3]Database-Detail'!$B$3:$AJ$1123,32,FALSE)</f>
        <v>2023</v>
      </c>
      <c r="H25" s="441">
        <v>106</v>
      </c>
      <c r="I25" s="410" t="str">
        <f>VLOOKUP($A25,'[3]Database-Detail'!$B$3:$AJ$1123,10,FALSE)</f>
        <v>Parks Growth</v>
      </c>
      <c r="J25" s="442" t="s">
        <v>1248</v>
      </c>
    </row>
    <row r="26" spans="1:10" x14ac:dyDescent="0.2">
      <c r="A26" s="370" t="s">
        <v>454</v>
      </c>
      <c r="B26" t="str">
        <f>VLOOKUP(A26,'[3]Database-Detail'!$B$3:$AJ$1123,12,FALSE)</f>
        <v>Community &amp; Protective Services Committee</v>
      </c>
      <c r="C26" t="str">
        <f>VLOOKUP($A26,'[3]Database-Detail'!$B$3:$AJ$1123,13,FALSE)</f>
        <v>Recreation, Cultural and Facility Operations Department</v>
      </c>
      <c r="D26" t="str">
        <f>VLOOKUP($A26,'[3]Database-Detail'!$B$3:$AJ$1123,15,FALSE)</f>
        <v>Parks, Recreation &amp; Culture</v>
      </c>
      <c r="E26" t="str">
        <f>VLOOKUP($A26,'[3]Database-Detail'!$B$3:$AJ$1123,11,FALSE)</f>
        <v>Growth</v>
      </c>
      <c r="F26" t="str">
        <f>VLOOKUP($A26,'[3]Database-Detail'!$B$3:$AJ$1123,31,FALSE)</f>
        <v>22</v>
      </c>
      <c r="G26">
        <f>VLOOKUP($A26,'[3]Database-Detail'!$B$3:$AJ$1123,32,FALSE)</f>
        <v>2020</v>
      </c>
      <c r="H26" s="441">
        <v>3905</v>
      </c>
      <c r="I26" s="410" t="str">
        <f>VLOOKUP($A26,'[3]Database-Detail'!$B$3:$AJ$1123,10,FALSE)</f>
        <v>Parks Growth</v>
      </c>
      <c r="J26" s="442" t="s">
        <v>1249</v>
      </c>
    </row>
    <row r="27" spans="1:10" x14ac:dyDescent="0.2">
      <c r="A27" s="370" t="s">
        <v>148</v>
      </c>
      <c r="B27" t="str">
        <f>VLOOKUP(A27,'[3]Database-Detail'!$B$3:$AJ$1123,12,FALSE)</f>
        <v>Community &amp; Protective Services Committee</v>
      </c>
      <c r="C27" t="str">
        <f>VLOOKUP($A27,'[3]Database-Detail'!$B$3:$AJ$1123,13,FALSE)</f>
        <v>Emergency &amp; Protective Services Department</v>
      </c>
      <c r="D27" t="str">
        <f>VLOOKUP($A27,'[3]Database-Detail'!$B$3:$AJ$1123,15,FALSE)</f>
        <v>Security &amp; Emergency Management</v>
      </c>
      <c r="E27" t="str">
        <f>VLOOKUP($A27,'[3]Database-Detail'!$B$3:$AJ$1123,11,FALSE)</f>
        <v>Renewal of City Assets</v>
      </c>
      <c r="F27" t="str">
        <f>VLOOKUP($A27,'[3]Database-Detail'!$B$3:$AJ$1123,31,FALSE)</f>
        <v>CW</v>
      </c>
      <c r="G27">
        <f>VLOOKUP($A27,'[3]Database-Detail'!$B$3:$AJ$1123,32,FALSE)</f>
        <v>2028</v>
      </c>
      <c r="H27" s="441">
        <v>100</v>
      </c>
      <c r="I27" s="410" t="str">
        <f>VLOOKUP($A27,'[3]Database-Detail'!$B$3:$AJ$1123,10,FALSE)</f>
        <v>Life Cycle Renewal - SEM</v>
      </c>
      <c r="J27" s="441" t="s">
        <v>1264</v>
      </c>
    </row>
    <row r="28" spans="1:10" x14ac:dyDescent="0.2">
      <c r="A28" s="370" t="s">
        <v>422</v>
      </c>
      <c r="B28" t="str">
        <f>VLOOKUP(A28,'[3]Database-Detail'!$B$3:$AJ$1123,12,FALSE)</f>
        <v>Community &amp; Protective Services Committee</v>
      </c>
      <c r="C28" t="str">
        <f>VLOOKUP($A28,'[3]Database-Detail'!$B$3:$AJ$1123,13,FALSE)</f>
        <v>Emergency &amp; Protective Services Department</v>
      </c>
      <c r="D28" t="str">
        <f>VLOOKUP($A28,'[3]Database-Detail'!$B$3:$AJ$1123,15,FALSE)</f>
        <v>Fire Services</v>
      </c>
      <c r="E28" t="str">
        <f>VLOOKUP($A28,'[3]Database-Detail'!$B$3:$AJ$1123,11,FALSE)</f>
        <v>Renewal of City Assets</v>
      </c>
      <c r="F28" t="str">
        <f>VLOOKUP($A28,'[3]Database-Detail'!$B$3:$AJ$1123,31,FALSE)</f>
        <v>CW</v>
      </c>
      <c r="G28">
        <f>VLOOKUP($A28,'[3]Database-Detail'!$B$3:$AJ$1123,32,FALSE)</f>
        <v>2022</v>
      </c>
      <c r="H28" s="441">
        <v>632</v>
      </c>
      <c r="I28" s="410" t="str">
        <f>VLOOKUP($A28,'[3]Database-Detail'!$B$3:$AJ$1123,10,FALSE)</f>
        <v>Lifecycle Renewal - Fire</v>
      </c>
      <c r="J28" s="442" t="s">
        <v>1251</v>
      </c>
    </row>
    <row r="29" spans="1:10" x14ac:dyDescent="0.2">
      <c r="A29" s="370" t="s">
        <v>149</v>
      </c>
      <c r="B29" t="str">
        <f>VLOOKUP(A29,'[3]Database-Detail'!$B$3:$AJ$1123,12,FALSE)</f>
        <v>Community &amp; Protective Services Committee</v>
      </c>
      <c r="C29" t="str">
        <f>VLOOKUP($A29,'[3]Database-Detail'!$B$3:$AJ$1123,13,FALSE)</f>
        <v>Emergency &amp; Protective Services Department</v>
      </c>
      <c r="D29" t="str">
        <f>VLOOKUP($A29,'[3]Database-Detail'!$B$3:$AJ$1123,15,FALSE)</f>
        <v>Paramedic Service</v>
      </c>
      <c r="E29" t="str">
        <f>VLOOKUP($A29,'[3]Database-Detail'!$B$3:$AJ$1123,11,FALSE)</f>
        <v>Renewal of City Assets</v>
      </c>
      <c r="F29" t="str">
        <f>VLOOKUP($A29,'[3]Database-Detail'!$B$3:$AJ$1123,31,FALSE)</f>
        <v>CW</v>
      </c>
      <c r="G29">
        <f>VLOOKUP($A29,'[3]Database-Detail'!$B$3:$AJ$1123,32,FALSE)</f>
        <v>2021</v>
      </c>
      <c r="H29" s="441">
        <v>300</v>
      </c>
      <c r="I29" s="410" t="str">
        <f>VLOOKUP($A29,'[3]Database-Detail'!$B$3:$AJ$1123,10,FALSE)</f>
        <v>Life Cycle Renewal - Paramedic</v>
      </c>
      <c r="J29" s="442" t="s">
        <v>1259</v>
      </c>
    </row>
    <row r="30" spans="1:10" x14ac:dyDescent="0.2">
      <c r="A30" s="370" t="s">
        <v>435</v>
      </c>
      <c r="B30" t="str">
        <f>VLOOKUP(A30,'[3]Database-Detail'!$B$3:$AJ$1123,12,FALSE)</f>
        <v>Community &amp; Protective Services Committee</v>
      </c>
      <c r="C30" t="str">
        <f>VLOOKUP($A30,'[3]Database-Detail'!$B$3:$AJ$1123,13,FALSE)</f>
        <v>Emergency &amp; Protective Services Department</v>
      </c>
      <c r="D30" t="str">
        <f>VLOOKUP($A30,'[3]Database-Detail'!$B$3:$AJ$1123,15,FALSE)</f>
        <v>Paramedic Service</v>
      </c>
      <c r="E30" t="str">
        <f>VLOOKUP($A30,'[3]Database-Detail'!$B$3:$AJ$1123,11,FALSE)</f>
        <v>Growth</v>
      </c>
      <c r="F30" t="str">
        <f>VLOOKUP($A30,'[3]Database-Detail'!$B$3:$AJ$1123,31,FALSE)</f>
        <v>CW</v>
      </c>
      <c r="G30">
        <f>VLOOKUP($A30,'[3]Database-Detail'!$B$3:$AJ$1123,32,FALSE)</f>
        <v>2022</v>
      </c>
      <c r="H30" s="441">
        <v>500</v>
      </c>
      <c r="I30" s="410" t="str">
        <f>VLOOKUP($A30,'[3]Database-Detail'!$B$3:$AJ$1123,10,FALSE)</f>
        <v>Individual</v>
      </c>
      <c r="J30" s="441" t="s">
        <v>1262</v>
      </c>
    </row>
    <row r="31" spans="1:10" x14ac:dyDescent="0.2">
      <c r="A31" s="370" t="s">
        <v>219</v>
      </c>
      <c r="B31" t="str">
        <f>VLOOKUP(A31,'[3]Database-Detail'!$B$3:$AJ$1123,12,FALSE)</f>
        <v>Community &amp; Protective Services Committee</v>
      </c>
      <c r="C31" t="str">
        <f>VLOOKUP($A31,'[3]Database-Detail'!$B$3:$AJ$1123,13,FALSE)</f>
        <v>Recreation, Cultural and Facility Operations Department</v>
      </c>
      <c r="D31" t="str">
        <f>VLOOKUP($A31,'[3]Database-Detail'!$B$3:$AJ$1123,15,FALSE)</f>
        <v>Parks, Recreation &amp; Culture</v>
      </c>
      <c r="E31" t="str">
        <f>VLOOKUP($A31,'[3]Database-Detail'!$B$3:$AJ$1123,11,FALSE)</f>
        <v>Growth</v>
      </c>
      <c r="F31" t="str">
        <f>VLOOKUP($A31,'[3]Database-Detail'!$B$3:$AJ$1123,31,FALSE)</f>
        <v>CW</v>
      </c>
      <c r="G31">
        <f>VLOOKUP($A31,'[3]Database-Detail'!$B$3:$AJ$1123,32,FALSE)</f>
        <v>2024</v>
      </c>
      <c r="H31" s="441">
        <v>330</v>
      </c>
      <c r="I31" s="410" t="str">
        <f>VLOOKUP($A31,'[3]Database-Detail'!$B$3:$AJ$1123,10,FALSE)</f>
        <v>Individual</v>
      </c>
      <c r="J31" s="441" t="s">
        <v>1241</v>
      </c>
    </row>
    <row r="32" spans="1:10" x14ac:dyDescent="0.2">
      <c r="A32" s="370" t="s">
        <v>150</v>
      </c>
      <c r="B32" t="str">
        <f>VLOOKUP(A32,'[3]Database-Detail'!$B$3:$AJ$1123,12,FALSE)</f>
        <v>Community &amp; Protective Services Committee</v>
      </c>
      <c r="C32" t="str">
        <f>VLOOKUP($A32,'[3]Database-Detail'!$B$3:$AJ$1123,13,FALSE)</f>
        <v>Emergency &amp; Protective Services Department</v>
      </c>
      <c r="D32" t="str">
        <f>VLOOKUP($A32,'[3]Database-Detail'!$B$3:$AJ$1123,15,FALSE)</f>
        <v>Security &amp; Emergency Management</v>
      </c>
      <c r="E32" t="str">
        <f>VLOOKUP($A32,'[3]Database-Detail'!$B$3:$AJ$1123,11,FALSE)</f>
        <v>Renewal of City Assets</v>
      </c>
      <c r="F32" t="str">
        <f>VLOOKUP($A32,'[3]Database-Detail'!$B$3:$AJ$1123,31,FALSE)</f>
        <v>CW</v>
      </c>
      <c r="G32">
        <f>VLOOKUP($A32,'[3]Database-Detail'!$B$3:$AJ$1123,32,FALSE)</f>
        <v>2028</v>
      </c>
      <c r="H32" s="441">
        <v>50</v>
      </c>
      <c r="I32" s="410" t="str">
        <f>VLOOKUP($A32,'[3]Database-Detail'!$B$3:$AJ$1123,10,FALSE)</f>
        <v>Life Cycle Renewal - SEM</v>
      </c>
      <c r="J32" s="441" t="s">
        <v>1265</v>
      </c>
    </row>
    <row r="33" spans="1:10" x14ac:dyDescent="0.2">
      <c r="A33" s="370" t="s">
        <v>151</v>
      </c>
      <c r="B33" t="str">
        <f>VLOOKUP(A33,'[3]Database-Detail'!$B$3:$AJ$1123,12,FALSE)</f>
        <v>Community &amp; Protective Services Committee</v>
      </c>
      <c r="C33" t="str">
        <f>VLOOKUP($A33,'[3]Database-Detail'!$B$3:$AJ$1123,13,FALSE)</f>
        <v>Emergency &amp; Protective Services Department</v>
      </c>
      <c r="D33" t="str">
        <f>VLOOKUP($A33,'[3]Database-Detail'!$B$3:$AJ$1123,15,FALSE)</f>
        <v>Security &amp; Emergency Management</v>
      </c>
      <c r="E33" t="str">
        <f>VLOOKUP($A33,'[3]Database-Detail'!$B$3:$AJ$1123,11,FALSE)</f>
        <v>Renewal of City Assets</v>
      </c>
      <c r="F33" t="str">
        <f>VLOOKUP($A33,'[3]Database-Detail'!$B$3:$AJ$1123,31,FALSE)</f>
        <v>CW</v>
      </c>
      <c r="G33">
        <f>VLOOKUP($A33,'[3]Database-Detail'!$B$3:$AJ$1123,32,FALSE)</f>
        <v>2028</v>
      </c>
      <c r="H33" s="441">
        <v>200</v>
      </c>
      <c r="I33" s="410" t="str">
        <f>VLOOKUP($A33,'[3]Database-Detail'!$B$3:$AJ$1123,10,FALSE)</f>
        <v>Life Cycle Renewal - SEM</v>
      </c>
      <c r="J33" s="441" t="s">
        <v>1266</v>
      </c>
    </row>
    <row r="34" spans="1:10" x14ac:dyDescent="0.2">
      <c r="A34" s="370" t="s">
        <v>1104</v>
      </c>
      <c r="B34" t="str">
        <f>VLOOKUP(A34,'[3]Database-Detail'!$B$3:$AJ$1123,12,FALSE)</f>
        <v>Community &amp; Protective Services Committee</v>
      </c>
      <c r="C34" t="str">
        <f>VLOOKUP($A34,'[3]Database-Detail'!$B$3:$AJ$1123,13,FALSE)</f>
        <v>Recreation, Cultural and Facility Operations Department</v>
      </c>
      <c r="D34" t="str">
        <f>VLOOKUP($A34,'[3]Database-Detail'!$B$3:$AJ$1123,15,FALSE)</f>
        <v>Parks, Recreation &amp; Culture</v>
      </c>
      <c r="E34" t="str">
        <f>VLOOKUP($A34,'[3]Database-Detail'!$B$3:$AJ$1123,11,FALSE)</f>
        <v>Renewal of City Assets</v>
      </c>
      <c r="F34" t="str">
        <f>VLOOKUP($A34,'[3]Database-Detail'!$B$3:$AJ$1123,31,FALSE)</f>
        <v>CW</v>
      </c>
      <c r="G34">
        <f>VLOOKUP($A34,'[3]Database-Detail'!$B$3:$AJ$1123,32,FALSE)</f>
        <v>2021</v>
      </c>
      <c r="H34" s="441">
        <v>300</v>
      </c>
      <c r="I34" s="410" t="str">
        <f>VLOOKUP($A34,'[3]Database-Detail'!$B$3:$AJ$1123,10,FALSE)</f>
        <v>Individual</v>
      </c>
      <c r="J34" s="441" t="s">
        <v>1227</v>
      </c>
    </row>
    <row r="35" spans="1:10" x14ac:dyDescent="0.2">
      <c r="A35" s="370" t="s">
        <v>438</v>
      </c>
      <c r="B35" t="str">
        <f>VLOOKUP(A35,'[3]Database-Detail'!$B$3:$AJ$1123,12,FALSE)</f>
        <v>Community &amp; Protective Services Committee</v>
      </c>
      <c r="C35" t="str">
        <f>VLOOKUP($A35,'[3]Database-Detail'!$B$3:$AJ$1123,13,FALSE)</f>
        <v>Recreation, Cultural and Facility Operations Department</v>
      </c>
      <c r="D35" t="str">
        <f>VLOOKUP($A35,'[3]Database-Detail'!$B$3:$AJ$1123,15,FALSE)</f>
        <v>Parks, Recreation &amp; Culture</v>
      </c>
      <c r="E35" t="str">
        <f>VLOOKUP($A35,'[3]Database-Detail'!$B$3:$AJ$1123,11,FALSE)</f>
        <v>Renewal of City Assets</v>
      </c>
      <c r="F35">
        <f>VLOOKUP($A35,'[3]Database-Detail'!$B$3:$AJ$1123,31,FALSE)</f>
        <v>1</v>
      </c>
      <c r="G35">
        <f>VLOOKUP($A35,'[3]Database-Detail'!$B$3:$AJ$1123,32,FALSE)</f>
        <v>2021</v>
      </c>
      <c r="H35" s="441">
        <v>40</v>
      </c>
      <c r="I35" s="410" t="str">
        <f>VLOOKUP($A35,'[3]Database-Detail'!$B$3:$AJ$1123,10,FALSE)</f>
        <v>Individual</v>
      </c>
      <c r="J35" s="441" t="s">
        <v>1228</v>
      </c>
    </row>
    <row r="36" spans="1:10" x14ac:dyDescent="0.2">
      <c r="A36" s="370" t="s">
        <v>421</v>
      </c>
      <c r="B36" t="str">
        <f>VLOOKUP(A36,'[3]Database-Detail'!$B$3:$AJ$1123,12,FALSE)</f>
        <v>Community &amp; Protective Services Committee</v>
      </c>
      <c r="C36" t="str">
        <f>VLOOKUP($A36,'[3]Database-Detail'!$B$3:$AJ$1123,13,FALSE)</f>
        <v>Planning, Infrastructure &amp; Economic Development Department</v>
      </c>
      <c r="D36" t="str">
        <f>VLOOKUP($A36,'[3]Database-Detail'!$B$3:$AJ$1123,15,FALSE)</f>
        <v>Child Care</v>
      </c>
      <c r="E36" t="str">
        <f>VLOOKUP($A36,'[3]Database-Detail'!$B$3:$AJ$1123,11,FALSE)</f>
        <v>Service Enhancement</v>
      </c>
      <c r="F36" t="str">
        <f>VLOOKUP($A36,'[3]Database-Detail'!$B$3:$AJ$1123,31,FALSE)</f>
        <v>CW</v>
      </c>
      <c r="G36">
        <f>VLOOKUP($A36,'[3]Database-Detail'!$B$3:$AJ$1123,32,FALSE)</f>
        <v>2021</v>
      </c>
      <c r="H36" s="441">
        <v>60</v>
      </c>
      <c r="I36" s="410" t="str">
        <f>VLOOKUP($A36,'[3]Database-Detail'!$B$3:$AJ$1123,10,FALSE)</f>
        <v>Accessibility - Child Care Services</v>
      </c>
      <c r="J36" s="441" t="s">
        <v>1225</v>
      </c>
    </row>
    <row r="37" spans="1:10" x14ac:dyDescent="0.2">
      <c r="A37" s="370" t="s">
        <v>455</v>
      </c>
      <c r="B37" t="str">
        <f>VLOOKUP(A37,'[3]Database-Detail'!$B$3:$AJ$1123,12,FALSE)</f>
        <v>Community &amp; Protective Services Committee</v>
      </c>
      <c r="C37" t="str">
        <f>VLOOKUP($A37,'[3]Database-Detail'!$B$3:$AJ$1123,13,FALSE)</f>
        <v>Planning, Infrastructure &amp; Economic Development Department</v>
      </c>
      <c r="D37" t="str">
        <f>VLOOKUP($A37,'[3]Database-Detail'!$B$3:$AJ$1123,15,FALSE)</f>
        <v>Parks, Recreation &amp; Culture</v>
      </c>
      <c r="E37" t="str">
        <f>VLOOKUP($A37,'[3]Database-Detail'!$B$3:$AJ$1123,11,FALSE)</f>
        <v>Service Enhancement</v>
      </c>
      <c r="F37" t="str">
        <f>VLOOKUP($A37,'[3]Database-Detail'!$B$3:$AJ$1123,31,FALSE)</f>
        <v>CW</v>
      </c>
      <c r="G37">
        <f>VLOOKUP($A37,'[3]Database-Detail'!$B$3:$AJ$1123,32,FALSE)</f>
        <v>2021</v>
      </c>
      <c r="H37" s="441">
        <v>60</v>
      </c>
      <c r="I37" s="410" t="str">
        <f>VLOOKUP($A37,'[3]Database-Detail'!$B$3:$AJ$1123,10,FALSE)</f>
        <v>Accessibility - Cultural Services</v>
      </c>
      <c r="J37" s="441" t="s">
        <v>1225</v>
      </c>
    </row>
    <row r="38" spans="1:10" x14ac:dyDescent="0.2">
      <c r="A38" s="370" t="s">
        <v>423</v>
      </c>
      <c r="B38" t="str">
        <f>VLOOKUP(A38,'[3]Database-Detail'!$B$3:$AJ$1123,12,FALSE)</f>
        <v>Community &amp; Protective Services Committee</v>
      </c>
      <c r="C38" t="str">
        <f>VLOOKUP($A38,'[3]Database-Detail'!$B$3:$AJ$1123,13,FALSE)</f>
        <v>Emergency &amp; Protective Services Department</v>
      </c>
      <c r="D38" t="str">
        <f>VLOOKUP($A38,'[3]Database-Detail'!$B$3:$AJ$1123,15,FALSE)</f>
        <v>Fire Services</v>
      </c>
      <c r="E38" t="str">
        <f>VLOOKUP($A38,'[3]Database-Detail'!$B$3:$AJ$1123,11,FALSE)</f>
        <v>Renewal of City Assets</v>
      </c>
      <c r="F38" t="str">
        <f>VLOOKUP($A38,'[3]Database-Detail'!$B$3:$AJ$1123,31,FALSE)</f>
        <v>CW</v>
      </c>
      <c r="G38">
        <f>VLOOKUP($A38,'[3]Database-Detail'!$B$3:$AJ$1123,32,FALSE)</f>
        <v>2021</v>
      </c>
      <c r="H38" s="441">
        <v>300</v>
      </c>
      <c r="I38" s="410" t="str">
        <f>VLOOKUP($A38,'[3]Database-Detail'!$B$3:$AJ$1123,10,FALSE)</f>
        <v>Lifecycle Renewal - Fire</v>
      </c>
      <c r="J38" s="442" t="s">
        <v>1252</v>
      </c>
    </row>
    <row r="39" spans="1:10" x14ac:dyDescent="0.2">
      <c r="A39" s="370" t="s">
        <v>424</v>
      </c>
      <c r="B39" t="str">
        <f>VLOOKUP(A39,'[3]Database-Detail'!$B$3:$AJ$1123,12,FALSE)</f>
        <v>Community &amp; Protective Services Committee</v>
      </c>
      <c r="C39" t="str">
        <f>VLOOKUP($A39,'[3]Database-Detail'!$B$3:$AJ$1123,13,FALSE)</f>
        <v>Emergency &amp; Protective Services Department</v>
      </c>
      <c r="D39" t="str">
        <f>VLOOKUP($A39,'[3]Database-Detail'!$B$3:$AJ$1123,15,FALSE)</f>
        <v>Fire Services</v>
      </c>
      <c r="E39" t="str">
        <f>VLOOKUP($A39,'[3]Database-Detail'!$B$3:$AJ$1123,11,FALSE)</f>
        <v>Renewal of City Assets</v>
      </c>
      <c r="F39" t="str">
        <f>VLOOKUP($A39,'[3]Database-Detail'!$B$3:$AJ$1123,31,FALSE)</f>
        <v>CW</v>
      </c>
      <c r="G39">
        <f>VLOOKUP($A39,'[3]Database-Detail'!$B$3:$AJ$1123,32,FALSE)</f>
        <v>2021</v>
      </c>
      <c r="H39" s="441">
        <v>300</v>
      </c>
      <c r="I39" s="410" t="str">
        <f>VLOOKUP($A39,'[3]Database-Detail'!$B$3:$AJ$1123,10,FALSE)</f>
        <v>Lifecycle Renewal - Fire</v>
      </c>
      <c r="J39" s="442" t="s">
        <v>1253</v>
      </c>
    </row>
    <row r="40" spans="1:10" x14ac:dyDescent="0.2">
      <c r="A40" s="370" t="s">
        <v>425</v>
      </c>
      <c r="B40" t="str">
        <f>VLOOKUP(A40,'[3]Database-Detail'!$B$3:$AJ$1123,12,FALSE)</f>
        <v>Community &amp; Protective Services Committee</v>
      </c>
      <c r="C40" t="str">
        <f>VLOOKUP($A40,'[3]Database-Detail'!$B$3:$AJ$1123,13,FALSE)</f>
        <v>Emergency &amp; Protective Services Department</v>
      </c>
      <c r="D40" t="str">
        <f>VLOOKUP($A40,'[3]Database-Detail'!$B$3:$AJ$1123,15,FALSE)</f>
        <v>Fire Services</v>
      </c>
      <c r="E40" t="str">
        <f>VLOOKUP($A40,'[3]Database-Detail'!$B$3:$AJ$1123,11,FALSE)</f>
        <v>Renewal of City Assets</v>
      </c>
      <c r="F40" t="str">
        <f>VLOOKUP($A40,'[3]Database-Detail'!$B$3:$AJ$1123,31,FALSE)</f>
        <v>CW</v>
      </c>
      <c r="G40">
        <f>VLOOKUP($A40,'[3]Database-Detail'!$B$3:$AJ$1123,32,FALSE)</f>
        <v>2021</v>
      </c>
      <c r="H40" s="441">
        <v>400</v>
      </c>
      <c r="I40" s="410" t="str">
        <f>VLOOKUP($A40,'[3]Database-Detail'!$B$3:$AJ$1123,10,FALSE)</f>
        <v>Lifecycle Renewal - Fire</v>
      </c>
      <c r="J40" s="442" t="s">
        <v>1254</v>
      </c>
    </row>
    <row r="41" spans="1:10" x14ac:dyDescent="0.2">
      <c r="A41" s="370" t="s">
        <v>426</v>
      </c>
      <c r="B41" t="str">
        <f>VLOOKUP(A41,'[3]Database-Detail'!$B$3:$AJ$1123,12,FALSE)</f>
        <v>Community &amp; Protective Services Committee</v>
      </c>
      <c r="C41" t="str">
        <f>VLOOKUP($A41,'[3]Database-Detail'!$B$3:$AJ$1123,13,FALSE)</f>
        <v>Emergency &amp; Protective Services Department</v>
      </c>
      <c r="D41" t="str">
        <f>VLOOKUP($A41,'[3]Database-Detail'!$B$3:$AJ$1123,15,FALSE)</f>
        <v>Fire Services</v>
      </c>
      <c r="E41" t="str">
        <f>VLOOKUP($A41,'[3]Database-Detail'!$B$3:$AJ$1123,11,FALSE)</f>
        <v>Renewal of City Assets</v>
      </c>
      <c r="F41" t="str">
        <f>VLOOKUP($A41,'[3]Database-Detail'!$B$3:$AJ$1123,31,FALSE)</f>
        <v>CW</v>
      </c>
      <c r="G41">
        <f>VLOOKUP($A41,'[3]Database-Detail'!$B$3:$AJ$1123,32,FALSE)</f>
        <v>2021</v>
      </c>
      <c r="H41" s="441">
        <v>400</v>
      </c>
      <c r="I41" s="410" t="str">
        <f>VLOOKUP($A41,'[3]Database-Detail'!$B$3:$AJ$1123,10,FALSE)</f>
        <v>Lifecycle Renewal - Fire</v>
      </c>
      <c r="J41" s="442" t="s">
        <v>1255</v>
      </c>
    </row>
    <row r="42" spans="1:10" x14ac:dyDescent="0.2">
      <c r="A42" s="370" t="s">
        <v>427</v>
      </c>
      <c r="B42" t="str">
        <f>VLOOKUP(A42,'[3]Database-Detail'!$B$3:$AJ$1123,12,FALSE)</f>
        <v>Community &amp; Protective Services Committee</v>
      </c>
      <c r="C42" t="str">
        <f>VLOOKUP($A42,'[3]Database-Detail'!$B$3:$AJ$1123,13,FALSE)</f>
        <v>Emergency &amp; Protective Services Department</v>
      </c>
      <c r="D42" t="str">
        <f>VLOOKUP($A42,'[3]Database-Detail'!$B$3:$AJ$1123,15,FALSE)</f>
        <v>Fire Services</v>
      </c>
      <c r="E42" t="str">
        <f>VLOOKUP($A42,'[3]Database-Detail'!$B$3:$AJ$1123,11,FALSE)</f>
        <v>Renewal of City Assets</v>
      </c>
      <c r="F42" t="str">
        <f>VLOOKUP($A42,'[3]Database-Detail'!$B$3:$AJ$1123,31,FALSE)</f>
        <v>CW</v>
      </c>
      <c r="G42">
        <f>VLOOKUP($A42,'[3]Database-Detail'!$B$3:$AJ$1123,32,FALSE)</f>
        <v>2021</v>
      </c>
      <c r="H42" s="441">
        <v>250</v>
      </c>
      <c r="I42" s="410" t="str">
        <f>VLOOKUP($A42,'[3]Database-Detail'!$B$3:$AJ$1123,10,FALSE)</f>
        <v>Lifecycle Renewal - Fire</v>
      </c>
      <c r="J42" s="442" t="s">
        <v>1256</v>
      </c>
    </row>
    <row r="43" spans="1:10" x14ac:dyDescent="0.2">
      <c r="A43" s="370" t="s">
        <v>429</v>
      </c>
      <c r="B43" t="str">
        <f>VLOOKUP(A43,'[3]Database-Detail'!$B$3:$AJ$1123,12,FALSE)</f>
        <v>Community &amp; Protective Services Committee</v>
      </c>
      <c r="C43" t="str">
        <f>VLOOKUP($A43,'[3]Database-Detail'!$B$3:$AJ$1123,13,FALSE)</f>
        <v>Emergency &amp; Protective Services Department</v>
      </c>
      <c r="D43" t="str">
        <f>VLOOKUP($A43,'[3]Database-Detail'!$B$3:$AJ$1123,15,FALSE)</f>
        <v>Fire Services</v>
      </c>
      <c r="E43" t="str">
        <f>VLOOKUP($A43,'[3]Database-Detail'!$B$3:$AJ$1123,11,FALSE)</f>
        <v>Service Enhancement</v>
      </c>
      <c r="F43" t="str">
        <f>VLOOKUP($A43,'[3]Database-Detail'!$B$3:$AJ$1123,31,FALSE)</f>
        <v>CW</v>
      </c>
      <c r="G43">
        <f>VLOOKUP($A43,'[3]Database-Detail'!$B$3:$AJ$1123,32,FALSE)</f>
        <v>2020</v>
      </c>
      <c r="H43" s="441">
        <v>150</v>
      </c>
      <c r="I43" s="410" t="str">
        <f>VLOOKUP($A43,'[3]Database-Detail'!$B$3:$AJ$1123,10,FALSE)</f>
        <v>Individual</v>
      </c>
      <c r="J43" s="441" t="s">
        <v>1257</v>
      </c>
    </row>
    <row r="44" spans="1:10" x14ac:dyDescent="0.2">
      <c r="A44" s="370" t="s">
        <v>418</v>
      </c>
      <c r="B44" t="str">
        <f>VLOOKUP(A44,'[3]Database-Detail'!$B$3:$AJ$1123,12,FALSE)</f>
        <v>Community &amp; Protective Services Committee</v>
      </c>
      <c r="C44" t="str">
        <f>VLOOKUP($A44,'[3]Database-Detail'!$B$3:$AJ$1123,13,FALSE)</f>
        <v>Planning, Infrastructure &amp; Economic Development Department</v>
      </c>
      <c r="D44" t="str">
        <f>VLOOKUP($A44,'[3]Database-Detail'!$B$3:$AJ$1123,15,FALSE)</f>
        <v>By-law &amp; Regulatory Services</v>
      </c>
      <c r="E44" t="str">
        <f>VLOOKUP($A44,'[3]Database-Detail'!$B$3:$AJ$1123,11,FALSE)</f>
        <v>Renewal of City Assets</v>
      </c>
      <c r="F44" t="str">
        <f>VLOOKUP($A44,'[3]Database-Detail'!$B$3:$AJ$1123,31,FALSE)</f>
        <v>CW</v>
      </c>
      <c r="G44">
        <f>VLOOKUP($A44,'[3]Database-Detail'!$B$3:$AJ$1123,32,FALSE)</f>
        <v>2021</v>
      </c>
      <c r="H44" s="441">
        <v>155</v>
      </c>
      <c r="I44" s="410" t="str">
        <f>VLOOKUP($A44,'[3]Database-Detail'!$B$3:$AJ$1123,10,FALSE)</f>
        <v>Buildings-By-Law Services</v>
      </c>
      <c r="J44" s="441" t="s">
        <v>1156</v>
      </c>
    </row>
    <row r="45" spans="1:10" x14ac:dyDescent="0.2">
      <c r="A45" s="370" t="s">
        <v>420</v>
      </c>
      <c r="B45" t="str">
        <f>VLOOKUP(A45,'[3]Database-Detail'!$B$3:$AJ$1123,12,FALSE)</f>
        <v>Community &amp; Protective Services Committee</v>
      </c>
      <c r="C45" t="str">
        <f>VLOOKUP($A45,'[3]Database-Detail'!$B$3:$AJ$1123,13,FALSE)</f>
        <v>Planning, Infrastructure &amp; Economic Development Department</v>
      </c>
      <c r="D45" t="str">
        <f>VLOOKUP($A45,'[3]Database-Detail'!$B$3:$AJ$1123,15,FALSE)</f>
        <v>Child Care</v>
      </c>
      <c r="E45" t="str">
        <f>VLOOKUP($A45,'[3]Database-Detail'!$B$3:$AJ$1123,11,FALSE)</f>
        <v>Renewal of City Assets</v>
      </c>
      <c r="F45" t="str">
        <f>VLOOKUP($A45,'[3]Database-Detail'!$B$3:$AJ$1123,31,FALSE)</f>
        <v>CW</v>
      </c>
      <c r="G45">
        <f>VLOOKUP($A45,'[3]Database-Detail'!$B$3:$AJ$1123,32,FALSE)</f>
        <v>2021</v>
      </c>
      <c r="H45" s="441">
        <v>370</v>
      </c>
      <c r="I45" s="410" t="str">
        <f>VLOOKUP($A45,'[3]Database-Detail'!$B$3:$AJ$1123,10,FALSE)</f>
        <v>Buildings-Child Care Services</v>
      </c>
      <c r="J45" s="441" t="s">
        <v>1156</v>
      </c>
    </row>
    <row r="46" spans="1:10" x14ac:dyDescent="0.2">
      <c r="A46" s="370" t="s">
        <v>439</v>
      </c>
      <c r="B46" t="str">
        <f>VLOOKUP(A46,'[3]Database-Detail'!$B$3:$AJ$1123,12,FALSE)</f>
        <v>Community &amp; Protective Services Committee</v>
      </c>
      <c r="C46" t="str">
        <f>VLOOKUP($A46,'[3]Database-Detail'!$B$3:$AJ$1123,13,FALSE)</f>
        <v>Planning, Infrastructure &amp; Economic Development Department</v>
      </c>
      <c r="D46" t="str">
        <f>VLOOKUP($A46,'[3]Database-Detail'!$B$3:$AJ$1123,15,FALSE)</f>
        <v>Parks, Recreation &amp; Culture</v>
      </c>
      <c r="E46" t="str">
        <f>VLOOKUP($A46,'[3]Database-Detail'!$B$3:$AJ$1123,11,FALSE)</f>
        <v>Renewal of City Assets</v>
      </c>
      <c r="F46" t="str">
        <f>VLOOKUP($A46,'[3]Database-Detail'!$B$3:$AJ$1123,31,FALSE)</f>
        <v>CW</v>
      </c>
      <c r="G46">
        <f>VLOOKUP($A46,'[3]Database-Detail'!$B$3:$AJ$1123,32,FALSE)</f>
        <v>2021</v>
      </c>
      <c r="H46" s="441">
        <v>905</v>
      </c>
      <c r="I46" s="410" t="str">
        <f>VLOOKUP($A46,'[3]Database-Detail'!$B$3:$AJ$1123,10,FALSE)</f>
        <v>Buildings-Cultural Services</v>
      </c>
      <c r="J46" s="441" t="s">
        <v>1156</v>
      </c>
    </row>
    <row r="47" spans="1:10" x14ac:dyDescent="0.2">
      <c r="A47" s="370" t="s">
        <v>428</v>
      </c>
      <c r="B47" t="str">
        <f>VLOOKUP(A47,'[3]Database-Detail'!$B$3:$AJ$1123,12,FALSE)</f>
        <v>Community &amp; Protective Services Committee</v>
      </c>
      <c r="C47" t="str">
        <f>VLOOKUP($A47,'[3]Database-Detail'!$B$3:$AJ$1123,13,FALSE)</f>
        <v>Planning, Infrastructure &amp; Economic Development Department</v>
      </c>
      <c r="D47" t="str">
        <f>VLOOKUP($A47,'[3]Database-Detail'!$B$3:$AJ$1123,15,FALSE)</f>
        <v>Fire Services</v>
      </c>
      <c r="E47" t="str">
        <f>VLOOKUP($A47,'[3]Database-Detail'!$B$3:$AJ$1123,11,FALSE)</f>
        <v>Renewal of City Assets</v>
      </c>
      <c r="F47" t="str">
        <f>VLOOKUP($A47,'[3]Database-Detail'!$B$3:$AJ$1123,31,FALSE)</f>
        <v>CW</v>
      </c>
      <c r="G47">
        <f>VLOOKUP($A47,'[3]Database-Detail'!$B$3:$AJ$1123,32,FALSE)</f>
        <v>2021</v>
      </c>
      <c r="H47" s="441">
        <v>2000</v>
      </c>
      <c r="I47" s="410" t="str">
        <f>VLOOKUP($A47,'[3]Database-Detail'!$B$3:$AJ$1123,10,FALSE)</f>
        <v>Buildings-Fire Services</v>
      </c>
      <c r="J47" s="441" t="s">
        <v>1156</v>
      </c>
    </row>
    <row r="48" spans="1:10" x14ac:dyDescent="0.2">
      <c r="A48" s="370" t="s">
        <v>430</v>
      </c>
      <c r="B48" t="str">
        <f>VLOOKUP(A48,'[3]Database-Detail'!$B$3:$AJ$1123,12,FALSE)</f>
        <v>Community &amp; Protective Services Committee</v>
      </c>
      <c r="C48" t="str">
        <f>VLOOKUP($A48,'[3]Database-Detail'!$B$3:$AJ$1123,13,FALSE)</f>
        <v>Planning, Infrastructure &amp; Economic Development Department</v>
      </c>
      <c r="D48" t="str">
        <f>VLOOKUP($A48,'[3]Database-Detail'!$B$3:$AJ$1123,15,FALSE)</f>
        <v>Long Term Care</v>
      </c>
      <c r="E48" t="str">
        <f>VLOOKUP($A48,'[3]Database-Detail'!$B$3:$AJ$1123,11,FALSE)</f>
        <v>Renewal of City Assets</v>
      </c>
      <c r="F48" t="str">
        <f>VLOOKUP($A48,'[3]Database-Detail'!$B$3:$AJ$1123,31,FALSE)</f>
        <v>CW</v>
      </c>
      <c r="G48">
        <f>VLOOKUP($A48,'[3]Database-Detail'!$B$3:$AJ$1123,32,FALSE)</f>
        <v>2021</v>
      </c>
      <c r="H48" s="441">
        <v>645</v>
      </c>
      <c r="I48" s="410" t="str">
        <f>VLOOKUP($A48,'[3]Database-Detail'!$B$3:$AJ$1123,10,FALSE)</f>
        <v>Buildings-Long Term Care</v>
      </c>
      <c r="J48" s="441" t="s">
        <v>1156</v>
      </c>
    </row>
    <row r="49" spans="1:10" x14ac:dyDescent="0.2">
      <c r="A49" s="370" t="s">
        <v>440</v>
      </c>
      <c r="B49" t="str">
        <f>VLOOKUP(A49,'[3]Database-Detail'!$B$3:$AJ$1123,12,FALSE)</f>
        <v>Community &amp; Protective Services Committee</v>
      </c>
      <c r="C49" t="str">
        <f>VLOOKUP($A49,'[3]Database-Detail'!$B$3:$AJ$1123,13,FALSE)</f>
        <v>Planning, Infrastructure &amp; Economic Development Department</v>
      </c>
      <c r="D49" t="str">
        <f>VLOOKUP($A49,'[3]Database-Detail'!$B$3:$AJ$1123,15,FALSE)</f>
        <v>Parks, Recreation &amp; Culture</v>
      </c>
      <c r="E49" t="str">
        <f>VLOOKUP($A49,'[3]Database-Detail'!$B$3:$AJ$1123,11,FALSE)</f>
        <v>Renewal of City Assets</v>
      </c>
      <c r="F49" t="str">
        <f>VLOOKUP($A49,'[3]Database-Detail'!$B$3:$AJ$1123,31,FALSE)</f>
        <v>CW</v>
      </c>
      <c r="G49">
        <f>VLOOKUP($A49,'[3]Database-Detail'!$B$3:$AJ$1123,32,FALSE)</f>
        <v>2021</v>
      </c>
      <c r="H49" s="441">
        <v>14659</v>
      </c>
      <c r="I49" s="410" t="str">
        <f>VLOOKUP($A49,'[3]Database-Detail'!$B$3:$AJ$1123,10,FALSE)</f>
        <v>Buildings-Parks &amp; Recreation</v>
      </c>
      <c r="J49" s="441" t="s">
        <v>1156</v>
      </c>
    </row>
    <row r="50" spans="1:10" x14ac:dyDescent="0.2">
      <c r="A50" s="370" t="s">
        <v>460</v>
      </c>
      <c r="B50" t="str">
        <f>VLOOKUP(A50,'[3]Database-Detail'!$B$3:$AJ$1123,12,FALSE)</f>
        <v>Community &amp; Protective Services Committee</v>
      </c>
      <c r="C50" t="str">
        <f>VLOOKUP($A50,'[3]Database-Detail'!$B$3:$AJ$1123,13,FALSE)</f>
        <v>Planning, Infrastructure &amp; Economic Development Department</v>
      </c>
      <c r="D50" t="str">
        <f>VLOOKUP($A50,'[3]Database-Detail'!$B$3:$AJ$1123,15,FALSE)</f>
        <v>Social Services</v>
      </c>
      <c r="E50" t="str">
        <f>VLOOKUP($A50,'[3]Database-Detail'!$B$3:$AJ$1123,11,FALSE)</f>
        <v>Renewal of City Assets</v>
      </c>
      <c r="F50" t="str">
        <f>VLOOKUP($A50,'[3]Database-Detail'!$B$3:$AJ$1123,31,FALSE)</f>
        <v>CW</v>
      </c>
      <c r="G50">
        <f>VLOOKUP($A50,'[3]Database-Detail'!$B$3:$AJ$1123,32,FALSE)</f>
        <v>2021</v>
      </c>
      <c r="H50" s="441">
        <v>1230</v>
      </c>
      <c r="I50" s="410" t="str">
        <f>VLOOKUP($A50,'[3]Database-Detail'!$B$3:$AJ$1123,10,FALSE)</f>
        <v>Buildings-Social Services</v>
      </c>
      <c r="J50" s="441" t="s">
        <v>1156</v>
      </c>
    </row>
    <row r="51" spans="1:10" x14ac:dyDescent="0.2">
      <c r="A51" s="370" t="s">
        <v>441</v>
      </c>
      <c r="B51" t="str">
        <f>VLOOKUP(A51,'[3]Database-Detail'!$B$3:$AJ$1123,12,FALSE)</f>
        <v>Community &amp; Protective Services Committee</v>
      </c>
      <c r="C51" t="str">
        <f>VLOOKUP($A51,'[3]Database-Detail'!$B$3:$AJ$1123,13,FALSE)</f>
        <v>Planning, Infrastructure &amp; Economic Development Department</v>
      </c>
      <c r="D51" t="str">
        <f>VLOOKUP($A51,'[3]Database-Detail'!$B$3:$AJ$1123,15,FALSE)</f>
        <v>Parks, Recreation &amp; Culture</v>
      </c>
      <c r="E51" t="str">
        <f>VLOOKUP($A51,'[3]Database-Detail'!$B$3:$AJ$1123,11,FALSE)</f>
        <v>Renewal of City Assets</v>
      </c>
      <c r="F51" t="str">
        <f>VLOOKUP($A51,'[3]Database-Detail'!$B$3:$AJ$1123,31,FALSE)</f>
        <v>CW</v>
      </c>
      <c r="G51">
        <f>VLOOKUP($A51,'[3]Database-Detail'!$B$3:$AJ$1123,32,FALSE)</f>
        <v>2021</v>
      </c>
      <c r="H51" s="441">
        <v>5000</v>
      </c>
      <c r="I51" s="410" t="str">
        <f>VLOOKUP($A51,'[3]Database-Detail'!$B$3:$AJ$1123,10,FALSE)</f>
        <v>Parks - Parks &amp; Recreation</v>
      </c>
      <c r="J51" s="441" t="s">
        <v>1156</v>
      </c>
    </row>
    <row r="52" spans="1:10" x14ac:dyDescent="0.2">
      <c r="A52" s="370" t="s">
        <v>436</v>
      </c>
      <c r="B52" t="str">
        <f>VLOOKUP(A52,'[3]Database-Detail'!$B$3:$AJ$1123,12,FALSE)</f>
        <v>Community &amp; Protective Services Committee</v>
      </c>
      <c r="C52" t="str">
        <f>VLOOKUP($A52,'[3]Database-Detail'!$B$3:$AJ$1123,13,FALSE)</f>
        <v>Emergency &amp; Protective Services Department</v>
      </c>
      <c r="D52" t="str">
        <f>VLOOKUP($A52,'[3]Database-Detail'!$B$3:$AJ$1123,15,FALSE)</f>
        <v>Paramedic Service</v>
      </c>
      <c r="E52" t="str">
        <f>VLOOKUP($A52,'[3]Database-Detail'!$B$3:$AJ$1123,11,FALSE)</f>
        <v>Growth</v>
      </c>
      <c r="F52" t="str">
        <f>VLOOKUP($A52,'[3]Database-Detail'!$B$3:$AJ$1123,31,FALSE)</f>
        <v>CW</v>
      </c>
      <c r="G52">
        <f>VLOOKUP($A52,'[3]Database-Detail'!$B$3:$AJ$1123,32,FALSE)</f>
        <v>2021</v>
      </c>
      <c r="H52" s="441">
        <v>490</v>
      </c>
      <c r="I52" s="410" t="str">
        <f>VLOOKUP($A52,'[3]Database-Detail'!$B$3:$AJ$1123,10,FALSE)</f>
        <v>Individual</v>
      </c>
      <c r="J52" s="442" t="s">
        <v>1263</v>
      </c>
    </row>
    <row r="53" spans="1:10" x14ac:dyDescent="0.2">
      <c r="A53" s="370" t="s">
        <v>433</v>
      </c>
      <c r="B53" t="str">
        <f>VLOOKUP(A53,'[3]Database-Detail'!$B$3:$AJ$1123,12,FALSE)</f>
        <v>Community &amp; Protective Services Committee</v>
      </c>
      <c r="C53" t="str">
        <f>VLOOKUP($A53,'[3]Database-Detail'!$B$3:$AJ$1123,13,FALSE)</f>
        <v>Emergency &amp; Protective Services Department</v>
      </c>
      <c r="D53" t="str">
        <f>VLOOKUP($A53,'[3]Database-Detail'!$B$3:$AJ$1123,15,FALSE)</f>
        <v>Paramedic Service</v>
      </c>
      <c r="E53" t="str">
        <f>VLOOKUP($A53,'[3]Database-Detail'!$B$3:$AJ$1123,11,FALSE)</f>
        <v>Renewal of City Assets</v>
      </c>
      <c r="F53" t="str">
        <f>VLOOKUP($A53,'[3]Database-Detail'!$B$3:$AJ$1123,31,FALSE)</f>
        <v>CW</v>
      </c>
      <c r="G53">
        <f>VLOOKUP($A53,'[3]Database-Detail'!$B$3:$AJ$1123,32,FALSE)</f>
        <v>2021</v>
      </c>
      <c r="H53" s="441">
        <v>350</v>
      </c>
      <c r="I53" s="410" t="str">
        <f>VLOOKUP($A53,'[3]Database-Detail'!$B$3:$AJ$1123,10,FALSE)</f>
        <v>Life Cycle Renewal - Paramedic</v>
      </c>
      <c r="J53" s="442" t="s">
        <v>1260</v>
      </c>
    </row>
    <row r="54" spans="1:10" x14ac:dyDescent="0.2">
      <c r="A54" s="370" t="s">
        <v>434</v>
      </c>
      <c r="B54" t="str">
        <f>VLOOKUP(A54,'[3]Database-Detail'!$B$3:$AJ$1123,12,FALSE)</f>
        <v>Community &amp; Protective Services Committee</v>
      </c>
      <c r="C54" t="str">
        <f>VLOOKUP($A54,'[3]Database-Detail'!$B$3:$AJ$1123,13,FALSE)</f>
        <v>Emergency &amp; Protective Services Department</v>
      </c>
      <c r="D54" t="str">
        <f>VLOOKUP($A54,'[3]Database-Detail'!$B$3:$AJ$1123,15,FALSE)</f>
        <v>Paramedic Service</v>
      </c>
      <c r="E54" t="str">
        <f>VLOOKUP($A54,'[3]Database-Detail'!$B$3:$AJ$1123,11,FALSE)</f>
        <v>Renewal of City Assets</v>
      </c>
      <c r="F54" t="str">
        <f>VLOOKUP($A54,'[3]Database-Detail'!$B$3:$AJ$1123,31,FALSE)</f>
        <v>CW</v>
      </c>
      <c r="G54">
        <f>VLOOKUP($A54,'[3]Database-Detail'!$B$3:$AJ$1123,32,FALSE)</f>
        <v>2021</v>
      </c>
      <c r="H54" s="441">
        <v>432</v>
      </c>
      <c r="I54" s="410" t="str">
        <f>VLOOKUP($A54,'[3]Database-Detail'!$B$3:$AJ$1123,10,FALSE)</f>
        <v>Life Cycle Renewal - Paramedic</v>
      </c>
      <c r="J54" s="441" t="s">
        <v>1261</v>
      </c>
    </row>
    <row r="55" spans="1:10" x14ac:dyDescent="0.2">
      <c r="A55" s="370" t="s">
        <v>459</v>
      </c>
      <c r="B55" t="str">
        <f>VLOOKUP(A55,'[3]Database-Detail'!$B$3:$AJ$1123,12,FALSE)</f>
        <v>Community &amp; Protective Services Committee</v>
      </c>
      <c r="C55" t="str">
        <f>VLOOKUP($A55,'[3]Database-Detail'!$B$3:$AJ$1123,13,FALSE)</f>
        <v>Emergency &amp; Protective Services Department</v>
      </c>
      <c r="D55" t="str">
        <f>VLOOKUP($A55,'[3]Database-Detail'!$B$3:$AJ$1123,15,FALSE)</f>
        <v>Security &amp; Emergency Management</v>
      </c>
      <c r="E55" t="str">
        <f>VLOOKUP($A55,'[3]Database-Detail'!$B$3:$AJ$1123,11,FALSE)</f>
        <v>Renewal of City Assets</v>
      </c>
      <c r="F55" t="str">
        <f>VLOOKUP($A55,'[3]Database-Detail'!$B$3:$AJ$1123,31,FALSE)</f>
        <v>CW</v>
      </c>
      <c r="G55">
        <f>VLOOKUP($A55,'[3]Database-Detail'!$B$3:$AJ$1123,32,FALSE)</f>
        <v>2028</v>
      </c>
      <c r="H55" s="441">
        <v>50</v>
      </c>
      <c r="I55" s="410" t="str">
        <f>VLOOKUP($A55,'[3]Database-Detail'!$B$3:$AJ$1123,10,FALSE)</f>
        <v>Life Cycle Renewal - SEM</v>
      </c>
      <c r="J55" s="441" t="s">
        <v>1267</v>
      </c>
    </row>
    <row r="56" spans="1:10" x14ac:dyDescent="0.2">
      <c r="A56" s="370" t="s">
        <v>419</v>
      </c>
      <c r="B56" t="str">
        <f>VLOOKUP(A56,'[3]Database-Detail'!$B$3:$AJ$1123,12,FALSE)</f>
        <v>Community &amp; Protective Services Committee</v>
      </c>
      <c r="C56" t="str">
        <f>VLOOKUP($A56,'[3]Database-Detail'!$B$3:$AJ$1123,13,FALSE)</f>
        <v>Emergency &amp; Protective Services Department</v>
      </c>
      <c r="D56" t="str">
        <f>VLOOKUP($A56,'[3]Database-Detail'!$B$3:$AJ$1123,15,FALSE)</f>
        <v>By-law &amp; Regulatory Services</v>
      </c>
      <c r="E56" t="str">
        <f>VLOOKUP($A56,'[3]Database-Detail'!$B$3:$AJ$1123,11,FALSE)</f>
        <v>Renewal of City Assets</v>
      </c>
      <c r="F56" t="str">
        <f>VLOOKUP($A56,'[3]Database-Detail'!$B$3:$AJ$1123,31,FALSE)</f>
        <v>CW</v>
      </c>
      <c r="G56">
        <f>VLOOKUP($A56,'[3]Database-Detail'!$B$3:$AJ$1123,32,FALSE)</f>
        <v>2022</v>
      </c>
      <c r="H56" s="441">
        <v>70</v>
      </c>
      <c r="I56" s="410" t="str">
        <f>VLOOKUP($A56,'[3]Database-Detail'!$B$3:$AJ$1123,10,FALSE)</f>
        <v>Life Cycle Renewal - By-law</v>
      </c>
      <c r="J56" s="441" t="s">
        <v>1250</v>
      </c>
    </row>
    <row r="57" spans="1:10" x14ac:dyDescent="0.2">
      <c r="A57" s="370" t="s">
        <v>442</v>
      </c>
      <c r="B57" t="str">
        <f>VLOOKUP(A57,'[3]Database-Detail'!$B$3:$AJ$1123,12,FALSE)</f>
        <v>Community &amp; Protective Services Committee</v>
      </c>
      <c r="C57" t="str">
        <f>VLOOKUP($A57,'[3]Database-Detail'!$B$3:$AJ$1123,13,FALSE)</f>
        <v>Recreation, Cultural and Facility Operations Department</v>
      </c>
      <c r="D57" t="str">
        <f>VLOOKUP($A57,'[3]Database-Detail'!$B$3:$AJ$1123,15,FALSE)</f>
        <v>Parks, Recreation &amp; Culture</v>
      </c>
      <c r="E57" t="str">
        <f>VLOOKUP($A57,'[3]Database-Detail'!$B$3:$AJ$1123,11,FALSE)</f>
        <v>Renewal of City Assets</v>
      </c>
      <c r="F57" t="str">
        <f>VLOOKUP($A57,'[3]Database-Detail'!$B$3:$AJ$1123,31,FALSE)</f>
        <v>CW</v>
      </c>
      <c r="G57">
        <f>VLOOKUP($A57,'[3]Database-Detail'!$B$3:$AJ$1123,32,FALSE)</f>
        <v>2021</v>
      </c>
      <c r="H57" s="441">
        <v>100</v>
      </c>
      <c r="I57" s="410" t="str">
        <f>VLOOKUP($A57,'[3]Database-Detail'!$B$3:$AJ$1123,10,FALSE)</f>
        <v>Individual</v>
      </c>
      <c r="J57" s="441" t="s">
        <v>1229</v>
      </c>
    </row>
    <row r="58" spans="1:10" x14ac:dyDescent="0.2">
      <c r="A58" s="370" t="s">
        <v>443</v>
      </c>
      <c r="B58" t="str">
        <f>VLOOKUP(A58,'[3]Database-Detail'!$B$3:$AJ$1123,12,FALSE)</f>
        <v>Community &amp; Protective Services Committee</v>
      </c>
      <c r="C58" t="str">
        <f>VLOOKUP($A58,'[3]Database-Detail'!$B$3:$AJ$1123,13,FALSE)</f>
        <v>Recreation, Cultural and Facility Operations Department</v>
      </c>
      <c r="D58" t="str">
        <f>VLOOKUP($A58,'[3]Database-Detail'!$B$3:$AJ$1123,15,FALSE)</f>
        <v>Parks, Recreation &amp; Culture</v>
      </c>
      <c r="E58" t="str">
        <f>VLOOKUP($A58,'[3]Database-Detail'!$B$3:$AJ$1123,11,FALSE)</f>
        <v>Renewal of City Assets</v>
      </c>
      <c r="F58" t="str">
        <f>VLOOKUP($A58,'[3]Database-Detail'!$B$3:$AJ$1123,31,FALSE)</f>
        <v>CW</v>
      </c>
      <c r="G58">
        <f>VLOOKUP($A58,'[3]Database-Detail'!$B$3:$AJ$1123,32,FALSE)</f>
        <v>2021</v>
      </c>
      <c r="H58" s="441">
        <v>179</v>
      </c>
      <c r="I58" s="410" t="str">
        <f>VLOOKUP($A58,'[3]Database-Detail'!$B$3:$AJ$1123,10,FALSE)</f>
        <v>Individual</v>
      </c>
      <c r="J58" s="441" t="s">
        <v>1230</v>
      </c>
    </row>
    <row r="59" spans="1:10" x14ac:dyDescent="0.2">
      <c r="A59" s="370" t="s">
        <v>444</v>
      </c>
      <c r="B59" t="str">
        <f>VLOOKUP(A59,'[3]Database-Detail'!$B$3:$AJ$1123,12,FALSE)</f>
        <v>Community &amp; Protective Services Committee</v>
      </c>
      <c r="C59" t="str">
        <f>VLOOKUP($A59,'[3]Database-Detail'!$B$3:$AJ$1123,13,FALSE)</f>
        <v>Recreation, Cultural and Facility Operations Department</v>
      </c>
      <c r="D59" t="str">
        <f>VLOOKUP($A59,'[3]Database-Detail'!$B$3:$AJ$1123,15,FALSE)</f>
        <v>Parks, Recreation &amp; Culture</v>
      </c>
      <c r="E59" t="str">
        <f>VLOOKUP($A59,'[3]Database-Detail'!$B$3:$AJ$1123,11,FALSE)</f>
        <v>Renewal of City Assets</v>
      </c>
      <c r="F59" t="str">
        <f>VLOOKUP($A59,'[3]Database-Detail'!$B$3:$AJ$1123,31,FALSE)</f>
        <v>CW</v>
      </c>
      <c r="G59">
        <f>VLOOKUP($A59,'[3]Database-Detail'!$B$3:$AJ$1123,32,FALSE)</f>
        <v>2020</v>
      </c>
      <c r="H59" s="441">
        <v>150</v>
      </c>
      <c r="I59" s="410" t="str">
        <f>VLOOKUP($A59,'[3]Database-Detail'!$B$3:$AJ$1123,10,FALSE)</f>
        <v>Individual</v>
      </c>
      <c r="J59" s="441" t="s">
        <v>1231</v>
      </c>
    </row>
    <row r="60" spans="1:10" x14ac:dyDescent="0.2">
      <c r="A60" s="370" t="s">
        <v>445</v>
      </c>
      <c r="B60" t="str">
        <f>VLOOKUP(A60,'[3]Database-Detail'!$B$3:$AJ$1123,12,FALSE)</f>
        <v>Community &amp; Protective Services Committee</v>
      </c>
      <c r="C60" t="str">
        <f>VLOOKUP($A60,'[3]Database-Detail'!$B$3:$AJ$1123,13,FALSE)</f>
        <v>Recreation, Cultural and Facility Operations Department</v>
      </c>
      <c r="D60" t="str">
        <f>VLOOKUP($A60,'[3]Database-Detail'!$B$3:$AJ$1123,15,FALSE)</f>
        <v>Parks, Recreation &amp; Culture</v>
      </c>
      <c r="E60" t="str">
        <f>VLOOKUP($A60,'[3]Database-Detail'!$B$3:$AJ$1123,11,FALSE)</f>
        <v>Renewal of City Assets</v>
      </c>
      <c r="F60" t="str">
        <f>VLOOKUP($A60,'[3]Database-Detail'!$B$3:$AJ$1123,31,FALSE)</f>
        <v>CW</v>
      </c>
      <c r="G60">
        <f>VLOOKUP($A60,'[3]Database-Detail'!$B$3:$AJ$1123,32,FALSE)</f>
        <v>2020</v>
      </c>
      <c r="H60" s="441">
        <v>300</v>
      </c>
      <c r="I60" s="410" t="str">
        <f>VLOOKUP($A60,'[3]Database-Detail'!$B$3:$AJ$1123,10,FALSE)</f>
        <v>Individual</v>
      </c>
      <c r="J60" s="441" t="s">
        <v>1232</v>
      </c>
    </row>
    <row r="61" spans="1:10" x14ac:dyDescent="0.2">
      <c r="A61" s="370" t="s">
        <v>446</v>
      </c>
      <c r="B61" t="str">
        <f>VLOOKUP(A61,'[3]Database-Detail'!$B$3:$AJ$1123,12,FALSE)</f>
        <v>Community &amp; Protective Services Committee</v>
      </c>
      <c r="C61" t="str">
        <f>VLOOKUP($A61,'[3]Database-Detail'!$B$3:$AJ$1123,13,FALSE)</f>
        <v>Recreation, Cultural and Facility Operations Department</v>
      </c>
      <c r="D61" t="str">
        <f>VLOOKUP($A61,'[3]Database-Detail'!$B$3:$AJ$1123,15,FALSE)</f>
        <v>Parks, Recreation &amp; Culture</v>
      </c>
      <c r="E61" t="str">
        <f>VLOOKUP($A61,'[3]Database-Detail'!$B$3:$AJ$1123,11,FALSE)</f>
        <v>Renewal of City Assets</v>
      </c>
      <c r="F61" t="str">
        <f>VLOOKUP($A61,'[3]Database-Detail'!$B$3:$AJ$1123,31,FALSE)</f>
        <v>CW</v>
      </c>
      <c r="G61">
        <f>VLOOKUP($A61,'[3]Database-Detail'!$B$3:$AJ$1123,32,FALSE)</f>
        <v>2020</v>
      </c>
      <c r="H61" s="441">
        <v>100</v>
      </c>
      <c r="I61" s="410" t="str">
        <f>VLOOKUP($A61,'[3]Database-Detail'!$B$3:$AJ$1123,10,FALSE)</f>
        <v>Individual</v>
      </c>
      <c r="J61" s="441" t="s">
        <v>1233</v>
      </c>
    </row>
    <row r="62" spans="1:10" x14ac:dyDescent="0.2">
      <c r="A62" s="370" t="s">
        <v>447</v>
      </c>
      <c r="B62" t="str">
        <f>VLOOKUP(A62,'[3]Database-Detail'!$B$3:$AJ$1123,12,FALSE)</f>
        <v>Community &amp; Protective Services Committee</v>
      </c>
      <c r="C62" t="str">
        <f>VLOOKUP($A62,'[3]Database-Detail'!$B$3:$AJ$1123,13,FALSE)</f>
        <v>Recreation, Cultural and Facility Operations Department</v>
      </c>
      <c r="D62" t="str">
        <f>VLOOKUP($A62,'[3]Database-Detail'!$B$3:$AJ$1123,15,FALSE)</f>
        <v>Parks, Recreation &amp; Culture</v>
      </c>
      <c r="E62" t="str">
        <f>VLOOKUP($A62,'[3]Database-Detail'!$B$3:$AJ$1123,11,FALSE)</f>
        <v>Renewal of City Assets</v>
      </c>
      <c r="F62" t="str">
        <f>VLOOKUP($A62,'[3]Database-Detail'!$B$3:$AJ$1123,31,FALSE)</f>
        <v>CW</v>
      </c>
      <c r="G62">
        <f>VLOOKUP($A62,'[3]Database-Detail'!$B$3:$AJ$1123,32,FALSE)</f>
        <v>2021</v>
      </c>
      <c r="H62" s="441">
        <v>578</v>
      </c>
      <c r="I62" s="410" t="str">
        <f>VLOOKUP($A62,'[3]Database-Detail'!$B$3:$AJ$1123,10,FALSE)</f>
        <v>Individual</v>
      </c>
      <c r="J62" s="442" t="s">
        <v>1234</v>
      </c>
    </row>
    <row r="63" spans="1:10" x14ac:dyDescent="0.2">
      <c r="A63" s="370" t="s">
        <v>456</v>
      </c>
      <c r="B63" t="str">
        <f>VLOOKUP(A63,'[3]Database-Detail'!$B$3:$AJ$1123,12,FALSE)</f>
        <v>Community &amp; Protective Services Committee</v>
      </c>
      <c r="C63" t="str">
        <f>VLOOKUP($A63,'[3]Database-Detail'!$B$3:$AJ$1123,13,FALSE)</f>
        <v>Recreation, Cultural and Facility Operations Department</v>
      </c>
      <c r="D63" t="str">
        <f>VLOOKUP($A63,'[3]Database-Detail'!$B$3:$AJ$1123,15,FALSE)</f>
        <v>Parks, Recreation &amp; Culture</v>
      </c>
      <c r="E63" t="str">
        <f>VLOOKUP($A63,'[3]Database-Detail'!$B$3:$AJ$1123,11,FALSE)</f>
        <v>Service Enhancement</v>
      </c>
      <c r="F63" t="str">
        <f>VLOOKUP($A63,'[3]Database-Detail'!$B$3:$AJ$1123,31,FALSE)</f>
        <v>CW</v>
      </c>
      <c r="G63">
        <f>VLOOKUP($A63,'[3]Database-Detail'!$B$3:$AJ$1123,32,FALSE)</f>
        <v>2020</v>
      </c>
      <c r="H63" s="441">
        <v>730</v>
      </c>
      <c r="I63" s="410" t="str">
        <f>VLOOKUP($A63,'[3]Database-Detail'!$B$3:$AJ$1123,10,FALSE)</f>
        <v>Individual</v>
      </c>
      <c r="J63" s="441" t="s">
        <v>1242</v>
      </c>
    </row>
    <row r="64" spans="1:10" x14ac:dyDescent="0.2">
      <c r="A64" s="370" t="s">
        <v>457</v>
      </c>
      <c r="B64" t="str">
        <f>VLOOKUP(A64,'[3]Database-Detail'!$B$3:$AJ$1123,12,FALSE)</f>
        <v>Community &amp; Protective Services Committee</v>
      </c>
      <c r="C64" t="str">
        <f>VLOOKUP($A64,'[3]Database-Detail'!$B$3:$AJ$1123,13,FALSE)</f>
        <v>Recreation, Cultural and Facility Operations Department</v>
      </c>
      <c r="D64" t="str">
        <f>VLOOKUP($A64,'[3]Database-Detail'!$B$3:$AJ$1123,15,FALSE)</f>
        <v>Parks, Recreation &amp; Culture</v>
      </c>
      <c r="E64" t="str">
        <f>VLOOKUP($A64,'[3]Database-Detail'!$B$3:$AJ$1123,11,FALSE)</f>
        <v>Service Enhancement</v>
      </c>
      <c r="F64" t="str">
        <f>VLOOKUP($A64,'[3]Database-Detail'!$B$3:$AJ$1123,31,FALSE)</f>
        <v>CW</v>
      </c>
      <c r="G64">
        <f>VLOOKUP($A64,'[3]Database-Detail'!$B$3:$AJ$1123,32,FALSE)</f>
        <v>2020</v>
      </c>
      <c r="H64" s="441">
        <v>300</v>
      </c>
      <c r="I64" s="410" t="str">
        <f>VLOOKUP($A64,'[3]Database-Detail'!$B$3:$AJ$1123,10,FALSE)</f>
        <v>Individual</v>
      </c>
      <c r="J64" s="441" t="s">
        <v>1243</v>
      </c>
    </row>
    <row r="65" spans="1:10" x14ac:dyDescent="0.2">
      <c r="A65" s="370" t="s">
        <v>448</v>
      </c>
      <c r="B65" t="str">
        <f>VLOOKUP(A65,'[3]Database-Detail'!$B$3:$AJ$1123,12,FALSE)</f>
        <v>Community &amp; Protective Services Committee</v>
      </c>
      <c r="C65" t="str">
        <f>VLOOKUP($A65,'[3]Database-Detail'!$B$3:$AJ$1123,13,FALSE)</f>
        <v>Recreation, Cultural and Facility Operations Department</v>
      </c>
      <c r="D65" t="str">
        <f>VLOOKUP($A65,'[3]Database-Detail'!$B$3:$AJ$1123,15,FALSE)</f>
        <v>Parks, Recreation &amp; Culture</v>
      </c>
      <c r="E65" t="str">
        <f>VLOOKUP($A65,'[3]Database-Detail'!$B$3:$AJ$1123,11,FALSE)</f>
        <v>Renewal of City Assets</v>
      </c>
      <c r="F65" t="str">
        <f>VLOOKUP($A65,'[3]Database-Detail'!$B$3:$AJ$1123,31,FALSE)</f>
        <v>CW</v>
      </c>
      <c r="G65">
        <f>VLOOKUP($A65,'[3]Database-Detail'!$B$3:$AJ$1123,32,FALSE)</f>
        <v>2021</v>
      </c>
      <c r="H65" s="441">
        <v>50</v>
      </c>
      <c r="I65" s="410" t="str">
        <f>VLOOKUP($A65,'[3]Database-Detail'!$B$3:$AJ$1123,10,FALSE)</f>
        <v>Individual</v>
      </c>
      <c r="J65" s="441" t="s">
        <v>1235</v>
      </c>
    </row>
    <row r="66" spans="1:10" x14ac:dyDescent="0.2">
      <c r="A66" s="370" t="s">
        <v>449</v>
      </c>
      <c r="B66" t="str">
        <f>VLOOKUP(A66,'[3]Database-Detail'!$B$3:$AJ$1123,12,FALSE)</f>
        <v>Community &amp; Protective Services Committee</v>
      </c>
      <c r="C66" t="str">
        <f>VLOOKUP($A66,'[3]Database-Detail'!$B$3:$AJ$1123,13,FALSE)</f>
        <v>Recreation, Cultural and Facility Operations Department</v>
      </c>
      <c r="D66" t="str">
        <f>VLOOKUP($A66,'[3]Database-Detail'!$B$3:$AJ$1123,15,FALSE)</f>
        <v>Parks, Recreation &amp; Culture</v>
      </c>
      <c r="E66" t="str">
        <f>VLOOKUP($A66,'[3]Database-Detail'!$B$3:$AJ$1123,11,FALSE)</f>
        <v>Renewal of City Assets</v>
      </c>
      <c r="F66">
        <f>VLOOKUP($A66,'[3]Database-Detail'!$B$3:$AJ$1123,31,FALSE)</f>
        <v>8</v>
      </c>
      <c r="G66">
        <f>VLOOKUP($A66,'[3]Database-Detail'!$B$3:$AJ$1123,32,FALSE)</f>
        <v>2021</v>
      </c>
      <c r="H66" s="441">
        <v>192</v>
      </c>
      <c r="I66" s="410" t="str">
        <f>VLOOKUP($A66,'[3]Database-Detail'!$B$3:$AJ$1123,10,FALSE)</f>
        <v>Individual</v>
      </c>
      <c r="J66" s="442" t="s">
        <v>1236</v>
      </c>
    </row>
    <row r="67" spans="1:10" x14ac:dyDescent="0.2">
      <c r="A67" s="370" t="s">
        <v>450</v>
      </c>
      <c r="B67" t="str">
        <f>VLOOKUP(A67,'[3]Database-Detail'!$B$3:$AJ$1123,12,FALSE)</f>
        <v>Community &amp; Protective Services Committee</v>
      </c>
      <c r="C67" t="str">
        <f>VLOOKUP($A67,'[3]Database-Detail'!$B$3:$AJ$1123,13,FALSE)</f>
        <v>Recreation, Cultural and Facility Operations Department</v>
      </c>
      <c r="D67" t="str">
        <f>VLOOKUP($A67,'[3]Database-Detail'!$B$3:$AJ$1123,15,FALSE)</f>
        <v>Parks, Recreation &amp; Culture</v>
      </c>
      <c r="E67" t="str">
        <f>VLOOKUP($A67,'[3]Database-Detail'!$B$3:$AJ$1123,11,FALSE)</f>
        <v>Renewal of City Assets</v>
      </c>
      <c r="F67" t="str">
        <f>VLOOKUP($A67,'[3]Database-Detail'!$B$3:$AJ$1123,31,FALSE)</f>
        <v>CW</v>
      </c>
      <c r="G67">
        <f>VLOOKUP($A67,'[3]Database-Detail'!$B$3:$AJ$1123,32,FALSE)</f>
        <v>2020</v>
      </c>
      <c r="H67" s="441">
        <v>100</v>
      </c>
      <c r="I67" s="410" t="str">
        <f>VLOOKUP($A67,'[3]Database-Detail'!$B$3:$AJ$1123,10,FALSE)</f>
        <v>Individual</v>
      </c>
      <c r="J67" s="441" t="s">
        <v>1237</v>
      </c>
    </row>
    <row r="68" spans="1:10" x14ac:dyDescent="0.2">
      <c r="A68" s="370" t="s">
        <v>432</v>
      </c>
      <c r="B68" t="str">
        <f>VLOOKUP(A68,'[3]Database-Detail'!$B$3:$AJ$1123,12,FALSE)</f>
        <v>Community &amp; Protective Services Committee</v>
      </c>
      <c r="C68" t="str">
        <f>VLOOKUP($A68,'[3]Database-Detail'!$B$3:$AJ$1123,13,FALSE)</f>
        <v>Planning, Infrastructure &amp; Economic Development Department</v>
      </c>
      <c r="D68" t="str">
        <f>VLOOKUP($A68,'[3]Database-Detail'!$B$3:$AJ$1123,15,FALSE)</f>
        <v>Long Term Care</v>
      </c>
      <c r="E68" t="str">
        <f>VLOOKUP($A68,'[3]Database-Detail'!$B$3:$AJ$1123,11,FALSE)</f>
        <v>Service Enhancement</v>
      </c>
      <c r="F68" t="str">
        <f>VLOOKUP($A68,'[3]Database-Detail'!$B$3:$AJ$1123,31,FALSE)</f>
        <v>CW</v>
      </c>
      <c r="G68">
        <f>VLOOKUP($A68,'[3]Database-Detail'!$B$3:$AJ$1123,32,FALSE)</f>
        <v>2021</v>
      </c>
      <c r="H68" s="441">
        <v>60</v>
      </c>
      <c r="I68" s="410" t="str">
        <f>VLOOKUP($A68,'[3]Database-Detail'!$B$3:$AJ$1123,10,FALSE)</f>
        <v>Accessibility - Long Term Care</v>
      </c>
      <c r="J68" s="441" t="s">
        <v>1225</v>
      </c>
    </row>
    <row r="69" spans="1:10" x14ac:dyDescent="0.2">
      <c r="A69" s="370" t="s">
        <v>458</v>
      </c>
      <c r="B69" t="str">
        <f>VLOOKUP(A69,'[3]Database-Detail'!$B$3:$AJ$1123,12,FALSE)</f>
        <v>Community &amp; Protective Services Committee</v>
      </c>
      <c r="C69" t="str">
        <f>VLOOKUP($A69,'[3]Database-Detail'!$B$3:$AJ$1123,13,FALSE)</f>
        <v>Planning, Infrastructure &amp; Economic Development Department</v>
      </c>
      <c r="D69" t="str">
        <f>VLOOKUP($A69,'[3]Database-Detail'!$B$3:$AJ$1123,15,FALSE)</f>
        <v>Parks, Recreation &amp; Culture</v>
      </c>
      <c r="E69" t="str">
        <f>VLOOKUP($A69,'[3]Database-Detail'!$B$3:$AJ$1123,11,FALSE)</f>
        <v>Service Enhancement</v>
      </c>
      <c r="F69" t="str">
        <f>VLOOKUP($A69,'[3]Database-Detail'!$B$3:$AJ$1123,31,FALSE)</f>
        <v>CW</v>
      </c>
      <c r="G69">
        <f>VLOOKUP($A69,'[3]Database-Detail'!$B$3:$AJ$1123,32,FALSE)</f>
        <v>2021</v>
      </c>
      <c r="H69" s="441">
        <v>1395</v>
      </c>
      <c r="I69" s="410" t="str">
        <f>VLOOKUP($A69,'[3]Database-Detail'!$B$3:$AJ$1123,10,FALSE)</f>
        <v>Accessibility - Parks &amp; Recreation</v>
      </c>
      <c r="J69" s="441" t="s">
        <v>1225</v>
      </c>
    </row>
    <row r="70" spans="1:10" x14ac:dyDescent="0.2">
      <c r="A70" s="370" t="s">
        <v>461</v>
      </c>
      <c r="B70" t="str">
        <f>VLOOKUP(A70,'[3]Database-Detail'!$B$3:$AJ$1123,12,FALSE)</f>
        <v>Community &amp; Protective Services Committee</v>
      </c>
      <c r="C70" t="str">
        <f>VLOOKUP($A70,'[3]Database-Detail'!$B$3:$AJ$1123,13,FALSE)</f>
        <v>Planning, Infrastructure &amp; Economic Development Department</v>
      </c>
      <c r="D70" t="str">
        <f>VLOOKUP($A70,'[3]Database-Detail'!$B$3:$AJ$1123,15,FALSE)</f>
        <v>Social Services</v>
      </c>
      <c r="E70" t="str">
        <f>VLOOKUP($A70,'[3]Database-Detail'!$B$3:$AJ$1123,11,FALSE)</f>
        <v>Service Enhancement</v>
      </c>
      <c r="F70" t="str">
        <f>VLOOKUP($A70,'[3]Database-Detail'!$B$3:$AJ$1123,31,FALSE)</f>
        <v>CW</v>
      </c>
      <c r="G70">
        <f>VLOOKUP($A70,'[3]Database-Detail'!$B$3:$AJ$1123,32,FALSE)</f>
        <v>2021</v>
      </c>
      <c r="H70" s="441">
        <v>60</v>
      </c>
      <c r="I70" s="410" t="str">
        <f>VLOOKUP($A70,'[3]Database-Detail'!$B$3:$AJ$1123,10,FALSE)</f>
        <v>Accessibility - Social Services</v>
      </c>
      <c r="J70" s="441" t="s">
        <v>1225</v>
      </c>
    </row>
    <row r="71" spans="1:10" x14ac:dyDescent="0.2">
      <c r="A71" s="370" t="s">
        <v>431</v>
      </c>
      <c r="B71" t="str">
        <f>VLOOKUP(A71,'[3]Database-Detail'!$B$3:$AJ$1123,12,FALSE)</f>
        <v>Community &amp; Protective Services Committee</v>
      </c>
      <c r="C71" t="str">
        <f>VLOOKUP($A71,'[3]Database-Detail'!$B$3:$AJ$1123,13,FALSE)</f>
        <v>Community and Social Services Department</v>
      </c>
      <c r="D71" t="str">
        <f>VLOOKUP($A71,'[3]Database-Detail'!$B$3:$AJ$1123,15,FALSE)</f>
        <v>Long Term Care</v>
      </c>
      <c r="E71" t="str">
        <f>VLOOKUP($A71,'[3]Database-Detail'!$B$3:$AJ$1123,11,FALSE)</f>
        <v>Renewal of City Assets</v>
      </c>
      <c r="F71" t="str">
        <f>VLOOKUP($A71,'[3]Database-Detail'!$B$3:$AJ$1123,31,FALSE)</f>
        <v>12, 8, 22</v>
      </c>
      <c r="G71">
        <f>VLOOKUP($A71,'[3]Database-Detail'!$B$3:$AJ$1123,32,FALSE)</f>
        <v>2020</v>
      </c>
      <c r="H71" s="441">
        <v>650</v>
      </c>
      <c r="I71" s="410" t="str">
        <f>VLOOKUP($A71,'[3]Database-Detail'!$B$3:$AJ$1123,10,FALSE)</f>
        <v>Individual</v>
      </c>
      <c r="J71" s="442" t="s">
        <v>1258</v>
      </c>
    </row>
    <row r="72" spans="1:10" x14ac:dyDescent="0.2">
      <c r="A72" s="370" t="s">
        <v>451</v>
      </c>
      <c r="B72" t="str">
        <f>VLOOKUP(A72,'[3]Database-Detail'!$B$3:$AJ$1123,12,FALSE)</f>
        <v>Community &amp; Protective Services Committee</v>
      </c>
      <c r="C72" t="str">
        <f>VLOOKUP($A72,'[3]Database-Detail'!$B$3:$AJ$1123,13,FALSE)</f>
        <v>Recreation, Cultural and Facility Operations Department</v>
      </c>
      <c r="D72" t="str">
        <f>VLOOKUP($A72,'[3]Database-Detail'!$B$3:$AJ$1123,15,FALSE)</f>
        <v>Parks, Recreation &amp; Culture</v>
      </c>
      <c r="E72" t="str">
        <f>VLOOKUP($A72,'[3]Database-Detail'!$B$3:$AJ$1123,11,FALSE)</f>
        <v>Renewal of City Assets</v>
      </c>
      <c r="F72">
        <f>VLOOKUP($A72,'[3]Database-Detail'!$B$3:$AJ$1123,31,FALSE)</f>
        <v>8</v>
      </c>
      <c r="G72">
        <f>VLOOKUP($A72,'[3]Database-Detail'!$B$3:$AJ$1123,32,FALSE)</f>
        <v>2022</v>
      </c>
      <c r="H72" s="441">
        <v>191</v>
      </c>
      <c r="I72" s="410" t="str">
        <f>VLOOKUP($A72,'[3]Database-Detail'!$B$3:$AJ$1123,10,FALSE)</f>
        <v>Individual</v>
      </c>
      <c r="J72" s="441" t="s">
        <v>1238</v>
      </c>
    </row>
    <row r="73" spans="1:10" x14ac:dyDescent="0.2">
      <c r="A73" s="370" t="s">
        <v>452</v>
      </c>
      <c r="B73" t="str">
        <f>VLOOKUP(A73,'[3]Database-Detail'!$B$3:$AJ$1123,12,FALSE)</f>
        <v>Community &amp; Protective Services Committee</v>
      </c>
      <c r="C73" t="str">
        <f>VLOOKUP($A73,'[3]Database-Detail'!$B$3:$AJ$1123,13,FALSE)</f>
        <v>Recreation, Cultural and Facility Operations Department</v>
      </c>
      <c r="D73" t="str">
        <f>VLOOKUP($A73,'[3]Database-Detail'!$B$3:$AJ$1123,15,FALSE)</f>
        <v>Parks, Recreation &amp; Culture</v>
      </c>
      <c r="E73" t="str">
        <f>VLOOKUP($A73,'[3]Database-Detail'!$B$3:$AJ$1123,11,FALSE)</f>
        <v>Renewal of City Assets</v>
      </c>
      <c r="F73" t="str">
        <f>VLOOKUP($A73,'[3]Database-Detail'!$B$3:$AJ$1123,31,FALSE)</f>
        <v>CW</v>
      </c>
      <c r="G73">
        <f>VLOOKUP($A73,'[3]Database-Detail'!$B$3:$AJ$1123,32,FALSE)</f>
        <v>2022</v>
      </c>
      <c r="H73" s="441">
        <v>4000</v>
      </c>
      <c r="I73" s="410" t="str">
        <f>VLOOKUP($A73,'[3]Database-Detail'!$B$3:$AJ$1123,10,FALSE)</f>
        <v>Individual</v>
      </c>
      <c r="J73" s="441" t="s">
        <v>1239</v>
      </c>
    </row>
    <row r="74" spans="1:10" x14ac:dyDescent="0.2">
      <c r="A74" s="370" t="s">
        <v>351</v>
      </c>
      <c r="B74" t="str">
        <f>VLOOKUP(A74,'[3]Database-Detail'!$B$3:$AJ$1123,12,FALSE)</f>
        <v>Finance &amp; Economic Development Committee</v>
      </c>
      <c r="C74" t="str">
        <f>VLOOKUP($A74,'[3]Database-Detail'!$B$3:$AJ$1123,13,FALSE)</f>
        <v>Corporate Services Department</v>
      </c>
      <c r="D74" t="str">
        <f>VLOOKUP($A74,'[3]Database-Detail'!$B$3:$AJ$1123,15,FALSE)</f>
        <v>Real Estate Partnerships &amp; Development</v>
      </c>
      <c r="E74" t="str">
        <f>VLOOKUP($A74,'[3]Database-Detail'!$B$3:$AJ$1123,11,FALSE)</f>
        <v>Service Enhancement</v>
      </c>
      <c r="F74" t="str">
        <f>VLOOKUP($A74,'[3]Database-Detail'!$B$3:$AJ$1123,31,FALSE)</f>
        <v>CW</v>
      </c>
      <c r="G74">
        <f>VLOOKUP($A74,'[3]Database-Detail'!$B$3:$AJ$1123,32,FALSE)</f>
        <v>2020</v>
      </c>
      <c r="H74" s="441">
        <v>500</v>
      </c>
      <c r="I74" s="410" t="str">
        <f>VLOOKUP($A74,'[3]Database-Detail'!$B$3:$AJ$1123,10,FALSE)</f>
        <v>Individual</v>
      </c>
      <c r="J74" s="442" t="s">
        <v>1268</v>
      </c>
    </row>
    <row r="75" spans="1:10" x14ac:dyDescent="0.2">
      <c r="A75" s="370" t="s">
        <v>515</v>
      </c>
      <c r="B75" t="str">
        <f>VLOOKUP(A75,'[3]Database-Detail'!$B$3:$AJ$1123,12,FALSE)</f>
        <v>Finance &amp; Economic Development Committee</v>
      </c>
      <c r="C75" t="str">
        <f>VLOOKUP($A75,'[3]Database-Detail'!$B$3:$AJ$1123,13,FALSE)</f>
        <v>Planning, Infrastructure &amp; Economic Development Department</v>
      </c>
      <c r="D75" t="str">
        <f>VLOOKUP($A75,'[3]Database-Detail'!$B$3:$AJ$1123,15,FALSE)</f>
        <v>General Government</v>
      </c>
      <c r="E75" t="str">
        <f>VLOOKUP($A75,'[3]Database-Detail'!$B$3:$AJ$1123,11,FALSE)</f>
        <v>Service Enhancement</v>
      </c>
      <c r="F75" t="str">
        <f>VLOOKUP($A75,'[3]Database-Detail'!$B$3:$AJ$1123,31,FALSE)</f>
        <v>CW</v>
      </c>
      <c r="G75">
        <f>VLOOKUP($A75,'[3]Database-Detail'!$B$3:$AJ$1123,32,FALSE)</f>
        <v>2021</v>
      </c>
      <c r="H75" s="441">
        <v>725</v>
      </c>
      <c r="I75" s="410" t="str">
        <f>VLOOKUP($A75,'[3]Database-Detail'!$B$3:$AJ$1123,10,FALSE)</f>
        <v>Accessibility - General Government</v>
      </c>
      <c r="J75" s="441" t="s">
        <v>1225</v>
      </c>
    </row>
    <row r="76" spans="1:10" x14ac:dyDescent="0.2">
      <c r="A76" s="370" t="s">
        <v>514</v>
      </c>
      <c r="B76" t="str">
        <f>VLOOKUP(A76,'[3]Database-Detail'!$B$3:$AJ$1123,12,FALSE)</f>
        <v>Finance &amp; Economic Development Committee</v>
      </c>
      <c r="C76" t="str">
        <f>VLOOKUP($A76,'[3]Database-Detail'!$B$3:$AJ$1123,13,FALSE)</f>
        <v>Planning, Infrastructure &amp; Economic Development Department</v>
      </c>
      <c r="D76" t="str">
        <f>VLOOKUP($A76,'[3]Database-Detail'!$B$3:$AJ$1123,15,FALSE)</f>
        <v>General Government</v>
      </c>
      <c r="E76" t="str">
        <f>VLOOKUP($A76,'[3]Database-Detail'!$B$3:$AJ$1123,11,FALSE)</f>
        <v>Renewal of City Assets</v>
      </c>
      <c r="F76" t="str">
        <f>VLOOKUP($A76,'[3]Database-Detail'!$B$3:$AJ$1123,31,FALSE)</f>
        <v>CW</v>
      </c>
      <c r="G76">
        <f>VLOOKUP($A76,'[3]Database-Detail'!$B$3:$AJ$1123,32,FALSE)</f>
        <v>2021</v>
      </c>
      <c r="H76" s="441">
        <v>6125</v>
      </c>
      <c r="I76" s="410" t="str">
        <f>VLOOKUP($A76,'[3]Database-Detail'!$B$3:$AJ$1123,10,FALSE)</f>
        <v>Buildings-General Government</v>
      </c>
      <c r="J76" s="441" t="s">
        <v>1156</v>
      </c>
    </row>
    <row r="77" spans="1:10" x14ac:dyDescent="0.2">
      <c r="A77" s="370" t="s">
        <v>517</v>
      </c>
      <c r="B77" t="str">
        <f>VLOOKUP(A77,'[3]Database-Detail'!$B$3:$AJ$1123,12,FALSE)</f>
        <v>Finance &amp; Economic Development Committee</v>
      </c>
      <c r="C77" t="str">
        <f>VLOOKUP($A77,'[3]Database-Detail'!$B$3:$AJ$1123,13,FALSE)</f>
        <v>Corporate Services Department</v>
      </c>
      <c r="D77" t="str">
        <f>VLOOKUP($A77,'[3]Database-Detail'!$B$3:$AJ$1123,15,FALSE)</f>
        <v>Information Technology</v>
      </c>
      <c r="E77" t="str">
        <f>VLOOKUP($A77,'[3]Database-Detail'!$B$3:$AJ$1123,11,FALSE)</f>
        <v>Renewal of City Assets</v>
      </c>
      <c r="F77" t="str">
        <f>VLOOKUP($A77,'[3]Database-Detail'!$B$3:$AJ$1123,31,FALSE)</f>
        <v>CW</v>
      </c>
      <c r="G77">
        <f>VLOOKUP($A77,'[3]Database-Detail'!$B$3:$AJ$1123,32,FALSE)</f>
        <v>2022</v>
      </c>
      <c r="H77" s="441">
        <v>4700</v>
      </c>
      <c r="I77" s="410" t="str">
        <f>VLOOKUP($A77,'[3]Database-Detail'!$B$3:$AJ$1123,10,FALSE)</f>
        <v>Individual</v>
      </c>
      <c r="J77" s="441" t="s">
        <v>1269</v>
      </c>
    </row>
    <row r="78" spans="1:10" x14ac:dyDescent="0.2">
      <c r="A78" s="370" t="s">
        <v>518</v>
      </c>
      <c r="B78" t="str">
        <f>VLOOKUP(A78,'[3]Database-Detail'!$B$3:$AJ$1123,12,FALSE)</f>
        <v>Finance &amp; Economic Development Committee</v>
      </c>
      <c r="C78" t="str">
        <f>VLOOKUP($A78,'[3]Database-Detail'!$B$3:$AJ$1123,13,FALSE)</f>
        <v>Corporate Services Department</v>
      </c>
      <c r="D78" t="str">
        <f>VLOOKUP($A78,'[3]Database-Detail'!$B$3:$AJ$1123,15,FALSE)</f>
        <v>Information Technology</v>
      </c>
      <c r="E78" t="str">
        <f>VLOOKUP($A78,'[3]Database-Detail'!$B$3:$AJ$1123,11,FALSE)</f>
        <v>Renewal of City Assets</v>
      </c>
      <c r="F78" t="str">
        <f>VLOOKUP($A78,'[3]Database-Detail'!$B$3:$AJ$1123,31,FALSE)</f>
        <v>CW</v>
      </c>
      <c r="G78">
        <f>VLOOKUP($A78,'[3]Database-Detail'!$B$3:$AJ$1123,32,FALSE)</f>
        <v>2022</v>
      </c>
      <c r="H78" s="441">
        <v>3855</v>
      </c>
      <c r="I78" s="410" t="str">
        <f>VLOOKUP($A78,'[3]Database-Detail'!$B$3:$AJ$1123,10,FALSE)</f>
        <v>Individual</v>
      </c>
      <c r="J78" s="441" t="s">
        <v>1270</v>
      </c>
    </row>
    <row r="79" spans="1:10" x14ac:dyDescent="0.2">
      <c r="A79" s="370" t="s">
        <v>519</v>
      </c>
      <c r="B79" t="str">
        <f>VLOOKUP(A79,'[3]Database-Detail'!$B$3:$AJ$1123,12,FALSE)</f>
        <v>Ottawa Public Library Board</v>
      </c>
      <c r="C79" t="str">
        <f>VLOOKUP($A79,'[3]Database-Detail'!$B$3:$AJ$1123,13,FALSE)</f>
        <v>Planning, Infrastructure &amp; Economic Development Department</v>
      </c>
      <c r="D79" t="str">
        <f>VLOOKUP($A79,'[3]Database-Detail'!$B$3:$AJ$1123,15,FALSE)</f>
        <v>Library</v>
      </c>
      <c r="E79" t="str">
        <f>VLOOKUP($A79,'[3]Database-Detail'!$B$3:$AJ$1123,11,FALSE)</f>
        <v>Renewal of City Assets</v>
      </c>
      <c r="F79" t="str">
        <f>VLOOKUP($A79,'[3]Database-Detail'!$B$3:$AJ$1123,31,FALSE)</f>
        <v>CW</v>
      </c>
      <c r="G79">
        <f>VLOOKUP($A79,'[3]Database-Detail'!$B$3:$AJ$1123,32,FALSE)</f>
        <v>2021</v>
      </c>
      <c r="H79" s="441">
        <v>810</v>
      </c>
      <c r="I79" s="410" t="str">
        <f>VLOOKUP($A79,'[3]Database-Detail'!$B$3:$AJ$1123,10,FALSE)</f>
        <v>Buildings-Library</v>
      </c>
      <c r="J79" s="441" t="s">
        <v>1156</v>
      </c>
    </row>
    <row r="80" spans="1:10" x14ac:dyDescent="0.2">
      <c r="A80" s="370" t="s">
        <v>528</v>
      </c>
      <c r="B80" t="str">
        <f>VLOOKUP(A80,'[3]Database-Detail'!$B$3:$AJ$1123,12,FALSE)</f>
        <v>Ottawa Public Library Board</v>
      </c>
      <c r="C80" t="str">
        <f>VLOOKUP($A80,'[3]Database-Detail'!$B$3:$AJ$1123,13,FALSE)</f>
        <v>Planning, Infrastructure &amp; Economic Development Department</v>
      </c>
      <c r="D80" t="str">
        <f>VLOOKUP($A80,'[3]Database-Detail'!$B$3:$AJ$1123,15,FALSE)</f>
        <v>Library</v>
      </c>
      <c r="E80" t="str">
        <f>VLOOKUP($A80,'[3]Database-Detail'!$B$3:$AJ$1123,11,FALSE)</f>
        <v>Service Enhancement</v>
      </c>
      <c r="F80" t="str">
        <f>VLOOKUP($A80,'[3]Database-Detail'!$B$3:$AJ$1123,31,FALSE)</f>
        <v>CW</v>
      </c>
      <c r="G80">
        <f>VLOOKUP($A80,'[3]Database-Detail'!$B$3:$AJ$1123,32,FALSE)</f>
        <v>2021</v>
      </c>
      <c r="H80" s="441">
        <v>140</v>
      </c>
      <c r="I80" s="410" t="str">
        <f>VLOOKUP($A80,'[3]Database-Detail'!$B$3:$AJ$1123,10,FALSE)</f>
        <v>Accessibility - Library</v>
      </c>
      <c r="J80" s="441" t="s">
        <v>1225</v>
      </c>
    </row>
    <row r="81" spans="1:10" x14ac:dyDescent="0.2">
      <c r="A81" s="370" t="s">
        <v>520</v>
      </c>
      <c r="B81" t="str">
        <f>VLOOKUP(A81,'[3]Database-Detail'!$B$3:$AJ$1123,12,FALSE)</f>
        <v>Ottawa Public Library Board</v>
      </c>
      <c r="C81" t="str">
        <f>VLOOKUP($A81,'[3]Database-Detail'!$B$3:$AJ$1123,13,FALSE)</f>
        <v>Ottawa Public Library</v>
      </c>
      <c r="D81" t="str">
        <f>VLOOKUP($A81,'[3]Database-Detail'!$B$3:$AJ$1123,15,FALSE)</f>
        <v>Library</v>
      </c>
      <c r="E81" t="str">
        <f>VLOOKUP($A81,'[3]Database-Detail'!$B$3:$AJ$1123,11,FALSE)</f>
        <v>Renewal of City Assets</v>
      </c>
      <c r="F81">
        <f>VLOOKUP($A81,'[3]Database-Detail'!$B$3:$AJ$1123,31,FALSE)</f>
        <v>8</v>
      </c>
      <c r="G81">
        <f>VLOOKUP($A81,'[3]Database-Detail'!$B$3:$AJ$1123,32,FALSE)</f>
        <v>2020</v>
      </c>
      <c r="H81" s="441">
        <v>75</v>
      </c>
      <c r="I81" s="410" t="str">
        <f>VLOOKUP($A81,'[3]Database-Detail'!$B$3:$AJ$1123,10,FALSE)</f>
        <v>Individual</v>
      </c>
      <c r="J81" s="441" t="s">
        <v>1271</v>
      </c>
    </row>
    <row r="82" spans="1:10" x14ac:dyDescent="0.2">
      <c r="A82" s="370" t="s">
        <v>521</v>
      </c>
      <c r="B82" t="str">
        <f>VLOOKUP(A82,'[3]Database-Detail'!$B$3:$AJ$1123,12,FALSE)</f>
        <v>Ottawa Public Library Board</v>
      </c>
      <c r="C82" t="str">
        <f>VLOOKUP($A82,'[3]Database-Detail'!$B$3:$AJ$1123,13,FALSE)</f>
        <v>Ottawa Public Library</v>
      </c>
      <c r="D82" t="str">
        <f>VLOOKUP($A82,'[3]Database-Detail'!$B$3:$AJ$1123,15,FALSE)</f>
        <v>Library</v>
      </c>
      <c r="E82" t="str">
        <f>VLOOKUP($A82,'[3]Database-Detail'!$B$3:$AJ$1123,11,FALSE)</f>
        <v>Renewal of City Assets</v>
      </c>
      <c r="F82" t="str">
        <f>VLOOKUP($A82,'[3]Database-Detail'!$B$3:$AJ$1123,31,FALSE)</f>
        <v>CW</v>
      </c>
      <c r="G82">
        <f>VLOOKUP($A82,'[3]Database-Detail'!$B$3:$AJ$1123,32,FALSE)</f>
        <v>2020</v>
      </c>
      <c r="H82" s="441">
        <v>425</v>
      </c>
      <c r="I82" s="410" t="str">
        <f>VLOOKUP($A82,'[3]Database-Detail'!$B$3:$AJ$1123,10,FALSE)</f>
        <v>Individual</v>
      </c>
      <c r="J82" s="441" t="s">
        <v>1272</v>
      </c>
    </row>
    <row r="83" spans="1:10" x14ac:dyDescent="0.2">
      <c r="A83" s="370" t="s">
        <v>522</v>
      </c>
      <c r="B83" t="str">
        <f>VLOOKUP(A83,'[3]Database-Detail'!$B$3:$AJ$1123,12,FALSE)</f>
        <v>Ottawa Public Library Board</v>
      </c>
      <c r="C83" t="str">
        <f>VLOOKUP($A83,'[3]Database-Detail'!$B$3:$AJ$1123,13,FALSE)</f>
        <v>Ottawa Public Library</v>
      </c>
      <c r="D83" t="str">
        <f>VLOOKUP($A83,'[3]Database-Detail'!$B$3:$AJ$1123,15,FALSE)</f>
        <v>Library</v>
      </c>
      <c r="E83" t="str">
        <f>VLOOKUP($A83,'[3]Database-Detail'!$B$3:$AJ$1123,11,FALSE)</f>
        <v>Renewal of City Assets</v>
      </c>
      <c r="F83" t="str">
        <f>VLOOKUP($A83,'[3]Database-Detail'!$B$3:$AJ$1123,31,FALSE)</f>
        <v>CW</v>
      </c>
      <c r="G83">
        <f>VLOOKUP($A83,'[3]Database-Detail'!$B$3:$AJ$1123,32,FALSE)</f>
        <v>2020</v>
      </c>
      <c r="H83" s="441">
        <v>110</v>
      </c>
      <c r="I83" s="410" t="str">
        <f>VLOOKUP($A83,'[3]Database-Detail'!$B$3:$AJ$1123,10,FALSE)</f>
        <v>Individual</v>
      </c>
      <c r="J83" s="441" t="s">
        <v>1273</v>
      </c>
    </row>
    <row r="84" spans="1:10" x14ac:dyDescent="0.2">
      <c r="A84" s="370" t="s">
        <v>523</v>
      </c>
      <c r="B84" t="str">
        <f>VLOOKUP(A84,'[3]Database-Detail'!$B$3:$AJ$1123,12,FALSE)</f>
        <v>Ottawa Public Library Board</v>
      </c>
      <c r="C84" t="str">
        <f>VLOOKUP($A84,'[3]Database-Detail'!$B$3:$AJ$1123,13,FALSE)</f>
        <v>Ottawa Public Library</v>
      </c>
      <c r="D84" t="str">
        <f>VLOOKUP($A84,'[3]Database-Detail'!$B$3:$AJ$1123,15,FALSE)</f>
        <v>Library</v>
      </c>
      <c r="E84" t="str">
        <f>VLOOKUP($A84,'[3]Database-Detail'!$B$3:$AJ$1123,11,FALSE)</f>
        <v>Renewal of City Assets</v>
      </c>
      <c r="F84">
        <f>VLOOKUP($A84,'[3]Database-Detail'!$B$3:$AJ$1123,31,FALSE)</f>
        <v>15</v>
      </c>
      <c r="G84">
        <f>VLOOKUP($A84,'[3]Database-Detail'!$B$3:$AJ$1123,32,FALSE)</f>
        <v>2020</v>
      </c>
      <c r="H84" s="441">
        <v>400</v>
      </c>
      <c r="I84" s="410" t="str">
        <f>VLOOKUP($A84,'[3]Database-Detail'!$B$3:$AJ$1123,10,FALSE)</f>
        <v>Individual</v>
      </c>
      <c r="J84" s="441" t="s">
        <v>1274</v>
      </c>
    </row>
    <row r="85" spans="1:10" x14ac:dyDescent="0.2">
      <c r="A85" s="370" t="s">
        <v>524</v>
      </c>
      <c r="B85" t="str">
        <f>VLOOKUP(A85,'[3]Database-Detail'!$B$3:$AJ$1123,12,FALSE)</f>
        <v>Ottawa Public Library Board</v>
      </c>
      <c r="C85" t="str">
        <f>VLOOKUP($A85,'[3]Database-Detail'!$B$3:$AJ$1123,13,FALSE)</f>
        <v>Ottawa Public Library</v>
      </c>
      <c r="D85" t="str">
        <f>VLOOKUP($A85,'[3]Database-Detail'!$B$3:$AJ$1123,15,FALSE)</f>
        <v>Library</v>
      </c>
      <c r="E85" t="str">
        <f>VLOOKUP($A85,'[3]Database-Detail'!$B$3:$AJ$1123,11,FALSE)</f>
        <v>Renewal of City Assets</v>
      </c>
      <c r="F85" t="str">
        <f>VLOOKUP($A85,'[3]Database-Detail'!$B$3:$AJ$1123,31,FALSE)</f>
        <v>CW</v>
      </c>
      <c r="G85">
        <f>VLOOKUP($A85,'[3]Database-Detail'!$B$3:$AJ$1123,32,FALSE)</f>
        <v>2019</v>
      </c>
      <c r="H85" s="441">
        <v>110</v>
      </c>
      <c r="I85" s="410" t="str">
        <f>VLOOKUP($A85,'[3]Database-Detail'!$B$3:$AJ$1123,10,FALSE)</f>
        <v>Individual</v>
      </c>
      <c r="J85" s="441" t="s">
        <v>1275</v>
      </c>
    </row>
    <row r="86" spans="1:10" x14ac:dyDescent="0.2">
      <c r="A86" s="370" t="s">
        <v>525</v>
      </c>
      <c r="B86" t="str">
        <f>VLOOKUP(A86,'[3]Database-Detail'!$B$3:$AJ$1123,12,FALSE)</f>
        <v>Ottawa Public Library Board</v>
      </c>
      <c r="C86" t="str">
        <f>VLOOKUP($A86,'[3]Database-Detail'!$B$3:$AJ$1123,13,FALSE)</f>
        <v>Ottawa Public Library</v>
      </c>
      <c r="D86" t="str">
        <f>VLOOKUP($A86,'[3]Database-Detail'!$B$3:$AJ$1123,15,FALSE)</f>
        <v>Library</v>
      </c>
      <c r="E86" t="str">
        <f>VLOOKUP($A86,'[3]Database-Detail'!$B$3:$AJ$1123,11,FALSE)</f>
        <v>Growth</v>
      </c>
      <c r="F86">
        <f>VLOOKUP($A86,'[3]Database-Detail'!$B$3:$AJ$1123,31,FALSE)</f>
        <v>19</v>
      </c>
      <c r="G86">
        <f>VLOOKUP($A86,'[3]Database-Detail'!$B$3:$AJ$1123,32,FALSE)</f>
        <v>2021</v>
      </c>
      <c r="H86" s="441">
        <v>400</v>
      </c>
      <c r="I86" s="410" t="str">
        <f>VLOOKUP($A86,'[3]Database-Detail'!$B$3:$AJ$1123,10,FALSE)</f>
        <v>Individual</v>
      </c>
      <c r="J86" s="441" t="s">
        <v>1276</v>
      </c>
    </row>
    <row r="87" spans="1:10" x14ac:dyDescent="0.2">
      <c r="A87" s="370" t="s">
        <v>526</v>
      </c>
      <c r="B87" t="str">
        <f>VLOOKUP(A87,'[3]Database-Detail'!$B$3:$AJ$1123,12,FALSE)</f>
        <v>Ottawa Public Library Board</v>
      </c>
      <c r="C87" t="str">
        <f>VLOOKUP($A87,'[3]Database-Detail'!$B$3:$AJ$1123,13,FALSE)</f>
        <v>Ottawa Public Library</v>
      </c>
      <c r="D87" t="str">
        <f>VLOOKUP($A87,'[3]Database-Detail'!$B$3:$AJ$1123,15,FALSE)</f>
        <v>Library</v>
      </c>
      <c r="E87" t="str">
        <f>VLOOKUP($A87,'[3]Database-Detail'!$B$3:$AJ$1123,11,FALSE)</f>
        <v>Growth</v>
      </c>
      <c r="F87" t="str">
        <f>VLOOKUP($A87,'[3]Database-Detail'!$B$3:$AJ$1123,31,FALSE)</f>
        <v>CW</v>
      </c>
      <c r="G87">
        <f>VLOOKUP($A87,'[3]Database-Detail'!$B$3:$AJ$1123,32,FALSE)</f>
        <v>2021</v>
      </c>
      <c r="H87" s="441">
        <v>1750</v>
      </c>
      <c r="I87" s="410" t="str">
        <f>VLOOKUP($A87,'[3]Database-Detail'!$B$3:$AJ$1123,10,FALSE)</f>
        <v>Individual</v>
      </c>
      <c r="J87" s="441" t="s">
        <v>1277</v>
      </c>
    </row>
    <row r="88" spans="1:10" x14ac:dyDescent="0.2">
      <c r="A88" s="370" t="s">
        <v>527</v>
      </c>
      <c r="B88" t="str">
        <f>VLOOKUP(A88,'[3]Database-Detail'!$B$3:$AJ$1123,12,FALSE)</f>
        <v>Ottawa Public Library Board</v>
      </c>
      <c r="C88" t="str">
        <f>VLOOKUP($A88,'[3]Database-Detail'!$B$3:$AJ$1123,13,FALSE)</f>
        <v>Ottawa Public Library</v>
      </c>
      <c r="D88" t="str">
        <f>VLOOKUP($A88,'[3]Database-Detail'!$B$3:$AJ$1123,15,FALSE)</f>
        <v>Library</v>
      </c>
      <c r="E88" t="str">
        <f>VLOOKUP($A88,'[3]Database-Detail'!$B$3:$AJ$1123,11,FALSE)</f>
        <v>Growth</v>
      </c>
      <c r="F88">
        <f>VLOOKUP($A88,'[3]Database-Detail'!$B$3:$AJ$1123,31,FALSE)</f>
        <v>22</v>
      </c>
      <c r="G88">
        <f>VLOOKUP($A88,'[3]Database-Detail'!$B$3:$AJ$1123,32,FALSE)</f>
        <v>2021</v>
      </c>
      <c r="H88" s="441">
        <v>400</v>
      </c>
      <c r="I88" s="410" t="str">
        <f>VLOOKUP($A88,'[3]Database-Detail'!$B$3:$AJ$1123,10,FALSE)</f>
        <v>Individual</v>
      </c>
      <c r="J88" s="441" t="s">
        <v>1278</v>
      </c>
    </row>
    <row r="89" spans="1:10" x14ac:dyDescent="0.2">
      <c r="A89" s="370" t="s">
        <v>529</v>
      </c>
      <c r="B89" t="str">
        <f>VLOOKUP(A89,'[3]Database-Detail'!$B$3:$AJ$1123,12,FALSE)</f>
        <v>Ottawa Public Library Board</v>
      </c>
      <c r="C89" t="str">
        <f>VLOOKUP($A89,'[3]Database-Detail'!$B$3:$AJ$1123,13,FALSE)</f>
        <v>Ottawa Public Library</v>
      </c>
      <c r="D89" t="str">
        <f>VLOOKUP($A89,'[3]Database-Detail'!$B$3:$AJ$1123,15,FALSE)</f>
        <v>Library</v>
      </c>
      <c r="E89" t="str">
        <f>VLOOKUP($A89,'[3]Database-Detail'!$B$3:$AJ$1123,11,FALSE)</f>
        <v>Service Enhancement</v>
      </c>
      <c r="F89" t="str">
        <f>VLOOKUP($A89,'[3]Database-Detail'!$B$3:$AJ$1123,31,FALSE)</f>
        <v>CW</v>
      </c>
      <c r="G89">
        <f>VLOOKUP($A89,'[3]Database-Detail'!$B$3:$AJ$1123,32,FALSE)</f>
        <v>2021</v>
      </c>
      <c r="H89" s="441">
        <v>500</v>
      </c>
      <c r="I89" s="410" t="str">
        <f>VLOOKUP($A89,'[3]Database-Detail'!$B$3:$AJ$1123,10,FALSE)</f>
        <v>Individual</v>
      </c>
      <c r="J89" s="441" t="s">
        <v>1279</v>
      </c>
    </row>
    <row r="90" spans="1:10" x14ac:dyDescent="0.2">
      <c r="A90" s="370" t="s">
        <v>141</v>
      </c>
      <c r="B90" t="str">
        <f>VLOOKUP(A90,'[3]Database-Detail'!$B$3:$AJ$1123,12,FALSE)</f>
        <v>Planning Committee</v>
      </c>
      <c r="C90" t="str">
        <f>VLOOKUP($A90,'[3]Database-Detail'!$B$3:$AJ$1123,13,FALSE)</f>
        <v>Community and Social Services Department</v>
      </c>
      <c r="D90" t="str">
        <f>VLOOKUP($A90,'[3]Database-Detail'!$B$3:$AJ$1123,15,FALSE)</f>
        <v>Housing</v>
      </c>
      <c r="E90" t="str">
        <f>VLOOKUP($A90,'[3]Database-Detail'!$B$3:$AJ$1123,11,FALSE)</f>
        <v>Service Enhancement</v>
      </c>
      <c r="F90" t="str">
        <f>VLOOKUP($A90,'[3]Database-Detail'!$B$3:$AJ$1123,31,FALSE)</f>
        <v>CW</v>
      </c>
      <c r="G90">
        <f>VLOOKUP($A90,'[3]Database-Detail'!$B$3:$AJ$1123,32,FALSE)</f>
        <v>2021</v>
      </c>
      <c r="H90" s="441">
        <v>4826</v>
      </c>
      <c r="I90" s="410" t="str">
        <f>VLOOKUP($A90,'[3]Database-Detail'!$B$3:$AJ$1123,10,FALSE)</f>
        <v>Individual</v>
      </c>
      <c r="J90" s="442" t="s">
        <v>1282</v>
      </c>
    </row>
    <row r="91" spans="1:10" x14ac:dyDescent="0.2">
      <c r="A91" s="370" t="s">
        <v>530</v>
      </c>
      <c r="B91" t="str">
        <f>VLOOKUP(A91,'[3]Database-Detail'!$B$3:$AJ$1123,12,FALSE)</f>
        <v>Planning Committee</v>
      </c>
      <c r="C91" t="str">
        <f>VLOOKUP($A91,'[3]Database-Detail'!$B$3:$AJ$1123,13,FALSE)</f>
        <v>Planning, Infrastructure &amp; Economic Development Department</v>
      </c>
      <c r="D91" t="str">
        <f>VLOOKUP($A91,'[3]Database-Detail'!$B$3:$AJ$1123,15,FALSE)</f>
        <v>Planning &amp; Development</v>
      </c>
      <c r="E91" t="str">
        <f>VLOOKUP($A91,'[3]Database-Detail'!$B$3:$AJ$1123,11,FALSE)</f>
        <v>Service Enhancement</v>
      </c>
      <c r="F91" t="str">
        <f>VLOOKUP($A91,'[3]Database-Detail'!$B$3:$AJ$1123,31,FALSE)</f>
        <v>CW</v>
      </c>
      <c r="G91">
        <f>VLOOKUP($A91,'[3]Database-Detail'!$B$3:$AJ$1123,32,FALSE)</f>
        <v>2020</v>
      </c>
      <c r="H91" s="441">
        <v>6320</v>
      </c>
      <c r="I91" s="410" t="str">
        <f>VLOOKUP($A91,'[3]Database-Detail'!$B$3:$AJ$1123,10,FALSE)</f>
        <v>Individual</v>
      </c>
      <c r="J91" s="442" t="s">
        <v>1285</v>
      </c>
    </row>
    <row r="92" spans="1:10" x14ac:dyDescent="0.2">
      <c r="A92" s="370" t="s">
        <v>169</v>
      </c>
      <c r="B92" t="str">
        <f>VLOOKUP(A92,'[3]Database-Detail'!$B$3:$AJ$1123,12,FALSE)</f>
        <v>Planning Committee</v>
      </c>
      <c r="C92" t="str">
        <f>VLOOKUP($A92,'[3]Database-Detail'!$B$3:$AJ$1123,13,FALSE)</f>
        <v>Planning, Infrastructure &amp; Economic Development Department</v>
      </c>
      <c r="D92" t="str">
        <f>VLOOKUP($A92,'[3]Database-Detail'!$B$3:$AJ$1123,15,FALSE)</f>
        <v>Planning &amp; Development</v>
      </c>
      <c r="E92" t="str">
        <f>VLOOKUP($A92,'[3]Database-Detail'!$B$3:$AJ$1123,11,FALSE)</f>
        <v>Growth</v>
      </c>
      <c r="F92" t="str">
        <f>VLOOKUP($A92,'[3]Database-Detail'!$B$3:$AJ$1123,31,FALSE)</f>
        <v>CW</v>
      </c>
      <c r="G92">
        <f>VLOOKUP($A92,'[3]Database-Detail'!$B$3:$AJ$1123,32,FALSE)</f>
        <v>2022</v>
      </c>
      <c r="H92" s="441">
        <v>200</v>
      </c>
      <c r="I92" s="410" t="str">
        <f>VLOOKUP($A92,'[3]Database-Detail'!$B$3:$AJ$1123,10,FALSE)</f>
        <v>Individual</v>
      </c>
      <c r="J92" s="441" t="s">
        <v>1283</v>
      </c>
    </row>
    <row r="93" spans="1:10" x14ac:dyDescent="0.2">
      <c r="A93" s="370" t="s">
        <v>531</v>
      </c>
      <c r="B93" t="str">
        <f>VLOOKUP(A93,'[3]Database-Detail'!$B$3:$AJ$1123,12,FALSE)</f>
        <v>Planning Committee</v>
      </c>
      <c r="C93" t="str">
        <f>VLOOKUP($A93,'[3]Database-Detail'!$B$3:$AJ$1123,13,FALSE)</f>
        <v>Planning, Infrastructure &amp; Economic Development Department</v>
      </c>
      <c r="D93" t="str">
        <f>VLOOKUP($A93,'[3]Database-Detail'!$B$3:$AJ$1123,15,FALSE)</f>
        <v>Planning &amp; Development</v>
      </c>
      <c r="E93" t="str">
        <f>VLOOKUP($A93,'[3]Database-Detail'!$B$3:$AJ$1123,11,FALSE)</f>
        <v>Service Enhancement</v>
      </c>
      <c r="F93" t="str">
        <f>VLOOKUP($A93,'[3]Database-Detail'!$B$3:$AJ$1123,31,FALSE)</f>
        <v>CW</v>
      </c>
      <c r="G93">
        <f>VLOOKUP($A93,'[3]Database-Detail'!$B$3:$AJ$1123,32,FALSE)</f>
        <v>2024</v>
      </c>
      <c r="H93" s="441">
        <v>500</v>
      </c>
      <c r="I93" s="410" t="str">
        <f>VLOOKUP($A93,'[3]Database-Detail'!$B$3:$AJ$1123,10,FALSE)</f>
        <v>Individual</v>
      </c>
      <c r="J93" s="441" t="s">
        <v>1284</v>
      </c>
    </row>
    <row r="94" spans="1:10" x14ac:dyDescent="0.2">
      <c r="A94" s="370" t="s">
        <v>160</v>
      </c>
      <c r="B94" t="str">
        <f>VLOOKUP(A94,'[3]Database-Detail'!$B$3:$AJ$1123,12,FALSE)</f>
        <v>Standing Committee on Enviromental Protection, Water and Waste Management - Rate</v>
      </c>
      <c r="C94" t="str">
        <f>VLOOKUP($A94,'[3]Database-Detail'!$B$3:$AJ$1123,13,FALSE)</f>
        <v>Planning, Infrastructure &amp; Economic Development Department</v>
      </c>
      <c r="D94" t="str">
        <f>VLOOKUP($A94,'[3]Database-Detail'!$B$3:$AJ$1123,15,FALSE)</f>
        <v>Drinking Water Services</v>
      </c>
      <c r="E94" t="str">
        <f>VLOOKUP($A94,'[3]Database-Detail'!$B$3:$AJ$1123,11,FALSE)</f>
        <v>Growth</v>
      </c>
      <c r="F94">
        <f>VLOOKUP($A94,'[3]Database-Detail'!$B$3:$AJ$1123,31,FALSE)</f>
        <v>3</v>
      </c>
      <c r="G94">
        <f>VLOOKUP($A94,'[3]Database-Detail'!$B$3:$AJ$1123,32,FALSE)</f>
        <v>2020</v>
      </c>
      <c r="H94" s="441">
        <v>3800</v>
      </c>
      <c r="I94" s="410" t="str">
        <f>VLOOKUP($A94,'[3]Database-Detail'!$B$3:$AJ$1123,10,FALSE)</f>
        <v>Individual</v>
      </c>
      <c r="J94" s="441" t="s">
        <v>1162</v>
      </c>
    </row>
    <row r="95" spans="1:10" x14ac:dyDescent="0.2">
      <c r="A95" s="370" t="s">
        <v>483</v>
      </c>
      <c r="B95" t="str">
        <f>VLOOKUP(A95,'[3]Database-Detail'!$B$3:$AJ$1123,12,FALSE)</f>
        <v>Standing Committee on Enviromental Protection, Water and Waste Management - Rate</v>
      </c>
      <c r="C95" t="str">
        <f>VLOOKUP($A95,'[3]Database-Detail'!$B$3:$AJ$1123,13,FALSE)</f>
        <v>Public Works &amp; Environmental Services Department</v>
      </c>
      <c r="D95" t="str">
        <f>VLOOKUP($A95,'[3]Database-Detail'!$B$3:$AJ$1123,15,FALSE)</f>
        <v>Stormwater Services</v>
      </c>
      <c r="E95" t="str">
        <f>VLOOKUP($A95,'[3]Database-Detail'!$B$3:$AJ$1123,11,FALSE)</f>
        <v>Renewal of City Assets</v>
      </c>
      <c r="F95" t="str">
        <f>VLOOKUP($A95,'[3]Database-Detail'!$B$3:$AJ$1123,31,FALSE)</f>
        <v>CW</v>
      </c>
      <c r="G95">
        <f>VLOOKUP($A95,'[3]Database-Detail'!$B$3:$AJ$1123,32,FALSE)</f>
        <v>2020</v>
      </c>
      <c r="H95" s="441">
        <v>1620</v>
      </c>
      <c r="I95" s="410" t="str">
        <f>VLOOKUP($A95,'[3]Database-Detail'!$B$3:$AJ$1123,10,FALSE)</f>
        <v>Stormwater Management Facilities</v>
      </c>
      <c r="J95" s="441" t="s">
        <v>1192</v>
      </c>
    </row>
    <row r="96" spans="1:10" x14ac:dyDescent="0.2">
      <c r="A96" s="370" t="s">
        <v>161</v>
      </c>
      <c r="B96" t="str">
        <f>VLOOKUP(A96,'[3]Database-Detail'!$B$3:$AJ$1123,12,FALSE)</f>
        <v>Standing Committee on Enviromental Protection, Water and Waste Management - Rate</v>
      </c>
      <c r="C96" t="str">
        <f>VLOOKUP($A96,'[3]Database-Detail'!$B$3:$AJ$1123,13,FALSE)</f>
        <v>Planning, Infrastructure &amp; Economic Development Department</v>
      </c>
      <c r="D96" t="str">
        <f>VLOOKUP($A96,'[3]Database-Detail'!$B$3:$AJ$1123,15,FALSE)</f>
        <v>Stormwater Services</v>
      </c>
      <c r="E96" t="str">
        <f>VLOOKUP($A96,'[3]Database-Detail'!$B$3:$AJ$1123,11,FALSE)</f>
        <v>Renewal of City Assets</v>
      </c>
      <c r="F96">
        <f>VLOOKUP($A96,'[3]Database-Detail'!$B$3:$AJ$1123,31,FALSE)</f>
        <v>3</v>
      </c>
      <c r="G96">
        <f>VLOOKUP($A96,'[3]Database-Detail'!$B$3:$AJ$1123,32,FALSE)</f>
        <v>2019</v>
      </c>
      <c r="H96" s="441">
        <v>12500</v>
      </c>
      <c r="I96" s="410" t="str">
        <f>VLOOKUP($A96,'[3]Database-Detail'!$B$3:$AJ$1123,10,FALSE)</f>
        <v>Individual</v>
      </c>
      <c r="J96" s="442" t="s">
        <v>1183</v>
      </c>
    </row>
    <row r="97" spans="1:10" x14ac:dyDescent="0.2">
      <c r="A97" s="370" t="s">
        <v>162</v>
      </c>
      <c r="B97" t="str">
        <f>VLOOKUP(A97,'[3]Database-Detail'!$B$3:$AJ$1123,12,FALSE)</f>
        <v>Standing Committee on Enviromental Protection, Water and Waste Management - Rate</v>
      </c>
      <c r="C97" t="str">
        <f>VLOOKUP($A97,'[3]Database-Detail'!$B$3:$AJ$1123,13,FALSE)</f>
        <v>Planning, Infrastructure &amp; Economic Development Department</v>
      </c>
      <c r="D97" t="str">
        <f>VLOOKUP($A97,'[3]Database-Detail'!$B$3:$AJ$1123,15,FALSE)</f>
        <v>Wastewater Services</v>
      </c>
      <c r="E97" t="str">
        <f>VLOOKUP($A97,'[3]Database-Detail'!$B$3:$AJ$1123,11,FALSE)</f>
        <v>Growth</v>
      </c>
      <c r="F97">
        <f>VLOOKUP($A97,'[3]Database-Detail'!$B$3:$AJ$1123,31,FALSE)</f>
        <v>7</v>
      </c>
      <c r="G97">
        <f>VLOOKUP($A97,'[3]Database-Detail'!$B$3:$AJ$1123,32,FALSE)</f>
        <v>2019</v>
      </c>
      <c r="H97" s="441">
        <v>13600</v>
      </c>
      <c r="I97" s="410" t="str">
        <f>VLOOKUP($A97,'[3]Database-Detail'!$B$3:$AJ$1123,10,FALSE)</f>
        <v>Individual</v>
      </c>
      <c r="J97" s="442" t="s">
        <v>1198</v>
      </c>
    </row>
    <row r="98" spans="1:10" x14ac:dyDescent="0.2">
      <c r="A98" s="370" t="s">
        <v>163</v>
      </c>
      <c r="B98" t="str">
        <f>VLOOKUP(A98,'[3]Database-Detail'!$B$3:$AJ$1123,12,FALSE)</f>
        <v>Standing Committee on Enviromental Protection, Water and Waste Management - Rate</v>
      </c>
      <c r="C98" t="str">
        <f>VLOOKUP($A98,'[3]Database-Detail'!$B$3:$AJ$1123,13,FALSE)</f>
        <v>Planning, Infrastructure &amp; Economic Development Department</v>
      </c>
      <c r="D98" t="str">
        <f>VLOOKUP($A98,'[3]Database-Detail'!$B$3:$AJ$1123,15,FALSE)</f>
        <v>Wastewater Services</v>
      </c>
      <c r="E98" t="str">
        <f>VLOOKUP($A98,'[3]Database-Detail'!$B$3:$AJ$1123,11,FALSE)</f>
        <v>Growth</v>
      </c>
      <c r="F98">
        <f>VLOOKUP($A98,'[3]Database-Detail'!$B$3:$AJ$1123,31,FALSE)</f>
        <v>4</v>
      </c>
      <c r="G98">
        <f>VLOOKUP($A98,'[3]Database-Detail'!$B$3:$AJ$1123,32,FALSE)</f>
        <v>2021</v>
      </c>
      <c r="H98" s="441">
        <v>11200</v>
      </c>
      <c r="I98" s="410" t="str">
        <f>VLOOKUP($A98,'[3]Database-Detail'!$B$3:$AJ$1123,10,FALSE)</f>
        <v>Individual</v>
      </c>
      <c r="J98" s="441" t="s">
        <v>1199</v>
      </c>
    </row>
    <row r="99" spans="1:10" x14ac:dyDescent="0.2">
      <c r="A99" s="370" t="s">
        <v>202</v>
      </c>
      <c r="B99" t="str">
        <f>VLOOKUP(A99,'[3]Database-Detail'!$B$3:$AJ$1123,12,FALSE)</f>
        <v>Standing Committee on Enviromental Protection, Water and Waste Management - Rate</v>
      </c>
      <c r="C99" t="str">
        <f>VLOOKUP($A99,'[3]Database-Detail'!$B$3:$AJ$1123,13,FALSE)</f>
        <v>Public Works &amp; Environmental Services Department</v>
      </c>
      <c r="D99" t="str">
        <f>VLOOKUP($A99,'[3]Database-Detail'!$B$3:$AJ$1123,15,FALSE)</f>
        <v>Wastewater Services</v>
      </c>
      <c r="E99" t="str">
        <f>VLOOKUP($A99,'[3]Database-Detail'!$B$3:$AJ$1123,11,FALSE)</f>
        <v>Renewal of City Assets</v>
      </c>
      <c r="F99" t="str">
        <f>VLOOKUP($A99,'[3]Database-Detail'!$B$3:$AJ$1123,31,FALSE)</f>
        <v>CW</v>
      </c>
      <c r="G99">
        <f>VLOOKUP($A99,'[3]Database-Detail'!$B$3:$AJ$1123,32,FALSE)</f>
        <v>2018</v>
      </c>
      <c r="H99" s="441">
        <v>7412</v>
      </c>
      <c r="I99" s="410" t="str">
        <f>VLOOKUP($A99,'[3]Database-Detail'!$B$3:$AJ$1123,10,FALSE)</f>
        <v>Wastewater Treatment-Renewal</v>
      </c>
      <c r="J99" s="442" t="s">
        <v>1210</v>
      </c>
    </row>
    <row r="100" spans="1:10" x14ac:dyDescent="0.2">
      <c r="A100" s="370" t="s">
        <v>166</v>
      </c>
      <c r="B100" t="str">
        <f>VLOOKUP(A100,'[3]Database-Detail'!$B$3:$AJ$1123,12,FALSE)</f>
        <v>Standing Committee on Enviromental Protection, Water and Waste Management - Rate</v>
      </c>
      <c r="C100" t="str">
        <f>VLOOKUP($A100,'[3]Database-Detail'!$B$3:$AJ$1123,13,FALSE)</f>
        <v>Planning, Infrastructure &amp; Economic Development Department</v>
      </c>
      <c r="D100" t="str">
        <f>VLOOKUP($A100,'[3]Database-Detail'!$B$3:$AJ$1123,15,FALSE)</f>
        <v>Wastewater Services</v>
      </c>
      <c r="E100" t="str">
        <f>VLOOKUP($A100,'[3]Database-Detail'!$B$3:$AJ$1123,11,FALSE)</f>
        <v>Growth</v>
      </c>
      <c r="F100">
        <f>VLOOKUP($A100,'[3]Database-Detail'!$B$3:$AJ$1123,31,FALSE)</f>
        <v>7</v>
      </c>
      <c r="G100">
        <f>VLOOKUP($A100,'[3]Database-Detail'!$B$3:$AJ$1123,32,FALSE)</f>
        <v>2021</v>
      </c>
      <c r="H100" s="441">
        <v>700</v>
      </c>
      <c r="I100" s="410" t="str">
        <f>VLOOKUP($A100,'[3]Database-Detail'!$B$3:$AJ$1123,10,FALSE)</f>
        <v>Individual</v>
      </c>
      <c r="J100" s="441" t="s">
        <v>1200</v>
      </c>
    </row>
    <row r="101" spans="1:10" x14ac:dyDescent="0.2">
      <c r="A101" s="370" t="s">
        <v>205</v>
      </c>
      <c r="B101" t="str">
        <f>VLOOKUP(A101,'[3]Database-Detail'!$B$3:$AJ$1123,12,FALSE)</f>
        <v>Standing Committee on Enviromental Protection, Water and Waste Management - Rate</v>
      </c>
      <c r="C101" t="str">
        <f>VLOOKUP($A101,'[3]Database-Detail'!$B$3:$AJ$1123,13,FALSE)</f>
        <v>Public Works &amp; Environmental Services Department</v>
      </c>
      <c r="D101" t="str">
        <f>VLOOKUP($A101,'[3]Database-Detail'!$B$3:$AJ$1123,15,FALSE)</f>
        <v>Wastewater Services</v>
      </c>
      <c r="E101" t="str">
        <f>VLOOKUP($A101,'[3]Database-Detail'!$B$3:$AJ$1123,11,FALSE)</f>
        <v>Renewal of City Assets</v>
      </c>
      <c r="F101" t="str">
        <f>VLOOKUP($A101,'[3]Database-Detail'!$B$3:$AJ$1123,31,FALSE)</f>
        <v>CW</v>
      </c>
      <c r="G101">
        <f>VLOOKUP($A101,'[3]Database-Detail'!$B$3:$AJ$1123,32,FALSE)</f>
        <v>2019</v>
      </c>
      <c r="H101" s="441">
        <v>112</v>
      </c>
      <c r="I101" s="410" t="str">
        <f>VLOOKUP($A101,'[3]Database-Detail'!$B$3:$AJ$1123,10,FALSE)</f>
        <v>Wastewater Treatment-Renewal</v>
      </c>
      <c r="J101" s="441" t="s">
        <v>1211</v>
      </c>
    </row>
    <row r="102" spans="1:10" x14ac:dyDescent="0.2">
      <c r="A102" s="370" t="s">
        <v>167</v>
      </c>
      <c r="B102" t="str">
        <f>VLOOKUP(A102,'[3]Database-Detail'!$B$3:$AJ$1123,12,FALSE)</f>
        <v>Standing Committee on Enviromental Protection, Water and Waste Management - Rate</v>
      </c>
      <c r="C102" t="str">
        <f>VLOOKUP($A102,'[3]Database-Detail'!$B$3:$AJ$1123,13,FALSE)</f>
        <v>Planning, Infrastructure &amp; Economic Development Department</v>
      </c>
      <c r="D102" t="str">
        <f>VLOOKUP($A102,'[3]Database-Detail'!$B$3:$AJ$1123,15,FALSE)</f>
        <v>Wastewater Services</v>
      </c>
      <c r="E102" t="str">
        <f>VLOOKUP($A102,'[3]Database-Detail'!$B$3:$AJ$1123,11,FALSE)</f>
        <v>Growth</v>
      </c>
      <c r="F102" t="str">
        <f>VLOOKUP($A102,'[3]Database-Detail'!$B$3:$AJ$1123,31,FALSE)</f>
        <v>2,4,19,21</v>
      </c>
      <c r="G102">
        <f>VLOOKUP($A102,'[3]Database-Detail'!$B$3:$AJ$1123,32,FALSE)</f>
        <v>2028</v>
      </c>
      <c r="H102" s="441">
        <v>300</v>
      </c>
      <c r="I102" s="410" t="str">
        <f>VLOOKUP($A102,'[3]Database-Detail'!$B$3:$AJ$1123,10,FALSE)</f>
        <v>Individual</v>
      </c>
      <c r="J102" s="441" t="s">
        <v>1201</v>
      </c>
    </row>
    <row r="103" spans="1:10" x14ac:dyDescent="0.2">
      <c r="A103" s="370" t="s">
        <v>168</v>
      </c>
      <c r="B103" t="str">
        <f>VLOOKUP(A103,'[3]Database-Detail'!$B$3:$AJ$1123,12,FALSE)</f>
        <v>Standing Committee on Enviromental Protection, Water and Waste Management - Rate</v>
      </c>
      <c r="C103" t="str">
        <f>VLOOKUP($A103,'[3]Database-Detail'!$B$3:$AJ$1123,13,FALSE)</f>
        <v>Planning, Infrastructure &amp; Economic Development Department</v>
      </c>
      <c r="D103" t="str">
        <f>VLOOKUP($A103,'[3]Database-Detail'!$B$3:$AJ$1123,15,FALSE)</f>
        <v>Drinking Water Services</v>
      </c>
      <c r="E103" t="str">
        <f>VLOOKUP($A103,'[3]Database-Detail'!$B$3:$AJ$1123,11,FALSE)</f>
        <v>Growth</v>
      </c>
      <c r="F103">
        <f>VLOOKUP($A103,'[3]Database-Detail'!$B$3:$AJ$1123,31,FALSE)</f>
        <v>3</v>
      </c>
      <c r="G103">
        <f>VLOOKUP($A103,'[3]Database-Detail'!$B$3:$AJ$1123,32,FALSE)</f>
        <v>2022</v>
      </c>
      <c r="H103" s="441">
        <v>3800</v>
      </c>
      <c r="I103" s="410" t="str">
        <f>VLOOKUP($A103,'[3]Database-Detail'!$B$3:$AJ$1123,10,FALSE)</f>
        <v>Individual</v>
      </c>
      <c r="J103" s="441" t="s">
        <v>1163</v>
      </c>
    </row>
    <row r="104" spans="1:10" x14ac:dyDescent="0.2">
      <c r="A104" s="370" t="s">
        <v>490</v>
      </c>
      <c r="B104" t="str">
        <f>VLOOKUP(A104,'[3]Database-Detail'!$B$3:$AJ$1123,12,FALSE)</f>
        <v>Standing Committee on Enviromental Protection, Water and Waste Management - Rate</v>
      </c>
      <c r="C104" t="str">
        <f>VLOOKUP($A104,'[3]Database-Detail'!$B$3:$AJ$1123,13,FALSE)</f>
        <v>Planning, Infrastructure &amp; Economic Development Department</v>
      </c>
      <c r="D104" t="str">
        <f>VLOOKUP($A104,'[3]Database-Detail'!$B$3:$AJ$1123,15,FALSE)</f>
        <v>Stormwater Services</v>
      </c>
      <c r="E104" t="str">
        <f>VLOOKUP($A104,'[3]Database-Detail'!$B$3:$AJ$1123,11,FALSE)</f>
        <v>Growth</v>
      </c>
      <c r="F104" t="str">
        <f>VLOOKUP($A104,'[3]Database-Detail'!$B$3:$AJ$1123,31,FALSE)</f>
        <v>CW</v>
      </c>
      <c r="G104">
        <f>VLOOKUP($A104,'[3]Database-Detail'!$B$3:$AJ$1123,32,FALSE)</f>
        <v>2025</v>
      </c>
      <c r="H104" s="441">
        <v>250</v>
      </c>
      <c r="I104" s="410" t="str">
        <f>VLOOKUP($A104,'[3]Database-Detail'!$B$3:$AJ$1123,10,FALSE)</f>
        <v>Individual</v>
      </c>
      <c r="J104" s="441" t="s">
        <v>1190</v>
      </c>
    </row>
    <row r="105" spans="1:10" x14ac:dyDescent="0.2">
      <c r="A105" s="370" t="s">
        <v>144</v>
      </c>
      <c r="B105" t="str">
        <f>VLOOKUP(A105,'[3]Database-Detail'!$B$3:$AJ$1123,12,FALSE)</f>
        <v>Standing Committee on Enviromental Protection, Water and Waste Management - Rate</v>
      </c>
      <c r="C105" t="str">
        <f>VLOOKUP($A105,'[3]Database-Detail'!$B$3:$AJ$1123,13,FALSE)</f>
        <v>Corporate Services Department</v>
      </c>
      <c r="D105" t="str">
        <f>VLOOKUP($A105,'[3]Database-Detail'!$B$3:$AJ$1123,15,FALSE)</f>
        <v>Drinking Water Services</v>
      </c>
      <c r="E105" t="str">
        <f>VLOOKUP($A105,'[3]Database-Detail'!$B$3:$AJ$1123,11,FALSE)</f>
        <v>Renewal of City Assets</v>
      </c>
      <c r="F105" t="str">
        <f>VLOOKUP($A105,'[3]Database-Detail'!$B$3:$AJ$1123,31,FALSE)</f>
        <v>CW</v>
      </c>
      <c r="G105">
        <f>VLOOKUP($A105,'[3]Database-Detail'!$B$3:$AJ$1123,32,FALSE)</f>
        <v>2021</v>
      </c>
      <c r="H105" s="441">
        <v>1000</v>
      </c>
      <c r="I105" s="410" t="str">
        <f>VLOOKUP($A105,'[3]Database-Detail'!$B$3:$AJ$1123,10,FALSE)</f>
        <v>Water Meter Replacement Program</v>
      </c>
      <c r="J105" s="441" t="s">
        <v>1154</v>
      </c>
    </row>
    <row r="106" spans="1:10" x14ac:dyDescent="0.2">
      <c r="A106" s="370" t="s">
        <v>463</v>
      </c>
      <c r="B106" t="str">
        <f>VLOOKUP(A106,'[3]Database-Detail'!$B$3:$AJ$1123,12,FALSE)</f>
        <v>Standing Committee on Enviromental Protection, Water and Waste Management - Rate</v>
      </c>
      <c r="C106" t="str">
        <f>VLOOKUP($A106,'[3]Database-Detail'!$B$3:$AJ$1123,13,FALSE)</f>
        <v>Public Works &amp; Environmental Services Department</v>
      </c>
      <c r="D106" t="str">
        <f>VLOOKUP($A106,'[3]Database-Detail'!$B$3:$AJ$1123,15,FALSE)</f>
        <v>Drinking Water Services</v>
      </c>
      <c r="E106" t="str">
        <f>VLOOKUP($A106,'[3]Database-Detail'!$B$3:$AJ$1123,11,FALSE)</f>
        <v>Renewal of City Assets</v>
      </c>
      <c r="F106" t="str">
        <f>VLOOKUP($A106,'[3]Database-Detail'!$B$3:$AJ$1123,31,FALSE)</f>
        <v>CW</v>
      </c>
      <c r="G106">
        <f>VLOOKUP($A106,'[3]Database-Detail'!$B$3:$AJ$1123,32,FALSE)</f>
        <v>2023</v>
      </c>
      <c r="H106" s="441">
        <v>1000</v>
      </c>
      <c r="I106" s="410" t="str">
        <f>VLOOKUP($A106,'[3]Database-Detail'!$B$3:$AJ$1123,10,FALSE)</f>
        <v>Water Distribution Systems</v>
      </c>
      <c r="J106" s="441" t="s">
        <v>1168</v>
      </c>
    </row>
    <row r="107" spans="1:10" x14ac:dyDescent="0.2">
      <c r="A107" s="370" t="s">
        <v>464</v>
      </c>
      <c r="B107" t="str">
        <f>VLOOKUP(A107,'[3]Database-Detail'!$B$3:$AJ$1123,12,FALSE)</f>
        <v>Standing Committee on Enviromental Protection, Water and Waste Management - Rate</v>
      </c>
      <c r="C107" t="str">
        <f>VLOOKUP($A107,'[3]Database-Detail'!$B$3:$AJ$1123,13,FALSE)</f>
        <v>Public Works &amp; Environmental Services Department</v>
      </c>
      <c r="D107" t="str">
        <f>VLOOKUP($A107,'[3]Database-Detail'!$B$3:$AJ$1123,15,FALSE)</f>
        <v>Drinking Water Services</v>
      </c>
      <c r="E107" t="str">
        <f>VLOOKUP($A107,'[3]Database-Detail'!$B$3:$AJ$1123,11,FALSE)</f>
        <v>Renewal of City Assets</v>
      </c>
      <c r="F107" t="str">
        <f>VLOOKUP($A107,'[3]Database-Detail'!$B$3:$AJ$1123,31,FALSE)</f>
        <v>CW</v>
      </c>
      <c r="G107">
        <f>VLOOKUP($A107,'[3]Database-Detail'!$B$3:$AJ$1123,32,FALSE)</f>
        <v>2023</v>
      </c>
      <c r="H107" s="441">
        <v>2000</v>
      </c>
      <c r="I107" s="410" t="str">
        <f>VLOOKUP($A107,'[3]Database-Detail'!$B$3:$AJ$1123,10,FALSE)</f>
        <v>Water Communal Well System</v>
      </c>
      <c r="J107" s="442" t="s">
        <v>1172</v>
      </c>
    </row>
    <row r="108" spans="1:10" x14ac:dyDescent="0.2">
      <c r="A108" s="370" t="s">
        <v>493</v>
      </c>
      <c r="B108" t="str">
        <f>VLOOKUP(A108,'[3]Database-Detail'!$B$3:$AJ$1123,12,FALSE)</f>
        <v>Standing Committee on Enviromental Protection, Water and Waste Management - Rate</v>
      </c>
      <c r="C108" t="str">
        <f>VLOOKUP($A108,'[3]Database-Detail'!$B$3:$AJ$1123,13,FALSE)</f>
        <v>Public Works &amp; Environmental Services Department</v>
      </c>
      <c r="D108" t="str">
        <f>VLOOKUP($A108,'[3]Database-Detail'!$B$3:$AJ$1123,15,FALSE)</f>
        <v>Wastewater Services</v>
      </c>
      <c r="E108" t="str">
        <f>VLOOKUP($A108,'[3]Database-Detail'!$B$3:$AJ$1123,11,FALSE)</f>
        <v>Renewal of City Assets</v>
      </c>
      <c r="F108" t="str">
        <f>VLOOKUP($A108,'[3]Database-Detail'!$B$3:$AJ$1123,31,FALSE)</f>
        <v>CW</v>
      </c>
      <c r="G108">
        <f>VLOOKUP($A108,'[3]Database-Detail'!$B$3:$AJ$1123,32,FALSE)</f>
        <v>2021</v>
      </c>
      <c r="H108" s="441">
        <v>400</v>
      </c>
      <c r="I108" s="410" t="str">
        <f>VLOOKUP($A108,'[3]Database-Detail'!$B$3:$AJ$1123,10,FALSE)</f>
        <v>Wastewater &amp; Stormwater Collection</v>
      </c>
      <c r="J108" s="442" t="s">
        <v>1206</v>
      </c>
    </row>
    <row r="109" spans="1:10" x14ac:dyDescent="0.2">
      <c r="A109" s="370" t="s">
        <v>494</v>
      </c>
      <c r="B109" t="str">
        <f>VLOOKUP(A109,'[3]Database-Detail'!$B$3:$AJ$1123,12,FALSE)</f>
        <v>Standing Committee on Enviromental Protection, Water and Waste Management - Rate</v>
      </c>
      <c r="C109" t="str">
        <f>VLOOKUP($A109,'[3]Database-Detail'!$B$3:$AJ$1123,13,FALSE)</f>
        <v>Planning, Infrastructure &amp; Economic Development Department</v>
      </c>
      <c r="D109" t="str">
        <f>VLOOKUP($A109,'[3]Database-Detail'!$B$3:$AJ$1123,15,FALSE)</f>
        <v>Wastewater Services</v>
      </c>
      <c r="E109" t="str">
        <f>VLOOKUP($A109,'[3]Database-Detail'!$B$3:$AJ$1123,11,FALSE)</f>
        <v>Renewal of City Assets</v>
      </c>
      <c r="F109" t="str">
        <f>VLOOKUP($A109,'[3]Database-Detail'!$B$3:$AJ$1123,31,FALSE)</f>
        <v>CW</v>
      </c>
      <c r="G109">
        <f>VLOOKUP($A109,'[3]Database-Detail'!$B$3:$AJ$1123,32,FALSE)</f>
        <v>2021</v>
      </c>
      <c r="H109" s="441">
        <v>900</v>
      </c>
      <c r="I109" s="410" t="str">
        <f>VLOOKUP($A109,'[3]Database-Detail'!$B$3:$AJ$1123,10,FALSE)</f>
        <v xml:space="preserve">Sanitary Sewer Rehabilitation </v>
      </c>
      <c r="J109" s="441" t="s">
        <v>1196</v>
      </c>
    </row>
    <row r="110" spans="1:10" x14ac:dyDescent="0.2">
      <c r="A110" s="370" t="s">
        <v>173</v>
      </c>
      <c r="B110" t="str">
        <f>VLOOKUP(A110,'[3]Database-Detail'!$B$3:$AJ$1123,12,FALSE)</f>
        <v>Standing Committee on Enviromental Protection, Water and Waste Management - Rate</v>
      </c>
      <c r="C110" t="str">
        <f>VLOOKUP($A110,'[3]Database-Detail'!$B$3:$AJ$1123,13,FALSE)</f>
        <v>Planning, Infrastructure &amp; Economic Development Department</v>
      </c>
      <c r="D110" t="str">
        <f>VLOOKUP($A110,'[3]Database-Detail'!$B$3:$AJ$1123,15,FALSE)</f>
        <v>Wastewater Services</v>
      </c>
      <c r="E110" t="str">
        <f>VLOOKUP($A110,'[3]Database-Detail'!$B$3:$AJ$1123,11,FALSE)</f>
        <v>Growth</v>
      </c>
      <c r="F110">
        <f>VLOOKUP($A110,'[3]Database-Detail'!$B$3:$AJ$1123,31,FALSE)</f>
        <v>21</v>
      </c>
      <c r="G110">
        <f>VLOOKUP($A110,'[3]Database-Detail'!$B$3:$AJ$1123,32,FALSE)</f>
        <v>2023</v>
      </c>
      <c r="H110" s="441">
        <v>1000</v>
      </c>
      <c r="I110" s="410" t="str">
        <f>VLOOKUP($A110,'[3]Database-Detail'!$B$3:$AJ$1123,10,FALSE)</f>
        <v>Individual</v>
      </c>
      <c r="J110" s="441" t="s">
        <v>1202</v>
      </c>
    </row>
    <row r="111" spans="1:10" x14ac:dyDescent="0.2">
      <c r="A111" s="370" t="s">
        <v>174</v>
      </c>
      <c r="B111" t="str">
        <f>VLOOKUP(A111,'[3]Database-Detail'!$B$3:$AJ$1123,12,FALSE)</f>
        <v>Standing Committee on Enviromental Protection, Water and Waste Management - Rate</v>
      </c>
      <c r="C111" t="str">
        <f>VLOOKUP($A111,'[3]Database-Detail'!$B$3:$AJ$1123,13,FALSE)</f>
        <v>Planning, Infrastructure &amp; Economic Development Department</v>
      </c>
      <c r="D111" t="str">
        <f>VLOOKUP($A111,'[3]Database-Detail'!$B$3:$AJ$1123,15,FALSE)</f>
        <v>Stormwater Services</v>
      </c>
      <c r="E111" t="str">
        <f>VLOOKUP($A111,'[3]Database-Detail'!$B$3:$AJ$1123,11,FALSE)</f>
        <v>Renewal of City Assets</v>
      </c>
      <c r="F111" t="str">
        <f>VLOOKUP($A111,'[3]Database-Detail'!$B$3:$AJ$1123,31,FALSE)</f>
        <v>CW</v>
      </c>
      <c r="G111">
        <f>VLOOKUP($A111,'[3]Database-Detail'!$B$3:$AJ$1123,32,FALSE)</f>
        <v>2020</v>
      </c>
      <c r="H111" s="441">
        <v>100</v>
      </c>
      <c r="I111" s="410" t="str">
        <f>VLOOKUP($A111,'[3]Database-Detail'!$B$3:$AJ$1123,10,FALSE)</f>
        <v>Individual</v>
      </c>
      <c r="J111" s="442" t="s">
        <v>1184</v>
      </c>
    </row>
    <row r="112" spans="1:10" x14ac:dyDescent="0.2">
      <c r="A112" s="370" t="s">
        <v>495</v>
      </c>
      <c r="B112" t="str">
        <f>VLOOKUP(A112,'[3]Database-Detail'!$B$3:$AJ$1123,12,FALSE)</f>
        <v>Standing Committee on Enviromental Protection, Water and Waste Management - Rate</v>
      </c>
      <c r="C112" t="str">
        <f>VLOOKUP($A112,'[3]Database-Detail'!$B$3:$AJ$1123,13,FALSE)</f>
        <v>Public Works &amp; Environmental Services Department</v>
      </c>
      <c r="D112" t="str">
        <f>VLOOKUP($A112,'[3]Database-Detail'!$B$3:$AJ$1123,15,FALSE)</f>
        <v>Wastewater Services</v>
      </c>
      <c r="E112" t="str">
        <f>VLOOKUP($A112,'[3]Database-Detail'!$B$3:$AJ$1123,11,FALSE)</f>
        <v>Renewal of City Assets</v>
      </c>
      <c r="F112" t="str">
        <f>VLOOKUP($A112,'[3]Database-Detail'!$B$3:$AJ$1123,31,FALSE)</f>
        <v>CW</v>
      </c>
      <c r="G112">
        <f>VLOOKUP($A112,'[3]Database-Detail'!$B$3:$AJ$1123,32,FALSE)</f>
        <v>2021</v>
      </c>
      <c r="H112" s="441">
        <v>180</v>
      </c>
      <c r="I112" s="410" t="str">
        <f>VLOOKUP($A112,'[3]Database-Detail'!$B$3:$AJ$1123,10,FALSE)</f>
        <v>Wastewater Services General-Renewal</v>
      </c>
      <c r="J112" s="442" t="s">
        <v>1204</v>
      </c>
    </row>
    <row r="113" spans="1:10" x14ac:dyDescent="0.2">
      <c r="A113" s="370" t="s">
        <v>185</v>
      </c>
      <c r="B113" t="str">
        <f>VLOOKUP(A113,'[3]Database-Detail'!$B$3:$AJ$1123,12,FALSE)</f>
        <v>Standing Committee on Enviromental Protection, Water and Waste Management - Rate</v>
      </c>
      <c r="C113" t="str">
        <f>VLOOKUP($A113,'[3]Database-Detail'!$B$3:$AJ$1123,13,FALSE)</f>
        <v>Planning, Infrastructure &amp; Economic Development Department</v>
      </c>
      <c r="D113" t="str">
        <f>VLOOKUP($A113,'[3]Database-Detail'!$B$3:$AJ$1123,15,FALSE)</f>
        <v>Drinking Water Services</v>
      </c>
      <c r="E113" t="str">
        <f>VLOOKUP($A113,'[3]Database-Detail'!$B$3:$AJ$1123,11,FALSE)</f>
        <v>Renewal of City Assets</v>
      </c>
      <c r="F113" t="str">
        <f>VLOOKUP($A113,'[3]Database-Detail'!$B$3:$AJ$1123,31,FALSE)</f>
        <v>11</v>
      </c>
      <c r="G113" t="str">
        <f>VLOOKUP($A113,'[3]Database-Detail'!$B$3:$AJ$1123,32,FALSE)</f>
        <v>2021</v>
      </c>
      <c r="H113" s="441">
        <v>351</v>
      </c>
      <c r="I113" s="410" t="str">
        <f>VLOOKUP($A113,'[3]Database-Detail'!$B$3:$AJ$1123,10,FALSE)</f>
        <v xml:space="preserve">Water System Rehabilitation </v>
      </c>
      <c r="J113" s="441" t="s">
        <v>1157</v>
      </c>
    </row>
    <row r="114" spans="1:10" x14ac:dyDescent="0.2">
      <c r="A114" s="370" t="s">
        <v>186</v>
      </c>
      <c r="B114" t="str">
        <f>VLOOKUP(A114,'[3]Database-Detail'!$B$3:$AJ$1123,12,FALSE)</f>
        <v>Standing Committee on Enviromental Protection, Water and Waste Management - Rate</v>
      </c>
      <c r="C114" t="str">
        <f>VLOOKUP($A114,'[3]Database-Detail'!$B$3:$AJ$1123,13,FALSE)</f>
        <v>Planning, Infrastructure &amp; Economic Development Department</v>
      </c>
      <c r="D114" t="str">
        <f>VLOOKUP($A114,'[3]Database-Detail'!$B$3:$AJ$1123,15,FALSE)</f>
        <v>Drinking Water Services</v>
      </c>
      <c r="E114" t="str">
        <f>VLOOKUP($A114,'[3]Database-Detail'!$B$3:$AJ$1123,11,FALSE)</f>
        <v>Renewal of City Assets</v>
      </c>
      <c r="F114" t="str">
        <f>VLOOKUP($A114,'[3]Database-Detail'!$B$3:$AJ$1123,31,FALSE)</f>
        <v>10, 22</v>
      </c>
      <c r="G114" t="str">
        <f>VLOOKUP($A114,'[3]Database-Detail'!$B$3:$AJ$1123,32,FALSE)</f>
        <v>2019</v>
      </c>
      <c r="H114" s="441">
        <v>700</v>
      </c>
      <c r="I114" s="410" t="str">
        <f>VLOOKUP($A114,'[3]Database-Detail'!$B$3:$AJ$1123,10,FALSE)</f>
        <v xml:space="preserve">Water System Rehabilitation </v>
      </c>
      <c r="J114" s="441" t="s">
        <v>1158</v>
      </c>
    </row>
    <row r="115" spans="1:10" x14ac:dyDescent="0.2">
      <c r="A115" s="370" t="s">
        <v>209</v>
      </c>
      <c r="B115" t="str">
        <f>VLOOKUP(A115,'[3]Database-Detail'!$B$3:$AJ$1123,12,FALSE)</f>
        <v>Standing Committee on Enviromental Protection, Water and Waste Management - Rate</v>
      </c>
      <c r="C115" t="str">
        <f>VLOOKUP($A115,'[3]Database-Detail'!$B$3:$AJ$1123,13,FALSE)</f>
        <v>Public Works &amp; Environmental Services Department</v>
      </c>
      <c r="D115" t="str">
        <f>VLOOKUP($A115,'[3]Database-Detail'!$B$3:$AJ$1123,15,FALSE)</f>
        <v>Drinking Water Services</v>
      </c>
      <c r="E115" t="str">
        <f>VLOOKUP($A115,'[3]Database-Detail'!$B$3:$AJ$1123,11,FALSE)</f>
        <v>Renewal of City Assets</v>
      </c>
      <c r="F115" t="str">
        <f>VLOOKUP($A115,'[3]Database-Detail'!$B$3:$AJ$1123,31,FALSE)</f>
        <v>CW</v>
      </c>
      <c r="G115">
        <f>VLOOKUP($A115,'[3]Database-Detail'!$B$3:$AJ$1123,32,FALSE)</f>
        <v>2020</v>
      </c>
      <c r="H115" s="441">
        <v>1000</v>
      </c>
      <c r="I115" s="410" t="str">
        <f>VLOOKUP($A115,'[3]Database-Detail'!$B$3:$AJ$1123,10,FALSE)</f>
        <v>Water Treatment-Renewal</v>
      </c>
      <c r="J115" s="442" t="s">
        <v>1173</v>
      </c>
    </row>
    <row r="116" spans="1:10" x14ac:dyDescent="0.2">
      <c r="A116" s="370" t="s">
        <v>145</v>
      </c>
      <c r="B116" t="str">
        <f>VLOOKUP(A116,'[3]Database-Detail'!$B$3:$AJ$1123,12,FALSE)</f>
        <v>Standing Committee on Enviromental Protection, Water and Waste Management - Rate</v>
      </c>
      <c r="C116" t="str">
        <f>VLOOKUP($A116,'[3]Database-Detail'!$B$3:$AJ$1123,13,FALSE)</f>
        <v>Corporate Services Department</v>
      </c>
      <c r="D116" t="str">
        <f>VLOOKUP($A116,'[3]Database-Detail'!$B$3:$AJ$1123,15,FALSE)</f>
        <v>Drinking Water Services</v>
      </c>
      <c r="E116" t="str">
        <f>VLOOKUP($A116,'[3]Database-Detail'!$B$3:$AJ$1123,11,FALSE)</f>
        <v>Renewal of City Assets</v>
      </c>
      <c r="F116" t="str">
        <f>VLOOKUP($A116,'[3]Database-Detail'!$B$3:$AJ$1123,31,FALSE)</f>
        <v>CW</v>
      </c>
      <c r="G116">
        <f>VLOOKUP($A116,'[3]Database-Detail'!$B$3:$AJ$1123,32,FALSE)</f>
        <v>2021</v>
      </c>
      <c r="H116" s="441">
        <v>4325</v>
      </c>
      <c r="I116" s="410" t="str">
        <f>VLOOKUP($A116,'[3]Database-Detail'!$B$3:$AJ$1123,10,FALSE)</f>
        <v>Water Meter Replacement Program</v>
      </c>
      <c r="J116" s="441" t="s">
        <v>1155</v>
      </c>
    </row>
    <row r="117" spans="1:10" x14ac:dyDescent="0.2">
      <c r="A117" s="370" t="s">
        <v>465</v>
      </c>
      <c r="B117" t="str">
        <f>VLOOKUP(A117,'[3]Database-Detail'!$B$3:$AJ$1123,12,FALSE)</f>
        <v>Standing Committee on Enviromental Protection, Water and Waste Management - Rate</v>
      </c>
      <c r="C117" t="str">
        <f>VLOOKUP($A117,'[3]Database-Detail'!$B$3:$AJ$1123,13,FALSE)</f>
        <v>Planning, Infrastructure &amp; Economic Development Department</v>
      </c>
      <c r="D117" t="str">
        <f>VLOOKUP($A117,'[3]Database-Detail'!$B$3:$AJ$1123,15,FALSE)</f>
        <v>Drinking Water Services</v>
      </c>
      <c r="E117" t="str">
        <f>VLOOKUP($A117,'[3]Database-Detail'!$B$3:$AJ$1123,11,FALSE)</f>
        <v>Renewal of City Assets</v>
      </c>
      <c r="F117" t="str">
        <f>VLOOKUP($A117,'[3]Database-Detail'!$B$3:$AJ$1123,31,FALSE)</f>
        <v>CW</v>
      </c>
      <c r="G117">
        <f>VLOOKUP($A117,'[3]Database-Detail'!$B$3:$AJ$1123,32,FALSE)</f>
        <v>2021</v>
      </c>
      <c r="H117" s="441">
        <v>4000</v>
      </c>
      <c r="I117" s="410" t="str">
        <f>VLOOKUP($A117,'[3]Database-Detail'!$B$3:$AJ$1123,10,FALSE)</f>
        <v xml:space="preserve">Water System Rehabilitation </v>
      </c>
      <c r="J117" s="441" t="s">
        <v>1159</v>
      </c>
    </row>
    <row r="118" spans="1:10" x14ac:dyDescent="0.2">
      <c r="A118" s="370" t="s">
        <v>192</v>
      </c>
      <c r="B118" t="str">
        <f>VLOOKUP(A118,'[3]Database-Detail'!$B$3:$AJ$1123,12,FALSE)</f>
        <v>Standing Committee on Enviromental Protection, Water and Waste Management - Rate</v>
      </c>
      <c r="C118" t="str">
        <f>VLOOKUP($A118,'[3]Database-Detail'!$B$3:$AJ$1123,13,FALSE)</f>
        <v>Planning, Infrastructure &amp; Economic Development Department</v>
      </c>
      <c r="D118" t="str">
        <f>VLOOKUP($A118,'[3]Database-Detail'!$B$3:$AJ$1123,15,FALSE)</f>
        <v>Drinking Water Services</v>
      </c>
      <c r="E118" t="str">
        <f>VLOOKUP($A118,'[3]Database-Detail'!$B$3:$AJ$1123,11,FALSE)</f>
        <v>Renewal of City Assets</v>
      </c>
      <c r="F118">
        <f>VLOOKUP($A118,'[3]Database-Detail'!$B$3:$AJ$1123,31,FALSE)</f>
        <v>15</v>
      </c>
      <c r="G118">
        <f>VLOOKUP($A118,'[3]Database-Detail'!$B$3:$AJ$1123,32,FALSE)</f>
        <v>2024</v>
      </c>
      <c r="H118" s="441">
        <v>500</v>
      </c>
      <c r="I118" s="410" t="str">
        <f>VLOOKUP($A118,'[3]Database-Detail'!$B$3:$AJ$1123,10,FALSE)</f>
        <v xml:space="preserve">Water System Rehabilitation </v>
      </c>
      <c r="J118" s="441" t="s">
        <v>1160</v>
      </c>
    </row>
    <row r="119" spans="1:10" x14ac:dyDescent="0.2">
      <c r="A119" s="370" t="s">
        <v>476</v>
      </c>
      <c r="B119" t="str">
        <f>VLOOKUP(A119,'[3]Database-Detail'!$B$3:$AJ$1123,12,FALSE)</f>
        <v>Standing Committee on Enviromental Protection, Water and Waste Management - Rate</v>
      </c>
      <c r="C119" t="str">
        <f>VLOOKUP($A119,'[3]Database-Detail'!$B$3:$AJ$1123,13,FALSE)</f>
        <v>Planning, Infrastructure &amp; Economic Development Department</v>
      </c>
      <c r="D119" t="str">
        <f>VLOOKUP($A119,'[3]Database-Detail'!$B$3:$AJ$1123,15,FALSE)</f>
        <v>Integrated Water &amp; Wastewater</v>
      </c>
      <c r="E119" t="str">
        <f>VLOOKUP($A119,'[3]Database-Detail'!$B$3:$AJ$1123,11,FALSE)</f>
        <v>Renewal of City Assets</v>
      </c>
      <c r="F119" t="str">
        <f>VLOOKUP($A119,'[3]Database-Detail'!$B$3:$AJ$1123,31,FALSE)</f>
        <v>CW</v>
      </c>
      <c r="G119">
        <f>VLOOKUP($A119,'[3]Database-Detail'!$B$3:$AJ$1123,32,FALSE)</f>
        <v>2021</v>
      </c>
      <c r="H119" s="441">
        <v>340</v>
      </c>
      <c r="I119" s="410" t="str">
        <f>VLOOKUP($A119,'[3]Database-Detail'!$B$3:$AJ$1123,10,FALSE)</f>
        <v>Integrated Water &amp; Wastewater</v>
      </c>
      <c r="J119" s="441" t="s">
        <v>1176</v>
      </c>
    </row>
    <row r="120" spans="1:10" x14ac:dyDescent="0.2">
      <c r="A120" s="370" t="s">
        <v>198</v>
      </c>
      <c r="B120" t="str">
        <f>VLOOKUP(A120,'[3]Database-Detail'!$B$3:$AJ$1123,12,FALSE)</f>
        <v>Standing Committee on Enviromental Protection, Water and Waste Management - Rate</v>
      </c>
      <c r="C120" t="str">
        <f>VLOOKUP($A120,'[3]Database-Detail'!$B$3:$AJ$1123,13,FALSE)</f>
        <v>Planning, Infrastructure &amp; Economic Development Department</v>
      </c>
      <c r="D120" t="str">
        <f>VLOOKUP($A120,'[3]Database-Detail'!$B$3:$AJ$1123,15,FALSE)</f>
        <v>Stormwater Services</v>
      </c>
      <c r="E120" t="str">
        <f>VLOOKUP($A120,'[3]Database-Detail'!$B$3:$AJ$1123,11,FALSE)</f>
        <v>Renewal of City Assets</v>
      </c>
      <c r="F120" t="str">
        <f>VLOOKUP($A120,'[3]Database-Detail'!$B$3:$AJ$1123,31,FALSE)</f>
        <v>CW</v>
      </c>
      <c r="G120">
        <f>VLOOKUP($A120,'[3]Database-Detail'!$B$3:$AJ$1123,32,FALSE)</f>
        <v>2021</v>
      </c>
      <c r="H120" s="441">
        <v>2010</v>
      </c>
      <c r="I120" s="410" t="str">
        <f>VLOOKUP($A120,'[3]Database-Detail'!$B$3:$AJ$1123,10,FALSE)</f>
        <v>Structures-Stormwater</v>
      </c>
      <c r="J120" s="441" t="s">
        <v>357</v>
      </c>
    </row>
    <row r="121" spans="1:10" x14ac:dyDescent="0.2">
      <c r="A121" s="370" t="s">
        <v>199</v>
      </c>
      <c r="B121" t="str">
        <f>VLOOKUP(A121,'[3]Database-Detail'!$B$3:$AJ$1123,12,FALSE)</f>
        <v>Standing Committee on Enviromental Protection, Water and Waste Management - Rate</v>
      </c>
      <c r="C121" t="str">
        <f>VLOOKUP($A121,'[3]Database-Detail'!$B$3:$AJ$1123,13,FALSE)</f>
        <v>Planning, Infrastructure &amp; Economic Development Department</v>
      </c>
      <c r="D121" t="str">
        <f>VLOOKUP($A121,'[3]Database-Detail'!$B$3:$AJ$1123,15,FALSE)</f>
        <v>Drinking Water Services</v>
      </c>
      <c r="E121" t="str">
        <f>VLOOKUP($A121,'[3]Database-Detail'!$B$3:$AJ$1123,11,FALSE)</f>
        <v>Growth</v>
      </c>
      <c r="F121" t="str">
        <f>VLOOKUP($A121,'[3]Database-Detail'!$B$3:$AJ$1123,31,FALSE)</f>
        <v>CW</v>
      </c>
      <c r="G121">
        <f>VLOOKUP($A121,'[3]Database-Detail'!$B$3:$AJ$1123,32,FALSE)</f>
        <v>2020</v>
      </c>
      <c r="H121" s="441">
        <v>153</v>
      </c>
      <c r="I121" s="410" t="str">
        <f>VLOOKUP($A121,'[3]Database-Detail'!$B$3:$AJ$1123,10,FALSE)</f>
        <v>Individual</v>
      </c>
      <c r="J121" s="441" t="s">
        <v>1164</v>
      </c>
    </row>
    <row r="122" spans="1:10" x14ac:dyDescent="0.2">
      <c r="A122" s="370" t="s">
        <v>484</v>
      </c>
      <c r="B122" t="str">
        <f>VLOOKUP(A122,'[3]Database-Detail'!$B$3:$AJ$1123,12,FALSE)</f>
        <v>Standing Committee on Enviromental Protection, Water and Waste Management - Rate</v>
      </c>
      <c r="C122" t="str">
        <f>VLOOKUP($A122,'[3]Database-Detail'!$B$3:$AJ$1123,13,FALSE)</f>
        <v>Planning, Infrastructure &amp; Economic Development Department</v>
      </c>
      <c r="D122" t="str">
        <f>VLOOKUP($A122,'[3]Database-Detail'!$B$3:$AJ$1123,15,FALSE)</f>
        <v>Stormwater Services</v>
      </c>
      <c r="E122" t="str">
        <f>VLOOKUP($A122,'[3]Database-Detail'!$B$3:$AJ$1123,11,FALSE)</f>
        <v>Renewal of City Assets</v>
      </c>
      <c r="F122" t="str">
        <f>VLOOKUP($A122,'[3]Database-Detail'!$B$3:$AJ$1123,31,FALSE)</f>
        <v>CW</v>
      </c>
      <c r="G122">
        <f>VLOOKUP($A122,'[3]Database-Detail'!$B$3:$AJ$1123,32,FALSE)</f>
        <v>2021</v>
      </c>
      <c r="H122" s="441">
        <v>500</v>
      </c>
      <c r="I122" s="410" t="str">
        <f>VLOOKUP($A122,'[3]Database-Detail'!$B$3:$AJ$1123,10,FALSE)</f>
        <v>Stormwater Collection Rehabilitation</v>
      </c>
      <c r="J122" s="442" t="s">
        <v>1189</v>
      </c>
    </row>
    <row r="123" spans="1:10" x14ac:dyDescent="0.2">
      <c r="A123" s="370" t="s">
        <v>506</v>
      </c>
      <c r="B123" t="str">
        <f>VLOOKUP(A123,'[3]Database-Detail'!$B$3:$AJ$1123,12,FALSE)</f>
        <v>Standing Committee on Enviromental Protection, Water and Waste Management - Rate</v>
      </c>
      <c r="C123" t="str">
        <f>VLOOKUP($A123,'[3]Database-Detail'!$B$3:$AJ$1123,13,FALSE)</f>
        <v>Public Works &amp; Environmental Services Department</v>
      </c>
      <c r="D123" t="str">
        <f>VLOOKUP($A123,'[3]Database-Detail'!$B$3:$AJ$1123,15,FALSE)</f>
        <v>Wastewater Services</v>
      </c>
      <c r="E123" t="str">
        <f>VLOOKUP($A123,'[3]Database-Detail'!$B$3:$AJ$1123,11,FALSE)</f>
        <v>Renewal of City Assets</v>
      </c>
      <c r="F123">
        <f>VLOOKUP($A123,'[3]Database-Detail'!$B$3:$AJ$1123,31,FALSE)</f>
        <v>11</v>
      </c>
      <c r="G123">
        <f>VLOOKUP($A123,'[3]Database-Detail'!$B$3:$AJ$1123,32,FALSE)</f>
        <v>2021</v>
      </c>
      <c r="H123" s="441">
        <v>150</v>
      </c>
      <c r="I123" s="410" t="str">
        <f>VLOOKUP($A123,'[3]Database-Detail'!$B$3:$AJ$1123,10,FALSE)</f>
        <v>Wastewater Services General-Renewal</v>
      </c>
      <c r="J123" s="441" t="s">
        <v>1205</v>
      </c>
    </row>
    <row r="124" spans="1:10" x14ac:dyDescent="0.2">
      <c r="A124" s="370" t="s">
        <v>496</v>
      </c>
      <c r="B124" t="str">
        <f>VLOOKUP(A124,'[3]Database-Detail'!$B$3:$AJ$1123,12,FALSE)</f>
        <v>Standing Committee on Enviromental Protection, Water and Waste Management - Rate</v>
      </c>
      <c r="C124" t="str">
        <f>VLOOKUP($A124,'[3]Database-Detail'!$B$3:$AJ$1123,13,FALSE)</f>
        <v>Public Works &amp; Environmental Services Department</v>
      </c>
      <c r="D124" t="str">
        <f>VLOOKUP($A124,'[3]Database-Detail'!$B$3:$AJ$1123,15,FALSE)</f>
        <v>Wastewater Services</v>
      </c>
      <c r="E124" t="str">
        <f>VLOOKUP($A124,'[3]Database-Detail'!$B$3:$AJ$1123,11,FALSE)</f>
        <v>Renewal of City Assets</v>
      </c>
      <c r="F124" t="str">
        <f>VLOOKUP($A124,'[3]Database-Detail'!$B$3:$AJ$1123,31,FALSE)</f>
        <v>CW</v>
      </c>
      <c r="G124">
        <f>VLOOKUP($A124,'[3]Database-Detail'!$B$3:$AJ$1123,32,FALSE)</f>
        <v>2021</v>
      </c>
      <c r="H124" s="441">
        <v>2000</v>
      </c>
      <c r="I124" s="410" t="str">
        <f>VLOOKUP($A124,'[3]Database-Detail'!$B$3:$AJ$1123,10,FALSE)</f>
        <v>Wastewater &amp; Stormwater Collection</v>
      </c>
      <c r="J124" s="442" t="s">
        <v>1207</v>
      </c>
    </row>
    <row r="125" spans="1:10" x14ac:dyDescent="0.2">
      <c r="A125" s="370" t="s">
        <v>497</v>
      </c>
      <c r="B125" t="str">
        <f>VLOOKUP(A125,'[3]Database-Detail'!$B$3:$AJ$1123,12,FALSE)</f>
        <v>Standing Committee on Enviromental Protection, Water and Waste Management - Rate</v>
      </c>
      <c r="C125" t="str">
        <f>VLOOKUP($A125,'[3]Database-Detail'!$B$3:$AJ$1123,13,FALSE)</f>
        <v>Public Works &amp; Environmental Services Department</v>
      </c>
      <c r="D125" t="str">
        <f>VLOOKUP($A125,'[3]Database-Detail'!$B$3:$AJ$1123,15,FALSE)</f>
        <v>Wastewater Services</v>
      </c>
      <c r="E125" t="str">
        <f>VLOOKUP($A125,'[3]Database-Detail'!$B$3:$AJ$1123,11,FALSE)</f>
        <v>Renewal of City Assets</v>
      </c>
      <c r="F125" t="str">
        <f>VLOOKUP($A125,'[3]Database-Detail'!$B$3:$AJ$1123,31,FALSE)</f>
        <v>CW</v>
      </c>
      <c r="G125">
        <f>VLOOKUP($A125,'[3]Database-Detail'!$B$3:$AJ$1123,32,FALSE)</f>
        <v>2021</v>
      </c>
      <c r="H125" s="441">
        <v>1000</v>
      </c>
      <c r="I125" s="410" t="str">
        <f>VLOOKUP($A125,'[3]Database-Detail'!$B$3:$AJ$1123,10,FALSE)</f>
        <v>Wastewater &amp; Stormwater Collection</v>
      </c>
      <c r="J125" s="441" t="s">
        <v>1208</v>
      </c>
    </row>
    <row r="126" spans="1:10" x14ac:dyDescent="0.2">
      <c r="A126" s="370" t="s">
        <v>498</v>
      </c>
      <c r="B126" t="str">
        <f>VLOOKUP(A126,'[3]Database-Detail'!$B$3:$AJ$1123,12,FALSE)</f>
        <v>Standing Committee on Enviromental Protection, Water and Waste Management - Rate</v>
      </c>
      <c r="C126" t="str">
        <f>VLOOKUP($A126,'[3]Database-Detail'!$B$3:$AJ$1123,13,FALSE)</f>
        <v>Public Works &amp; Environmental Services Department</v>
      </c>
      <c r="D126" t="str">
        <f>VLOOKUP($A126,'[3]Database-Detail'!$B$3:$AJ$1123,15,FALSE)</f>
        <v>Wastewater Services</v>
      </c>
      <c r="E126" t="str">
        <f>VLOOKUP($A126,'[3]Database-Detail'!$B$3:$AJ$1123,11,FALSE)</f>
        <v>Renewal of City Assets</v>
      </c>
      <c r="F126" t="str">
        <f>VLOOKUP($A126,'[3]Database-Detail'!$B$3:$AJ$1123,31,FALSE)</f>
        <v>CW</v>
      </c>
      <c r="G126">
        <f>VLOOKUP($A126,'[3]Database-Detail'!$B$3:$AJ$1123,32,FALSE)</f>
        <v>2021</v>
      </c>
      <c r="H126" s="441">
        <v>19100</v>
      </c>
      <c r="I126" s="410" t="str">
        <f>VLOOKUP($A126,'[3]Database-Detail'!$B$3:$AJ$1123,10,FALSE)</f>
        <v>Wastewater Collection Pump Stn</v>
      </c>
      <c r="J126" s="442" t="s">
        <v>1209</v>
      </c>
    </row>
    <row r="127" spans="1:10" x14ac:dyDescent="0.2">
      <c r="A127" s="370" t="s">
        <v>499</v>
      </c>
      <c r="B127" t="str">
        <f>VLOOKUP(A127,'[3]Database-Detail'!$B$3:$AJ$1123,12,FALSE)</f>
        <v>Standing Committee on Enviromental Protection, Water and Waste Management - Rate</v>
      </c>
      <c r="C127" t="str">
        <f>VLOOKUP($A127,'[3]Database-Detail'!$B$3:$AJ$1123,13,FALSE)</f>
        <v>Public Works &amp; Environmental Services Department</v>
      </c>
      <c r="D127" t="str">
        <f>VLOOKUP($A127,'[3]Database-Detail'!$B$3:$AJ$1123,15,FALSE)</f>
        <v>Wastewater Services</v>
      </c>
      <c r="E127" t="str">
        <f>VLOOKUP($A127,'[3]Database-Detail'!$B$3:$AJ$1123,11,FALSE)</f>
        <v>Renewal of City Assets</v>
      </c>
      <c r="F127">
        <f>VLOOKUP($A127,'[3]Database-Detail'!$B$3:$AJ$1123,31,FALSE)</f>
        <v>11</v>
      </c>
      <c r="G127">
        <f>VLOOKUP($A127,'[3]Database-Detail'!$B$3:$AJ$1123,32,FALSE)</f>
        <v>2021</v>
      </c>
      <c r="H127" s="441">
        <v>6500</v>
      </c>
      <c r="I127" s="410" t="str">
        <f>VLOOKUP($A127,'[3]Database-Detail'!$B$3:$AJ$1123,10,FALSE)</f>
        <v>Wastewater Treatment-Renewal</v>
      </c>
      <c r="J127" s="441" t="s">
        <v>1212</v>
      </c>
    </row>
    <row r="128" spans="1:10" x14ac:dyDescent="0.2">
      <c r="A128" s="370" t="s">
        <v>500</v>
      </c>
      <c r="B128" t="str">
        <f>VLOOKUP(A128,'[3]Database-Detail'!$B$3:$AJ$1123,12,FALSE)</f>
        <v>Standing Committee on Enviromental Protection, Water and Waste Management - Rate</v>
      </c>
      <c r="C128" t="str">
        <f>VLOOKUP($A128,'[3]Database-Detail'!$B$3:$AJ$1123,13,FALSE)</f>
        <v>Public Works &amp; Environmental Services Department</v>
      </c>
      <c r="D128" t="str">
        <f>VLOOKUP($A128,'[3]Database-Detail'!$B$3:$AJ$1123,15,FALSE)</f>
        <v>Wastewater Services</v>
      </c>
      <c r="E128" t="str">
        <f>VLOOKUP($A128,'[3]Database-Detail'!$B$3:$AJ$1123,11,FALSE)</f>
        <v>Renewal of City Assets</v>
      </c>
      <c r="F128" t="str">
        <f>VLOOKUP($A128,'[3]Database-Detail'!$B$3:$AJ$1123,31,FALSE)</f>
        <v>CW</v>
      </c>
      <c r="G128">
        <f>VLOOKUP($A128,'[3]Database-Detail'!$B$3:$AJ$1123,32,FALSE)</f>
        <v>2021</v>
      </c>
      <c r="H128" s="441">
        <v>50</v>
      </c>
      <c r="I128" s="410" t="str">
        <f>VLOOKUP($A128,'[3]Database-Detail'!$B$3:$AJ$1123,10,FALSE)</f>
        <v>Wastewater Treatment-Renewal</v>
      </c>
      <c r="J128" s="441" t="s">
        <v>1213</v>
      </c>
    </row>
    <row r="129" spans="1:10" x14ac:dyDescent="0.2">
      <c r="A129" s="370" t="s">
        <v>492</v>
      </c>
      <c r="B129" t="str">
        <f>VLOOKUP(A129,'[3]Database-Detail'!$B$3:$AJ$1123,12,FALSE)</f>
        <v>Standing Committee on Enviromental Protection, Water and Waste Management - Rate</v>
      </c>
      <c r="C129" t="str">
        <f>VLOOKUP($A129,'[3]Database-Detail'!$B$3:$AJ$1123,13,FALSE)</f>
        <v>Public Works &amp; Environmental Services Department</v>
      </c>
      <c r="D129" t="str">
        <f>VLOOKUP($A129,'[3]Database-Detail'!$B$3:$AJ$1123,15,FALSE)</f>
        <v>Stormwater Services</v>
      </c>
      <c r="E129" t="str">
        <f>VLOOKUP($A129,'[3]Database-Detail'!$B$3:$AJ$1123,11,FALSE)</f>
        <v>Regulatory</v>
      </c>
      <c r="F129">
        <f>VLOOKUP($A129,'[3]Database-Detail'!$B$3:$AJ$1123,31,FALSE)</f>
        <v>21</v>
      </c>
      <c r="G129">
        <f>VLOOKUP($A129,'[3]Database-Detail'!$B$3:$AJ$1123,32,FALSE)</f>
        <v>2021</v>
      </c>
      <c r="H129" s="441">
        <v>480</v>
      </c>
      <c r="I129" s="410" t="str">
        <f>VLOOKUP($A129,'[3]Database-Detail'!$B$3:$AJ$1123,10,FALSE)</f>
        <v>Municipal Drains</v>
      </c>
      <c r="J129" s="441" t="s">
        <v>1193</v>
      </c>
    </row>
    <row r="130" spans="1:10" x14ac:dyDescent="0.2">
      <c r="A130" s="370" t="s">
        <v>473</v>
      </c>
      <c r="B130" t="str">
        <f>VLOOKUP(A130,'[3]Database-Detail'!$B$3:$AJ$1123,12,FALSE)</f>
        <v>Standing Committee on Enviromental Protection, Water and Waste Management - Rate</v>
      </c>
      <c r="C130" t="str">
        <f>VLOOKUP($A130,'[3]Database-Detail'!$B$3:$AJ$1123,13,FALSE)</f>
        <v>Planning, Infrastructure &amp; Economic Development Department</v>
      </c>
      <c r="D130" t="str">
        <f>VLOOKUP($A130,'[3]Database-Detail'!$B$3:$AJ$1123,15,FALSE)</f>
        <v>Drinking Water Services</v>
      </c>
      <c r="E130" t="str">
        <f>VLOOKUP($A130,'[3]Database-Detail'!$B$3:$AJ$1123,11,FALSE)</f>
        <v>Growth</v>
      </c>
      <c r="F130" t="str">
        <f>VLOOKUP($A130,'[3]Database-Detail'!$B$3:$AJ$1123,31,FALSE)</f>
        <v>CW</v>
      </c>
      <c r="G130">
        <f>VLOOKUP($A130,'[3]Database-Detail'!$B$3:$AJ$1123,32,FALSE)</f>
        <v>2021</v>
      </c>
      <c r="H130" s="441">
        <v>700</v>
      </c>
      <c r="I130" s="410" t="str">
        <f>VLOOKUP($A130,'[3]Database-Detail'!$B$3:$AJ$1123,10,FALSE)</f>
        <v>Individual</v>
      </c>
      <c r="J130" s="441" t="s">
        <v>1165</v>
      </c>
    </row>
    <row r="131" spans="1:10" x14ac:dyDescent="0.2">
      <c r="A131" s="370" t="s">
        <v>474</v>
      </c>
      <c r="B131" t="str">
        <f>VLOOKUP(A131,'[3]Database-Detail'!$B$3:$AJ$1123,12,FALSE)</f>
        <v>Standing Committee on Enviromental Protection, Water and Waste Management - Rate</v>
      </c>
      <c r="C131" t="str">
        <f>VLOOKUP($A131,'[3]Database-Detail'!$B$3:$AJ$1123,13,FALSE)</f>
        <v>Planning, Infrastructure &amp; Economic Development Department</v>
      </c>
      <c r="D131" t="str">
        <f>VLOOKUP($A131,'[3]Database-Detail'!$B$3:$AJ$1123,15,FALSE)</f>
        <v>Drinking Water Services</v>
      </c>
      <c r="E131" t="str">
        <f>VLOOKUP($A131,'[3]Database-Detail'!$B$3:$AJ$1123,11,FALSE)</f>
        <v>Growth</v>
      </c>
      <c r="F131" t="str">
        <f>VLOOKUP($A131,'[3]Database-Detail'!$B$3:$AJ$1123,31,FALSE)</f>
        <v>CW</v>
      </c>
      <c r="G131">
        <f>VLOOKUP($A131,'[3]Database-Detail'!$B$3:$AJ$1123,32,FALSE)</f>
        <v>2021</v>
      </c>
      <c r="H131" s="441">
        <v>250</v>
      </c>
      <c r="I131" s="410" t="str">
        <f>VLOOKUP($A131,'[3]Database-Detail'!$B$3:$AJ$1123,10,FALSE)</f>
        <v>Individual</v>
      </c>
      <c r="J131" s="441" t="s">
        <v>1166</v>
      </c>
    </row>
    <row r="132" spans="1:10" x14ac:dyDescent="0.2">
      <c r="A132" s="370" t="s">
        <v>475</v>
      </c>
      <c r="B132" t="str">
        <f>VLOOKUP(A132,'[3]Database-Detail'!$B$3:$AJ$1123,12,FALSE)</f>
        <v>Standing Committee on Enviromental Protection, Water and Waste Management - Rate</v>
      </c>
      <c r="C132" t="str">
        <f>VLOOKUP($A132,'[3]Database-Detail'!$B$3:$AJ$1123,13,FALSE)</f>
        <v>Planning, Infrastructure &amp; Economic Development Department</v>
      </c>
      <c r="D132" t="str">
        <f>VLOOKUP($A132,'[3]Database-Detail'!$B$3:$AJ$1123,15,FALSE)</f>
        <v>Drinking Water Services</v>
      </c>
      <c r="E132" t="str">
        <f>VLOOKUP($A132,'[3]Database-Detail'!$B$3:$AJ$1123,11,FALSE)</f>
        <v>Growth</v>
      </c>
      <c r="F132" t="str">
        <f>VLOOKUP($A132,'[3]Database-Detail'!$B$3:$AJ$1123,31,FALSE)</f>
        <v>CW</v>
      </c>
      <c r="G132">
        <f>VLOOKUP($A132,'[3]Database-Detail'!$B$3:$AJ$1123,32,FALSE)</f>
        <v>2021</v>
      </c>
      <c r="H132" s="441">
        <v>260</v>
      </c>
      <c r="I132" s="410" t="str">
        <f>VLOOKUP($A132,'[3]Database-Detail'!$B$3:$AJ$1123,10,FALSE)</f>
        <v>Individual</v>
      </c>
      <c r="J132" s="441" t="s">
        <v>1167</v>
      </c>
    </row>
    <row r="133" spans="1:10" x14ac:dyDescent="0.2">
      <c r="A133" s="370" t="s">
        <v>485</v>
      </c>
      <c r="B133" t="str">
        <f>VLOOKUP(A133,'[3]Database-Detail'!$B$3:$AJ$1123,12,FALSE)</f>
        <v>Standing Committee on Enviromental Protection, Water and Waste Management - Rate</v>
      </c>
      <c r="C133" t="str">
        <f>VLOOKUP($A133,'[3]Database-Detail'!$B$3:$AJ$1123,13,FALSE)</f>
        <v>Planning, Infrastructure &amp; Economic Development Department</v>
      </c>
      <c r="D133" t="str">
        <f>VLOOKUP($A133,'[3]Database-Detail'!$B$3:$AJ$1123,15,FALSE)</f>
        <v>Stormwater Services</v>
      </c>
      <c r="E133" t="str">
        <f>VLOOKUP($A133,'[3]Database-Detail'!$B$3:$AJ$1123,11,FALSE)</f>
        <v>Renewal of City Assets</v>
      </c>
      <c r="F133" t="str">
        <f>VLOOKUP($A133,'[3]Database-Detail'!$B$3:$AJ$1123,31,FALSE)</f>
        <v>CW</v>
      </c>
      <c r="G133">
        <f>VLOOKUP($A133,'[3]Database-Detail'!$B$3:$AJ$1123,32,FALSE)</f>
        <v>2021</v>
      </c>
      <c r="H133" s="441">
        <v>175</v>
      </c>
      <c r="I133" s="410" t="str">
        <f>VLOOKUP($A133,'[3]Database-Detail'!$B$3:$AJ$1123,10,FALSE)</f>
        <v>Individual</v>
      </c>
      <c r="J133" s="442" t="s">
        <v>1185</v>
      </c>
    </row>
    <row r="134" spans="1:10" x14ac:dyDescent="0.2">
      <c r="A134" s="370" t="s">
        <v>504</v>
      </c>
      <c r="B134" t="str">
        <f>VLOOKUP(A134,'[3]Database-Detail'!$B$3:$AJ$1123,12,FALSE)</f>
        <v>Standing Committee on Enviromental Protection, Water and Waste Management - Rate</v>
      </c>
      <c r="C134" t="str">
        <f>VLOOKUP($A134,'[3]Database-Detail'!$B$3:$AJ$1123,13,FALSE)</f>
        <v>Planning, Infrastructure &amp; Economic Development Department</v>
      </c>
      <c r="D134" t="str">
        <f>VLOOKUP($A134,'[3]Database-Detail'!$B$3:$AJ$1123,15,FALSE)</f>
        <v>Wastewater Services</v>
      </c>
      <c r="E134" t="str">
        <f>VLOOKUP($A134,'[3]Database-Detail'!$B$3:$AJ$1123,11,FALSE)</f>
        <v>Growth</v>
      </c>
      <c r="F134">
        <f>VLOOKUP($A134,'[3]Database-Detail'!$B$3:$AJ$1123,31,FALSE)</f>
        <v>3</v>
      </c>
      <c r="G134">
        <f>VLOOKUP($A134,'[3]Database-Detail'!$B$3:$AJ$1123,32,FALSE)</f>
        <v>2023</v>
      </c>
      <c r="H134" s="441">
        <v>8200</v>
      </c>
      <c r="I134" s="410" t="str">
        <f>VLOOKUP($A134,'[3]Database-Detail'!$B$3:$AJ$1123,10,FALSE)</f>
        <v>Individual</v>
      </c>
      <c r="J134" s="441" t="s">
        <v>1203</v>
      </c>
    </row>
    <row r="135" spans="1:10" x14ac:dyDescent="0.2">
      <c r="A135" s="370" t="s">
        <v>466</v>
      </c>
      <c r="B135" t="str">
        <f>VLOOKUP(A135,'[3]Database-Detail'!$B$3:$AJ$1123,12,FALSE)</f>
        <v>Standing Committee on Enviromental Protection, Water and Waste Management - Rate</v>
      </c>
      <c r="C135" t="str">
        <f>VLOOKUP($A135,'[3]Database-Detail'!$B$3:$AJ$1123,13,FALSE)</f>
        <v>Planning, Infrastructure &amp; Economic Development Department</v>
      </c>
      <c r="D135" t="str">
        <f>VLOOKUP($A135,'[3]Database-Detail'!$B$3:$AJ$1123,15,FALSE)</f>
        <v>Drinking Water Services</v>
      </c>
      <c r="E135" t="str">
        <f>VLOOKUP($A135,'[3]Database-Detail'!$B$3:$AJ$1123,11,FALSE)</f>
        <v>Renewal of City Assets</v>
      </c>
      <c r="F135" t="str">
        <f>VLOOKUP($A135,'[3]Database-Detail'!$B$3:$AJ$1123,31,FALSE)</f>
        <v>CW</v>
      </c>
      <c r="G135">
        <f>VLOOKUP($A135,'[3]Database-Detail'!$B$3:$AJ$1123,32,FALSE)</f>
        <v>2021</v>
      </c>
      <c r="H135" s="441">
        <v>575</v>
      </c>
      <c r="I135" s="410" t="str">
        <f>VLOOKUP($A135,'[3]Database-Detail'!$B$3:$AJ$1123,10,FALSE)</f>
        <v>Buildings-Water Services</v>
      </c>
      <c r="J135" s="441" t="s">
        <v>1156</v>
      </c>
    </row>
    <row r="136" spans="1:10" x14ac:dyDescent="0.2">
      <c r="A136" s="370" t="s">
        <v>477</v>
      </c>
      <c r="B136" t="str">
        <f>VLOOKUP(A136,'[3]Database-Detail'!$B$3:$AJ$1123,12,FALSE)</f>
        <v>Standing Committee on Enviromental Protection, Water and Waste Management - Rate</v>
      </c>
      <c r="C136" t="str">
        <f>VLOOKUP($A136,'[3]Database-Detail'!$B$3:$AJ$1123,13,FALSE)</f>
        <v>Planning, Infrastructure &amp; Economic Development Department</v>
      </c>
      <c r="D136" t="str">
        <f>VLOOKUP($A136,'[3]Database-Detail'!$B$3:$AJ$1123,15,FALSE)</f>
        <v>Integrated Water &amp; Wastewater</v>
      </c>
      <c r="E136" t="str">
        <f>VLOOKUP($A136,'[3]Database-Detail'!$B$3:$AJ$1123,11,FALSE)</f>
        <v>Renewal of City Assets</v>
      </c>
      <c r="F136" t="str">
        <f>VLOOKUP($A136,'[3]Database-Detail'!$B$3:$AJ$1123,31,FALSE)</f>
        <v>CW</v>
      </c>
      <c r="G136">
        <f>VLOOKUP($A136,'[3]Database-Detail'!$B$3:$AJ$1123,32,FALSE)</f>
        <v>2021</v>
      </c>
      <c r="H136" s="441">
        <v>2000</v>
      </c>
      <c r="I136" s="410" t="str">
        <f>VLOOKUP($A136,'[3]Database-Detail'!$B$3:$AJ$1123,10,FALSE)</f>
        <v>Integrated Water &amp; Wastewater</v>
      </c>
      <c r="J136" s="441" t="s">
        <v>1177</v>
      </c>
    </row>
    <row r="137" spans="1:10" x14ac:dyDescent="0.2">
      <c r="A137" s="370" t="s">
        <v>478</v>
      </c>
      <c r="B137" t="str">
        <f>VLOOKUP(A137,'[3]Database-Detail'!$B$3:$AJ$1123,12,FALSE)</f>
        <v>Standing Committee on Enviromental Protection, Water and Waste Management - Rate</v>
      </c>
      <c r="C137" t="str">
        <f>VLOOKUP($A137,'[3]Database-Detail'!$B$3:$AJ$1123,13,FALSE)</f>
        <v>Planning, Infrastructure &amp; Economic Development Department</v>
      </c>
      <c r="D137" t="str">
        <f>VLOOKUP($A137,'[3]Database-Detail'!$B$3:$AJ$1123,15,FALSE)</f>
        <v>Integrated Water &amp; Wastewater</v>
      </c>
      <c r="E137" t="str">
        <f>VLOOKUP($A137,'[3]Database-Detail'!$B$3:$AJ$1123,11,FALSE)</f>
        <v>Renewal of City Assets</v>
      </c>
      <c r="F137" t="str">
        <f>VLOOKUP($A137,'[3]Database-Detail'!$B$3:$AJ$1123,31,FALSE)</f>
        <v>CW</v>
      </c>
      <c r="G137">
        <f>VLOOKUP($A137,'[3]Database-Detail'!$B$3:$AJ$1123,32,FALSE)</f>
        <v>2021</v>
      </c>
      <c r="H137" s="441">
        <v>9821</v>
      </c>
      <c r="I137" s="410" t="str">
        <f>VLOOKUP($A137,'[3]Database-Detail'!$B$3:$AJ$1123,10,FALSE)</f>
        <v>Integrated Water &amp; Wastewater</v>
      </c>
      <c r="J137" s="442" t="s">
        <v>1178</v>
      </c>
    </row>
    <row r="138" spans="1:10" x14ac:dyDescent="0.2">
      <c r="A138" s="370" t="s">
        <v>479</v>
      </c>
      <c r="B138" t="str">
        <f>VLOOKUP(A138,'[3]Database-Detail'!$B$3:$AJ$1123,12,FALSE)</f>
        <v>Standing Committee on Enviromental Protection, Water and Waste Management - Rate</v>
      </c>
      <c r="C138" t="str">
        <f>VLOOKUP($A138,'[3]Database-Detail'!$B$3:$AJ$1123,13,FALSE)</f>
        <v>Planning, Infrastructure &amp; Economic Development Department</v>
      </c>
      <c r="D138" t="str">
        <f>VLOOKUP($A138,'[3]Database-Detail'!$B$3:$AJ$1123,15,FALSE)</f>
        <v>Integrated Water &amp; Wastewater</v>
      </c>
      <c r="E138" t="str">
        <f>VLOOKUP($A138,'[3]Database-Detail'!$B$3:$AJ$1123,11,FALSE)</f>
        <v>Renewal of City Assets</v>
      </c>
      <c r="F138" t="str">
        <f>VLOOKUP($A138,'[3]Database-Detail'!$B$3:$AJ$1123,31,FALSE)</f>
        <v>CW</v>
      </c>
      <c r="G138">
        <f>VLOOKUP($A138,'[3]Database-Detail'!$B$3:$AJ$1123,32,FALSE)</f>
        <v>2021</v>
      </c>
      <c r="H138" s="441">
        <v>4400</v>
      </c>
      <c r="I138" s="410" t="str">
        <f>VLOOKUP($A138,'[3]Database-Detail'!$B$3:$AJ$1123,10,FALSE)</f>
        <v>Integrated Water &amp; Wastewater</v>
      </c>
      <c r="J138" s="441" t="s">
        <v>1179</v>
      </c>
    </row>
    <row r="139" spans="1:10" x14ac:dyDescent="0.2">
      <c r="A139" s="370" t="s">
        <v>486</v>
      </c>
      <c r="B139" t="str">
        <f>VLOOKUP(A139,'[3]Database-Detail'!$B$3:$AJ$1123,12,FALSE)</f>
        <v>Standing Committee on Enviromental Protection, Water and Waste Management - Rate</v>
      </c>
      <c r="C139" t="str">
        <f>VLOOKUP($A139,'[3]Database-Detail'!$B$3:$AJ$1123,13,FALSE)</f>
        <v>Planning, Infrastructure &amp; Economic Development Department</v>
      </c>
      <c r="D139" t="str">
        <f>VLOOKUP($A139,'[3]Database-Detail'!$B$3:$AJ$1123,15,FALSE)</f>
        <v>Stormwater Services</v>
      </c>
      <c r="E139" t="str">
        <f>VLOOKUP($A139,'[3]Database-Detail'!$B$3:$AJ$1123,11,FALSE)</f>
        <v>Renewal of City Assets</v>
      </c>
      <c r="F139" t="str">
        <f>VLOOKUP($A139,'[3]Database-Detail'!$B$3:$AJ$1123,31,FALSE)</f>
        <v>CW</v>
      </c>
      <c r="G139">
        <f>VLOOKUP($A139,'[3]Database-Detail'!$B$3:$AJ$1123,32,FALSE)</f>
        <v>2021</v>
      </c>
      <c r="H139" s="441">
        <v>510</v>
      </c>
      <c r="I139" s="410" t="str">
        <f>VLOOKUP($A139,'[3]Database-Detail'!$B$3:$AJ$1123,10,FALSE)</f>
        <v>Structures-Stormwater</v>
      </c>
      <c r="J139" s="441" t="s">
        <v>358</v>
      </c>
    </row>
    <row r="140" spans="1:10" x14ac:dyDescent="0.2">
      <c r="A140" s="370" t="s">
        <v>487</v>
      </c>
      <c r="B140" t="str">
        <f>VLOOKUP(A140,'[3]Database-Detail'!$B$3:$AJ$1123,12,FALSE)</f>
        <v>Standing Committee on Enviromental Protection, Water and Waste Management - Rate</v>
      </c>
      <c r="C140" t="str">
        <f>VLOOKUP($A140,'[3]Database-Detail'!$B$3:$AJ$1123,13,FALSE)</f>
        <v>Planning, Infrastructure &amp; Economic Development Department</v>
      </c>
      <c r="D140" t="str">
        <f>VLOOKUP($A140,'[3]Database-Detail'!$B$3:$AJ$1123,15,FALSE)</f>
        <v>Stormwater Services</v>
      </c>
      <c r="E140" t="str">
        <f>VLOOKUP($A140,'[3]Database-Detail'!$B$3:$AJ$1123,11,FALSE)</f>
        <v>Renewal of City Assets</v>
      </c>
      <c r="F140" t="str">
        <f>VLOOKUP($A140,'[3]Database-Detail'!$B$3:$AJ$1123,31,FALSE)</f>
        <v>CW</v>
      </c>
      <c r="G140">
        <f>VLOOKUP($A140,'[3]Database-Detail'!$B$3:$AJ$1123,32,FALSE)</f>
        <v>2021</v>
      </c>
      <c r="H140" s="441">
        <v>700</v>
      </c>
      <c r="I140" s="410" t="str">
        <f>VLOOKUP($A140,'[3]Database-Detail'!$B$3:$AJ$1123,10,FALSE)</f>
        <v>Structures-Stormwater</v>
      </c>
      <c r="J140" s="442" t="s">
        <v>1186</v>
      </c>
    </row>
    <row r="141" spans="1:10" x14ac:dyDescent="0.2">
      <c r="A141" s="370" t="s">
        <v>488</v>
      </c>
      <c r="B141" t="str">
        <f>VLOOKUP(A141,'[3]Database-Detail'!$B$3:$AJ$1123,12,FALSE)</f>
        <v>Standing Committee on Enviromental Protection, Water and Waste Management - Rate</v>
      </c>
      <c r="C141" t="str">
        <f>VLOOKUP($A141,'[3]Database-Detail'!$B$3:$AJ$1123,13,FALSE)</f>
        <v>Planning, Infrastructure &amp; Economic Development Department</v>
      </c>
      <c r="D141" t="str">
        <f>VLOOKUP($A141,'[3]Database-Detail'!$B$3:$AJ$1123,15,FALSE)</f>
        <v>Stormwater Services</v>
      </c>
      <c r="E141" t="str">
        <f>VLOOKUP($A141,'[3]Database-Detail'!$B$3:$AJ$1123,11,FALSE)</f>
        <v>Renewal of City Assets</v>
      </c>
      <c r="F141" t="str">
        <f>VLOOKUP($A141,'[3]Database-Detail'!$B$3:$AJ$1123,31,FALSE)</f>
        <v>CW</v>
      </c>
      <c r="G141">
        <f>VLOOKUP($A141,'[3]Database-Detail'!$B$3:$AJ$1123,32,FALSE)</f>
        <v>2021</v>
      </c>
      <c r="H141" s="441">
        <v>12775</v>
      </c>
      <c r="I141" s="410" t="str">
        <f>VLOOKUP($A141,'[3]Database-Detail'!$B$3:$AJ$1123,10,FALSE)</f>
        <v>Structures-Stormwater</v>
      </c>
      <c r="J141" s="441" t="s">
        <v>1187</v>
      </c>
    </row>
    <row r="142" spans="1:10" x14ac:dyDescent="0.2">
      <c r="A142" s="370" t="s">
        <v>489</v>
      </c>
      <c r="B142" t="str">
        <f>VLOOKUP(A142,'[3]Database-Detail'!$B$3:$AJ$1123,12,FALSE)</f>
        <v>Standing Committee on Enviromental Protection, Water and Waste Management - Rate</v>
      </c>
      <c r="C142" t="str">
        <f>VLOOKUP($A142,'[3]Database-Detail'!$B$3:$AJ$1123,13,FALSE)</f>
        <v>Planning, Infrastructure &amp; Economic Development Department</v>
      </c>
      <c r="D142" t="str">
        <f>VLOOKUP($A142,'[3]Database-Detail'!$B$3:$AJ$1123,15,FALSE)</f>
        <v>Stormwater Services</v>
      </c>
      <c r="E142" t="str">
        <f>VLOOKUP($A142,'[3]Database-Detail'!$B$3:$AJ$1123,11,FALSE)</f>
        <v>Renewal of City Assets</v>
      </c>
      <c r="F142" t="str">
        <f>VLOOKUP($A142,'[3]Database-Detail'!$B$3:$AJ$1123,31,FALSE)</f>
        <v>CW</v>
      </c>
      <c r="G142">
        <f>VLOOKUP($A142,'[3]Database-Detail'!$B$3:$AJ$1123,32,FALSE)</f>
        <v>2021</v>
      </c>
      <c r="H142" s="441">
        <v>625</v>
      </c>
      <c r="I142" s="410" t="str">
        <f>VLOOKUP($A142,'[3]Database-Detail'!$B$3:$AJ$1123,10,FALSE)</f>
        <v>Structures-Stormwater</v>
      </c>
      <c r="J142" s="441" t="s">
        <v>1188</v>
      </c>
    </row>
    <row r="143" spans="1:10" x14ac:dyDescent="0.2">
      <c r="A143" s="370" t="s">
        <v>467</v>
      </c>
      <c r="B143" t="str">
        <f>VLOOKUP(A143,'[3]Database-Detail'!$B$3:$AJ$1123,12,FALSE)</f>
        <v>Standing Committee on Enviromental Protection, Water and Waste Management - Rate</v>
      </c>
      <c r="C143" t="str">
        <f>VLOOKUP($A143,'[3]Database-Detail'!$B$3:$AJ$1123,13,FALSE)</f>
        <v>Planning, Infrastructure &amp; Economic Development Department</v>
      </c>
      <c r="D143" t="str">
        <f>VLOOKUP($A143,'[3]Database-Detail'!$B$3:$AJ$1123,15,FALSE)</f>
        <v>Drinking Water Services</v>
      </c>
      <c r="E143" t="str">
        <f>VLOOKUP($A143,'[3]Database-Detail'!$B$3:$AJ$1123,11,FALSE)</f>
        <v>Renewal of City Assets</v>
      </c>
      <c r="F143" t="str">
        <f>VLOOKUP($A143,'[3]Database-Detail'!$B$3:$AJ$1123,31,FALSE)</f>
        <v>CW</v>
      </c>
      <c r="G143">
        <f>VLOOKUP($A143,'[3]Database-Detail'!$B$3:$AJ$1123,32,FALSE)</f>
        <v>2021</v>
      </c>
      <c r="H143" s="441">
        <v>2089</v>
      </c>
      <c r="I143" s="410" t="str">
        <f>VLOOKUP($A143,'[3]Database-Detail'!$B$3:$AJ$1123,10,FALSE)</f>
        <v xml:space="preserve">Water System Rehabilitation </v>
      </c>
      <c r="J143" s="441" t="s">
        <v>1161</v>
      </c>
    </row>
    <row r="144" spans="1:10" x14ac:dyDescent="0.2">
      <c r="A144" s="370" t="s">
        <v>501</v>
      </c>
      <c r="B144" t="str">
        <f>VLOOKUP(A144,'[3]Database-Detail'!$B$3:$AJ$1123,12,FALSE)</f>
        <v>Standing Committee on Enviromental Protection, Water and Waste Management - Rate</v>
      </c>
      <c r="C144" t="str">
        <f>VLOOKUP($A144,'[3]Database-Detail'!$B$3:$AJ$1123,13,FALSE)</f>
        <v>Planning, Infrastructure &amp; Economic Development Department</v>
      </c>
      <c r="D144" t="str">
        <f>VLOOKUP($A144,'[3]Database-Detail'!$B$3:$AJ$1123,15,FALSE)</f>
        <v>Wastewater Services</v>
      </c>
      <c r="E144" t="str">
        <f>VLOOKUP($A144,'[3]Database-Detail'!$B$3:$AJ$1123,11,FALSE)</f>
        <v>Renewal of City Assets</v>
      </c>
      <c r="F144" t="str">
        <f>VLOOKUP($A144,'[3]Database-Detail'!$B$3:$AJ$1123,31,FALSE)</f>
        <v>CW</v>
      </c>
      <c r="G144">
        <f>VLOOKUP($A144,'[3]Database-Detail'!$B$3:$AJ$1123,32,FALSE)</f>
        <v>2021</v>
      </c>
      <c r="H144" s="441">
        <v>1300</v>
      </c>
      <c r="I144" s="410" t="str">
        <f>VLOOKUP($A144,'[3]Database-Detail'!$B$3:$AJ$1123,10,FALSE)</f>
        <v xml:space="preserve">Wet Weather Program </v>
      </c>
      <c r="J144" s="442" t="s">
        <v>1195</v>
      </c>
    </row>
    <row r="145" spans="1:10" x14ac:dyDescent="0.2">
      <c r="A145" s="370" t="s">
        <v>480</v>
      </c>
      <c r="B145" t="str">
        <f>VLOOKUP(A145,'[3]Database-Detail'!$B$3:$AJ$1123,12,FALSE)</f>
        <v>Standing Committee on Enviromental Protection, Water and Waste Management - Rate</v>
      </c>
      <c r="C145" t="str">
        <f>VLOOKUP($A145,'[3]Database-Detail'!$B$3:$AJ$1123,13,FALSE)</f>
        <v>Planning, Infrastructure &amp; Economic Development Department</v>
      </c>
      <c r="D145" t="str">
        <f>VLOOKUP($A145,'[3]Database-Detail'!$B$3:$AJ$1123,15,FALSE)</f>
        <v>Integrated Water &amp; Wastewater</v>
      </c>
      <c r="E145" t="str">
        <f>VLOOKUP($A145,'[3]Database-Detail'!$B$3:$AJ$1123,11,FALSE)</f>
        <v>Renewal of City Assets</v>
      </c>
      <c r="F145">
        <f>VLOOKUP($A145,'[3]Database-Detail'!$B$3:$AJ$1123,31,FALSE)</f>
        <v>18</v>
      </c>
      <c r="G145">
        <f>VLOOKUP($A145,'[3]Database-Detail'!$B$3:$AJ$1123,32,FALSE)</f>
        <v>2021</v>
      </c>
      <c r="H145" s="441">
        <v>600</v>
      </c>
      <c r="I145" s="410" t="str">
        <f>VLOOKUP($A145,'[3]Database-Detail'!$B$3:$AJ$1123,10,FALSE)</f>
        <v>Integrated Water &amp; Wastewater</v>
      </c>
      <c r="J145" s="441" t="s">
        <v>1180</v>
      </c>
    </row>
    <row r="146" spans="1:10" x14ac:dyDescent="0.2">
      <c r="A146" s="370" t="s">
        <v>468</v>
      </c>
      <c r="B146" t="str">
        <f>VLOOKUP(A146,'[3]Database-Detail'!$B$3:$AJ$1123,12,FALSE)</f>
        <v>Standing Committee on Enviromental Protection, Water and Waste Management - Rate</v>
      </c>
      <c r="C146" t="str">
        <f>VLOOKUP($A146,'[3]Database-Detail'!$B$3:$AJ$1123,13,FALSE)</f>
        <v>Public Works &amp; Environmental Services Department</v>
      </c>
      <c r="D146" t="str">
        <f>VLOOKUP($A146,'[3]Database-Detail'!$B$3:$AJ$1123,15,FALSE)</f>
        <v>Drinking Water Services</v>
      </c>
      <c r="E146" t="str">
        <f>VLOOKUP($A146,'[3]Database-Detail'!$B$3:$AJ$1123,11,FALSE)</f>
        <v>Renewal of City Assets</v>
      </c>
      <c r="F146" t="str">
        <f>VLOOKUP($A146,'[3]Database-Detail'!$B$3:$AJ$1123,31,FALSE)</f>
        <v>CW</v>
      </c>
      <c r="G146">
        <f>VLOOKUP($A146,'[3]Database-Detail'!$B$3:$AJ$1123,32,FALSE)</f>
        <v>2023</v>
      </c>
      <c r="H146" s="441">
        <v>1728</v>
      </c>
      <c r="I146" s="410" t="str">
        <f>VLOOKUP($A146,'[3]Database-Detail'!$B$3:$AJ$1123,10,FALSE)</f>
        <v>Water Storage Tanks &amp; Reservoirs</v>
      </c>
      <c r="J146" s="442" t="s">
        <v>1170</v>
      </c>
    </row>
    <row r="147" spans="1:10" x14ac:dyDescent="0.2">
      <c r="A147" s="370" t="s">
        <v>469</v>
      </c>
      <c r="B147" t="str">
        <f>VLOOKUP(A147,'[3]Database-Detail'!$B$3:$AJ$1123,12,FALSE)</f>
        <v>Standing Committee on Enviromental Protection, Water and Waste Management - Rate</v>
      </c>
      <c r="C147" t="str">
        <f>VLOOKUP($A147,'[3]Database-Detail'!$B$3:$AJ$1123,13,FALSE)</f>
        <v>Public Works &amp; Environmental Services Department</v>
      </c>
      <c r="D147" t="str">
        <f>VLOOKUP($A147,'[3]Database-Detail'!$B$3:$AJ$1123,15,FALSE)</f>
        <v>Drinking Water Services</v>
      </c>
      <c r="E147" t="str">
        <f>VLOOKUP($A147,'[3]Database-Detail'!$B$3:$AJ$1123,11,FALSE)</f>
        <v>Renewal of City Assets</v>
      </c>
      <c r="F147" t="str">
        <f>VLOOKUP($A147,'[3]Database-Detail'!$B$3:$AJ$1123,31,FALSE)</f>
        <v>CW</v>
      </c>
      <c r="G147">
        <f>VLOOKUP($A147,'[3]Database-Detail'!$B$3:$AJ$1123,32,FALSE)</f>
        <v>2023</v>
      </c>
      <c r="H147" s="441">
        <v>1200</v>
      </c>
      <c r="I147" s="410" t="str">
        <f>VLOOKUP($A147,'[3]Database-Detail'!$B$3:$AJ$1123,10,FALSE)</f>
        <v>Water Treatment-Renewal</v>
      </c>
      <c r="J147" s="442" t="s">
        <v>1174</v>
      </c>
    </row>
    <row r="148" spans="1:10" x14ac:dyDescent="0.2">
      <c r="A148" s="370" t="s">
        <v>470</v>
      </c>
      <c r="B148" t="str">
        <f>VLOOKUP(A148,'[3]Database-Detail'!$B$3:$AJ$1123,12,FALSE)</f>
        <v>Standing Committee on Enviromental Protection, Water and Waste Management - Rate</v>
      </c>
      <c r="C148" t="str">
        <f>VLOOKUP($A148,'[3]Database-Detail'!$B$3:$AJ$1123,13,FALSE)</f>
        <v>Public Works &amp; Environmental Services Department</v>
      </c>
      <c r="D148" t="str">
        <f>VLOOKUP($A148,'[3]Database-Detail'!$B$3:$AJ$1123,15,FALSE)</f>
        <v>Drinking Water Services</v>
      </c>
      <c r="E148" t="str">
        <f>VLOOKUP($A148,'[3]Database-Detail'!$B$3:$AJ$1123,11,FALSE)</f>
        <v>Renewal of City Assets</v>
      </c>
      <c r="F148" t="str">
        <f>VLOOKUP($A148,'[3]Database-Detail'!$B$3:$AJ$1123,31,FALSE)</f>
        <v>CW</v>
      </c>
      <c r="G148">
        <f>VLOOKUP($A148,'[3]Database-Detail'!$B$3:$AJ$1123,32,FALSE)</f>
        <v>2023</v>
      </c>
      <c r="H148" s="441">
        <v>11960</v>
      </c>
      <c r="I148" s="410" t="str">
        <f>VLOOKUP($A148,'[3]Database-Detail'!$B$3:$AJ$1123,10,FALSE)</f>
        <v>Water Treatment-Renewal</v>
      </c>
      <c r="J148" s="442" t="s">
        <v>1175</v>
      </c>
    </row>
    <row r="149" spans="1:10" x14ac:dyDescent="0.2">
      <c r="A149" s="370" t="s">
        <v>471</v>
      </c>
      <c r="B149" t="str">
        <f>VLOOKUP(A149,'[3]Database-Detail'!$B$3:$AJ$1123,12,FALSE)</f>
        <v>Standing Committee on Enviromental Protection, Water and Waste Management - Rate</v>
      </c>
      <c r="C149" t="str">
        <f>VLOOKUP($A149,'[3]Database-Detail'!$B$3:$AJ$1123,13,FALSE)</f>
        <v>Public Works &amp; Environmental Services Department</v>
      </c>
      <c r="D149" t="str">
        <f>VLOOKUP($A149,'[3]Database-Detail'!$B$3:$AJ$1123,15,FALSE)</f>
        <v>Drinking Water Services</v>
      </c>
      <c r="E149" t="str">
        <f>VLOOKUP($A149,'[3]Database-Detail'!$B$3:$AJ$1123,11,FALSE)</f>
        <v>Renewal of City Assets</v>
      </c>
      <c r="F149" t="str">
        <f>VLOOKUP($A149,'[3]Database-Detail'!$B$3:$AJ$1123,31,FALSE)</f>
        <v>CW</v>
      </c>
      <c r="G149">
        <f>VLOOKUP($A149,'[3]Database-Detail'!$B$3:$AJ$1123,32,FALSE)</f>
        <v>2023</v>
      </c>
      <c r="H149" s="441">
        <v>293</v>
      </c>
      <c r="I149" s="410" t="str">
        <f>VLOOKUP($A149,'[3]Database-Detail'!$B$3:$AJ$1123,10,FALSE)</f>
        <v>Water Systems General</v>
      </c>
      <c r="J149" s="442" t="s">
        <v>1169</v>
      </c>
    </row>
    <row r="150" spans="1:10" x14ac:dyDescent="0.2">
      <c r="A150" s="370" t="s">
        <v>472</v>
      </c>
      <c r="B150" t="str">
        <f>VLOOKUP(A150,'[3]Database-Detail'!$B$3:$AJ$1123,12,FALSE)</f>
        <v>Standing Committee on Enviromental Protection, Water and Waste Management - Rate</v>
      </c>
      <c r="C150" t="str">
        <f>VLOOKUP($A150,'[3]Database-Detail'!$B$3:$AJ$1123,13,FALSE)</f>
        <v>Public Works &amp; Environmental Services Department</v>
      </c>
      <c r="D150" t="str">
        <f>VLOOKUP($A150,'[3]Database-Detail'!$B$3:$AJ$1123,15,FALSE)</f>
        <v>Drinking Water Services</v>
      </c>
      <c r="E150" t="str">
        <f>VLOOKUP($A150,'[3]Database-Detail'!$B$3:$AJ$1123,11,FALSE)</f>
        <v>Renewal of City Assets</v>
      </c>
      <c r="F150" t="str">
        <f>VLOOKUP($A150,'[3]Database-Detail'!$B$3:$AJ$1123,31,FALSE)</f>
        <v>CW</v>
      </c>
      <c r="G150">
        <f>VLOOKUP($A150,'[3]Database-Detail'!$B$3:$AJ$1123,32,FALSE)</f>
        <v>2023</v>
      </c>
      <c r="H150" s="441">
        <v>2761</v>
      </c>
      <c r="I150" s="410" t="str">
        <f>VLOOKUP($A150,'[3]Database-Detail'!$B$3:$AJ$1123,10,FALSE)</f>
        <v>Water Pumping Stations</v>
      </c>
      <c r="J150" s="442" t="s">
        <v>1171</v>
      </c>
    </row>
    <row r="151" spans="1:10" x14ac:dyDescent="0.2">
      <c r="A151" s="370" t="s">
        <v>481</v>
      </c>
      <c r="B151" t="str">
        <f>VLOOKUP(A151,'[3]Database-Detail'!$B$3:$AJ$1123,12,FALSE)</f>
        <v>Standing Committee on Enviromental Protection, Water and Waste Management - Rate</v>
      </c>
      <c r="C151" t="str">
        <f>VLOOKUP($A151,'[3]Database-Detail'!$B$3:$AJ$1123,13,FALSE)</f>
        <v>Planning, Infrastructure &amp; Economic Development Department</v>
      </c>
      <c r="D151" t="str">
        <f>VLOOKUP($A151,'[3]Database-Detail'!$B$3:$AJ$1123,15,FALSE)</f>
        <v>Integrated Water &amp; Wastewater</v>
      </c>
      <c r="E151" t="str">
        <f>VLOOKUP($A151,'[3]Database-Detail'!$B$3:$AJ$1123,11,FALSE)</f>
        <v>Renewal of City Assets</v>
      </c>
      <c r="F151" t="str">
        <f>VLOOKUP($A151,'[3]Database-Detail'!$B$3:$AJ$1123,31,FALSE)</f>
        <v>CW</v>
      </c>
      <c r="G151">
        <f>VLOOKUP($A151,'[3]Database-Detail'!$B$3:$AJ$1123,32,FALSE)</f>
        <v>2021</v>
      </c>
      <c r="H151" s="441">
        <v>1000</v>
      </c>
      <c r="I151" s="410" t="str">
        <f>VLOOKUP($A151,'[3]Database-Detail'!$B$3:$AJ$1123,10,FALSE)</f>
        <v>Integrated Water &amp; Wastewater</v>
      </c>
      <c r="J151" s="441" t="s">
        <v>1181</v>
      </c>
    </row>
    <row r="152" spans="1:10" x14ac:dyDescent="0.2">
      <c r="A152" s="370" t="s">
        <v>482</v>
      </c>
      <c r="B152" t="str">
        <f>VLOOKUP(A152,'[3]Database-Detail'!$B$3:$AJ$1123,12,FALSE)</f>
        <v>Standing Committee on Enviromental Protection, Water and Waste Management - Rate</v>
      </c>
      <c r="C152" t="str">
        <f>VLOOKUP($A152,'[3]Database-Detail'!$B$3:$AJ$1123,13,FALSE)</f>
        <v>Planning, Infrastructure &amp; Economic Development Department</v>
      </c>
      <c r="D152" t="str">
        <f>VLOOKUP($A152,'[3]Database-Detail'!$B$3:$AJ$1123,15,FALSE)</f>
        <v>Integrated Water &amp; Wastewater</v>
      </c>
      <c r="E152" t="str">
        <f>VLOOKUP($A152,'[3]Database-Detail'!$B$3:$AJ$1123,11,FALSE)</f>
        <v>Renewal of City Assets</v>
      </c>
      <c r="F152">
        <f>VLOOKUP($A152,'[3]Database-Detail'!$B$3:$AJ$1123,31,FALSE)</f>
        <v>7</v>
      </c>
      <c r="G152">
        <f>VLOOKUP($A152,'[3]Database-Detail'!$B$3:$AJ$1123,32,FALSE)</f>
        <v>2023</v>
      </c>
      <c r="H152" s="441">
        <v>3000</v>
      </c>
      <c r="I152" s="410" t="str">
        <f>VLOOKUP($A152,'[3]Database-Detail'!$B$3:$AJ$1123,10,FALSE)</f>
        <v>Integrated Water &amp; Wastewater</v>
      </c>
      <c r="J152" s="442" t="s">
        <v>1182</v>
      </c>
    </row>
    <row r="153" spans="1:10" x14ac:dyDescent="0.2">
      <c r="A153" s="370" t="s">
        <v>502</v>
      </c>
      <c r="B153" t="str">
        <f>VLOOKUP(A153,'[3]Database-Detail'!$B$3:$AJ$1123,12,FALSE)</f>
        <v>Standing Committee on Enviromental Protection, Water and Waste Management - Rate</v>
      </c>
      <c r="C153" t="str">
        <f>VLOOKUP($A153,'[3]Database-Detail'!$B$3:$AJ$1123,13,FALSE)</f>
        <v>Planning, Infrastructure &amp; Economic Development Department</v>
      </c>
      <c r="D153" t="str">
        <f>VLOOKUP($A153,'[3]Database-Detail'!$B$3:$AJ$1123,15,FALSE)</f>
        <v>Wastewater Services</v>
      </c>
      <c r="E153" t="str">
        <f>VLOOKUP($A153,'[3]Database-Detail'!$B$3:$AJ$1123,11,FALSE)</f>
        <v>Renewal of City Assets</v>
      </c>
      <c r="F153" t="str">
        <f>VLOOKUP($A153,'[3]Database-Detail'!$B$3:$AJ$1123,31,FALSE)</f>
        <v>CW</v>
      </c>
      <c r="G153">
        <f>VLOOKUP($A153,'[3]Database-Detail'!$B$3:$AJ$1123,32,FALSE)</f>
        <v>2021</v>
      </c>
      <c r="H153" s="441">
        <v>300</v>
      </c>
      <c r="I153" s="410" t="str">
        <f>VLOOKUP($A153,'[3]Database-Detail'!$B$3:$AJ$1123,10,FALSE)</f>
        <v>Individual</v>
      </c>
      <c r="J153" s="441" t="s">
        <v>1194</v>
      </c>
    </row>
    <row r="154" spans="1:10" x14ac:dyDescent="0.2">
      <c r="A154" s="370" t="s">
        <v>491</v>
      </c>
      <c r="B154" t="str">
        <f>VLOOKUP(A154,'[3]Database-Detail'!$B$3:$AJ$1123,12,FALSE)</f>
        <v>Standing Committee on Enviromental Protection, Water and Waste Management - Rate</v>
      </c>
      <c r="C154" t="str">
        <f>VLOOKUP($A154,'[3]Database-Detail'!$B$3:$AJ$1123,13,FALSE)</f>
        <v>Planning, Infrastructure &amp; Economic Development Department</v>
      </c>
      <c r="D154" t="str">
        <f>VLOOKUP($A154,'[3]Database-Detail'!$B$3:$AJ$1123,15,FALSE)</f>
        <v>Stormwater Services</v>
      </c>
      <c r="E154" t="str">
        <f>VLOOKUP($A154,'[3]Database-Detail'!$B$3:$AJ$1123,11,FALSE)</f>
        <v>Growth</v>
      </c>
      <c r="F154">
        <f>VLOOKUP($A154,'[3]Database-Detail'!$B$3:$AJ$1123,31,FALSE)</f>
        <v>22</v>
      </c>
      <c r="G154">
        <f>VLOOKUP($A154,'[3]Database-Detail'!$B$3:$AJ$1123,32,FALSE)</f>
        <v>2022</v>
      </c>
      <c r="H154" s="441">
        <v>6500</v>
      </c>
      <c r="I154" s="410" t="str">
        <f>VLOOKUP($A154,'[3]Database-Detail'!$B$3:$AJ$1123,10,FALSE)</f>
        <v>Individual</v>
      </c>
      <c r="J154" s="441" t="s">
        <v>1191</v>
      </c>
    </row>
    <row r="155" spans="1:10" x14ac:dyDescent="0.2">
      <c r="A155" s="370" t="s">
        <v>505</v>
      </c>
      <c r="B155" t="str">
        <f>VLOOKUP(A155,'[3]Database-Detail'!$B$3:$AJ$1123,12,FALSE)</f>
        <v>Standing Committee on Enviromental Protection, Water and Waste Management - Rate</v>
      </c>
      <c r="C155" t="str">
        <f>VLOOKUP($A155,'[3]Database-Detail'!$B$3:$AJ$1123,13,FALSE)</f>
        <v>Planning, Infrastructure &amp; Economic Development Department</v>
      </c>
      <c r="D155" t="str">
        <f>VLOOKUP($A155,'[3]Database-Detail'!$B$3:$AJ$1123,15,FALSE)</f>
        <v>Wastewater Services</v>
      </c>
      <c r="E155" t="str">
        <f>VLOOKUP($A155,'[3]Database-Detail'!$B$3:$AJ$1123,11,FALSE)</f>
        <v>Growth</v>
      </c>
      <c r="F155">
        <f>VLOOKUP($A155,'[3]Database-Detail'!$B$3:$AJ$1123,31,FALSE)</f>
        <v>3</v>
      </c>
      <c r="G155">
        <f>VLOOKUP($A155,'[3]Database-Detail'!$B$3:$AJ$1123,32,FALSE)</f>
        <v>2022</v>
      </c>
      <c r="H155" s="441">
        <v>404</v>
      </c>
      <c r="I155" s="410" t="str">
        <f>VLOOKUP($A155,'[3]Database-Detail'!$B$3:$AJ$1123,10,FALSE)</f>
        <v>Individual</v>
      </c>
      <c r="J155" s="441" t="s">
        <v>1197</v>
      </c>
    </row>
    <row r="156" spans="1:10" x14ac:dyDescent="0.2">
      <c r="A156" s="370" t="s">
        <v>512</v>
      </c>
      <c r="B156" t="str">
        <f>VLOOKUP(A156,'[3]Database-Detail'!$B$3:$AJ$1123,12,FALSE)</f>
        <v>Standing Committee on Enviromental Protection, Water and Waste Management - Tax</v>
      </c>
      <c r="C156" t="str">
        <f>VLOOKUP($A156,'[3]Database-Detail'!$B$3:$AJ$1123,13,FALSE)</f>
        <v>Public Works &amp; Environmental Services Department</v>
      </c>
      <c r="D156" t="str">
        <f>VLOOKUP($A156,'[3]Database-Detail'!$B$3:$AJ$1123,15,FALSE)</f>
        <v>Solid Waste</v>
      </c>
      <c r="E156" t="str">
        <f>VLOOKUP($A156,'[3]Database-Detail'!$B$3:$AJ$1123,11,FALSE)</f>
        <v>Regulatory</v>
      </c>
      <c r="F156" t="str">
        <f>VLOOKUP($A156,'[3]Database-Detail'!$B$3:$AJ$1123,31,FALSE)</f>
        <v>CW</v>
      </c>
      <c r="G156">
        <f>VLOOKUP($A156,'[3]Database-Detail'!$B$3:$AJ$1123,32,FALSE)</f>
        <v>2021</v>
      </c>
      <c r="H156" s="441">
        <v>2000</v>
      </c>
      <c r="I156" s="410" t="str">
        <f>VLOOKUP($A156,'[3]Database-Detail'!$B$3:$AJ$1123,10,FALSE)</f>
        <v>Solid Waste Landfill Management</v>
      </c>
      <c r="J156" s="441" t="s">
        <v>1216</v>
      </c>
    </row>
    <row r="157" spans="1:10" x14ac:dyDescent="0.2">
      <c r="A157" s="370" t="s">
        <v>203</v>
      </c>
      <c r="B157" t="str">
        <f>VLOOKUP(A157,'[3]Database-Detail'!$B$3:$AJ$1123,12,FALSE)</f>
        <v>Standing Committee on Enviromental Protection, Water and Waste Management - Tax</v>
      </c>
      <c r="C157" t="str">
        <f>VLOOKUP($A157,'[3]Database-Detail'!$B$3:$AJ$1123,13,FALSE)</f>
        <v>Public Works &amp; Environmental Services Department</v>
      </c>
      <c r="D157" t="str">
        <f>VLOOKUP($A157,'[3]Database-Detail'!$B$3:$AJ$1123,15,FALSE)</f>
        <v>Solid Waste</v>
      </c>
      <c r="E157" t="str">
        <f>VLOOKUP($A157,'[3]Database-Detail'!$B$3:$AJ$1123,11,FALSE)</f>
        <v>Regulatory</v>
      </c>
      <c r="F157" t="str">
        <f>VLOOKUP($A157,'[3]Database-Detail'!$B$3:$AJ$1123,31,FALSE)</f>
        <v>CW</v>
      </c>
      <c r="G157">
        <f>VLOOKUP($A157,'[3]Database-Detail'!$B$3:$AJ$1123,32,FALSE)</f>
        <v>2020</v>
      </c>
      <c r="H157" s="441">
        <v>7579</v>
      </c>
      <c r="I157" s="410" t="str">
        <f>VLOOKUP($A157,'[3]Database-Detail'!$B$3:$AJ$1123,10,FALSE)</f>
        <v>Solid Waste Landfill Management</v>
      </c>
      <c r="J157" s="442" t="s">
        <v>1217</v>
      </c>
    </row>
    <row r="158" spans="1:10" x14ac:dyDescent="0.2">
      <c r="A158" s="370" t="s">
        <v>204</v>
      </c>
      <c r="B158" t="str">
        <f>VLOOKUP(A158,'[3]Database-Detail'!$B$3:$AJ$1123,12,FALSE)</f>
        <v>Standing Committee on Enviromental Protection, Water and Waste Management - Tax</v>
      </c>
      <c r="C158" t="str">
        <f>VLOOKUP($A158,'[3]Database-Detail'!$B$3:$AJ$1123,13,FALSE)</f>
        <v>Public Works &amp; Environmental Services Department</v>
      </c>
      <c r="D158" t="str">
        <f>VLOOKUP($A158,'[3]Database-Detail'!$B$3:$AJ$1123,15,FALSE)</f>
        <v>Solid Waste</v>
      </c>
      <c r="E158" t="str">
        <f>VLOOKUP($A158,'[3]Database-Detail'!$B$3:$AJ$1123,11,FALSE)</f>
        <v>Regulatory</v>
      </c>
      <c r="F158">
        <f>VLOOKUP($A158,'[3]Database-Detail'!$B$3:$AJ$1123,31,FALSE)</f>
        <v>21</v>
      </c>
      <c r="G158">
        <f>VLOOKUP($A158,'[3]Database-Detail'!$B$3:$AJ$1123,32,FALSE)</f>
        <v>2019</v>
      </c>
      <c r="H158" s="441">
        <v>1500</v>
      </c>
      <c r="I158" s="410" t="str">
        <f>VLOOKUP($A158,'[3]Database-Detail'!$B$3:$AJ$1123,10,FALSE)</f>
        <v>Solid Waste Landfill Management</v>
      </c>
      <c r="J158" s="442" t="s">
        <v>1218</v>
      </c>
    </row>
    <row r="159" spans="1:10" x14ac:dyDescent="0.2">
      <c r="A159" s="370" t="s">
        <v>206</v>
      </c>
      <c r="B159" t="str">
        <f>VLOOKUP(A159,'[3]Database-Detail'!$B$3:$AJ$1123,12,FALSE)</f>
        <v>Standing Committee on Enviromental Protection, Water and Waste Management - Tax</v>
      </c>
      <c r="C159" t="str">
        <f>VLOOKUP($A159,'[3]Database-Detail'!$B$3:$AJ$1123,13,FALSE)</f>
        <v>Public Works &amp; Environmental Services Department</v>
      </c>
      <c r="D159" t="str">
        <f>VLOOKUP($A159,'[3]Database-Detail'!$B$3:$AJ$1123,15,FALSE)</f>
        <v>Solid Waste</v>
      </c>
      <c r="E159" t="str">
        <f>VLOOKUP($A159,'[3]Database-Detail'!$B$3:$AJ$1123,11,FALSE)</f>
        <v>Regulatory</v>
      </c>
      <c r="F159">
        <f>VLOOKUP($A159,'[3]Database-Detail'!$B$3:$AJ$1123,31,FALSE)</f>
        <v>21</v>
      </c>
      <c r="G159">
        <f>VLOOKUP($A159,'[3]Database-Detail'!$B$3:$AJ$1123,32,FALSE)</f>
        <v>2024</v>
      </c>
      <c r="H159" s="441">
        <v>1011</v>
      </c>
      <c r="I159" s="410" t="str">
        <f>VLOOKUP($A159,'[3]Database-Detail'!$B$3:$AJ$1123,10,FALSE)</f>
        <v>Solid Waste Landfill Management</v>
      </c>
      <c r="J159" s="442" t="s">
        <v>1221</v>
      </c>
    </row>
    <row r="160" spans="1:10" x14ac:dyDescent="0.2">
      <c r="A160" s="370" t="s">
        <v>207</v>
      </c>
      <c r="B160" t="str">
        <f>VLOOKUP(A160,'[3]Database-Detail'!$B$3:$AJ$1123,12,FALSE)</f>
        <v>Standing Committee on Enviromental Protection, Water and Waste Management - Tax</v>
      </c>
      <c r="C160" t="str">
        <f>VLOOKUP($A160,'[3]Database-Detail'!$B$3:$AJ$1123,13,FALSE)</f>
        <v>Public Works &amp; Environmental Services Department</v>
      </c>
      <c r="D160" t="str">
        <f>VLOOKUP($A160,'[3]Database-Detail'!$B$3:$AJ$1123,15,FALSE)</f>
        <v>Solid Waste</v>
      </c>
      <c r="E160" t="str">
        <f>VLOOKUP($A160,'[3]Database-Detail'!$B$3:$AJ$1123,11,FALSE)</f>
        <v>Regulatory</v>
      </c>
      <c r="F160">
        <f>VLOOKUP($A160,'[3]Database-Detail'!$B$3:$AJ$1123,31,FALSE)</f>
        <v>21</v>
      </c>
      <c r="G160">
        <f>VLOOKUP($A160,'[3]Database-Detail'!$B$3:$AJ$1123,32,FALSE)</f>
        <v>2024</v>
      </c>
      <c r="H160" s="441">
        <v>750</v>
      </c>
      <c r="I160" s="410" t="str">
        <f>VLOOKUP($A160,'[3]Database-Detail'!$B$3:$AJ$1123,10,FALSE)</f>
        <v>Solid Waste Landfill Management</v>
      </c>
      <c r="J160" s="442" t="s">
        <v>1219</v>
      </c>
    </row>
    <row r="161" spans="1:10" x14ac:dyDescent="0.2">
      <c r="A161" s="370" t="s">
        <v>208</v>
      </c>
      <c r="B161" t="str">
        <f>VLOOKUP(A161,'[3]Database-Detail'!$B$3:$AJ$1123,12,FALSE)</f>
        <v>Standing Committee on Enviromental Protection, Water and Waste Management - Tax</v>
      </c>
      <c r="C161" t="str">
        <f>VLOOKUP($A161,'[3]Database-Detail'!$B$3:$AJ$1123,13,FALSE)</f>
        <v>Public Works &amp; Environmental Services Department</v>
      </c>
      <c r="D161" t="str">
        <f>VLOOKUP($A161,'[3]Database-Detail'!$B$3:$AJ$1123,15,FALSE)</f>
        <v>Solid Waste</v>
      </c>
      <c r="E161" t="str">
        <f>VLOOKUP($A161,'[3]Database-Detail'!$B$3:$AJ$1123,11,FALSE)</f>
        <v>Regulatory</v>
      </c>
      <c r="F161" t="str">
        <f>VLOOKUP($A161,'[3]Database-Detail'!$B$3:$AJ$1123,31,FALSE)</f>
        <v>CW</v>
      </c>
      <c r="G161">
        <f>VLOOKUP($A161,'[3]Database-Detail'!$B$3:$AJ$1123,32,FALSE)</f>
        <v>2019</v>
      </c>
      <c r="H161" s="441">
        <v>300</v>
      </c>
      <c r="I161" s="410" t="str">
        <f>VLOOKUP($A161,'[3]Database-Detail'!$B$3:$AJ$1123,10,FALSE)</f>
        <v>Solid Waste Landfill Management</v>
      </c>
      <c r="J161" s="442" t="s">
        <v>1220</v>
      </c>
    </row>
    <row r="162" spans="1:10" x14ac:dyDescent="0.2">
      <c r="A162" s="370" t="s">
        <v>510</v>
      </c>
      <c r="B162" t="str">
        <f>VLOOKUP(A162,'[3]Database-Detail'!$B$3:$AJ$1123,12,FALSE)</f>
        <v>Standing Committee on Enviromental Protection, Water and Waste Management - Tax</v>
      </c>
      <c r="C162" t="str">
        <f>VLOOKUP($A162,'[3]Database-Detail'!$B$3:$AJ$1123,13,FALSE)</f>
        <v>Public Works &amp; Environmental Services Department</v>
      </c>
      <c r="D162" t="str">
        <f>VLOOKUP($A162,'[3]Database-Detail'!$B$3:$AJ$1123,15,FALSE)</f>
        <v>Solid Waste</v>
      </c>
      <c r="E162" t="str">
        <f>VLOOKUP($A162,'[3]Database-Detail'!$B$3:$AJ$1123,11,FALSE)</f>
        <v>Growth</v>
      </c>
      <c r="F162">
        <f>VLOOKUP($A162,'[3]Database-Detail'!$B$3:$AJ$1123,31,FALSE)</f>
        <v>21</v>
      </c>
      <c r="G162">
        <f>VLOOKUP($A162,'[3]Database-Detail'!$B$3:$AJ$1123,32,FALSE)</f>
        <v>2022</v>
      </c>
      <c r="H162" s="441">
        <v>450</v>
      </c>
      <c r="I162" s="410" t="str">
        <f>VLOOKUP($A162,'[3]Database-Detail'!$B$3:$AJ$1123,10,FALSE)</f>
        <v>Solid Waste Fleet</v>
      </c>
      <c r="J162" s="442" t="s">
        <v>1223</v>
      </c>
    </row>
    <row r="163" spans="1:10" x14ac:dyDescent="0.2">
      <c r="A163" s="370" t="s">
        <v>508</v>
      </c>
      <c r="B163" t="str">
        <f>VLOOKUP(A163,'[3]Database-Detail'!$B$3:$AJ$1123,12,FALSE)</f>
        <v>Standing Committee on Enviromental Protection, Water and Waste Management - Tax</v>
      </c>
      <c r="C163" t="str">
        <f>VLOOKUP($A163,'[3]Database-Detail'!$B$3:$AJ$1123,13,FALSE)</f>
        <v>Planning, Infrastructure &amp; Economic Development Department</v>
      </c>
      <c r="D163" t="str">
        <f>VLOOKUP($A163,'[3]Database-Detail'!$B$3:$AJ$1123,15,FALSE)</f>
        <v>Environment</v>
      </c>
      <c r="E163" t="str">
        <f>VLOOKUP($A163,'[3]Database-Detail'!$B$3:$AJ$1123,11,FALSE)</f>
        <v>Renewal of City Assets</v>
      </c>
      <c r="F163" t="str">
        <f>VLOOKUP($A163,'[3]Database-Detail'!$B$3:$AJ$1123,31,FALSE)</f>
        <v>CW</v>
      </c>
      <c r="G163">
        <f>VLOOKUP($A163,'[3]Database-Detail'!$B$3:$AJ$1123,32,FALSE)</f>
        <v>2019</v>
      </c>
      <c r="H163" s="441">
        <v>150</v>
      </c>
      <c r="I163" s="410" t="str">
        <f>VLOOKUP($A163,'[3]Database-Detail'!$B$3:$AJ$1123,10,FALSE)</f>
        <v>Individual</v>
      </c>
      <c r="J163" s="442" t="s">
        <v>1214</v>
      </c>
    </row>
    <row r="164" spans="1:10" x14ac:dyDescent="0.2">
      <c r="A164" s="370" t="s">
        <v>511</v>
      </c>
      <c r="B164" t="str">
        <f>VLOOKUP(A164,'[3]Database-Detail'!$B$3:$AJ$1123,12,FALSE)</f>
        <v>Standing Committee on Enviromental Protection, Water and Waste Management - Tax</v>
      </c>
      <c r="C164" t="str">
        <f>VLOOKUP($A164,'[3]Database-Detail'!$B$3:$AJ$1123,13,FALSE)</f>
        <v>Public Works &amp; Environmental Services Department</v>
      </c>
      <c r="D164" t="str">
        <f>VLOOKUP($A164,'[3]Database-Detail'!$B$3:$AJ$1123,15,FALSE)</f>
        <v>Solid Waste</v>
      </c>
      <c r="E164" t="str">
        <f>VLOOKUP($A164,'[3]Database-Detail'!$B$3:$AJ$1123,11,FALSE)</f>
        <v>Regulatory</v>
      </c>
      <c r="F164">
        <f>VLOOKUP($A164,'[3]Database-Detail'!$B$3:$AJ$1123,31,FALSE)</f>
        <v>21</v>
      </c>
      <c r="G164">
        <f>VLOOKUP($A164,'[3]Database-Detail'!$B$3:$AJ$1123,32,FALSE)</f>
        <v>2023</v>
      </c>
      <c r="H164" s="441">
        <v>550</v>
      </c>
      <c r="I164" s="410" t="str">
        <f>VLOOKUP($A164,'[3]Database-Detail'!$B$3:$AJ$1123,10,FALSE)</f>
        <v xml:space="preserve">Solid Waste Facilities </v>
      </c>
      <c r="J164" s="441" t="s">
        <v>1222</v>
      </c>
    </row>
    <row r="165" spans="1:10" x14ac:dyDescent="0.2">
      <c r="A165" s="370" t="s">
        <v>513</v>
      </c>
      <c r="B165" t="str">
        <f>VLOOKUP(A165,'[3]Database-Detail'!$B$3:$AJ$1123,12,FALSE)</f>
        <v>Standing Committee on Enviromental Protection, Water and Waste Management - Tax</v>
      </c>
      <c r="C165" t="str">
        <f>VLOOKUP($A165,'[3]Database-Detail'!$B$3:$AJ$1123,13,FALSE)</f>
        <v>Public Works &amp; Environmental Services Department</v>
      </c>
      <c r="D165" t="str">
        <f>VLOOKUP($A165,'[3]Database-Detail'!$B$3:$AJ$1123,15,FALSE)</f>
        <v>Solid Waste</v>
      </c>
      <c r="E165" t="str">
        <f>VLOOKUP($A165,'[3]Database-Detail'!$B$3:$AJ$1123,11,FALSE)</f>
        <v>Service Enhancement</v>
      </c>
      <c r="F165">
        <f>VLOOKUP($A165,'[3]Database-Detail'!$B$3:$AJ$1123,31,FALSE)</f>
        <v>21</v>
      </c>
      <c r="G165">
        <f>VLOOKUP($A165,'[3]Database-Detail'!$B$3:$AJ$1123,32,FALSE)</f>
        <v>2023</v>
      </c>
      <c r="H165" s="441">
        <v>900</v>
      </c>
      <c r="I165" s="410" t="str">
        <f>VLOOKUP($A165,'[3]Database-Detail'!$B$3:$AJ$1123,10,FALSE)</f>
        <v>solid Waste Studies-Strategic</v>
      </c>
      <c r="J165" s="441" t="s">
        <v>1224</v>
      </c>
    </row>
    <row r="166" spans="1:10" x14ac:dyDescent="0.2">
      <c r="A166" s="370" t="s">
        <v>509</v>
      </c>
      <c r="B166" t="str">
        <f>VLOOKUP(A166,'[3]Database-Detail'!$B$3:$AJ$1123,12,FALSE)</f>
        <v>Standing Committee on Enviromental Protection, Water and Waste Management - Tax</v>
      </c>
      <c r="C166" t="str">
        <f>VLOOKUP($A166,'[3]Database-Detail'!$B$3:$AJ$1123,13,FALSE)</f>
        <v>Recreation, Cultural and Facility Operations Department</v>
      </c>
      <c r="D166" t="str">
        <f>VLOOKUP($A166,'[3]Database-Detail'!$B$3:$AJ$1123,15,FALSE)</f>
        <v>Environment</v>
      </c>
      <c r="E166" t="str">
        <f>VLOOKUP($A166,'[3]Database-Detail'!$B$3:$AJ$1123,11,FALSE)</f>
        <v>Service Enhancement</v>
      </c>
      <c r="F166" t="str">
        <f>VLOOKUP($A166,'[3]Database-Detail'!$B$3:$AJ$1123,31,FALSE)</f>
        <v>CW</v>
      </c>
      <c r="G166">
        <f>VLOOKUP($A166,'[3]Database-Detail'!$B$3:$AJ$1123,32,FALSE)</f>
        <v>2022</v>
      </c>
      <c r="H166" s="441">
        <v>3000</v>
      </c>
      <c r="I166" s="410" t="str">
        <f>VLOOKUP($A166,'[3]Database-Detail'!$B$3:$AJ$1123,10,FALSE)</f>
        <v>Individual</v>
      </c>
      <c r="J166" s="441" t="s">
        <v>1215</v>
      </c>
    </row>
    <row r="167" spans="1:10" x14ac:dyDescent="0.2">
      <c r="A167" s="370" t="s">
        <v>222</v>
      </c>
      <c r="B167" t="str">
        <f>VLOOKUP(A167,'[3]Database-Detail'!$B$3:$AJ$1123,12,FALSE)</f>
        <v>Transit Commission</v>
      </c>
      <c r="C167" t="str">
        <f>VLOOKUP($A167,'[3]Database-Detail'!$B$3:$AJ$1123,13,FALSE)</f>
        <v>Transportation Services Department</v>
      </c>
      <c r="D167" t="str">
        <f>VLOOKUP($A167,'[3]Database-Detail'!$B$3:$AJ$1123,15,FALSE)</f>
        <v>Transit Services</v>
      </c>
      <c r="E167" t="str">
        <f>VLOOKUP($A167,'[3]Database-Detail'!$B$3:$AJ$1123,11,FALSE)</f>
        <v>Growth</v>
      </c>
      <c r="F167" t="str">
        <f>VLOOKUP($A167,'[3]Database-Detail'!$B$3:$AJ$1123,31,FALSE)</f>
        <v>CW</v>
      </c>
      <c r="G167">
        <f>VLOOKUP($A167,'[3]Database-Detail'!$B$3:$AJ$1123,32,FALSE)</f>
        <v>2018</v>
      </c>
      <c r="H167" s="441">
        <v>11050</v>
      </c>
      <c r="I167" s="410" t="str">
        <f>VLOOKUP($A167,'[3]Database-Detail'!$B$3:$AJ$1123,10,FALSE)</f>
        <v>Individual</v>
      </c>
      <c r="J167" s="441" t="s">
        <v>1306</v>
      </c>
    </row>
    <row r="168" spans="1:10" x14ac:dyDescent="0.2">
      <c r="A168" s="370" t="s">
        <v>223</v>
      </c>
      <c r="B168" t="str">
        <f>VLOOKUP(A168,'[3]Database-Detail'!$B$3:$AJ$1123,12,FALSE)</f>
        <v>Transit Commission</v>
      </c>
      <c r="C168" t="str">
        <f>VLOOKUP($A168,'[3]Database-Detail'!$B$3:$AJ$1123,13,FALSE)</f>
        <v>Transportation Services Department</v>
      </c>
      <c r="D168" t="str">
        <f>VLOOKUP($A168,'[3]Database-Detail'!$B$3:$AJ$1123,15,FALSE)</f>
        <v>Transit Services</v>
      </c>
      <c r="E168" t="str">
        <f>VLOOKUP($A168,'[3]Database-Detail'!$B$3:$AJ$1123,11,FALSE)</f>
        <v>Growth</v>
      </c>
      <c r="F168" t="str">
        <f>VLOOKUP($A168,'[3]Database-Detail'!$B$3:$AJ$1123,31,FALSE)</f>
        <v>CW</v>
      </c>
      <c r="G168">
        <f>VLOOKUP($A168,'[3]Database-Detail'!$B$3:$AJ$1123,32,FALSE)</f>
        <v>2022</v>
      </c>
      <c r="H168" s="441">
        <v>7800</v>
      </c>
      <c r="I168" s="410" t="str">
        <f>VLOOKUP($A168,'[3]Database-Detail'!$B$3:$AJ$1123,10,FALSE)</f>
        <v>Individual</v>
      </c>
      <c r="J168" s="441" t="s">
        <v>1307</v>
      </c>
    </row>
    <row r="169" spans="1:10" x14ac:dyDescent="0.2">
      <c r="A169" s="370" t="s">
        <v>532</v>
      </c>
      <c r="B169" t="str">
        <f>VLOOKUP(A169,'[3]Database-Detail'!$B$3:$AJ$1123,12,FALSE)</f>
        <v>Transit Commission</v>
      </c>
      <c r="C169" t="str">
        <f>VLOOKUP($A169,'[3]Database-Detail'!$B$3:$AJ$1123,13,FALSE)</f>
        <v>Planning, Infrastructure &amp; Economic Development Department</v>
      </c>
      <c r="D169" t="str">
        <f>VLOOKUP($A169,'[3]Database-Detail'!$B$3:$AJ$1123,15,FALSE)</f>
        <v>Transit Services</v>
      </c>
      <c r="E169" t="str">
        <f>VLOOKUP($A169,'[3]Database-Detail'!$B$3:$AJ$1123,11,FALSE)</f>
        <v>Renewal of City Assets</v>
      </c>
      <c r="F169" t="str">
        <f>VLOOKUP($A169,'[3]Database-Detail'!$B$3:$AJ$1123,31,FALSE)</f>
        <v>CW</v>
      </c>
      <c r="G169">
        <f>VLOOKUP($A169,'[3]Database-Detail'!$B$3:$AJ$1123,32,FALSE)</f>
        <v>2021</v>
      </c>
      <c r="H169" s="441">
        <v>1200</v>
      </c>
      <c r="I169" s="410" t="str">
        <f>VLOOKUP($A169,'[3]Database-Detail'!$B$3:$AJ$1123,10,FALSE)</f>
        <v>Transit Rail Structures</v>
      </c>
      <c r="J169" s="442" t="s">
        <v>1286</v>
      </c>
    </row>
    <row r="170" spans="1:10" x14ac:dyDescent="0.2">
      <c r="A170" s="370" t="s">
        <v>533</v>
      </c>
      <c r="B170" t="str">
        <f>VLOOKUP(A170,'[3]Database-Detail'!$B$3:$AJ$1123,12,FALSE)</f>
        <v>Transit Commission</v>
      </c>
      <c r="C170" t="str">
        <f>VLOOKUP($A170,'[3]Database-Detail'!$B$3:$AJ$1123,13,FALSE)</f>
        <v>Planning, Infrastructure &amp; Economic Development Department</v>
      </c>
      <c r="D170" t="str">
        <f>VLOOKUP($A170,'[3]Database-Detail'!$B$3:$AJ$1123,15,FALSE)</f>
        <v>Transit Services</v>
      </c>
      <c r="E170" t="str">
        <f>VLOOKUP($A170,'[3]Database-Detail'!$B$3:$AJ$1123,11,FALSE)</f>
        <v>Renewal of City Assets</v>
      </c>
      <c r="F170" t="str">
        <f>VLOOKUP($A170,'[3]Database-Detail'!$B$3:$AJ$1123,31,FALSE)</f>
        <v>CW</v>
      </c>
      <c r="G170">
        <f>VLOOKUP($A170,'[3]Database-Detail'!$B$3:$AJ$1123,32,FALSE)</f>
        <v>2021</v>
      </c>
      <c r="H170" s="441">
        <v>160</v>
      </c>
      <c r="I170" s="410" t="str">
        <f>VLOOKUP($A170,'[3]Database-Detail'!$B$3:$AJ$1123,10,FALSE)</f>
        <v>Transit Roads &amp; Structures (Non Rail)</v>
      </c>
      <c r="J170" s="442" t="s">
        <v>1288</v>
      </c>
    </row>
    <row r="171" spans="1:10" x14ac:dyDescent="0.2">
      <c r="A171" s="370" t="s">
        <v>226</v>
      </c>
      <c r="B171" t="str">
        <f>VLOOKUP(A171,'[3]Database-Detail'!$B$3:$AJ$1123,12,FALSE)</f>
        <v>Transit Commission</v>
      </c>
      <c r="C171" t="str">
        <f>VLOOKUP($A171,'[3]Database-Detail'!$B$3:$AJ$1123,13,FALSE)</f>
        <v>Transportation Services Department</v>
      </c>
      <c r="D171" t="str">
        <f>VLOOKUP($A171,'[3]Database-Detail'!$B$3:$AJ$1123,15,FALSE)</f>
        <v>Transit Services</v>
      </c>
      <c r="E171" t="str">
        <f>VLOOKUP($A171,'[3]Database-Detail'!$B$3:$AJ$1123,11,FALSE)</f>
        <v>Growth</v>
      </c>
      <c r="F171" t="str">
        <f>VLOOKUP($A171,'[3]Database-Detail'!$B$3:$AJ$1123,31,FALSE)</f>
        <v>CW</v>
      </c>
      <c r="G171">
        <f>VLOOKUP($A171,'[3]Database-Detail'!$B$3:$AJ$1123,32,FALSE)</f>
        <v>2023</v>
      </c>
      <c r="H171" s="441">
        <v>210</v>
      </c>
      <c r="I171" s="410" t="str">
        <f>VLOOKUP($A171,'[3]Database-Detail'!$B$3:$AJ$1123,10,FALSE)</f>
        <v>Individual</v>
      </c>
      <c r="J171" s="442" t="s">
        <v>1308</v>
      </c>
    </row>
    <row r="172" spans="1:10" x14ac:dyDescent="0.2">
      <c r="A172" s="370" t="s">
        <v>534</v>
      </c>
      <c r="B172" t="str">
        <f>VLOOKUP(A172,'[3]Database-Detail'!$B$3:$AJ$1123,12,FALSE)</f>
        <v>Transit Commission</v>
      </c>
      <c r="C172" t="str">
        <f>VLOOKUP($A172,'[3]Database-Detail'!$B$3:$AJ$1123,13,FALSE)</f>
        <v>Planning, Infrastructure &amp; Economic Development Department</v>
      </c>
      <c r="D172" t="str">
        <f>VLOOKUP($A172,'[3]Database-Detail'!$B$3:$AJ$1123,15,FALSE)</f>
        <v>Transit Services</v>
      </c>
      <c r="E172" t="str">
        <f>VLOOKUP($A172,'[3]Database-Detail'!$B$3:$AJ$1123,11,FALSE)</f>
        <v>Renewal of City Assets</v>
      </c>
      <c r="F172" t="str">
        <f>VLOOKUP($A172,'[3]Database-Detail'!$B$3:$AJ$1123,31,FALSE)</f>
        <v>CW</v>
      </c>
      <c r="G172">
        <f>VLOOKUP($A172,'[3]Database-Detail'!$B$3:$AJ$1123,32,FALSE)</f>
        <v>2021</v>
      </c>
      <c r="H172" s="441">
        <v>680</v>
      </c>
      <c r="I172" s="410" t="str">
        <f>VLOOKUP($A172,'[3]Database-Detail'!$B$3:$AJ$1123,10,FALSE)</f>
        <v>Transit Roads &amp; Structures (Non Rail)</v>
      </c>
      <c r="J172" s="442" t="s">
        <v>1289</v>
      </c>
    </row>
    <row r="173" spans="1:10" x14ac:dyDescent="0.2">
      <c r="A173" s="370" t="s">
        <v>193</v>
      </c>
      <c r="B173" t="str">
        <f>VLOOKUP(A173,'[3]Database-Detail'!$B$3:$AJ$1123,12,FALSE)</f>
        <v>Transit Commission</v>
      </c>
      <c r="C173" t="str">
        <f>VLOOKUP($A173,'[3]Database-Detail'!$B$3:$AJ$1123,13,FALSE)</f>
        <v>Planning, Infrastructure &amp; Economic Development Department</v>
      </c>
      <c r="D173" t="str">
        <f>VLOOKUP($A173,'[3]Database-Detail'!$B$3:$AJ$1123,15,FALSE)</f>
        <v>Transit Services</v>
      </c>
      <c r="E173" t="str">
        <f>VLOOKUP($A173,'[3]Database-Detail'!$B$3:$AJ$1123,11,FALSE)</f>
        <v>Renewal of City Assets</v>
      </c>
      <c r="F173" t="str">
        <f>VLOOKUP($A173,'[3]Database-Detail'!$B$3:$AJ$1123,31,FALSE)</f>
        <v>14, 15</v>
      </c>
      <c r="G173">
        <f>VLOOKUP($A173,'[3]Database-Detail'!$B$3:$AJ$1123,32,FALSE)</f>
        <v>2021</v>
      </c>
      <c r="H173" s="441">
        <v>1372</v>
      </c>
      <c r="I173" s="410" t="str">
        <f>VLOOKUP($A173,'[3]Database-Detail'!$B$3:$AJ$1123,10,FALSE)</f>
        <v>Transit Rail Structures</v>
      </c>
      <c r="J173" s="442" t="s">
        <v>1286</v>
      </c>
    </row>
    <row r="174" spans="1:10" x14ac:dyDescent="0.2">
      <c r="A174" s="370" t="s">
        <v>549</v>
      </c>
      <c r="B174" t="str">
        <f>VLOOKUP(A174,'[3]Database-Detail'!$B$3:$AJ$1123,12,FALSE)</f>
        <v>Transit Commission</v>
      </c>
      <c r="C174" t="str">
        <f>VLOOKUP($A174,'[3]Database-Detail'!$B$3:$AJ$1123,13,FALSE)</f>
        <v>Transportation Services Department</v>
      </c>
      <c r="D174" t="str">
        <f>VLOOKUP($A174,'[3]Database-Detail'!$B$3:$AJ$1123,15,FALSE)</f>
        <v>Transit Services</v>
      </c>
      <c r="E174" t="str">
        <f>VLOOKUP($A174,'[3]Database-Detail'!$B$3:$AJ$1123,11,FALSE)</f>
        <v>Renewal of City Assets</v>
      </c>
      <c r="F174" t="str">
        <f>VLOOKUP($A174,'[3]Database-Detail'!$B$3:$AJ$1123,31,FALSE)</f>
        <v>CW</v>
      </c>
      <c r="G174">
        <f>VLOOKUP($A174,'[3]Database-Detail'!$B$3:$AJ$1123,32,FALSE)</f>
        <v>2023</v>
      </c>
      <c r="H174" s="441">
        <v>2300</v>
      </c>
      <c r="I174" s="410" t="str">
        <f>VLOOKUP($A174,'[3]Database-Detail'!$B$3:$AJ$1123,10,FALSE)</f>
        <v>Individual</v>
      </c>
      <c r="J174" s="441" t="s">
        <v>1293</v>
      </c>
    </row>
    <row r="175" spans="1:10" x14ac:dyDescent="0.2">
      <c r="A175" s="370" t="s">
        <v>535</v>
      </c>
      <c r="B175" t="str">
        <f>VLOOKUP(A175,'[3]Database-Detail'!$B$3:$AJ$1123,12,FALSE)</f>
        <v>Transit Commission</v>
      </c>
      <c r="C175" t="str">
        <f>VLOOKUP($A175,'[3]Database-Detail'!$B$3:$AJ$1123,13,FALSE)</f>
        <v>Planning, Infrastructure &amp; Economic Development Department</v>
      </c>
      <c r="D175" t="str">
        <f>VLOOKUP($A175,'[3]Database-Detail'!$B$3:$AJ$1123,15,FALSE)</f>
        <v>Transit Services</v>
      </c>
      <c r="E175" t="str">
        <f>VLOOKUP($A175,'[3]Database-Detail'!$B$3:$AJ$1123,11,FALSE)</f>
        <v>Renewal of City Assets</v>
      </c>
      <c r="F175" t="str">
        <f>VLOOKUP($A175,'[3]Database-Detail'!$B$3:$AJ$1123,31,FALSE)</f>
        <v>CW</v>
      </c>
      <c r="G175">
        <f>VLOOKUP($A175,'[3]Database-Detail'!$B$3:$AJ$1123,32,FALSE)</f>
        <v>2021</v>
      </c>
      <c r="H175" s="441">
        <v>3600</v>
      </c>
      <c r="I175" s="410" t="str">
        <f>VLOOKUP($A175,'[3]Database-Detail'!$B$3:$AJ$1123,10,FALSE)</f>
        <v>Buildings-Transit</v>
      </c>
      <c r="J175" s="442" t="s">
        <v>1292</v>
      </c>
    </row>
    <row r="176" spans="1:10" x14ac:dyDescent="0.2">
      <c r="A176" s="370" t="s">
        <v>536</v>
      </c>
      <c r="B176" t="str">
        <f>VLOOKUP(A176,'[3]Database-Detail'!$B$3:$AJ$1123,12,FALSE)</f>
        <v>Transit Commission</v>
      </c>
      <c r="C176" t="str">
        <f>VLOOKUP($A176,'[3]Database-Detail'!$B$3:$AJ$1123,13,FALSE)</f>
        <v>Planning, Infrastructure &amp; Economic Development Department</v>
      </c>
      <c r="D176" t="str">
        <f>VLOOKUP($A176,'[3]Database-Detail'!$B$3:$AJ$1123,15,FALSE)</f>
        <v>Transit Services</v>
      </c>
      <c r="E176" t="str">
        <f>VLOOKUP($A176,'[3]Database-Detail'!$B$3:$AJ$1123,11,FALSE)</f>
        <v>Renewal of City Assets</v>
      </c>
      <c r="F176" t="str">
        <f>VLOOKUP($A176,'[3]Database-Detail'!$B$3:$AJ$1123,31,FALSE)</f>
        <v>CW</v>
      </c>
      <c r="G176">
        <f>VLOOKUP($A176,'[3]Database-Detail'!$B$3:$AJ$1123,32,FALSE)</f>
        <v>2021</v>
      </c>
      <c r="H176" s="441">
        <v>200</v>
      </c>
      <c r="I176" s="410" t="str">
        <f>VLOOKUP($A176,'[3]Database-Detail'!$B$3:$AJ$1123,10,FALSE)</f>
        <v>Transit Roads &amp; Structures (Non Rail)</v>
      </c>
      <c r="J176" s="442" t="s">
        <v>1290</v>
      </c>
    </row>
    <row r="177" spans="1:10" x14ac:dyDescent="0.2">
      <c r="A177" s="370" t="s">
        <v>537</v>
      </c>
      <c r="B177" t="str">
        <f>VLOOKUP(A177,'[3]Database-Detail'!$B$3:$AJ$1123,12,FALSE)</f>
        <v>Transit Commission</v>
      </c>
      <c r="C177" t="str">
        <f>VLOOKUP($A177,'[3]Database-Detail'!$B$3:$AJ$1123,13,FALSE)</f>
        <v>Planning, Infrastructure &amp; Economic Development Department</v>
      </c>
      <c r="D177" t="str">
        <f>VLOOKUP($A177,'[3]Database-Detail'!$B$3:$AJ$1123,15,FALSE)</f>
        <v>Transit Services</v>
      </c>
      <c r="E177" t="str">
        <f>VLOOKUP($A177,'[3]Database-Detail'!$B$3:$AJ$1123,11,FALSE)</f>
        <v>Renewal of City Assets</v>
      </c>
      <c r="F177" t="str">
        <f>VLOOKUP($A177,'[3]Database-Detail'!$B$3:$AJ$1123,31,FALSE)</f>
        <v>CW</v>
      </c>
      <c r="G177">
        <f>VLOOKUP($A177,'[3]Database-Detail'!$B$3:$AJ$1123,32,FALSE)</f>
        <v>2021</v>
      </c>
      <c r="H177" s="441">
        <v>150</v>
      </c>
      <c r="I177" s="410" t="str">
        <f>VLOOKUP($A177,'[3]Database-Detail'!$B$3:$AJ$1123,10,FALSE)</f>
        <v>Transit Rail Structures</v>
      </c>
      <c r="J177" s="442" t="s">
        <v>1287</v>
      </c>
    </row>
    <row r="178" spans="1:10" x14ac:dyDescent="0.2">
      <c r="A178" s="370" t="s">
        <v>538</v>
      </c>
      <c r="B178" t="str">
        <f>VLOOKUP(A178,'[3]Database-Detail'!$B$3:$AJ$1123,12,FALSE)</f>
        <v>Transit Commission</v>
      </c>
      <c r="C178" t="str">
        <f>VLOOKUP($A178,'[3]Database-Detail'!$B$3:$AJ$1123,13,FALSE)</f>
        <v>Planning, Infrastructure &amp; Economic Development Department</v>
      </c>
      <c r="D178" t="str">
        <f>VLOOKUP($A178,'[3]Database-Detail'!$B$3:$AJ$1123,15,FALSE)</f>
        <v>Transit Services</v>
      </c>
      <c r="E178" t="str">
        <f>VLOOKUP($A178,'[3]Database-Detail'!$B$3:$AJ$1123,11,FALSE)</f>
        <v>Renewal of City Assets</v>
      </c>
      <c r="F178" t="str">
        <f>VLOOKUP($A178,'[3]Database-Detail'!$B$3:$AJ$1123,31,FALSE)</f>
        <v>CW</v>
      </c>
      <c r="G178">
        <f>VLOOKUP($A178,'[3]Database-Detail'!$B$3:$AJ$1123,32,FALSE)</f>
        <v>2021</v>
      </c>
      <c r="H178" s="441">
        <v>700</v>
      </c>
      <c r="I178" s="410" t="str">
        <f>VLOOKUP($A178,'[3]Database-Detail'!$B$3:$AJ$1123,10,FALSE)</f>
        <v>Transit Roads &amp; Structures (Non Rail)</v>
      </c>
      <c r="J178" s="442" t="s">
        <v>1291</v>
      </c>
    </row>
    <row r="179" spans="1:10" x14ac:dyDescent="0.2">
      <c r="A179" s="370" t="s">
        <v>553</v>
      </c>
      <c r="B179" t="str">
        <f>VLOOKUP(A179,'[3]Database-Detail'!$B$3:$AJ$1123,12,FALSE)</f>
        <v>Transit Commission</v>
      </c>
      <c r="C179" t="str">
        <f>VLOOKUP($A179,'[3]Database-Detail'!$B$3:$AJ$1123,13,FALSE)</f>
        <v>Transportation Services Department</v>
      </c>
      <c r="D179" t="str">
        <f>VLOOKUP($A179,'[3]Database-Detail'!$B$3:$AJ$1123,15,FALSE)</f>
        <v>Transit Services</v>
      </c>
      <c r="E179" t="str">
        <f>VLOOKUP($A179,'[3]Database-Detail'!$B$3:$AJ$1123,11,FALSE)</f>
        <v>Service Enhancement</v>
      </c>
      <c r="F179" t="str">
        <f>VLOOKUP($A179,'[3]Database-Detail'!$B$3:$AJ$1123,31,FALSE)</f>
        <v>CW</v>
      </c>
      <c r="G179">
        <f>VLOOKUP($A179,'[3]Database-Detail'!$B$3:$AJ$1123,32,FALSE)</f>
        <v>2023</v>
      </c>
      <c r="H179" s="441">
        <v>2950</v>
      </c>
      <c r="I179" s="410" t="str">
        <f>VLOOKUP($A179,'[3]Database-Detail'!$B$3:$AJ$1123,10,FALSE)</f>
        <v>Individual</v>
      </c>
      <c r="J179" s="441" t="s">
        <v>1309</v>
      </c>
    </row>
    <row r="180" spans="1:10" x14ac:dyDescent="0.2">
      <c r="A180" s="370" t="s">
        <v>550</v>
      </c>
      <c r="B180" t="str">
        <f>VLOOKUP(A180,'[3]Database-Detail'!$B$3:$AJ$1123,12,FALSE)</f>
        <v>Transit Commission</v>
      </c>
      <c r="C180" t="str">
        <f>VLOOKUP($A180,'[3]Database-Detail'!$B$3:$AJ$1123,13,FALSE)</f>
        <v>Transportation Services Department</v>
      </c>
      <c r="D180" t="str">
        <f>VLOOKUP($A180,'[3]Database-Detail'!$B$3:$AJ$1123,15,FALSE)</f>
        <v>Transit Services</v>
      </c>
      <c r="E180" t="str">
        <f>VLOOKUP($A180,'[3]Database-Detail'!$B$3:$AJ$1123,11,FALSE)</f>
        <v>Renewal of City Assets</v>
      </c>
      <c r="F180" t="str">
        <f>VLOOKUP($A180,'[3]Database-Detail'!$B$3:$AJ$1123,31,FALSE)</f>
        <v>CW</v>
      </c>
      <c r="G180">
        <f>VLOOKUP($A180,'[3]Database-Detail'!$B$3:$AJ$1123,32,FALSE)</f>
        <v>2028</v>
      </c>
      <c r="H180" s="441">
        <v>320</v>
      </c>
      <c r="I180" s="410" t="str">
        <f>VLOOKUP($A180,'[3]Database-Detail'!$B$3:$AJ$1123,10,FALSE)</f>
        <v>Individual</v>
      </c>
      <c r="J180" s="442" t="s">
        <v>1294</v>
      </c>
    </row>
    <row r="181" spans="1:10" x14ac:dyDescent="0.2">
      <c r="A181" s="370" t="s">
        <v>547</v>
      </c>
      <c r="B181" t="str">
        <f>VLOOKUP(A181,'[3]Database-Detail'!$B$3:$AJ$1123,12,FALSE)</f>
        <v>Transit Commission</v>
      </c>
      <c r="C181" t="str">
        <f>VLOOKUP($A181,'[3]Database-Detail'!$B$3:$AJ$1123,13,FALSE)</f>
        <v>Transportation Services Department</v>
      </c>
      <c r="D181" t="str">
        <f>VLOOKUP($A181,'[3]Database-Detail'!$B$3:$AJ$1123,15,FALSE)</f>
        <v>Transit Services</v>
      </c>
      <c r="E181" t="str">
        <f>VLOOKUP($A181,'[3]Database-Detail'!$B$3:$AJ$1123,11,FALSE)</f>
        <v>Renewal of City Assets</v>
      </c>
      <c r="F181" t="str">
        <f>VLOOKUP($A181,'[3]Database-Detail'!$B$3:$AJ$1123,31,FALSE)</f>
        <v>CW</v>
      </c>
      <c r="G181">
        <f>VLOOKUP($A181,'[3]Database-Detail'!$B$3:$AJ$1123,32,FALSE)</f>
        <v>2022</v>
      </c>
      <c r="H181" s="441">
        <v>22350</v>
      </c>
      <c r="I181" s="410" t="str">
        <f>VLOOKUP($A181,'[3]Database-Detail'!$B$3:$AJ$1123,10,FALSE)</f>
        <v>Individual</v>
      </c>
      <c r="J181" s="442" t="s">
        <v>1295</v>
      </c>
    </row>
    <row r="182" spans="1:10" x14ac:dyDescent="0.2">
      <c r="A182" s="370" t="s">
        <v>548</v>
      </c>
      <c r="B182" t="str">
        <f>VLOOKUP(A182,'[3]Database-Detail'!$B$3:$AJ$1123,12,FALSE)</f>
        <v>Transit Commission</v>
      </c>
      <c r="C182" t="str">
        <f>VLOOKUP($A182,'[3]Database-Detail'!$B$3:$AJ$1123,13,FALSE)</f>
        <v>Transportation Services Department</v>
      </c>
      <c r="D182" t="str">
        <f>VLOOKUP($A182,'[3]Database-Detail'!$B$3:$AJ$1123,15,FALSE)</f>
        <v>Transit Services</v>
      </c>
      <c r="E182" t="str">
        <f>VLOOKUP($A182,'[3]Database-Detail'!$B$3:$AJ$1123,11,FALSE)</f>
        <v>Renewal of City Assets</v>
      </c>
      <c r="F182" t="str">
        <f>VLOOKUP($A182,'[3]Database-Detail'!$B$3:$AJ$1123,31,FALSE)</f>
        <v>CW</v>
      </c>
      <c r="G182">
        <f>VLOOKUP($A182,'[3]Database-Detail'!$B$3:$AJ$1123,32,FALSE)</f>
        <v>2022</v>
      </c>
      <c r="H182" s="441">
        <v>55235</v>
      </c>
      <c r="I182" s="410" t="str">
        <f>VLOOKUP($A182,'[3]Database-Detail'!$B$3:$AJ$1123,10,FALSE)</f>
        <v>Individual</v>
      </c>
      <c r="J182" s="441" t="s">
        <v>1296</v>
      </c>
    </row>
    <row r="183" spans="1:10" x14ac:dyDescent="0.2">
      <c r="A183" s="370" t="s">
        <v>551</v>
      </c>
      <c r="B183" t="str">
        <f>VLOOKUP(A183,'[3]Database-Detail'!$B$3:$AJ$1123,12,FALSE)</f>
        <v>Transit Commission</v>
      </c>
      <c r="C183" t="str">
        <f>VLOOKUP($A183,'[3]Database-Detail'!$B$3:$AJ$1123,13,FALSE)</f>
        <v>Transportation Services Department</v>
      </c>
      <c r="D183" t="str">
        <f>VLOOKUP($A183,'[3]Database-Detail'!$B$3:$AJ$1123,15,FALSE)</f>
        <v>Transit Services</v>
      </c>
      <c r="E183" t="str">
        <f>VLOOKUP($A183,'[3]Database-Detail'!$B$3:$AJ$1123,11,FALSE)</f>
        <v>Renewal of City Assets</v>
      </c>
      <c r="F183" t="str">
        <f>VLOOKUP($A183,'[3]Database-Detail'!$B$3:$AJ$1123,31,FALSE)</f>
        <v>CW</v>
      </c>
      <c r="G183">
        <f>VLOOKUP($A183,'[3]Database-Detail'!$B$3:$AJ$1123,32,FALSE)</f>
        <v>2023</v>
      </c>
      <c r="H183" s="441">
        <v>900</v>
      </c>
      <c r="I183" s="410" t="str">
        <f>VLOOKUP($A183,'[3]Database-Detail'!$B$3:$AJ$1123,10,FALSE)</f>
        <v>Individual</v>
      </c>
      <c r="J183" s="442" t="s">
        <v>1297</v>
      </c>
    </row>
    <row r="184" spans="1:10" x14ac:dyDescent="0.2">
      <c r="A184" s="370" t="s">
        <v>554</v>
      </c>
      <c r="B184" t="str">
        <f>VLOOKUP(A184,'[3]Database-Detail'!$B$3:$AJ$1123,12,FALSE)</f>
        <v>Transit Commission</v>
      </c>
      <c r="C184" t="str">
        <f>VLOOKUP($A184,'[3]Database-Detail'!$B$3:$AJ$1123,13,FALSE)</f>
        <v>Transportation Services Department</v>
      </c>
      <c r="D184" t="str">
        <f>VLOOKUP($A184,'[3]Database-Detail'!$B$3:$AJ$1123,15,FALSE)</f>
        <v>Transit Services</v>
      </c>
      <c r="E184" t="str">
        <f>VLOOKUP($A184,'[3]Database-Detail'!$B$3:$AJ$1123,11,FALSE)</f>
        <v>Service Enhancement</v>
      </c>
      <c r="F184" t="str">
        <f>VLOOKUP($A184,'[3]Database-Detail'!$B$3:$AJ$1123,31,FALSE)</f>
        <v>CW</v>
      </c>
      <c r="G184">
        <f>VLOOKUP($A184,'[3]Database-Detail'!$B$3:$AJ$1123,32,FALSE)</f>
        <v>2023</v>
      </c>
      <c r="H184" s="441">
        <v>500</v>
      </c>
      <c r="I184" s="410" t="str">
        <f>VLOOKUP($A184,'[3]Database-Detail'!$B$3:$AJ$1123,10,FALSE)</f>
        <v>Individual</v>
      </c>
      <c r="J184" s="442" t="s">
        <v>1310</v>
      </c>
    </row>
    <row r="185" spans="1:10" x14ac:dyDescent="0.2">
      <c r="A185" s="370" t="s">
        <v>555</v>
      </c>
      <c r="B185" t="str">
        <f>VLOOKUP(A185,'[3]Database-Detail'!$B$3:$AJ$1123,12,FALSE)</f>
        <v>Transit Commission</v>
      </c>
      <c r="C185" t="str">
        <f>VLOOKUP($A185,'[3]Database-Detail'!$B$3:$AJ$1123,13,FALSE)</f>
        <v>Transportation Services Department</v>
      </c>
      <c r="D185" t="str">
        <f>VLOOKUP($A185,'[3]Database-Detail'!$B$3:$AJ$1123,15,FALSE)</f>
        <v>Transit Services</v>
      </c>
      <c r="E185" t="str">
        <f>VLOOKUP($A185,'[3]Database-Detail'!$B$3:$AJ$1123,11,FALSE)</f>
        <v>Service Enhancement</v>
      </c>
      <c r="F185" t="str">
        <f>VLOOKUP($A185,'[3]Database-Detail'!$B$3:$AJ$1123,31,FALSE)</f>
        <v>CW</v>
      </c>
      <c r="G185">
        <f>VLOOKUP($A185,'[3]Database-Detail'!$B$3:$AJ$1123,32,FALSE)</f>
        <v>2021</v>
      </c>
      <c r="H185" s="441">
        <v>1000</v>
      </c>
      <c r="I185" s="410" t="str">
        <f>VLOOKUP($A185,'[3]Database-Detail'!$B$3:$AJ$1123,10,FALSE)</f>
        <v>Individual</v>
      </c>
      <c r="J185" s="442" t="s">
        <v>1311</v>
      </c>
    </row>
    <row r="186" spans="1:10" x14ac:dyDescent="0.2">
      <c r="A186" s="370" t="s">
        <v>556</v>
      </c>
      <c r="B186" t="str">
        <f>VLOOKUP(A186,'[3]Database-Detail'!$B$3:$AJ$1123,12,FALSE)</f>
        <v>Transit Commission</v>
      </c>
      <c r="C186" t="str">
        <f>VLOOKUP($A186,'[3]Database-Detail'!$B$3:$AJ$1123,13,FALSE)</f>
        <v>Transportation Services Department</v>
      </c>
      <c r="D186" t="str">
        <f>VLOOKUP($A186,'[3]Database-Detail'!$B$3:$AJ$1123,15,FALSE)</f>
        <v>Transit Services</v>
      </c>
      <c r="E186" t="str">
        <f>VLOOKUP($A186,'[3]Database-Detail'!$B$3:$AJ$1123,11,FALSE)</f>
        <v>Service Enhancement</v>
      </c>
      <c r="F186" t="str">
        <f>VLOOKUP($A186,'[3]Database-Detail'!$B$3:$AJ$1123,31,FALSE)</f>
        <v>CW</v>
      </c>
      <c r="G186">
        <f>VLOOKUP($A186,'[3]Database-Detail'!$B$3:$AJ$1123,32,FALSE)</f>
        <v>2023</v>
      </c>
      <c r="H186" s="441">
        <v>1900</v>
      </c>
      <c r="I186" s="410" t="str">
        <f>VLOOKUP($A186,'[3]Database-Detail'!$B$3:$AJ$1123,10,FALSE)</f>
        <v>Individual</v>
      </c>
      <c r="J186" s="441" t="s">
        <v>1312</v>
      </c>
    </row>
    <row r="187" spans="1:10" x14ac:dyDescent="0.2">
      <c r="A187" s="370" t="s">
        <v>539</v>
      </c>
      <c r="B187" t="str">
        <f>VLOOKUP(A187,'[3]Database-Detail'!$B$3:$AJ$1123,12,FALSE)</f>
        <v>Transit Commission</v>
      </c>
      <c r="C187" t="str">
        <f>VLOOKUP($A187,'[3]Database-Detail'!$B$3:$AJ$1123,13,FALSE)</f>
        <v>Transportation Services Department</v>
      </c>
      <c r="D187" t="str">
        <f>VLOOKUP($A187,'[3]Database-Detail'!$B$3:$AJ$1123,15,FALSE)</f>
        <v>Transit Services</v>
      </c>
      <c r="E187" t="str">
        <f>VLOOKUP($A187,'[3]Database-Detail'!$B$3:$AJ$1123,11,FALSE)</f>
        <v>Renewal of City Assets</v>
      </c>
      <c r="F187" t="str">
        <f>VLOOKUP($A187,'[3]Database-Detail'!$B$3:$AJ$1123,31,FALSE)</f>
        <v>CW</v>
      </c>
      <c r="G187">
        <f>VLOOKUP($A187,'[3]Database-Detail'!$B$3:$AJ$1123,32,FALSE)</f>
        <v>2023</v>
      </c>
      <c r="H187" s="441">
        <v>2000</v>
      </c>
      <c r="I187" s="410" t="str">
        <f>VLOOKUP($A187,'[3]Database-Detail'!$B$3:$AJ$1123,10,FALSE)</f>
        <v>Individual</v>
      </c>
      <c r="J187" s="442" t="s">
        <v>1298</v>
      </c>
    </row>
    <row r="188" spans="1:10" x14ac:dyDescent="0.2">
      <c r="A188" s="370" t="s">
        <v>557</v>
      </c>
      <c r="B188" t="str">
        <f>VLOOKUP(A188,'[3]Database-Detail'!$B$3:$AJ$1123,12,FALSE)</f>
        <v>Transit Commission</v>
      </c>
      <c r="C188" t="str">
        <f>VLOOKUP($A188,'[3]Database-Detail'!$B$3:$AJ$1123,13,FALSE)</f>
        <v>Transportation Services Department</v>
      </c>
      <c r="D188" t="str">
        <f>VLOOKUP($A188,'[3]Database-Detail'!$B$3:$AJ$1123,15,FALSE)</f>
        <v>Transit Services</v>
      </c>
      <c r="E188" t="str">
        <f>VLOOKUP($A188,'[3]Database-Detail'!$B$3:$AJ$1123,11,FALSE)</f>
        <v>Service Enhancement</v>
      </c>
      <c r="F188" t="str">
        <f>VLOOKUP($A188,'[3]Database-Detail'!$B$3:$AJ$1123,31,FALSE)</f>
        <v>CW</v>
      </c>
      <c r="G188">
        <f>VLOOKUP($A188,'[3]Database-Detail'!$B$3:$AJ$1123,32,FALSE)</f>
        <v>2023</v>
      </c>
      <c r="H188" s="441">
        <v>1400</v>
      </c>
      <c r="I188" s="410" t="str">
        <f>VLOOKUP($A188,'[3]Database-Detail'!$B$3:$AJ$1123,10,FALSE)</f>
        <v>Individual</v>
      </c>
      <c r="J188" s="442" t="s">
        <v>1313</v>
      </c>
    </row>
    <row r="189" spans="1:10" x14ac:dyDescent="0.2">
      <c r="A189" s="370" t="s">
        <v>540</v>
      </c>
      <c r="B189" t="str">
        <f>VLOOKUP(A189,'[3]Database-Detail'!$B$3:$AJ$1123,12,FALSE)</f>
        <v>Transit Commission</v>
      </c>
      <c r="C189" t="str">
        <f>VLOOKUP($A189,'[3]Database-Detail'!$B$3:$AJ$1123,13,FALSE)</f>
        <v>Transportation Services Department</v>
      </c>
      <c r="D189" t="str">
        <f>VLOOKUP($A189,'[3]Database-Detail'!$B$3:$AJ$1123,15,FALSE)</f>
        <v>Transit Services</v>
      </c>
      <c r="E189" t="str">
        <f>VLOOKUP($A189,'[3]Database-Detail'!$B$3:$AJ$1123,11,FALSE)</f>
        <v>Renewal of City Assets</v>
      </c>
      <c r="F189" t="str">
        <f>VLOOKUP($A189,'[3]Database-Detail'!$B$3:$AJ$1123,31,FALSE)</f>
        <v>CW</v>
      </c>
      <c r="G189">
        <f>VLOOKUP($A189,'[3]Database-Detail'!$B$3:$AJ$1123,32,FALSE)</f>
        <v>2023</v>
      </c>
      <c r="H189" s="441">
        <v>1600</v>
      </c>
      <c r="I189" s="410" t="str">
        <f>VLOOKUP($A189,'[3]Database-Detail'!$B$3:$AJ$1123,10,FALSE)</f>
        <v>Individual</v>
      </c>
      <c r="J189" s="441" t="s">
        <v>356</v>
      </c>
    </row>
    <row r="190" spans="1:10" x14ac:dyDescent="0.2">
      <c r="A190" s="370" t="s">
        <v>541</v>
      </c>
      <c r="B190" t="str">
        <f>VLOOKUP(A190,'[3]Database-Detail'!$B$3:$AJ$1123,12,FALSE)</f>
        <v>Transit Commission</v>
      </c>
      <c r="C190" t="str">
        <f>VLOOKUP($A190,'[3]Database-Detail'!$B$3:$AJ$1123,13,FALSE)</f>
        <v>Transportation Services Department</v>
      </c>
      <c r="D190" t="str">
        <f>VLOOKUP($A190,'[3]Database-Detail'!$B$3:$AJ$1123,15,FALSE)</f>
        <v>Transit Services</v>
      </c>
      <c r="E190" t="str">
        <f>VLOOKUP($A190,'[3]Database-Detail'!$B$3:$AJ$1123,11,FALSE)</f>
        <v>Renewal of City Assets</v>
      </c>
      <c r="F190" t="str">
        <f>VLOOKUP($A190,'[3]Database-Detail'!$B$3:$AJ$1123,31,FALSE)</f>
        <v>CW</v>
      </c>
      <c r="G190">
        <f>VLOOKUP($A190,'[3]Database-Detail'!$B$3:$AJ$1123,32,FALSE)</f>
        <v>2023</v>
      </c>
      <c r="H190" s="441">
        <v>4000</v>
      </c>
      <c r="I190" s="410" t="str">
        <f>VLOOKUP($A190,'[3]Database-Detail'!$B$3:$AJ$1123,10,FALSE)</f>
        <v>Individual</v>
      </c>
      <c r="J190" s="442" t="s">
        <v>1299</v>
      </c>
    </row>
    <row r="191" spans="1:10" x14ac:dyDescent="0.2">
      <c r="A191" s="370" t="s">
        <v>558</v>
      </c>
      <c r="B191" t="str">
        <f>VLOOKUP(A191,'[3]Database-Detail'!$B$3:$AJ$1123,12,FALSE)</f>
        <v>Transit Commission</v>
      </c>
      <c r="C191" t="str">
        <f>VLOOKUP($A191,'[3]Database-Detail'!$B$3:$AJ$1123,13,FALSE)</f>
        <v>Transportation Services Department</v>
      </c>
      <c r="D191" t="str">
        <f>VLOOKUP($A191,'[3]Database-Detail'!$B$3:$AJ$1123,15,FALSE)</f>
        <v>Transit Services</v>
      </c>
      <c r="E191" t="str">
        <f>VLOOKUP($A191,'[3]Database-Detail'!$B$3:$AJ$1123,11,FALSE)</f>
        <v>Service Enhancement</v>
      </c>
      <c r="F191" t="str">
        <f>VLOOKUP($A191,'[3]Database-Detail'!$B$3:$AJ$1123,31,FALSE)</f>
        <v>CW</v>
      </c>
      <c r="G191">
        <f>VLOOKUP($A191,'[3]Database-Detail'!$B$3:$AJ$1123,32,FALSE)</f>
        <v>2023</v>
      </c>
      <c r="H191" s="441">
        <v>400</v>
      </c>
      <c r="I191" s="410" t="str">
        <f>VLOOKUP($A191,'[3]Database-Detail'!$B$3:$AJ$1123,10,FALSE)</f>
        <v>Individual</v>
      </c>
      <c r="J191" s="442" t="s">
        <v>1314</v>
      </c>
    </row>
    <row r="192" spans="1:10" x14ac:dyDescent="0.2">
      <c r="A192" s="370" t="s">
        <v>542</v>
      </c>
      <c r="B192" t="str">
        <f>VLOOKUP(A192,'[3]Database-Detail'!$B$3:$AJ$1123,12,FALSE)</f>
        <v>Transit Commission</v>
      </c>
      <c r="C192" t="str">
        <f>VLOOKUP($A192,'[3]Database-Detail'!$B$3:$AJ$1123,13,FALSE)</f>
        <v>Transportation Services Department</v>
      </c>
      <c r="D192" t="str">
        <f>VLOOKUP($A192,'[3]Database-Detail'!$B$3:$AJ$1123,15,FALSE)</f>
        <v>Transit Services</v>
      </c>
      <c r="E192" t="str">
        <f>VLOOKUP($A192,'[3]Database-Detail'!$B$3:$AJ$1123,11,FALSE)</f>
        <v>Renewal of City Assets</v>
      </c>
      <c r="F192" t="str">
        <f>VLOOKUP($A192,'[3]Database-Detail'!$B$3:$AJ$1123,31,FALSE)</f>
        <v>CW</v>
      </c>
      <c r="G192">
        <f>VLOOKUP($A192,'[3]Database-Detail'!$B$3:$AJ$1123,32,FALSE)</f>
        <v>2023</v>
      </c>
      <c r="H192" s="441">
        <v>600</v>
      </c>
      <c r="I192" s="410" t="str">
        <f>VLOOKUP($A192,'[3]Database-Detail'!$B$3:$AJ$1123,10,FALSE)</f>
        <v>Individual</v>
      </c>
      <c r="J192" s="442" t="s">
        <v>1300</v>
      </c>
    </row>
    <row r="193" spans="1:10" x14ac:dyDescent="0.2">
      <c r="A193" s="370" t="s">
        <v>559</v>
      </c>
      <c r="B193" t="str">
        <f>VLOOKUP(A193,'[3]Database-Detail'!$B$3:$AJ$1123,12,FALSE)</f>
        <v>Transit Commission</v>
      </c>
      <c r="C193" t="str">
        <f>VLOOKUP($A193,'[3]Database-Detail'!$B$3:$AJ$1123,13,FALSE)</f>
        <v>Transportation Services Department</v>
      </c>
      <c r="D193" t="str">
        <f>VLOOKUP($A193,'[3]Database-Detail'!$B$3:$AJ$1123,15,FALSE)</f>
        <v>Transit Services</v>
      </c>
      <c r="E193" t="str">
        <f>VLOOKUP($A193,'[3]Database-Detail'!$B$3:$AJ$1123,11,FALSE)</f>
        <v>Service Enhancement</v>
      </c>
      <c r="F193" t="str">
        <f>VLOOKUP($A193,'[3]Database-Detail'!$B$3:$AJ$1123,31,FALSE)</f>
        <v>CW</v>
      </c>
      <c r="G193">
        <f>VLOOKUP($A193,'[3]Database-Detail'!$B$3:$AJ$1123,32,FALSE)</f>
        <v>2023</v>
      </c>
      <c r="H193" s="441">
        <v>2000</v>
      </c>
      <c r="I193" s="410" t="str">
        <f>VLOOKUP($A193,'[3]Database-Detail'!$B$3:$AJ$1123,10,FALSE)</f>
        <v>Individual</v>
      </c>
      <c r="J193" s="442" t="s">
        <v>1315</v>
      </c>
    </row>
    <row r="194" spans="1:10" x14ac:dyDescent="0.2">
      <c r="A194" s="370" t="s">
        <v>552</v>
      </c>
      <c r="B194" t="str">
        <f>VLOOKUP(A194,'[3]Database-Detail'!$B$3:$AJ$1123,12,FALSE)</f>
        <v>Transit Commission</v>
      </c>
      <c r="C194" t="str">
        <f>VLOOKUP($A194,'[3]Database-Detail'!$B$3:$AJ$1123,13,FALSE)</f>
        <v>Transportation Services Department</v>
      </c>
      <c r="D194" t="str">
        <f>VLOOKUP($A194,'[3]Database-Detail'!$B$3:$AJ$1123,15,FALSE)</f>
        <v>Transit Services</v>
      </c>
      <c r="E194" t="str">
        <f>VLOOKUP($A194,'[3]Database-Detail'!$B$3:$AJ$1123,11,FALSE)</f>
        <v>Growth</v>
      </c>
      <c r="F194" t="str">
        <f>VLOOKUP($A194,'[3]Database-Detail'!$B$3:$AJ$1123,31,FALSE)</f>
        <v>CW</v>
      </c>
      <c r="G194">
        <f>VLOOKUP($A194,'[3]Database-Detail'!$B$3:$AJ$1123,32,FALSE)</f>
        <v>2023</v>
      </c>
      <c r="H194" s="441">
        <v>4200</v>
      </c>
      <c r="I194" s="410" t="str">
        <f>VLOOKUP($A194,'[3]Database-Detail'!$B$3:$AJ$1123,10,FALSE)</f>
        <v>Individual</v>
      </c>
      <c r="J194" s="442" t="s">
        <v>1301</v>
      </c>
    </row>
    <row r="195" spans="1:10" x14ac:dyDescent="0.2">
      <c r="A195" s="370" t="s">
        <v>543</v>
      </c>
      <c r="B195" t="str">
        <f>VLOOKUP(A195,'[3]Database-Detail'!$B$3:$AJ$1123,12,FALSE)</f>
        <v>Transit Commission</v>
      </c>
      <c r="C195" t="str">
        <f>VLOOKUP($A195,'[3]Database-Detail'!$B$3:$AJ$1123,13,FALSE)</f>
        <v>Transportation Services Department</v>
      </c>
      <c r="D195" t="str">
        <f>VLOOKUP($A195,'[3]Database-Detail'!$B$3:$AJ$1123,15,FALSE)</f>
        <v>Transit Services</v>
      </c>
      <c r="E195" t="str">
        <f>VLOOKUP($A195,'[3]Database-Detail'!$B$3:$AJ$1123,11,FALSE)</f>
        <v>Renewal of City Assets</v>
      </c>
      <c r="F195" t="str">
        <f>VLOOKUP($A195,'[3]Database-Detail'!$B$3:$AJ$1123,31,FALSE)</f>
        <v>CW</v>
      </c>
      <c r="G195">
        <f>VLOOKUP($A195,'[3]Database-Detail'!$B$3:$AJ$1123,32,FALSE)</f>
        <v>2023</v>
      </c>
      <c r="H195" s="441">
        <v>1800</v>
      </c>
      <c r="I195" s="410" t="str">
        <f>VLOOKUP($A195,'[3]Database-Detail'!$B$3:$AJ$1123,10,FALSE)</f>
        <v>Individual</v>
      </c>
      <c r="J195" s="442" t="s">
        <v>1302</v>
      </c>
    </row>
    <row r="196" spans="1:10" x14ac:dyDescent="0.2">
      <c r="A196" s="370" t="s">
        <v>544</v>
      </c>
      <c r="B196" t="str">
        <f>VLOOKUP(A196,'[3]Database-Detail'!$B$3:$AJ$1123,12,FALSE)</f>
        <v>Transit Commission</v>
      </c>
      <c r="C196" t="str">
        <f>VLOOKUP($A196,'[3]Database-Detail'!$B$3:$AJ$1123,13,FALSE)</f>
        <v>Transportation Services Department</v>
      </c>
      <c r="D196" t="str">
        <f>VLOOKUP($A196,'[3]Database-Detail'!$B$3:$AJ$1123,15,FALSE)</f>
        <v>Transit Services</v>
      </c>
      <c r="E196" t="str">
        <f>VLOOKUP($A196,'[3]Database-Detail'!$B$3:$AJ$1123,11,FALSE)</f>
        <v>Renewal of City Assets</v>
      </c>
      <c r="F196" t="str">
        <f>VLOOKUP($A196,'[3]Database-Detail'!$B$3:$AJ$1123,31,FALSE)</f>
        <v>CW</v>
      </c>
      <c r="G196">
        <f>VLOOKUP($A196,'[3]Database-Detail'!$B$3:$AJ$1123,32,FALSE)</f>
        <v>2023</v>
      </c>
      <c r="H196" s="441">
        <v>1750</v>
      </c>
      <c r="I196" s="410" t="str">
        <f>VLOOKUP($A196,'[3]Database-Detail'!$B$3:$AJ$1123,10,FALSE)</f>
        <v>Individual</v>
      </c>
      <c r="J196" s="441" t="s">
        <v>1303</v>
      </c>
    </row>
    <row r="197" spans="1:10" x14ac:dyDescent="0.2">
      <c r="A197" s="370" t="s">
        <v>545</v>
      </c>
      <c r="B197" t="str">
        <f>VLOOKUP(A197,'[3]Database-Detail'!$B$3:$AJ$1123,12,FALSE)</f>
        <v>Transit Commission</v>
      </c>
      <c r="C197" t="str">
        <f>VLOOKUP($A197,'[3]Database-Detail'!$B$3:$AJ$1123,13,FALSE)</f>
        <v>Transportation Services Department</v>
      </c>
      <c r="D197" t="str">
        <f>VLOOKUP($A197,'[3]Database-Detail'!$B$3:$AJ$1123,15,FALSE)</f>
        <v>Transit Services</v>
      </c>
      <c r="E197" t="str">
        <f>VLOOKUP($A197,'[3]Database-Detail'!$B$3:$AJ$1123,11,FALSE)</f>
        <v>Renewal of City Assets</v>
      </c>
      <c r="F197" t="str">
        <f>VLOOKUP($A197,'[3]Database-Detail'!$B$3:$AJ$1123,31,FALSE)</f>
        <v>CW</v>
      </c>
      <c r="G197">
        <f>VLOOKUP($A197,'[3]Database-Detail'!$B$3:$AJ$1123,32,FALSE)</f>
        <v>2023</v>
      </c>
      <c r="H197" s="441">
        <v>1000</v>
      </c>
      <c r="I197" s="410" t="str">
        <f>VLOOKUP($A197,'[3]Database-Detail'!$B$3:$AJ$1123,10,FALSE)</f>
        <v>Individual</v>
      </c>
      <c r="J197" s="442" t="s">
        <v>1304</v>
      </c>
    </row>
    <row r="198" spans="1:10" x14ac:dyDescent="0.2">
      <c r="A198" s="370" t="s">
        <v>546</v>
      </c>
      <c r="B198" t="str">
        <f>VLOOKUP(A198,'[3]Database-Detail'!$B$3:$AJ$1123,12,FALSE)</f>
        <v>Transit Commission</v>
      </c>
      <c r="C198" t="str">
        <f>VLOOKUP($A198,'[3]Database-Detail'!$B$3:$AJ$1123,13,FALSE)</f>
        <v>Transportation Services Department</v>
      </c>
      <c r="D198" t="str">
        <f>VLOOKUP($A198,'[3]Database-Detail'!$B$3:$AJ$1123,15,FALSE)</f>
        <v>Transit Services</v>
      </c>
      <c r="E198" t="str">
        <f>VLOOKUP($A198,'[3]Database-Detail'!$B$3:$AJ$1123,11,FALSE)</f>
        <v>Renewal of City Assets</v>
      </c>
      <c r="F198" t="str">
        <f>VLOOKUP($A198,'[3]Database-Detail'!$B$3:$AJ$1123,31,FALSE)</f>
        <v>CW</v>
      </c>
      <c r="G198">
        <f>VLOOKUP($A198,'[3]Database-Detail'!$B$3:$AJ$1123,32,FALSE)</f>
        <v>2023</v>
      </c>
      <c r="H198" s="441">
        <v>1700</v>
      </c>
      <c r="I198" s="410" t="str">
        <f>VLOOKUP($A198,'[3]Database-Detail'!$B$3:$AJ$1123,10,FALSE)</f>
        <v>Individual</v>
      </c>
      <c r="J198" s="441" t="s">
        <v>1305</v>
      </c>
    </row>
    <row r="199" spans="1:10" x14ac:dyDescent="0.2">
      <c r="A199" s="370" t="s">
        <v>618</v>
      </c>
      <c r="B199" t="str">
        <f>VLOOKUP(A199,'[3]Database-Detail'!$B$3:$AJ$1123,12,FALSE)</f>
        <v>Transportation Committee</v>
      </c>
      <c r="C199" t="str">
        <f>VLOOKUP($A199,'[3]Database-Detail'!$B$3:$AJ$1123,13,FALSE)</f>
        <v>Transportation Services Department</v>
      </c>
      <c r="D199" t="str">
        <f>VLOOKUP($A199,'[3]Database-Detail'!$B$3:$AJ$1123,15,FALSE)</f>
        <v>Transportation Services</v>
      </c>
      <c r="E199" t="str">
        <f>VLOOKUP($A199,'[3]Database-Detail'!$B$3:$AJ$1123,11,FALSE)</f>
        <v>Growth</v>
      </c>
      <c r="F199" t="str">
        <f>VLOOKUP($A199,'[3]Database-Detail'!$B$3:$AJ$1123,31,FALSE)</f>
        <v>CW</v>
      </c>
      <c r="G199">
        <f>VLOOKUP($A199,'[3]Database-Detail'!$B$3:$AJ$1123,32,FALSE)</f>
        <v>2021</v>
      </c>
      <c r="H199" s="441">
        <v>865</v>
      </c>
      <c r="I199" s="410" t="str">
        <f>VLOOKUP($A199,'[3]Database-Detail'!$B$3:$AJ$1123,10,FALSE)</f>
        <v>Individual</v>
      </c>
      <c r="J199" s="442" t="s">
        <v>1377</v>
      </c>
    </row>
    <row r="200" spans="1:10" x14ac:dyDescent="0.2">
      <c r="A200" s="370" t="s">
        <v>164</v>
      </c>
      <c r="B200" t="str">
        <f>VLOOKUP(A200,'[3]Database-Detail'!$B$3:$AJ$1123,12,FALSE)</f>
        <v>Transportation Committee</v>
      </c>
      <c r="C200" t="str">
        <f>VLOOKUP($A200,'[3]Database-Detail'!$B$3:$AJ$1123,13,FALSE)</f>
        <v>Planning, Infrastructure &amp; Economic Development Department</v>
      </c>
      <c r="D200" t="str">
        <f>VLOOKUP($A200,'[3]Database-Detail'!$B$3:$AJ$1123,15,FALSE)</f>
        <v>Integrated Roads, Water &amp; Wastewater</v>
      </c>
      <c r="E200" t="str">
        <f>VLOOKUP($A200,'[3]Database-Detail'!$B$3:$AJ$1123,11,FALSE)</f>
        <v>Renewal of City Assets</v>
      </c>
      <c r="F200">
        <f>VLOOKUP($A200,'[3]Database-Detail'!$B$3:$AJ$1123,31,FALSE)</f>
        <v>14</v>
      </c>
      <c r="G200">
        <f>VLOOKUP($A200,'[3]Database-Detail'!$B$3:$AJ$1123,32,FALSE)</f>
        <v>2020</v>
      </c>
      <c r="H200" s="441">
        <v>4470</v>
      </c>
      <c r="I200" s="410" t="str">
        <f>VLOOKUP($A200,'[3]Database-Detail'!$B$3:$AJ$1123,10,FALSE)</f>
        <v>Integrated Rehab-Intensification Areas</v>
      </c>
      <c r="J200" s="442" t="s">
        <v>1337</v>
      </c>
    </row>
    <row r="201" spans="1:10" x14ac:dyDescent="0.2">
      <c r="A201" s="370" t="s">
        <v>224</v>
      </c>
      <c r="B201" t="str">
        <f>VLOOKUP(A201,'[3]Database-Detail'!$B$3:$AJ$1123,12,FALSE)</f>
        <v>Transportation Committee</v>
      </c>
      <c r="C201" t="str">
        <f>VLOOKUP($A201,'[3]Database-Detail'!$B$3:$AJ$1123,13,FALSE)</f>
        <v>Transportation Services Department</v>
      </c>
      <c r="D201" t="str">
        <f>VLOOKUP($A201,'[3]Database-Detail'!$B$3:$AJ$1123,15,FALSE)</f>
        <v>Transportation Services</v>
      </c>
      <c r="E201" t="str">
        <f>VLOOKUP($A201,'[3]Database-Detail'!$B$3:$AJ$1123,11,FALSE)</f>
        <v>Growth</v>
      </c>
      <c r="F201">
        <f>VLOOKUP($A201,'[3]Database-Detail'!$B$3:$AJ$1123,31,FALSE)</f>
        <v>3</v>
      </c>
      <c r="G201">
        <f>VLOOKUP($A201,'[3]Database-Detail'!$B$3:$AJ$1123,32,FALSE)</f>
        <v>2026</v>
      </c>
      <c r="H201" s="441">
        <v>22900</v>
      </c>
      <c r="I201" s="410" t="str">
        <f>VLOOKUP($A201,'[3]Database-Detail'!$B$3:$AJ$1123,10,FALSE)</f>
        <v>Individual</v>
      </c>
      <c r="J201" s="441" t="s">
        <v>1378</v>
      </c>
    </row>
    <row r="202" spans="1:10" x14ac:dyDescent="0.2">
      <c r="A202" s="370" t="s">
        <v>592</v>
      </c>
      <c r="B202" t="str">
        <f>VLOOKUP(A202,'[3]Database-Detail'!$B$3:$AJ$1123,12,FALSE)</f>
        <v>Transportation Committee</v>
      </c>
      <c r="C202" t="str">
        <f>VLOOKUP($A202,'[3]Database-Detail'!$B$3:$AJ$1123,13,FALSE)</f>
        <v>Planning, Infrastructure &amp; Economic Development Department</v>
      </c>
      <c r="D202" t="str">
        <f>VLOOKUP($A202,'[3]Database-Detail'!$B$3:$AJ$1123,15,FALSE)</f>
        <v>Transportation Services</v>
      </c>
      <c r="E202" t="str">
        <f>VLOOKUP($A202,'[3]Database-Detail'!$B$3:$AJ$1123,11,FALSE)</f>
        <v>Renewal of City Assets</v>
      </c>
      <c r="F202">
        <f>VLOOKUP($A202,'[3]Database-Detail'!$B$3:$AJ$1123,31,FALSE)</f>
        <v>12</v>
      </c>
      <c r="G202">
        <f>VLOOKUP($A202,'[3]Database-Detail'!$B$3:$AJ$1123,32,FALSE)</f>
        <v>2018</v>
      </c>
      <c r="H202" s="441">
        <v>380</v>
      </c>
      <c r="I202" s="410" t="str">
        <f>VLOOKUP($A202,'[3]Database-Detail'!$B$3:$AJ$1123,10,FALSE)</f>
        <v>Pedestrian Facilities</v>
      </c>
      <c r="J202" s="442" t="s">
        <v>1363</v>
      </c>
    </row>
    <row r="203" spans="1:10" x14ac:dyDescent="0.2">
      <c r="A203" s="370" t="s">
        <v>562</v>
      </c>
      <c r="B203" t="str">
        <f>VLOOKUP(A203,'[3]Database-Detail'!$B$3:$AJ$1123,12,FALSE)</f>
        <v>Transportation Committee</v>
      </c>
      <c r="C203" t="str">
        <f>VLOOKUP($A203,'[3]Database-Detail'!$B$3:$AJ$1123,13,FALSE)</f>
        <v>Planning, Infrastructure &amp; Economic Development Department</v>
      </c>
      <c r="D203" t="str">
        <f>VLOOKUP($A203,'[3]Database-Detail'!$B$3:$AJ$1123,15,FALSE)</f>
        <v>Integrated Roads, Water &amp; Wastewater</v>
      </c>
      <c r="E203" t="str">
        <f>VLOOKUP($A203,'[3]Database-Detail'!$B$3:$AJ$1123,11,FALSE)</f>
        <v>Renewal of City Assets</v>
      </c>
      <c r="F203" t="str">
        <f>VLOOKUP($A203,'[3]Database-Detail'!$B$3:$AJ$1123,31,FALSE)</f>
        <v>12</v>
      </c>
      <c r="G203" t="str">
        <f>VLOOKUP($A203,'[3]Database-Detail'!$B$3:$AJ$1123,32,FALSE)</f>
        <v>2020</v>
      </c>
      <c r="H203" s="441">
        <v>25328</v>
      </c>
      <c r="I203" s="410" t="str">
        <f>VLOOKUP($A203,'[3]Database-Detail'!$B$3:$AJ$1123,10,FALSE)</f>
        <v>Integrated Rehab-Intensification Areas</v>
      </c>
    </row>
    <row r="204" spans="1:10" x14ac:dyDescent="0.2">
      <c r="A204" s="370" t="s">
        <v>563</v>
      </c>
      <c r="B204" t="str">
        <f>VLOOKUP(A204,'[3]Database-Detail'!$B$3:$AJ$1123,12,FALSE)</f>
        <v>Transportation Committee</v>
      </c>
      <c r="C204" t="str">
        <f>VLOOKUP($A204,'[3]Database-Detail'!$B$3:$AJ$1123,13,FALSE)</f>
        <v>Planning, Infrastructure &amp; Economic Development Department</v>
      </c>
      <c r="D204" t="str">
        <f>VLOOKUP($A204,'[3]Database-Detail'!$B$3:$AJ$1123,15,FALSE)</f>
        <v>Integrated Roads, Water &amp; Wastewater</v>
      </c>
      <c r="E204" t="str">
        <f>VLOOKUP($A204,'[3]Database-Detail'!$B$3:$AJ$1123,11,FALSE)</f>
        <v>Renewal of City Assets</v>
      </c>
      <c r="F204" t="str">
        <f>VLOOKUP($A204,'[3]Database-Detail'!$B$3:$AJ$1123,31,FALSE)</f>
        <v>14</v>
      </c>
      <c r="G204" t="str">
        <f>VLOOKUP($A204,'[3]Database-Detail'!$B$3:$AJ$1123,32,FALSE)</f>
        <v>2021</v>
      </c>
      <c r="H204" s="441">
        <v>1700</v>
      </c>
      <c r="I204" s="410" t="str">
        <f>VLOOKUP($A204,'[3]Database-Detail'!$B$3:$AJ$1123,10,FALSE)</f>
        <v>Integrated Rehab-Intensification Areas</v>
      </c>
      <c r="J204" s="442" t="s">
        <v>1338</v>
      </c>
    </row>
    <row r="205" spans="1:10" x14ac:dyDescent="0.2">
      <c r="A205" s="370" t="s">
        <v>170</v>
      </c>
      <c r="B205" t="str">
        <f>VLOOKUP(A205,'[3]Database-Detail'!$B$3:$AJ$1123,12,FALSE)</f>
        <v>Transportation Committee</v>
      </c>
      <c r="C205" t="str">
        <f>VLOOKUP($A205,'[3]Database-Detail'!$B$3:$AJ$1123,13,FALSE)</f>
        <v>Planning, Infrastructure &amp; Economic Development Department</v>
      </c>
      <c r="D205" t="str">
        <f>VLOOKUP($A205,'[3]Database-Detail'!$B$3:$AJ$1123,15,FALSE)</f>
        <v>Integrated Roads, Water &amp; Wastewater</v>
      </c>
      <c r="E205" t="str">
        <f>VLOOKUP($A205,'[3]Database-Detail'!$B$3:$AJ$1123,11,FALSE)</f>
        <v>Renewal of City Assets</v>
      </c>
      <c r="F205" t="str">
        <f>VLOOKUP($A205,'[3]Database-Detail'!$B$3:$AJ$1123,31,FALSE)</f>
        <v>14</v>
      </c>
      <c r="G205" t="str">
        <f>VLOOKUP($A205,'[3]Database-Detail'!$B$3:$AJ$1123,32,FALSE)</f>
        <v>2021</v>
      </c>
      <c r="H205" s="441">
        <v>8885</v>
      </c>
      <c r="I205" s="410" t="str">
        <f>VLOOKUP($A205,'[3]Database-Detail'!$B$3:$AJ$1123,10,FALSE)</f>
        <v>Integrated Rehab-Intensification Areas</v>
      </c>
      <c r="J205" s="442" t="s">
        <v>1339</v>
      </c>
    </row>
    <row r="206" spans="1:10" x14ac:dyDescent="0.2">
      <c r="A206" s="370" t="s">
        <v>593</v>
      </c>
      <c r="B206" t="str">
        <f>VLOOKUP(A206,'[3]Database-Detail'!$B$3:$AJ$1123,12,FALSE)</f>
        <v>Transportation Committee</v>
      </c>
      <c r="C206" t="str">
        <f>VLOOKUP($A206,'[3]Database-Detail'!$B$3:$AJ$1123,13,FALSE)</f>
        <v>Planning, Infrastructure &amp; Economic Development Department</v>
      </c>
      <c r="D206" t="str">
        <f>VLOOKUP($A206,'[3]Database-Detail'!$B$3:$AJ$1123,15,FALSE)</f>
        <v>Transportation Services</v>
      </c>
      <c r="E206" t="str">
        <f>VLOOKUP($A206,'[3]Database-Detail'!$B$3:$AJ$1123,11,FALSE)</f>
        <v>Renewal of City Assets</v>
      </c>
      <c r="F206" t="str">
        <f>VLOOKUP($A206,'[3]Database-Detail'!$B$3:$AJ$1123,31,FALSE)</f>
        <v>CW</v>
      </c>
      <c r="G206">
        <f>VLOOKUP($A206,'[3]Database-Detail'!$B$3:$AJ$1123,32,FALSE)</f>
        <v>2021</v>
      </c>
      <c r="H206" s="441">
        <v>1028</v>
      </c>
      <c r="I206" s="410" t="str">
        <f>VLOOKUP($A206,'[3]Database-Detail'!$B$3:$AJ$1123,10,FALSE)</f>
        <v>Structures - Transportation</v>
      </c>
      <c r="J206" s="441" t="s">
        <v>355</v>
      </c>
    </row>
    <row r="207" spans="1:10" x14ac:dyDescent="0.2">
      <c r="A207" s="370" t="s">
        <v>594</v>
      </c>
      <c r="B207" t="str">
        <f>VLOOKUP(A207,'[3]Database-Detail'!$B$3:$AJ$1123,12,FALSE)</f>
        <v>Transportation Committee</v>
      </c>
      <c r="C207" t="str">
        <f>VLOOKUP($A207,'[3]Database-Detail'!$B$3:$AJ$1123,13,FALSE)</f>
        <v>Planning, Infrastructure &amp; Economic Development Department</v>
      </c>
      <c r="D207" t="str">
        <f>VLOOKUP($A207,'[3]Database-Detail'!$B$3:$AJ$1123,15,FALSE)</f>
        <v>Transportation Services</v>
      </c>
      <c r="E207" t="str">
        <f>VLOOKUP($A207,'[3]Database-Detail'!$B$3:$AJ$1123,11,FALSE)</f>
        <v>Renewal of City Assets</v>
      </c>
      <c r="F207" t="str">
        <f>VLOOKUP($A207,'[3]Database-Detail'!$B$3:$AJ$1123,31,FALSE)</f>
        <v>CW</v>
      </c>
      <c r="G207">
        <f>VLOOKUP($A207,'[3]Database-Detail'!$B$3:$AJ$1123,32,FALSE)</f>
        <v>2021</v>
      </c>
      <c r="H207" s="441">
        <v>990</v>
      </c>
      <c r="I207" s="410" t="str">
        <f>VLOOKUP($A207,'[3]Database-Detail'!$B$3:$AJ$1123,10,FALSE)</f>
        <v>Structures - Transportation</v>
      </c>
      <c r="J207" s="441" t="s">
        <v>1350</v>
      </c>
    </row>
    <row r="208" spans="1:10" x14ac:dyDescent="0.2">
      <c r="A208" s="370" t="s">
        <v>564</v>
      </c>
      <c r="B208" t="str">
        <f>VLOOKUP(A208,'[3]Database-Detail'!$B$3:$AJ$1123,12,FALSE)</f>
        <v>Transportation Committee</v>
      </c>
      <c r="C208" t="str">
        <f>VLOOKUP($A208,'[3]Database-Detail'!$B$3:$AJ$1123,13,FALSE)</f>
        <v>Planning, Infrastructure &amp; Economic Development Department</v>
      </c>
      <c r="D208" t="str">
        <f>VLOOKUP($A208,'[3]Database-Detail'!$B$3:$AJ$1123,15,FALSE)</f>
        <v>Integrated Roads, Water &amp; Wastewater</v>
      </c>
      <c r="E208" t="str">
        <f>VLOOKUP($A208,'[3]Database-Detail'!$B$3:$AJ$1123,11,FALSE)</f>
        <v>Renewal of City Assets</v>
      </c>
      <c r="F208" t="str">
        <f>VLOOKUP($A208,'[3]Database-Detail'!$B$3:$AJ$1123,31,FALSE)</f>
        <v>CW</v>
      </c>
      <c r="G208">
        <f>VLOOKUP($A208,'[3]Database-Detail'!$B$3:$AJ$1123,32,FALSE)</f>
        <v>2018</v>
      </c>
      <c r="H208" s="441">
        <v>1000</v>
      </c>
      <c r="I208" s="410" t="str">
        <f>VLOOKUP($A208,'[3]Database-Detail'!$B$3:$AJ$1123,10,FALSE)</f>
        <v>Integrated Road, Sewer &amp; Water Program</v>
      </c>
      <c r="J208" s="442" t="s">
        <v>1320</v>
      </c>
    </row>
    <row r="209" spans="1:10" x14ac:dyDescent="0.2">
      <c r="A209" s="370" t="s">
        <v>565</v>
      </c>
      <c r="B209" t="str">
        <f>VLOOKUP(A209,'[3]Database-Detail'!$B$3:$AJ$1123,12,FALSE)</f>
        <v>Transportation Committee</v>
      </c>
      <c r="C209" t="str">
        <f>VLOOKUP($A209,'[3]Database-Detail'!$B$3:$AJ$1123,13,FALSE)</f>
        <v>Planning, Infrastructure &amp; Economic Development Department</v>
      </c>
      <c r="D209" t="str">
        <f>VLOOKUP($A209,'[3]Database-Detail'!$B$3:$AJ$1123,15,FALSE)</f>
        <v>Integrated Roads, Water &amp; Wastewater</v>
      </c>
      <c r="E209" t="str">
        <f>VLOOKUP($A209,'[3]Database-Detail'!$B$3:$AJ$1123,11,FALSE)</f>
        <v>Renewal of City Assets</v>
      </c>
      <c r="F209" t="str">
        <f>VLOOKUP($A209,'[3]Database-Detail'!$B$3:$AJ$1123,31,FALSE)</f>
        <v>CW</v>
      </c>
      <c r="G209">
        <f>VLOOKUP($A209,'[3]Database-Detail'!$B$3:$AJ$1123,32,FALSE)</f>
        <v>2021</v>
      </c>
      <c r="H209" s="441">
        <v>760</v>
      </c>
      <c r="I209" s="410" t="str">
        <f>VLOOKUP($A209,'[3]Database-Detail'!$B$3:$AJ$1123,10,FALSE)</f>
        <v>Integrated Road, Sewer &amp; Water Program</v>
      </c>
      <c r="J209" s="442" t="s">
        <v>1321</v>
      </c>
    </row>
    <row r="210" spans="1:10" x14ac:dyDescent="0.2">
      <c r="A210" s="370" t="s">
        <v>225</v>
      </c>
      <c r="B210" t="str">
        <f>VLOOKUP(A210,'[3]Database-Detail'!$B$3:$AJ$1123,12,FALSE)</f>
        <v>Transportation Committee</v>
      </c>
      <c r="C210" t="str">
        <f>VLOOKUP($A210,'[3]Database-Detail'!$B$3:$AJ$1123,13,FALSE)</f>
        <v>Transportation Services Department</v>
      </c>
      <c r="D210" t="str">
        <f>VLOOKUP($A210,'[3]Database-Detail'!$B$3:$AJ$1123,15,FALSE)</f>
        <v>Transit Services</v>
      </c>
      <c r="E210" t="str">
        <f>VLOOKUP($A210,'[3]Database-Detail'!$B$3:$AJ$1123,11,FALSE)</f>
        <v>Growth</v>
      </c>
      <c r="F210" t="str">
        <f>VLOOKUP($A210,'[3]Database-Detail'!$B$3:$AJ$1123,31,FALSE)</f>
        <v>CW</v>
      </c>
      <c r="G210">
        <f>VLOOKUP($A210,'[3]Database-Detail'!$B$3:$AJ$1123,32,FALSE)</f>
        <v>2021</v>
      </c>
      <c r="H210" s="441">
        <v>438</v>
      </c>
      <c r="I210" s="410" t="str">
        <f>VLOOKUP($A210,'[3]Database-Detail'!$B$3:$AJ$1123,10,FALSE)</f>
        <v>Individual</v>
      </c>
      <c r="J210" s="442" t="s">
        <v>1397</v>
      </c>
    </row>
    <row r="211" spans="1:10" x14ac:dyDescent="0.2">
      <c r="A211" s="370" t="s">
        <v>566</v>
      </c>
      <c r="B211" t="str">
        <f>VLOOKUP(A211,'[3]Database-Detail'!$B$3:$AJ$1123,12,FALSE)</f>
        <v>Transportation Committee</v>
      </c>
      <c r="C211" t="str">
        <f>VLOOKUP($A211,'[3]Database-Detail'!$B$3:$AJ$1123,13,FALSE)</f>
        <v>Planning, Infrastructure &amp; Economic Development Department</v>
      </c>
      <c r="D211" t="str">
        <f>VLOOKUP($A211,'[3]Database-Detail'!$B$3:$AJ$1123,15,FALSE)</f>
        <v>Integrated Roads, Water &amp; Wastewater</v>
      </c>
      <c r="E211" t="str">
        <f>VLOOKUP($A211,'[3]Database-Detail'!$B$3:$AJ$1123,11,FALSE)</f>
        <v>Renewal of City Assets</v>
      </c>
      <c r="F211" t="str">
        <f>VLOOKUP($A211,'[3]Database-Detail'!$B$3:$AJ$1123,31,FALSE)</f>
        <v>9</v>
      </c>
      <c r="G211">
        <f>VLOOKUP($A211,'[3]Database-Detail'!$B$3:$AJ$1123,32,FALSE)</f>
        <v>2021</v>
      </c>
      <c r="H211" s="441">
        <v>9640</v>
      </c>
      <c r="I211" s="410" t="str">
        <f>VLOOKUP($A211,'[3]Database-Detail'!$B$3:$AJ$1123,10,FALSE)</f>
        <v>Integrated Road, Sewer &amp; Water Program</v>
      </c>
      <c r="J211" s="442" t="s">
        <v>1322</v>
      </c>
    </row>
    <row r="212" spans="1:10" x14ac:dyDescent="0.2">
      <c r="A212" s="370" t="s">
        <v>175</v>
      </c>
      <c r="B212" t="str">
        <f>VLOOKUP(A212,'[3]Database-Detail'!$B$3:$AJ$1123,12,FALSE)</f>
        <v>Transportation Committee</v>
      </c>
      <c r="C212" t="str">
        <f>VLOOKUP($A212,'[3]Database-Detail'!$B$3:$AJ$1123,13,FALSE)</f>
        <v>Planning, Infrastructure &amp; Economic Development Department</v>
      </c>
      <c r="D212" t="str">
        <f>VLOOKUP($A212,'[3]Database-Detail'!$B$3:$AJ$1123,15,FALSE)</f>
        <v>Integrated Roads, Water &amp; Wastewater</v>
      </c>
      <c r="E212" t="str">
        <f>VLOOKUP($A212,'[3]Database-Detail'!$B$3:$AJ$1123,11,FALSE)</f>
        <v>Renewal of City Assets</v>
      </c>
      <c r="F212" t="str">
        <f>VLOOKUP($A212,'[3]Database-Detail'!$B$3:$AJ$1123,31,FALSE)</f>
        <v>13</v>
      </c>
      <c r="G212">
        <f>VLOOKUP($A212,'[3]Database-Detail'!$B$3:$AJ$1123,32,FALSE)</f>
        <v>2021</v>
      </c>
      <c r="H212" s="441">
        <v>4420</v>
      </c>
      <c r="I212" s="410" t="str">
        <f>VLOOKUP($A212,'[3]Database-Detail'!$B$3:$AJ$1123,10,FALSE)</f>
        <v>Integrated Road, Sewer &amp; Water Program</v>
      </c>
      <c r="J212" s="442" t="s">
        <v>1323</v>
      </c>
    </row>
    <row r="213" spans="1:10" x14ac:dyDescent="0.2">
      <c r="A213" s="370" t="s">
        <v>567</v>
      </c>
      <c r="B213" t="str">
        <f>VLOOKUP(A213,'[3]Database-Detail'!$B$3:$AJ$1123,12,FALSE)</f>
        <v>Transportation Committee</v>
      </c>
      <c r="C213" t="str">
        <f>VLOOKUP($A213,'[3]Database-Detail'!$B$3:$AJ$1123,13,FALSE)</f>
        <v>Planning, Infrastructure &amp; Economic Development Department</v>
      </c>
      <c r="D213" t="str">
        <f>VLOOKUP($A213,'[3]Database-Detail'!$B$3:$AJ$1123,15,FALSE)</f>
        <v>Integrated Roads, Water &amp; Wastewater</v>
      </c>
      <c r="E213" t="str">
        <f>VLOOKUP($A213,'[3]Database-Detail'!$B$3:$AJ$1123,11,FALSE)</f>
        <v>Renewal of City Assets</v>
      </c>
      <c r="F213" t="str">
        <f>VLOOKUP($A213,'[3]Database-Detail'!$B$3:$AJ$1123,31,FALSE)</f>
        <v>15</v>
      </c>
      <c r="G213">
        <f>VLOOKUP($A213,'[3]Database-Detail'!$B$3:$AJ$1123,32,FALSE)</f>
        <v>2024</v>
      </c>
      <c r="H213" s="441">
        <v>1790</v>
      </c>
      <c r="I213" s="410" t="str">
        <f>VLOOKUP($A213,'[3]Database-Detail'!$B$3:$AJ$1123,10,FALSE)</f>
        <v>Integrated Rehab-Intensification Areas</v>
      </c>
      <c r="J213" s="442" t="s">
        <v>1340</v>
      </c>
    </row>
    <row r="214" spans="1:10" x14ac:dyDescent="0.2">
      <c r="A214" s="370" t="s">
        <v>176</v>
      </c>
      <c r="B214" t="str">
        <f>VLOOKUP(A214,'[3]Database-Detail'!$B$3:$AJ$1123,12,FALSE)</f>
        <v>Transportation Committee</v>
      </c>
      <c r="C214" t="str">
        <f>VLOOKUP($A214,'[3]Database-Detail'!$B$3:$AJ$1123,13,FALSE)</f>
        <v>Planning, Infrastructure &amp; Economic Development Department</v>
      </c>
      <c r="D214" t="str">
        <f>VLOOKUP($A214,'[3]Database-Detail'!$B$3:$AJ$1123,15,FALSE)</f>
        <v>Integrated Roads, Water &amp; Wastewater</v>
      </c>
      <c r="E214" t="str">
        <f>VLOOKUP($A214,'[3]Database-Detail'!$B$3:$AJ$1123,11,FALSE)</f>
        <v>Renewal of City Assets</v>
      </c>
      <c r="F214" t="str">
        <f>VLOOKUP($A214,'[3]Database-Detail'!$B$3:$AJ$1123,31,FALSE)</f>
        <v>18</v>
      </c>
      <c r="G214">
        <f>VLOOKUP($A214,'[3]Database-Detail'!$B$3:$AJ$1123,32,FALSE)</f>
        <v>2021</v>
      </c>
      <c r="H214" s="441">
        <v>3750</v>
      </c>
      <c r="I214" s="410" t="str">
        <f>VLOOKUP($A214,'[3]Database-Detail'!$B$3:$AJ$1123,10,FALSE)</f>
        <v>Integrated Road, Sewer &amp; Water Program</v>
      </c>
      <c r="J214" s="442" t="s">
        <v>1324</v>
      </c>
    </row>
    <row r="215" spans="1:10" x14ac:dyDescent="0.2">
      <c r="A215" s="370" t="s">
        <v>568</v>
      </c>
      <c r="B215" t="str">
        <f>VLOOKUP(A215,'[3]Database-Detail'!$B$3:$AJ$1123,12,FALSE)</f>
        <v>Transportation Committee</v>
      </c>
      <c r="C215" t="str">
        <f>VLOOKUP($A215,'[3]Database-Detail'!$B$3:$AJ$1123,13,FALSE)</f>
        <v>Planning, Infrastructure &amp; Economic Development Department</v>
      </c>
      <c r="D215" t="str">
        <f>VLOOKUP($A215,'[3]Database-Detail'!$B$3:$AJ$1123,15,FALSE)</f>
        <v>Integrated Roads, Water &amp; Wastewater</v>
      </c>
      <c r="E215" t="str">
        <f>VLOOKUP($A215,'[3]Database-Detail'!$B$3:$AJ$1123,11,FALSE)</f>
        <v>Renewal of City Assets</v>
      </c>
      <c r="F215" t="str">
        <f>VLOOKUP($A215,'[3]Database-Detail'!$B$3:$AJ$1123,31,FALSE)</f>
        <v>17</v>
      </c>
      <c r="G215">
        <f>VLOOKUP($A215,'[3]Database-Detail'!$B$3:$AJ$1123,32,FALSE)</f>
        <v>2023</v>
      </c>
      <c r="H215" s="441">
        <v>1050</v>
      </c>
      <c r="I215" s="410" t="str">
        <f>VLOOKUP($A215,'[3]Database-Detail'!$B$3:$AJ$1123,10,FALSE)</f>
        <v>Integrated Road, Sewer &amp; Water Program</v>
      </c>
      <c r="J215" s="442" t="s">
        <v>1325</v>
      </c>
    </row>
    <row r="216" spans="1:10" x14ac:dyDescent="0.2">
      <c r="A216" s="370" t="s">
        <v>177</v>
      </c>
      <c r="B216" t="str">
        <f>VLOOKUP(A216,'[3]Database-Detail'!$B$3:$AJ$1123,12,FALSE)</f>
        <v>Transportation Committee</v>
      </c>
      <c r="C216" t="str">
        <f>VLOOKUP($A216,'[3]Database-Detail'!$B$3:$AJ$1123,13,FALSE)</f>
        <v>Planning, Infrastructure &amp; Economic Development Department</v>
      </c>
      <c r="D216" t="str">
        <f>VLOOKUP($A216,'[3]Database-Detail'!$B$3:$AJ$1123,15,FALSE)</f>
        <v>Integrated Roads, Water &amp; Wastewater</v>
      </c>
      <c r="E216" t="str">
        <f>VLOOKUP($A216,'[3]Database-Detail'!$B$3:$AJ$1123,11,FALSE)</f>
        <v>Renewal of City Assets</v>
      </c>
      <c r="F216" t="str">
        <f>VLOOKUP($A216,'[3]Database-Detail'!$B$3:$AJ$1123,31,FALSE)</f>
        <v>15</v>
      </c>
      <c r="G216">
        <f>VLOOKUP($A216,'[3]Database-Detail'!$B$3:$AJ$1123,32,FALSE)</f>
        <v>2021</v>
      </c>
      <c r="H216" s="441">
        <v>2110</v>
      </c>
      <c r="I216" s="410" t="str">
        <f>VLOOKUP($A216,'[3]Database-Detail'!$B$3:$AJ$1123,10,FALSE)</f>
        <v>Integrated Road, Sewer &amp; Water Program</v>
      </c>
      <c r="J216" s="442" t="s">
        <v>1326</v>
      </c>
    </row>
    <row r="217" spans="1:10" x14ac:dyDescent="0.2">
      <c r="A217" s="370" t="s">
        <v>569</v>
      </c>
      <c r="B217" t="str">
        <f>VLOOKUP(A217,'[3]Database-Detail'!$B$3:$AJ$1123,12,FALSE)</f>
        <v>Transportation Committee</v>
      </c>
      <c r="C217" t="str">
        <f>VLOOKUP($A217,'[3]Database-Detail'!$B$3:$AJ$1123,13,FALSE)</f>
        <v>Planning, Infrastructure &amp; Economic Development Department</v>
      </c>
      <c r="D217" t="str">
        <f>VLOOKUP($A217,'[3]Database-Detail'!$B$3:$AJ$1123,15,FALSE)</f>
        <v>Integrated Roads, Water &amp; Wastewater</v>
      </c>
      <c r="E217" t="str">
        <f>VLOOKUP($A217,'[3]Database-Detail'!$B$3:$AJ$1123,11,FALSE)</f>
        <v>Renewal of City Assets</v>
      </c>
      <c r="F217" t="str">
        <f>VLOOKUP($A217,'[3]Database-Detail'!$B$3:$AJ$1123,31,FALSE)</f>
        <v>18</v>
      </c>
      <c r="G217">
        <f>VLOOKUP($A217,'[3]Database-Detail'!$B$3:$AJ$1123,32,FALSE)</f>
        <v>2023</v>
      </c>
      <c r="H217" s="441">
        <v>1000</v>
      </c>
      <c r="I217" s="410" t="str">
        <f>VLOOKUP($A217,'[3]Database-Detail'!$B$3:$AJ$1123,10,FALSE)</f>
        <v>Integrated Road, Sewer &amp; Water Program</v>
      </c>
      <c r="J217" s="442" t="s">
        <v>1327</v>
      </c>
    </row>
    <row r="218" spans="1:10" x14ac:dyDescent="0.2">
      <c r="A218" s="370" t="s">
        <v>178</v>
      </c>
      <c r="B218" t="str">
        <f>VLOOKUP(A218,'[3]Database-Detail'!$B$3:$AJ$1123,12,FALSE)</f>
        <v>Transportation Committee</v>
      </c>
      <c r="C218" t="str">
        <f>VLOOKUP($A218,'[3]Database-Detail'!$B$3:$AJ$1123,13,FALSE)</f>
        <v>Planning, Infrastructure &amp; Economic Development Department</v>
      </c>
      <c r="D218" t="str">
        <f>VLOOKUP($A218,'[3]Database-Detail'!$B$3:$AJ$1123,15,FALSE)</f>
        <v>Integrated Roads, Water &amp; Wastewater</v>
      </c>
      <c r="E218" t="str">
        <f>VLOOKUP($A218,'[3]Database-Detail'!$B$3:$AJ$1123,11,FALSE)</f>
        <v>Renewal of City Assets</v>
      </c>
      <c r="F218">
        <f>VLOOKUP($A218,'[3]Database-Detail'!$B$3:$AJ$1123,31,FALSE)</f>
        <v>12</v>
      </c>
      <c r="G218">
        <f>VLOOKUP($A218,'[3]Database-Detail'!$B$3:$AJ$1123,32,FALSE)</f>
        <v>2021</v>
      </c>
      <c r="H218" s="441">
        <v>2840</v>
      </c>
      <c r="I218" s="410" t="str">
        <f>VLOOKUP($A218,'[3]Database-Detail'!$B$3:$AJ$1123,10,FALSE)</f>
        <v>Integrated Rehab-Intensification Areas</v>
      </c>
      <c r="J218" s="442" t="s">
        <v>1341</v>
      </c>
    </row>
    <row r="219" spans="1:10" x14ac:dyDescent="0.2">
      <c r="A219" s="370" t="s">
        <v>179</v>
      </c>
      <c r="B219" t="str">
        <f>VLOOKUP(A219,'[3]Database-Detail'!$B$3:$AJ$1123,12,FALSE)</f>
        <v>Transportation Committee</v>
      </c>
      <c r="C219" t="str">
        <f>VLOOKUP($A219,'[3]Database-Detail'!$B$3:$AJ$1123,13,FALSE)</f>
        <v>Planning, Infrastructure &amp; Economic Development Department</v>
      </c>
      <c r="D219" t="str">
        <f>VLOOKUP($A219,'[3]Database-Detail'!$B$3:$AJ$1123,15,FALSE)</f>
        <v>Transportation Services</v>
      </c>
      <c r="E219" t="str">
        <f>VLOOKUP($A219,'[3]Database-Detail'!$B$3:$AJ$1123,11,FALSE)</f>
        <v>Renewal of City Assets</v>
      </c>
      <c r="F219" t="str">
        <f>VLOOKUP($A219,'[3]Database-Detail'!$B$3:$AJ$1123,31,FALSE)</f>
        <v>16</v>
      </c>
      <c r="G219" t="str">
        <f>VLOOKUP($A219,'[3]Database-Detail'!$B$3:$AJ$1123,32,FALSE)</f>
        <v>2021</v>
      </c>
      <c r="H219" s="441">
        <v>1370</v>
      </c>
      <c r="I219" s="410" t="str">
        <f>VLOOKUP($A219,'[3]Database-Detail'!$B$3:$AJ$1123,10,FALSE)</f>
        <v>Structures - Transportation</v>
      </c>
      <c r="J219" s="442" t="s">
        <v>1351</v>
      </c>
    </row>
    <row r="220" spans="1:10" x14ac:dyDescent="0.2">
      <c r="A220" s="370" t="s">
        <v>180</v>
      </c>
      <c r="B220" t="str">
        <f>VLOOKUP(A220,'[3]Database-Detail'!$B$3:$AJ$1123,12,FALSE)</f>
        <v>Transportation Committee</v>
      </c>
      <c r="C220" t="str">
        <f>VLOOKUP($A220,'[3]Database-Detail'!$B$3:$AJ$1123,13,FALSE)</f>
        <v>Planning, Infrastructure &amp; Economic Development Department</v>
      </c>
      <c r="D220" t="str">
        <f>VLOOKUP($A220,'[3]Database-Detail'!$B$3:$AJ$1123,15,FALSE)</f>
        <v>Transportation Services</v>
      </c>
      <c r="E220" t="str">
        <f>VLOOKUP($A220,'[3]Database-Detail'!$B$3:$AJ$1123,11,FALSE)</f>
        <v>Renewal of City Assets</v>
      </c>
      <c r="F220" t="str">
        <f>VLOOKUP($A220,'[3]Database-Detail'!$B$3:$AJ$1123,31,FALSE)</f>
        <v>17</v>
      </c>
      <c r="G220" t="str">
        <f>VLOOKUP($A220,'[3]Database-Detail'!$B$3:$AJ$1123,32,FALSE)</f>
        <v>2023</v>
      </c>
      <c r="H220" s="441">
        <v>450</v>
      </c>
      <c r="I220" s="410" t="str">
        <f>VLOOKUP($A220,'[3]Database-Detail'!$B$3:$AJ$1123,10,FALSE)</f>
        <v>Structures - Transportation</v>
      </c>
      <c r="J220" s="442" t="s">
        <v>1353</v>
      </c>
    </row>
    <row r="221" spans="1:10" x14ac:dyDescent="0.2">
      <c r="A221" s="370" t="s">
        <v>595</v>
      </c>
      <c r="B221" t="str">
        <f>VLOOKUP(A221,'[3]Database-Detail'!$B$3:$AJ$1123,12,FALSE)</f>
        <v>Transportation Committee</v>
      </c>
      <c r="C221" t="str">
        <f>VLOOKUP($A221,'[3]Database-Detail'!$B$3:$AJ$1123,13,FALSE)</f>
        <v>Planning, Infrastructure &amp; Economic Development Department</v>
      </c>
      <c r="D221" t="str">
        <f>VLOOKUP($A221,'[3]Database-Detail'!$B$3:$AJ$1123,15,FALSE)</f>
        <v>Transportation Services</v>
      </c>
      <c r="E221" t="str">
        <f>VLOOKUP($A221,'[3]Database-Detail'!$B$3:$AJ$1123,11,FALSE)</f>
        <v>Renewal of City Assets</v>
      </c>
      <c r="F221" t="str">
        <f>VLOOKUP($A221,'[3]Database-Detail'!$B$3:$AJ$1123,31,FALSE)</f>
        <v>18</v>
      </c>
      <c r="G221" t="str">
        <f>VLOOKUP($A221,'[3]Database-Detail'!$B$3:$AJ$1123,32,FALSE)</f>
        <v>2023</v>
      </c>
      <c r="H221" s="441">
        <v>400</v>
      </c>
      <c r="I221" s="410" t="str">
        <f>VLOOKUP($A221,'[3]Database-Detail'!$B$3:$AJ$1123,10,FALSE)</f>
        <v>Structures - Transportation</v>
      </c>
      <c r="J221" s="442" t="s">
        <v>1354</v>
      </c>
    </row>
    <row r="222" spans="1:10" x14ac:dyDescent="0.2">
      <c r="A222" s="370" t="s">
        <v>182</v>
      </c>
      <c r="B222" t="str">
        <f>VLOOKUP(A222,'[3]Database-Detail'!$B$3:$AJ$1123,12,FALSE)</f>
        <v>Transportation Committee</v>
      </c>
      <c r="C222" t="str">
        <f>VLOOKUP($A222,'[3]Database-Detail'!$B$3:$AJ$1123,13,FALSE)</f>
        <v>Planning, Infrastructure &amp; Economic Development Department</v>
      </c>
      <c r="D222" t="str">
        <f>VLOOKUP($A222,'[3]Database-Detail'!$B$3:$AJ$1123,15,FALSE)</f>
        <v>Transportation Services</v>
      </c>
      <c r="E222" t="str">
        <f>VLOOKUP($A222,'[3]Database-Detail'!$B$3:$AJ$1123,11,FALSE)</f>
        <v>Renewal of City Assets</v>
      </c>
      <c r="F222" t="str">
        <f>VLOOKUP($A222,'[3]Database-Detail'!$B$3:$AJ$1123,31,FALSE)</f>
        <v>12,14</v>
      </c>
      <c r="G222" t="str">
        <f>VLOOKUP($A222,'[3]Database-Detail'!$B$3:$AJ$1123,32,FALSE)</f>
        <v>2022</v>
      </c>
      <c r="H222" s="441">
        <v>1620</v>
      </c>
      <c r="I222" s="410" t="str">
        <f>VLOOKUP($A222,'[3]Database-Detail'!$B$3:$AJ$1123,10,FALSE)</f>
        <v>Structures - Transportation</v>
      </c>
      <c r="J222" s="442" t="s">
        <v>1355</v>
      </c>
    </row>
    <row r="223" spans="1:10" x14ac:dyDescent="0.2">
      <c r="A223" s="370" t="s">
        <v>184</v>
      </c>
      <c r="B223" t="str">
        <f>VLOOKUP(A223,'[3]Database-Detail'!$B$3:$AJ$1123,12,FALSE)</f>
        <v>Transportation Committee</v>
      </c>
      <c r="C223" t="str">
        <f>VLOOKUP($A223,'[3]Database-Detail'!$B$3:$AJ$1123,13,FALSE)</f>
        <v>Planning, Infrastructure &amp; Economic Development Department</v>
      </c>
      <c r="D223" t="str">
        <f>VLOOKUP($A223,'[3]Database-Detail'!$B$3:$AJ$1123,15,FALSE)</f>
        <v>Transportation Services</v>
      </c>
      <c r="E223" t="str">
        <f>VLOOKUP($A223,'[3]Database-Detail'!$B$3:$AJ$1123,11,FALSE)</f>
        <v>Renewal of City Assets</v>
      </c>
      <c r="F223" t="str">
        <f>VLOOKUP($A223,'[3]Database-Detail'!$B$3:$AJ$1123,31,FALSE)</f>
        <v>8</v>
      </c>
      <c r="G223" t="str">
        <f>VLOOKUP($A223,'[3]Database-Detail'!$B$3:$AJ$1123,32,FALSE)</f>
        <v>2023</v>
      </c>
      <c r="H223" s="441">
        <v>1800</v>
      </c>
      <c r="I223" s="410" t="str">
        <f>VLOOKUP($A223,'[3]Database-Detail'!$B$3:$AJ$1123,10,FALSE)</f>
        <v>Structures - Transportation</v>
      </c>
      <c r="J223" s="442" t="s">
        <v>1352</v>
      </c>
    </row>
    <row r="224" spans="1:10" x14ac:dyDescent="0.2">
      <c r="A224" s="370" t="s">
        <v>570</v>
      </c>
      <c r="B224" t="str">
        <f>VLOOKUP(A224,'[3]Database-Detail'!$B$3:$AJ$1123,12,FALSE)</f>
        <v>Transportation Committee</v>
      </c>
      <c r="C224" t="str">
        <f>VLOOKUP($A224,'[3]Database-Detail'!$B$3:$AJ$1123,13,FALSE)</f>
        <v>Planning, Infrastructure &amp; Economic Development Department</v>
      </c>
      <c r="D224" t="str">
        <f>VLOOKUP($A224,'[3]Database-Detail'!$B$3:$AJ$1123,15,FALSE)</f>
        <v>Integrated Roads, Water &amp; Wastewater</v>
      </c>
      <c r="E224" t="str">
        <f>VLOOKUP($A224,'[3]Database-Detail'!$B$3:$AJ$1123,11,FALSE)</f>
        <v>Renewal of City Assets</v>
      </c>
      <c r="F224">
        <f>VLOOKUP($A224,'[3]Database-Detail'!$B$3:$AJ$1123,31,FALSE)</f>
        <v>12</v>
      </c>
      <c r="G224">
        <f>VLOOKUP($A224,'[3]Database-Detail'!$B$3:$AJ$1123,32,FALSE)</f>
        <v>2021</v>
      </c>
      <c r="H224" s="441">
        <v>14200</v>
      </c>
      <c r="I224" s="410" t="str">
        <f>VLOOKUP($A224,'[3]Database-Detail'!$B$3:$AJ$1123,10,FALSE)</f>
        <v>Integrated Road, Sewer &amp; Water Program</v>
      </c>
      <c r="J224" s="442" t="s">
        <v>1328</v>
      </c>
    </row>
    <row r="225" spans="1:10" x14ac:dyDescent="0.2">
      <c r="A225" s="370" t="s">
        <v>571</v>
      </c>
      <c r="B225" t="str">
        <f>VLOOKUP(A225,'[3]Database-Detail'!$B$3:$AJ$1123,12,FALSE)</f>
        <v>Transportation Committee</v>
      </c>
      <c r="C225" t="str">
        <f>VLOOKUP($A225,'[3]Database-Detail'!$B$3:$AJ$1123,13,FALSE)</f>
        <v>Planning, Infrastructure &amp; Economic Development Department</v>
      </c>
      <c r="D225" t="str">
        <f>VLOOKUP($A225,'[3]Database-Detail'!$B$3:$AJ$1123,15,FALSE)</f>
        <v>Integrated Roads, Water &amp; Wastewater</v>
      </c>
      <c r="E225" t="str">
        <f>VLOOKUP($A225,'[3]Database-Detail'!$B$3:$AJ$1123,11,FALSE)</f>
        <v>Renewal of City Assets</v>
      </c>
      <c r="F225">
        <f>VLOOKUP($A225,'[3]Database-Detail'!$B$3:$AJ$1123,31,FALSE)</f>
        <v>13</v>
      </c>
      <c r="G225">
        <f>VLOOKUP($A225,'[3]Database-Detail'!$B$3:$AJ$1123,32,FALSE)</f>
        <v>2019</v>
      </c>
      <c r="H225" s="441">
        <v>3620</v>
      </c>
      <c r="I225" s="410" t="str">
        <f>VLOOKUP($A225,'[3]Database-Detail'!$B$3:$AJ$1123,10,FALSE)</f>
        <v>Integrated Road, Sewer &amp; Water Program</v>
      </c>
      <c r="J225" s="442" t="s">
        <v>1329</v>
      </c>
    </row>
    <row r="226" spans="1:10" x14ac:dyDescent="0.2">
      <c r="A226" s="370" t="s">
        <v>572</v>
      </c>
      <c r="B226" t="str">
        <f>VLOOKUP(A226,'[3]Database-Detail'!$B$3:$AJ$1123,12,FALSE)</f>
        <v>Transportation Committee</v>
      </c>
      <c r="C226" t="str">
        <f>VLOOKUP($A226,'[3]Database-Detail'!$B$3:$AJ$1123,13,FALSE)</f>
        <v>Planning, Infrastructure &amp; Economic Development Department</v>
      </c>
      <c r="D226" t="str">
        <f>VLOOKUP($A226,'[3]Database-Detail'!$B$3:$AJ$1123,15,FALSE)</f>
        <v>Integrated Roads, Water &amp; Wastewater</v>
      </c>
      <c r="E226" t="str">
        <f>VLOOKUP($A226,'[3]Database-Detail'!$B$3:$AJ$1123,11,FALSE)</f>
        <v>Renewal of City Assets</v>
      </c>
      <c r="F226" t="str">
        <f>VLOOKUP($A226,'[3]Database-Detail'!$B$3:$AJ$1123,31,FALSE)</f>
        <v>12</v>
      </c>
      <c r="G226" t="str">
        <f>VLOOKUP($A226,'[3]Database-Detail'!$B$3:$AJ$1123,32,FALSE)</f>
        <v>2021</v>
      </c>
      <c r="H226" s="441">
        <v>11390</v>
      </c>
      <c r="I226" s="410" t="str">
        <f>VLOOKUP($A226,'[3]Database-Detail'!$B$3:$AJ$1123,10,FALSE)</f>
        <v>Integrated Rehab-Intensification Areas</v>
      </c>
      <c r="J226" s="442" t="s">
        <v>1342</v>
      </c>
    </row>
    <row r="227" spans="1:10" x14ac:dyDescent="0.2">
      <c r="A227" s="370" t="s">
        <v>596</v>
      </c>
      <c r="B227" t="str">
        <f>VLOOKUP(A227,'[3]Database-Detail'!$B$3:$AJ$1123,12,FALSE)</f>
        <v>Transportation Committee</v>
      </c>
      <c r="C227" t="str">
        <f>VLOOKUP($A227,'[3]Database-Detail'!$B$3:$AJ$1123,13,FALSE)</f>
        <v>Planning, Infrastructure &amp; Economic Development Department</v>
      </c>
      <c r="D227" t="str">
        <f>VLOOKUP($A227,'[3]Database-Detail'!$B$3:$AJ$1123,15,FALSE)</f>
        <v>Transportation Services</v>
      </c>
      <c r="E227" t="str">
        <f>VLOOKUP($A227,'[3]Database-Detail'!$B$3:$AJ$1123,11,FALSE)</f>
        <v>Renewal of City Assets</v>
      </c>
      <c r="F227" t="str">
        <f>VLOOKUP($A227,'[3]Database-Detail'!$B$3:$AJ$1123,31,FALSE)</f>
        <v>CW</v>
      </c>
      <c r="G227">
        <f>VLOOKUP($A227,'[3]Database-Detail'!$B$3:$AJ$1123,32,FALSE)</f>
        <v>2021</v>
      </c>
      <c r="H227" s="441">
        <v>615</v>
      </c>
      <c r="I227" s="410" t="str">
        <f>VLOOKUP($A227,'[3]Database-Detail'!$B$3:$AJ$1123,10,FALSE)</f>
        <v>Individual</v>
      </c>
      <c r="J227" s="442" t="s">
        <v>1346</v>
      </c>
    </row>
    <row r="228" spans="1:10" x14ac:dyDescent="0.2">
      <c r="A228" s="370" t="s">
        <v>187</v>
      </c>
      <c r="B228" t="str">
        <f>VLOOKUP(A228,'[3]Database-Detail'!$B$3:$AJ$1123,12,FALSE)</f>
        <v>Transportation Committee</v>
      </c>
      <c r="C228" t="str">
        <f>VLOOKUP($A228,'[3]Database-Detail'!$B$3:$AJ$1123,13,FALSE)</f>
        <v>Planning, Infrastructure &amp; Economic Development Department</v>
      </c>
      <c r="D228" t="str">
        <f>VLOOKUP($A228,'[3]Database-Detail'!$B$3:$AJ$1123,15,FALSE)</f>
        <v>Transportation Services</v>
      </c>
      <c r="E228" t="str">
        <f>VLOOKUP($A228,'[3]Database-Detail'!$B$3:$AJ$1123,11,FALSE)</f>
        <v>Renewal of City Assets</v>
      </c>
      <c r="F228">
        <f>VLOOKUP($A228,'[3]Database-Detail'!$B$3:$AJ$1123,31,FALSE)</f>
        <v>14</v>
      </c>
      <c r="G228">
        <f>VLOOKUP($A228,'[3]Database-Detail'!$B$3:$AJ$1123,32,FALSE)</f>
        <v>2020</v>
      </c>
      <c r="H228" s="441">
        <v>1460</v>
      </c>
      <c r="I228" s="410" t="str">
        <f>VLOOKUP($A228,'[3]Database-Detail'!$B$3:$AJ$1123,10,FALSE)</f>
        <v>Structures - Transportation</v>
      </c>
      <c r="J228" s="442" t="s">
        <v>1352</v>
      </c>
    </row>
    <row r="229" spans="1:10" x14ac:dyDescent="0.2">
      <c r="A229" s="370" t="s">
        <v>188</v>
      </c>
      <c r="B229" t="str">
        <f>VLOOKUP(A229,'[3]Database-Detail'!$B$3:$AJ$1123,12,FALSE)</f>
        <v>Transportation Committee</v>
      </c>
      <c r="C229" t="str">
        <f>VLOOKUP($A229,'[3]Database-Detail'!$B$3:$AJ$1123,13,FALSE)</f>
        <v>Planning, Infrastructure &amp; Economic Development Department</v>
      </c>
      <c r="D229" t="str">
        <f>VLOOKUP($A229,'[3]Database-Detail'!$B$3:$AJ$1123,15,FALSE)</f>
        <v>Transportation Services</v>
      </c>
      <c r="E229" t="str">
        <f>VLOOKUP($A229,'[3]Database-Detail'!$B$3:$AJ$1123,11,FALSE)</f>
        <v>Renewal of City Assets</v>
      </c>
      <c r="F229">
        <f>VLOOKUP($A229,'[3]Database-Detail'!$B$3:$AJ$1123,31,FALSE)</f>
        <v>3</v>
      </c>
      <c r="G229">
        <f>VLOOKUP($A229,'[3]Database-Detail'!$B$3:$AJ$1123,32,FALSE)</f>
        <v>2020</v>
      </c>
      <c r="H229" s="441">
        <v>1760</v>
      </c>
      <c r="I229" s="410" t="str">
        <f>VLOOKUP($A229,'[3]Database-Detail'!$B$3:$AJ$1123,10,FALSE)</f>
        <v>Structures - Transportation</v>
      </c>
      <c r="J229" s="442" t="s">
        <v>1356</v>
      </c>
    </row>
    <row r="230" spans="1:10" x14ac:dyDescent="0.2">
      <c r="A230" s="370" t="s">
        <v>190</v>
      </c>
      <c r="B230" t="str">
        <f>VLOOKUP(A230,'[3]Database-Detail'!$B$3:$AJ$1123,12,FALSE)</f>
        <v>Transportation Committee</v>
      </c>
      <c r="C230" t="str">
        <f>VLOOKUP($A230,'[3]Database-Detail'!$B$3:$AJ$1123,13,FALSE)</f>
        <v>Planning, Infrastructure &amp; Economic Development Department</v>
      </c>
      <c r="D230" t="str">
        <f>VLOOKUP($A230,'[3]Database-Detail'!$B$3:$AJ$1123,15,FALSE)</f>
        <v>Transportation Services</v>
      </c>
      <c r="E230" t="str">
        <f>VLOOKUP($A230,'[3]Database-Detail'!$B$3:$AJ$1123,11,FALSE)</f>
        <v>Renewal of City Assets</v>
      </c>
      <c r="F230">
        <f>VLOOKUP($A230,'[3]Database-Detail'!$B$3:$AJ$1123,31,FALSE)</f>
        <v>14</v>
      </c>
      <c r="G230">
        <f>VLOOKUP($A230,'[3]Database-Detail'!$B$3:$AJ$1123,32,FALSE)</f>
        <v>2020</v>
      </c>
      <c r="H230" s="441">
        <v>880</v>
      </c>
      <c r="I230" s="410" t="str">
        <f>VLOOKUP($A230,'[3]Database-Detail'!$B$3:$AJ$1123,10,FALSE)</f>
        <v>Structures - Transportation</v>
      </c>
      <c r="J230" s="442" t="s">
        <v>1356</v>
      </c>
    </row>
    <row r="231" spans="1:10" x14ac:dyDescent="0.2">
      <c r="A231" s="370" t="s">
        <v>194</v>
      </c>
      <c r="B231" t="str">
        <f>VLOOKUP(A231,'[3]Database-Detail'!$B$3:$AJ$1123,12,FALSE)</f>
        <v>Transportation Committee</v>
      </c>
      <c r="C231" t="str">
        <f>VLOOKUP($A231,'[3]Database-Detail'!$B$3:$AJ$1123,13,FALSE)</f>
        <v>Planning, Infrastructure &amp; Economic Development Department</v>
      </c>
      <c r="D231" t="str">
        <f>VLOOKUP($A231,'[3]Database-Detail'!$B$3:$AJ$1123,15,FALSE)</f>
        <v>Integrated Roads, Water &amp; Wastewater</v>
      </c>
      <c r="E231" t="str">
        <f>VLOOKUP($A231,'[3]Database-Detail'!$B$3:$AJ$1123,11,FALSE)</f>
        <v>Renewal of City Assets</v>
      </c>
      <c r="F231">
        <f>VLOOKUP($A231,'[3]Database-Detail'!$B$3:$AJ$1123,31,FALSE)</f>
        <v>13</v>
      </c>
      <c r="G231">
        <f>VLOOKUP($A231,'[3]Database-Detail'!$B$3:$AJ$1123,32,FALSE)</f>
        <v>2021</v>
      </c>
      <c r="H231" s="441">
        <v>723</v>
      </c>
      <c r="I231" s="410" t="str">
        <f>VLOOKUP($A231,'[3]Database-Detail'!$B$3:$AJ$1123,10,FALSE)</f>
        <v>Integrated Road, Sewer &amp; Water Program</v>
      </c>
      <c r="J231" s="441" t="s">
        <v>354</v>
      </c>
    </row>
    <row r="232" spans="1:10" x14ac:dyDescent="0.2">
      <c r="A232" s="370" t="s">
        <v>195</v>
      </c>
      <c r="B232" t="str">
        <f>VLOOKUP(A232,'[3]Database-Detail'!$B$3:$AJ$1123,12,FALSE)</f>
        <v>Transportation Committee</v>
      </c>
      <c r="C232" t="str">
        <f>VLOOKUP($A232,'[3]Database-Detail'!$B$3:$AJ$1123,13,FALSE)</f>
        <v>Planning, Infrastructure &amp; Economic Development Department</v>
      </c>
      <c r="D232" t="str">
        <f>VLOOKUP($A232,'[3]Database-Detail'!$B$3:$AJ$1123,15,FALSE)</f>
        <v>Transportation Services</v>
      </c>
      <c r="E232" t="str">
        <f>VLOOKUP($A232,'[3]Database-Detail'!$B$3:$AJ$1123,11,FALSE)</f>
        <v>Renewal of City Assets</v>
      </c>
      <c r="F232">
        <f>VLOOKUP($A232,'[3]Database-Detail'!$B$3:$AJ$1123,31,FALSE)</f>
        <v>2</v>
      </c>
      <c r="G232">
        <f>VLOOKUP($A232,'[3]Database-Detail'!$B$3:$AJ$1123,32,FALSE)</f>
        <v>2022</v>
      </c>
      <c r="H232" s="441">
        <v>2548</v>
      </c>
      <c r="I232" s="410" t="str">
        <f>VLOOKUP($A232,'[3]Database-Detail'!$B$3:$AJ$1123,10,FALSE)</f>
        <v>Structures - Transportation</v>
      </c>
      <c r="J232" s="442" t="s">
        <v>1357</v>
      </c>
    </row>
    <row r="233" spans="1:10" x14ac:dyDescent="0.2">
      <c r="A233" s="370" t="s">
        <v>573</v>
      </c>
      <c r="B233" t="str">
        <f>VLOOKUP(A233,'[3]Database-Detail'!$B$3:$AJ$1123,12,FALSE)</f>
        <v>Transportation Committee</v>
      </c>
      <c r="C233" t="str">
        <f>VLOOKUP($A233,'[3]Database-Detail'!$B$3:$AJ$1123,13,FALSE)</f>
        <v>Planning, Infrastructure &amp; Economic Development Department</v>
      </c>
      <c r="D233" t="str">
        <f>VLOOKUP($A233,'[3]Database-Detail'!$B$3:$AJ$1123,15,FALSE)</f>
        <v>Integrated Roads, Water &amp; Wastewater</v>
      </c>
      <c r="E233" t="str">
        <f>VLOOKUP($A233,'[3]Database-Detail'!$B$3:$AJ$1123,11,FALSE)</f>
        <v>Renewal of City Assets</v>
      </c>
      <c r="F233" t="str">
        <f>VLOOKUP($A233,'[3]Database-Detail'!$B$3:$AJ$1123,31,FALSE)</f>
        <v>14,17</v>
      </c>
      <c r="G233">
        <f>VLOOKUP($A233,'[3]Database-Detail'!$B$3:$AJ$1123,32,FALSE)</f>
        <v>2021</v>
      </c>
      <c r="H233" s="441">
        <v>1990</v>
      </c>
      <c r="I233" s="410" t="str">
        <f>VLOOKUP($A233,'[3]Database-Detail'!$B$3:$AJ$1123,10,FALSE)</f>
        <v>Integrated Rehab-Intensification Areas</v>
      </c>
      <c r="J233" s="442" t="s">
        <v>1343</v>
      </c>
    </row>
    <row r="234" spans="1:10" x14ac:dyDescent="0.2">
      <c r="A234" s="370" t="s">
        <v>196</v>
      </c>
      <c r="B234" t="str">
        <f>VLOOKUP(A234,'[3]Database-Detail'!$B$3:$AJ$1123,12,FALSE)</f>
        <v>Transportation Committee</v>
      </c>
      <c r="C234" t="str">
        <f>VLOOKUP($A234,'[3]Database-Detail'!$B$3:$AJ$1123,13,FALSE)</f>
        <v>Planning, Infrastructure &amp; Economic Development Department</v>
      </c>
      <c r="D234" t="str">
        <f>VLOOKUP($A234,'[3]Database-Detail'!$B$3:$AJ$1123,15,FALSE)</f>
        <v>Transportation Services</v>
      </c>
      <c r="E234" t="str">
        <f>VLOOKUP($A234,'[3]Database-Detail'!$B$3:$AJ$1123,11,FALSE)</f>
        <v>Renewal of City Assets</v>
      </c>
      <c r="F234">
        <f>VLOOKUP($A234,'[3]Database-Detail'!$B$3:$AJ$1123,31,FALSE)</f>
        <v>2</v>
      </c>
      <c r="G234">
        <f>VLOOKUP($A234,'[3]Database-Detail'!$B$3:$AJ$1123,32,FALSE)</f>
        <v>2021</v>
      </c>
      <c r="H234" s="441">
        <v>425</v>
      </c>
      <c r="I234" s="410" t="str">
        <f>VLOOKUP($A234,'[3]Database-Detail'!$B$3:$AJ$1123,10,FALSE)</f>
        <v>Structures - Transportation</v>
      </c>
      <c r="J234" s="441" t="s">
        <v>353</v>
      </c>
    </row>
    <row r="235" spans="1:10" x14ac:dyDescent="0.2">
      <c r="A235" s="370" t="s">
        <v>197</v>
      </c>
      <c r="B235" t="str">
        <f>VLOOKUP(A235,'[3]Database-Detail'!$B$3:$AJ$1123,12,FALSE)</f>
        <v>Transportation Committee</v>
      </c>
      <c r="C235" t="str">
        <f>VLOOKUP($A235,'[3]Database-Detail'!$B$3:$AJ$1123,13,FALSE)</f>
        <v>Planning, Infrastructure &amp; Economic Development Department</v>
      </c>
      <c r="D235" t="str">
        <f>VLOOKUP($A235,'[3]Database-Detail'!$B$3:$AJ$1123,15,FALSE)</f>
        <v>Transportation Services</v>
      </c>
      <c r="E235" t="str">
        <f>VLOOKUP($A235,'[3]Database-Detail'!$B$3:$AJ$1123,11,FALSE)</f>
        <v>Renewal of City Assets</v>
      </c>
      <c r="F235">
        <f>VLOOKUP($A235,'[3]Database-Detail'!$B$3:$AJ$1123,31,FALSE)</f>
        <v>1</v>
      </c>
      <c r="G235">
        <f>VLOOKUP($A235,'[3]Database-Detail'!$B$3:$AJ$1123,32,FALSE)</f>
        <v>2021</v>
      </c>
      <c r="H235" s="441">
        <v>339</v>
      </c>
      <c r="I235" s="410" t="str">
        <f>VLOOKUP($A235,'[3]Database-Detail'!$B$3:$AJ$1123,10,FALSE)</f>
        <v>Structures - Transportation</v>
      </c>
      <c r="J235" s="441" t="s">
        <v>1358</v>
      </c>
    </row>
    <row r="236" spans="1:10" x14ac:dyDescent="0.2">
      <c r="A236" s="370" t="s">
        <v>585</v>
      </c>
      <c r="B236" t="str">
        <f>VLOOKUP(A236,'[3]Database-Detail'!$B$3:$AJ$1123,12,FALSE)</f>
        <v>Transportation Committee</v>
      </c>
      <c r="C236" t="str">
        <f>VLOOKUP($A236,'[3]Database-Detail'!$B$3:$AJ$1123,13,FALSE)</f>
        <v>Public Works &amp; Environmental Services Department</v>
      </c>
      <c r="D236" t="str">
        <f>VLOOKUP($A236,'[3]Database-Detail'!$B$3:$AJ$1123,15,FALSE)</f>
        <v>Parks, Buildings, &amp; Grounds</v>
      </c>
      <c r="E236" t="str">
        <f>VLOOKUP($A236,'[3]Database-Detail'!$B$3:$AJ$1123,11,FALSE)</f>
        <v>Growth</v>
      </c>
      <c r="F236" t="str">
        <f>VLOOKUP($A236,'[3]Database-Detail'!$B$3:$AJ$1123,31,FALSE)</f>
        <v>CW</v>
      </c>
      <c r="G236">
        <f>VLOOKUP($A236,'[3]Database-Detail'!$B$3:$AJ$1123,32,FALSE)</f>
        <v>2021</v>
      </c>
      <c r="H236" s="441">
        <v>54</v>
      </c>
      <c r="I236" s="410" t="str">
        <f>VLOOKUP($A236,'[3]Database-Detail'!$B$3:$AJ$1123,10,FALSE)</f>
        <v>Public Works Facilities</v>
      </c>
      <c r="J236" s="441" t="s">
        <v>1317</v>
      </c>
    </row>
    <row r="237" spans="1:10" x14ac:dyDescent="0.2">
      <c r="A237" s="370" t="s">
        <v>227</v>
      </c>
      <c r="B237" t="str">
        <f>VLOOKUP(A237,'[3]Database-Detail'!$B$3:$AJ$1123,12,FALSE)</f>
        <v>Transportation Committee</v>
      </c>
      <c r="C237" t="str">
        <f>VLOOKUP($A237,'[3]Database-Detail'!$B$3:$AJ$1123,13,FALSE)</f>
        <v>Transportation Services Department</v>
      </c>
      <c r="D237" t="str">
        <f>VLOOKUP($A237,'[3]Database-Detail'!$B$3:$AJ$1123,15,FALSE)</f>
        <v>Transportation Services</v>
      </c>
      <c r="E237" t="str">
        <f>VLOOKUP($A237,'[3]Database-Detail'!$B$3:$AJ$1123,11,FALSE)</f>
        <v>Service Enhancement</v>
      </c>
      <c r="F237">
        <f>VLOOKUP($A237,'[3]Database-Detail'!$B$3:$AJ$1123,31,FALSE)</f>
        <v>15</v>
      </c>
      <c r="G237">
        <f>VLOOKUP($A237,'[3]Database-Detail'!$B$3:$AJ$1123,32,FALSE)</f>
        <v>2021</v>
      </c>
      <c r="H237" s="441">
        <v>2500</v>
      </c>
      <c r="I237" s="410" t="str">
        <f>VLOOKUP($A237,'[3]Database-Detail'!$B$3:$AJ$1123,10,FALSE)</f>
        <v>Individual</v>
      </c>
      <c r="J237" s="441" t="s">
        <v>1389</v>
      </c>
    </row>
    <row r="238" spans="1:10" x14ac:dyDescent="0.2">
      <c r="A238" s="370" t="s">
        <v>597</v>
      </c>
      <c r="B238" t="str">
        <f>VLOOKUP(A238,'[3]Database-Detail'!$B$3:$AJ$1123,12,FALSE)</f>
        <v>Transportation Committee</v>
      </c>
      <c r="C238" t="str">
        <f>VLOOKUP($A238,'[3]Database-Detail'!$B$3:$AJ$1123,13,FALSE)</f>
        <v>Public Works &amp; Environmental Services Department</v>
      </c>
      <c r="D238" t="str">
        <f>VLOOKUP($A238,'[3]Database-Detail'!$B$3:$AJ$1123,15,FALSE)</f>
        <v>Transportation Services</v>
      </c>
      <c r="E238" t="str">
        <f>VLOOKUP($A238,'[3]Database-Detail'!$B$3:$AJ$1123,11,FALSE)</f>
        <v>Renewal of City Assets</v>
      </c>
      <c r="F238" t="str">
        <f>VLOOKUP($A238,'[3]Database-Detail'!$B$3:$AJ$1123,31,FALSE)</f>
        <v>CW</v>
      </c>
      <c r="G238">
        <f>VLOOKUP($A238,'[3]Database-Detail'!$B$3:$AJ$1123,32,FALSE)</f>
        <v>2021</v>
      </c>
      <c r="H238" s="441">
        <v>310</v>
      </c>
      <c r="I238" s="410" t="str">
        <f>VLOOKUP($A238,'[3]Database-Detail'!$B$3:$AJ$1123,10,FALSE)</f>
        <v>Individual</v>
      </c>
      <c r="J238" s="441" t="s">
        <v>1364</v>
      </c>
    </row>
    <row r="239" spans="1:10" x14ac:dyDescent="0.2">
      <c r="A239" s="370" t="s">
        <v>574</v>
      </c>
      <c r="B239" t="str">
        <f>VLOOKUP(A239,'[3]Database-Detail'!$B$3:$AJ$1123,12,FALSE)</f>
        <v>Transportation Committee</v>
      </c>
      <c r="C239" t="str">
        <f>VLOOKUP($A239,'[3]Database-Detail'!$B$3:$AJ$1123,13,FALSE)</f>
        <v>Planning, Infrastructure &amp; Economic Development Department</v>
      </c>
      <c r="D239" t="str">
        <f>VLOOKUP($A239,'[3]Database-Detail'!$B$3:$AJ$1123,15,FALSE)</f>
        <v>Integrated Roads, Water &amp; Wastewater</v>
      </c>
      <c r="E239" t="str">
        <f>VLOOKUP($A239,'[3]Database-Detail'!$B$3:$AJ$1123,11,FALSE)</f>
        <v>Renewal of City Assets</v>
      </c>
      <c r="F239">
        <f>VLOOKUP($A239,'[3]Database-Detail'!$B$3:$AJ$1123,31,FALSE)</f>
        <v>15</v>
      </c>
      <c r="G239">
        <f>VLOOKUP($A239,'[3]Database-Detail'!$B$3:$AJ$1123,32,FALSE)</f>
        <v>2022</v>
      </c>
      <c r="H239" s="441">
        <v>1200</v>
      </c>
      <c r="I239" s="410" t="str">
        <f>VLOOKUP($A239,'[3]Database-Detail'!$B$3:$AJ$1123,10,FALSE)</f>
        <v>Integrated Rehab-Intensification Areas</v>
      </c>
      <c r="J239" s="442" t="s">
        <v>1344</v>
      </c>
    </row>
    <row r="240" spans="1:10" x14ac:dyDescent="0.2">
      <c r="A240" s="370" t="s">
        <v>560</v>
      </c>
      <c r="B240" t="str">
        <f>VLOOKUP(A240,'[3]Database-Detail'!$B$3:$AJ$1123,12,FALSE)</f>
        <v>Transportation Committee</v>
      </c>
      <c r="C240" t="str">
        <f>VLOOKUP($A240,'[3]Database-Detail'!$B$3:$AJ$1123,13,FALSE)</f>
        <v>Corporate Services Department</v>
      </c>
      <c r="D240" t="str">
        <f>VLOOKUP($A240,'[3]Database-Detail'!$B$3:$AJ$1123,15,FALSE)</f>
        <v>Fleet Services</v>
      </c>
      <c r="E240" t="str">
        <f>VLOOKUP($A240,'[3]Database-Detail'!$B$3:$AJ$1123,11,FALSE)</f>
        <v>Renewal of City Assets</v>
      </c>
      <c r="F240" t="str">
        <f>VLOOKUP($A240,'[3]Database-Detail'!$B$3:$AJ$1123,31,FALSE)</f>
        <v>CW</v>
      </c>
      <c r="G240">
        <f>VLOOKUP($A240,'[3]Database-Detail'!$B$3:$AJ$1123,32,FALSE)</f>
        <v>2022</v>
      </c>
      <c r="H240" s="441">
        <v>32615</v>
      </c>
      <c r="I240" s="410" t="str">
        <f>VLOOKUP($A240,'[3]Database-Detail'!$B$3:$AJ$1123,10,FALSE)</f>
        <v>909282  Lifecycle Renewal Fleet</v>
      </c>
      <c r="J240" s="442" t="s">
        <v>1318</v>
      </c>
    </row>
    <row r="241" spans="1:10" x14ac:dyDescent="0.2">
      <c r="A241" s="370" t="s">
        <v>619</v>
      </c>
      <c r="B241" t="str">
        <f>VLOOKUP(A241,'[3]Database-Detail'!$B$3:$AJ$1123,12,FALSE)</f>
        <v>Transportation Committee</v>
      </c>
      <c r="C241" t="str">
        <f>VLOOKUP($A241,'[3]Database-Detail'!$B$3:$AJ$1123,13,FALSE)</f>
        <v>Transportation Services Department</v>
      </c>
      <c r="D241" t="str">
        <f>VLOOKUP($A241,'[3]Database-Detail'!$B$3:$AJ$1123,15,FALSE)</f>
        <v>Transportation Services</v>
      </c>
      <c r="E241" t="str">
        <f>VLOOKUP($A241,'[3]Database-Detail'!$B$3:$AJ$1123,11,FALSE)</f>
        <v>Growth</v>
      </c>
      <c r="F241" t="str">
        <f>VLOOKUP($A241,'[3]Database-Detail'!$B$3:$AJ$1123,31,FALSE)</f>
        <v>CW</v>
      </c>
      <c r="G241">
        <f>VLOOKUP($A241,'[3]Database-Detail'!$B$3:$AJ$1123,32,FALSE)</f>
        <v>2021</v>
      </c>
      <c r="H241" s="441">
        <v>2430</v>
      </c>
      <c r="I241" s="410" t="str">
        <f>VLOOKUP($A241,'[3]Database-Detail'!$B$3:$AJ$1123,10,FALSE)</f>
        <v>Individual</v>
      </c>
      <c r="J241" s="441" t="s">
        <v>1379</v>
      </c>
    </row>
    <row r="242" spans="1:10" x14ac:dyDescent="0.2">
      <c r="A242" s="370" t="s">
        <v>620</v>
      </c>
      <c r="B242" t="str">
        <f>VLOOKUP(A242,'[3]Database-Detail'!$B$3:$AJ$1123,12,FALSE)</f>
        <v>Transportation Committee</v>
      </c>
      <c r="C242" t="str">
        <f>VLOOKUP($A242,'[3]Database-Detail'!$B$3:$AJ$1123,13,FALSE)</f>
        <v>Transportation Services Department</v>
      </c>
      <c r="D242" t="str">
        <f>VLOOKUP($A242,'[3]Database-Detail'!$B$3:$AJ$1123,15,FALSE)</f>
        <v>Transportation Services</v>
      </c>
      <c r="E242" t="str">
        <f>VLOOKUP($A242,'[3]Database-Detail'!$B$3:$AJ$1123,11,FALSE)</f>
        <v>Growth</v>
      </c>
      <c r="F242" t="str">
        <f>VLOOKUP($A242,'[3]Database-Detail'!$B$3:$AJ$1123,31,FALSE)</f>
        <v>CW</v>
      </c>
      <c r="G242">
        <f>VLOOKUP($A242,'[3]Database-Detail'!$B$3:$AJ$1123,32,FALSE)</f>
        <v>2021</v>
      </c>
      <c r="H242" s="441">
        <v>1031</v>
      </c>
      <c r="I242" s="410" t="str">
        <f>VLOOKUP($A242,'[3]Database-Detail'!$B$3:$AJ$1123,10,FALSE)</f>
        <v>Individual</v>
      </c>
      <c r="J242" s="441" t="s">
        <v>1380</v>
      </c>
    </row>
    <row r="243" spans="1:10" x14ac:dyDescent="0.2">
      <c r="A243" s="370" t="s">
        <v>621</v>
      </c>
      <c r="B243" t="str">
        <f>VLOOKUP(A243,'[3]Database-Detail'!$B$3:$AJ$1123,12,FALSE)</f>
        <v>Transportation Committee</v>
      </c>
      <c r="C243" t="str">
        <f>VLOOKUP($A243,'[3]Database-Detail'!$B$3:$AJ$1123,13,FALSE)</f>
        <v>Transportation Services Department</v>
      </c>
      <c r="D243" t="str">
        <f>VLOOKUP($A243,'[3]Database-Detail'!$B$3:$AJ$1123,15,FALSE)</f>
        <v>Transportation Services</v>
      </c>
      <c r="E243" t="str">
        <f>VLOOKUP($A243,'[3]Database-Detail'!$B$3:$AJ$1123,11,FALSE)</f>
        <v>Growth</v>
      </c>
      <c r="F243" t="str">
        <f>VLOOKUP($A243,'[3]Database-Detail'!$B$3:$AJ$1123,31,FALSE)</f>
        <v>CW</v>
      </c>
      <c r="G243">
        <f>VLOOKUP($A243,'[3]Database-Detail'!$B$3:$AJ$1123,32,FALSE)</f>
        <v>2021</v>
      </c>
      <c r="H243" s="441">
        <v>405</v>
      </c>
      <c r="I243" s="410" t="str">
        <f>VLOOKUP($A243,'[3]Database-Detail'!$B$3:$AJ$1123,10,FALSE)</f>
        <v>Individual</v>
      </c>
      <c r="J243" s="441" t="s">
        <v>1381</v>
      </c>
    </row>
    <row r="244" spans="1:10" x14ac:dyDescent="0.2">
      <c r="A244" s="370" t="s">
        <v>598</v>
      </c>
      <c r="B244" t="str">
        <f>VLOOKUP(A244,'[3]Database-Detail'!$B$3:$AJ$1123,12,FALSE)</f>
        <v>Transportation Committee</v>
      </c>
      <c r="C244" t="str">
        <f>VLOOKUP($A244,'[3]Database-Detail'!$B$3:$AJ$1123,13,FALSE)</f>
        <v>Transportation Services Department</v>
      </c>
      <c r="D244" t="str">
        <f>VLOOKUP($A244,'[3]Database-Detail'!$B$3:$AJ$1123,15,FALSE)</f>
        <v>Transportation Services</v>
      </c>
      <c r="E244" t="str">
        <f>VLOOKUP($A244,'[3]Database-Detail'!$B$3:$AJ$1123,11,FALSE)</f>
        <v>Renewal of City Assets</v>
      </c>
      <c r="F244" t="str">
        <f>VLOOKUP($A244,'[3]Database-Detail'!$B$3:$AJ$1123,31,FALSE)</f>
        <v>CW</v>
      </c>
      <c r="G244">
        <f>VLOOKUP($A244,'[3]Database-Detail'!$B$3:$AJ$1123,32,FALSE)</f>
        <v>2021</v>
      </c>
      <c r="H244" s="441">
        <v>2939</v>
      </c>
      <c r="I244" s="410" t="str">
        <f>VLOOKUP($A244,'[3]Database-Detail'!$B$3:$AJ$1123,10,FALSE)</f>
        <v>Individual</v>
      </c>
    </row>
    <row r="245" spans="1:10" x14ac:dyDescent="0.2">
      <c r="A245" s="370" t="s">
        <v>599</v>
      </c>
      <c r="B245" t="str">
        <f>VLOOKUP(A245,'[3]Database-Detail'!$B$3:$AJ$1123,12,FALSE)</f>
        <v>Transportation Committee</v>
      </c>
      <c r="C245" t="str">
        <f>VLOOKUP($A245,'[3]Database-Detail'!$B$3:$AJ$1123,13,FALSE)</f>
        <v>Transportation Services Department</v>
      </c>
      <c r="D245" t="str">
        <f>VLOOKUP($A245,'[3]Database-Detail'!$B$3:$AJ$1123,15,FALSE)</f>
        <v>Transportation Services</v>
      </c>
      <c r="E245" t="str">
        <f>VLOOKUP($A245,'[3]Database-Detail'!$B$3:$AJ$1123,11,FALSE)</f>
        <v>Renewal of City Assets</v>
      </c>
      <c r="F245" t="str">
        <f>VLOOKUP($A245,'[3]Database-Detail'!$B$3:$AJ$1123,31,FALSE)</f>
        <v>CW</v>
      </c>
      <c r="G245">
        <f>VLOOKUP($A245,'[3]Database-Detail'!$B$3:$AJ$1123,32,FALSE)</f>
        <v>2021</v>
      </c>
      <c r="H245" s="441">
        <v>1665</v>
      </c>
      <c r="I245" s="410" t="str">
        <f>VLOOKUP($A245,'[3]Database-Detail'!$B$3:$AJ$1123,10,FALSE)</f>
        <v>Traffic Control Devices Rehabilitation-Renewal</v>
      </c>
      <c r="J245" s="442" t="s">
        <v>1371</v>
      </c>
    </row>
    <row r="246" spans="1:10" x14ac:dyDescent="0.2">
      <c r="A246" s="370" t="s">
        <v>600</v>
      </c>
      <c r="B246" t="str">
        <f>VLOOKUP(A246,'[3]Database-Detail'!$B$3:$AJ$1123,12,FALSE)</f>
        <v>Transportation Committee</v>
      </c>
      <c r="C246" t="str">
        <f>VLOOKUP($A246,'[3]Database-Detail'!$B$3:$AJ$1123,13,FALSE)</f>
        <v>Transportation Services Department</v>
      </c>
      <c r="D246" t="str">
        <f>VLOOKUP($A246,'[3]Database-Detail'!$B$3:$AJ$1123,15,FALSE)</f>
        <v>Transportation Services</v>
      </c>
      <c r="E246" t="str">
        <f>VLOOKUP($A246,'[3]Database-Detail'!$B$3:$AJ$1123,11,FALSE)</f>
        <v>Renewal of City Assets</v>
      </c>
      <c r="F246" t="str">
        <f>VLOOKUP($A246,'[3]Database-Detail'!$B$3:$AJ$1123,31,FALSE)</f>
        <v>CW</v>
      </c>
      <c r="G246">
        <f>VLOOKUP($A246,'[3]Database-Detail'!$B$3:$AJ$1123,32,FALSE)</f>
        <v>2021</v>
      </c>
      <c r="H246" s="441">
        <v>420</v>
      </c>
      <c r="I246" s="410" t="str">
        <f>VLOOKUP($A246,'[3]Database-Detail'!$B$3:$AJ$1123,10,FALSE)</f>
        <v>Traffic Control Devices Rehabilitation-Renewal</v>
      </c>
      <c r="J246" s="441" t="s">
        <v>1372</v>
      </c>
    </row>
    <row r="247" spans="1:10" x14ac:dyDescent="0.2">
      <c r="A247" s="370" t="s">
        <v>622</v>
      </c>
      <c r="B247" t="str">
        <f>VLOOKUP(A247,'[3]Database-Detail'!$B$3:$AJ$1123,12,FALSE)</f>
        <v>Transportation Committee</v>
      </c>
      <c r="C247" t="str">
        <f>VLOOKUP($A247,'[3]Database-Detail'!$B$3:$AJ$1123,13,FALSE)</f>
        <v>Transportation Services Department</v>
      </c>
      <c r="D247" t="str">
        <f>VLOOKUP($A247,'[3]Database-Detail'!$B$3:$AJ$1123,15,FALSE)</f>
        <v>Transportation Services</v>
      </c>
      <c r="E247" t="str">
        <f>VLOOKUP($A247,'[3]Database-Detail'!$B$3:$AJ$1123,11,FALSE)</f>
        <v>Growth</v>
      </c>
      <c r="F247" t="str">
        <f>VLOOKUP($A247,'[3]Database-Detail'!$B$3:$AJ$1123,31,FALSE)</f>
        <v>CW</v>
      </c>
      <c r="G247">
        <f>VLOOKUP($A247,'[3]Database-Detail'!$B$3:$AJ$1123,32,FALSE)</f>
        <v>2021</v>
      </c>
      <c r="H247" s="441">
        <v>405</v>
      </c>
      <c r="I247" s="410" t="str">
        <f>VLOOKUP($A247,'[3]Database-Detail'!$B$3:$AJ$1123,10,FALSE)</f>
        <v>Individual</v>
      </c>
      <c r="J247" s="441" t="s">
        <v>1382</v>
      </c>
    </row>
    <row r="248" spans="1:10" x14ac:dyDescent="0.2">
      <c r="A248" s="370" t="s">
        <v>601</v>
      </c>
      <c r="B248" t="str">
        <f>VLOOKUP(A248,'[3]Database-Detail'!$B$3:$AJ$1123,12,FALSE)</f>
        <v>Transportation Committee</v>
      </c>
      <c r="C248" t="str">
        <f>VLOOKUP($A248,'[3]Database-Detail'!$B$3:$AJ$1123,13,FALSE)</f>
        <v>Planning, Infrastructure &amp; Economic Development Department</v>
      </c>
      <c r="D248" t="str">
        <f>VLOOKUP($A248,'[3]Database-Detail'!$B$3:$AJ$1123,15,FALSE)</f>
        <v>Transportation Services</v>
      </c>
      <c r="E248" t="str">
        <f>VLOOKUP($A248,'[3]Database-Detail'!$B$3:$AJ$1123,11,FALSE)</f>
        <v>Renewal of City Assets</v>
      </c>
      <c r="F248" t="str">
        <f>VLOOKUP($A248,'[3]Database-Detail'!$B$3:$AJ$1123,31,FALSE)</f>
        <v>CW</v>
      </c>
      <c r="G248">
        <f>VLOOKUP($A248,'[3]Database-Detail'!$B$3:$AJ$1123,32,FALSE)</f>
        <v>2021</v>
      </c>
      <c r="H248" s="441">
        <v>3645</v>
      </c>
      <c r="I248" s="410" t="str">
        <f>VLOOKUP($A248,'[3]Database-Detail'!$B$3:$AJ$1123,10,FALSE)</f>
        <v>Buildings-Road Services</v>
      </c>
      <c r="J248" s="441" t="s">
        <v>1156</v>
      </c>
    </row>
    <row r="249" spans="1:10" x14ac:dyDescent="0.2">
      <c r="A249" s="370" t="s">
        <v>575</v>
      </c>
      <c r="B249" t="str">
        <f>VLOOKUP(A249,'[3]Database-Detail'!$B$3:$AJ$1123,12,FALSE)</f>
        <v>Transportation Committee</v>
      </c>
      <c r="C249" t="str">
        <f>VLOOKUP($A249,'[3]Database-Detail'!$B$3:$AJ$1123,13,FALSE)</f>
        <v>Planning, Infrastructure &amp; Economic Development Department</v>
      </c>
      <c r="D249" t="str">
        <f>VLOOKUP($A249,'[3]Database-Detail'!$B$3:$AJ$1123,15,FALSE)</f>
        <v>Integrated Roads, Water &amp; Wastewater</v>
      </c>
      <c r="E249" t="str">
        <f>VLOOKUP($A249,'[3]Database-Detail'!$B$3:$AJ$1123,11,FALSE)</f>
        <v>Renewal of City Assets</v>
      </c>
      <c r="F249" t="str">
        <f>VLOOKUP($A249,'[3]Database-Detail'!$B$3:$AJ$1123,31,FALSE)</f>
        <v>CW</v>
      </c>
      <c r="G249">
        <f>VLOOKUP($A249,'[3]Database-Detail'!$B$3:$AJ$1123,32,FALSE)</f>
        <v>2021</v>
      </c>
      <c r="H249" s="441">
        <v>400</v>
      </c>
      <c r="I249" s="410" t="str">
        <f>VLOOKUP($A249,'[3]Database-Detail'!$B$3:$AJ$1123,10,FALSE)</f>
        <v>Integrated Road, Sewer &amp; Water Program</v>
      </c>
      <c r="J249" s="442" t="s">
        <v>1330</v>
      </c>
    </row>
    <row r="250" spans="1:10" x14ac:dyDescent="0.2">
      <c r="A250" s="370" t="s">
        <v>576</v>
      </c>
      <c r="B250" t="str">
        <f>VLOOKUP(A250,'[3]Database-Detail'!$B$3:$AJ$1123,12,FALSE)</f>
        <v>Transportation Committee</v>
      </c>
      <c r="C250" t="str">
        <f>VLOOKUP($A250,'[3]Database-Detail'!$B$3:$AJ$1123,13,FALSE)</f>
        <v>Planning, Infrastructure &amp; Economic Development Department</v>
      </c>
      <c r="D250" t="str">
        <f>VLOOKUP($A250,'[3]Database-Detail'!$B$3:$AJ$1123,15,FALSE)</f>
        <v>Integrated Roads, Water &amp; Wastewater</v>
      </c>
      <c r="E250" t="str">
        <f>VLOOKUP($A250,'[3]Database-Detail'!$B$3:$AJ$1123,11,FALSE)</f>
        <v>Renewal of City Assets</v>
      </c>
      <c r="F250" t="str">
        <f>VLOOKUP($A250,'[3]Database-Detail'!$B$3:$AJ$1123,31,FALSE)</f>
        <v>CW</v>
      </c>
      <c r="G250">
        <f>VLOOKUP($A250,'[3]Database-Detail'!$B$3:$AJ$1123,32,FALSE)</f>
        <v>2021</v>
      </c>
      <c r="H250" s="441">
        <v>43800</v>
      </c>
      <c r="I250" s="410" t="str">
        <f>VLOOKUP($A250,'[3]Database-Detail'!$B$3:$AJ$1123,10,FALSE)</f>
        <v>Integrated Road, Sewer &amp; Water Program</v>
      </c>
      <c r="J250" s="442" t="s">
        <v>1331</v>
      </c>
    </row>
    <row r="251" spans="1:10" x14ac:dyDescent="0.2">
      <c r="A251" s="370" t="s">
        <v>602</v>
      </c>
      <c r="B251" t="str">
        <f>VLOOKUP(A251,'[3]Database-Detail'!$B$3:$AJ$1123,12,FALSE)</f>
        <v>Transportation Committee</v>
      </c>
      <c r="C251" t="str">
        <f>VLOOKUP($A251,'[3]Database-Detail'!$B$3:$AJ$1123,13,FALSE)</f>
        <v>Planning, Infrastructure &amp; Economic Development Department</v>
      </c>
      <c r="D251" t="str">
        <f>VLOOKUP($A251,'[3]Database-Detail'!$B$3:$AJ$1123,15,FALSE)</f>
        <v>Transportation Services</v>
      </c>
      <c r="E251" t="str">
        <f>VLOOKUP($A251,'[3]Database-Detail'!$B$3:$AJ$1123,11,FALSE)</f>
        <v>Renewal of City Assets</v>
      </c>
      <c r="F251" t="str">
        <f>VLOOKUP($A251,'[3]Database-Detail'!$B$3:$AJ$1123,31,FALSE)</f>
        <v>CW</v>
      </c>
      <c r="G251">
        <f>VLOOKUP($A251,'[3]Database-Detail'!$B$3:$AJ$1123,32,FALSE)</f>
        <v>2021</v>
      </c>
      <c r="H251" s="441">
        <v>4245</v>
      </c>
      <c r="I251" s="410" t="str">
        <f>VLOOKUP($A251,'[3]Database-Detail'!$B$3:$AJ$1123,10,FALSE)</f>
        <v>Preservation Treatment</v>
      </c>
      <c r="J251" s="442" t="s">
        <v>1347</v>
      </c>
    </row>
    <row r="252" spans="1:10" x14ac:dyDescent="0.2">
      <c r="A252" s="370" t="s">
        <v>603</v>
      </c>
      <c r="B252" t="str">
        <f>VLOOKUP(A252,'[3]Database-Detail'!$B$3:$AJ$1123,12,FALSE)</f>
        <v>Transportation Committee</v>
      </c>
      <c r="C252" t="str">
        <f>VLOOKUP($A252,'[3]Database-Detail'!$B$3:$AJ$1123,13,FALSE)</f>
        <v>Planning, Infrastructure &amp; Economic Development Department</v>
      </c>
      <c r="D252" t="str">
        <f>VLOOKUP($A252,'[3]Database-Detail'!$B$3:$AJ$1123,15,FALSE)</f>
        <v>Transportation Services</v>
      </c>
      <c r="E252" t="str">
        <f>VLOOKUP($A252,'[3]Database-Detail'!$B$3:$AJ$1123,11,FALSE)</f>
        <v>Renewal of City Assets</v>
      </c>
      <c r="F252" t="str">
        <f>VLOOKUP($A252,'[3]Database-Detail'!$B$3:$AJ$1123,31,FALSE)</f>
        <v>CW</v>
      </c>
      <c r="G252">
        <f>VLOOKUP($A252,'[3]Database-Detail'!$B$3:$AJ$1123,32,FALSE)</f>
        <v>2021</v>
      </c>
      <c r="H252" s="441">
        <v>500</v>
      </c>
      <c r="I252" s="410" t="str">
        <f>VLOOKUP($A252,'[3]Database-Detail'!$B$3:$AJ$1123,10,FALSE)</f>
        <v>Structures - Transportation</v>
      </c>
      <c r="J252" s="442" t="s">
        <v>1359</v>
      </c>
    </row>
    <row r="253" spans="1:10" x14ac:dyDescent="0.2">
      <c r="A253" s="370" t="s">
        <v>604</v>
      </c>
      <c r="B253" t="str">
        <f>VLOOKUP(A253,'[3]Database-Detail'!$B$3:$AJ$1123,12,FALSE)</f>
        <v>Transportation Committee</v>
      </c>
      <c r="C253" t="str">
        <f>VLOOKUP($A253,'[3]Database-Detail'!$B$3:$AJ$1123,13,FALSE)</f>
        <v>Planning, Infrastructure &amp; Economic Development Department</v>
      </c>
      <c r="D253" t="str">
        <f>VLOOKUP($A253,'[3]Database-Detail'!$B$3:$AJ$1123,15,FALSE)</f>
        <v>Transportation Services</v>
      </c>
      <c r="E253" t="str">
        <f>VLOOKUP($A253,'[3]Database-Detail'!$B$3:$AJ$1123,11,FALSE)</f>
        <v>Renewal of City Assets</v>
      </c>
      <c r="F253" t="str">
        <f>VLOOKUP($A253,'[3]Database-Detail'!$B$3:$AJ$1123,31,FALSE)</f>
        <v>CW</v>
      </c>
      <c r="G253">
        <f>VLOOKUP($A253,'[3]Database-Detail'!$B$3:$AJ$1123,32,FALSE)</f>
        <v>2021</v>
      </c>
      <c r="H253" s="441">
        <v>2675</v>
      </c>
      <c r="I253" s="410" t="str">
        <f>VLOOKUP($A253,'[3]Database-Detail'!$B$3:$AJ$1123,10,FALSE)</f>
        <v>Sidewalk &amp; Curb Rehabilitation</v>
      </c>
      <c r="J253" s="442" t="s">
        <v>1361</v>
      </c>
    </row>
    <row r="254" spans="1:10" x14ac:dyDescent="0.2">
      <c r="A254" s="370" t="s">
        <v>577</v>
      </c>
      <c r="B254" t="str">
        <f>VLOOKUP(A254,'[3]Database-Detail'!$B$3:$AJ$1123,12,FALSE)</f>
        <v>Transportation Committee</v>
      </c>
      <c r="C254" t="str">
        <f>VLOOKUP($A254,'[3]Database-Detail'!$B$3:$AJ$1123,13,FALSE)</f>
        <v>Planning, Infrastructure &amp; Economic Development Department</v>
      </c>
      <c r="D254" t="str">
        <f>VLOOKUP($A254,'[3]Database-Detail'!$B$3:$AJ$1123,15,FALSE)</f>
        <v>Integrated Roads, Water &amp; Wastewater</v>
      </c>
      <c r="E254" t="str">
        <f>VLOOKUP($A254,'[3]Database-Detail'!$B$3:$AJ$1123,11,FALSE)</f>
        <v>Renewal of City Assets</v>
      </c>
      <c r="F254">
        <f>VLOOKUP($A254,'[3]Database-Detail'!$B$3:$AJ$1123,31,FALSE)</f>
        <v>18</v>
      </c>
      <c r="G254">
        <f>VLOOKUP($A254,'[3]Database-Detail'!$B$3:$AJ$1123,32,FALSE)</f>
        <v>2023</v>
      </c>
      <c r="H254" s="441">
        <v>1800</v>
      </c>
      <c r="I254" s="410" t="str">
        <f>VLOOKUP($A254,'[3]Database-Detail'!$B$3:$AJ$1123,10,FALSE)</f>
        <v>Integrated Road, Sewer &amp; Water Program</v>
      </c>
      <c r="J254" s="442" t="s">
        <v>1332</v>
      </c>
    </row>
    <row r="255" spans="1:10" x14ac:dyDescent="0.2">
      <c r="A255" s="370" t="s">
        <v>630</v>
      </c>
      <c r="B255" t="str">
        <f>VLOOKUP(A255,'[3]Database-Detail'!$B$3:$AJ$1123,12,FALSE)</f>
        <v>Transportation Committee</v>
      </c>
      <c r="C255" t="str">
        <f>VLOOKUP($A255,'[3]Database-Detail'!$B$3:$AJ$1123,13,FALSE)</f>
        <v>Transportation Services Department</v>
      </c>
      <c r="D255" t="str">
        <f>VLOOKUP($A255,'[3]Database-Detail'!$B$3:$AJ$1123,15,FALSE)</f>
        <v>Transportation Services</v>
      </c>
      <c r="E255" t="str">
        <f>VLOOKUP($A255,'[3]Database-Detail'!$B$3:$AJ$1123,11,FALSE)</f>
        <v>Service Enhancement</v>
      </c>
      <c r="F255" t="str">
        <f>VLOOKUP($A255,'[3]Database-Detail'!$B$3:$AJ$1123,31,FALSE)</f>
        <v>CW</v>
      </c>
      <c r="G255">
        <f>VLOOKUP($A255,'[3]Database-Detail'!$B$3:$AJ$1123,32,FALSE)</f>
        <v>2021</v>
      </c>
      <c r="H255" s="441">
        <v>600</v>
      </c>
      <c r="I255" s="410" t="str">
        <f>VLOOKUP($A255,'[3]Database-Detail'!$B$3:$AJ$1123,10,FALSE)</f>
        <v>Individual</v>
      </c>
      <c r="J255" s="441" t="s">
        <v>1390</v>
      </c>
    </row>
    <row r="256" spans="1:10" x14ac:dyDescent="0.2">
      <c r="A256" s="370" t="s">
        <v>631</v>
      </c>
      <c r="B256" t="str">
        <f>VLOOKUP(A256,'[3]Database-Detail'!$B$3:$AJ$1123,12,FALSE)</f>
        <v>Transportation Committee</v>
      </c>
      <c r="C256" t="str">
        <f>VLOOKUP($A256,'[3]Database-Detail'!$B$3:$AJ$1123,13,FALSE)</f>
        <v>Transportation Services Department</v>
      </c>
      <c r="D256" t="str">
        <f>VLOOKUP($A256,'[3]Database-Detail'!$B$3:$AJ$1123,15,FALSE)</f>
        <v>Transportation Services</v>
      </c>
      <c r="E256" t="str">
        <f>VLOOKUP($A256,'[3]Database-Detail'!$B$3:$AJ$1123,11,FALSE)</f>
        <v>Service Enhancement</v>
      </c>
      <c r="F256" t="str">
        <f>VLOOKUP($A256,'[3]Database-Detail'!$B$3:$AJ$1123,31,FALSE)</f>
        <v>CW</v>
      </c>
      <c r="G256">
        <f>VLOOKUP($A256,'[3]Database-Detail'!$B$3:$AJ$1123,32,FALSE)</f>
        <v>2021</v>
      </c>
      <c r="H256" s="441">
        <v>420</v>
      </c>
      <c r="I256" s="410" t="str">
        <f>VLOOKUP($A256,'[3]Database-Detail'!$B$3:$AJ$1123,10,FALSE)</f>
        <v>Individual</v>
      </c>
      <c r="J256" s="442" t="s">
        <v>1391</v>
      </c>
    </row>
    <row r="257" spans="1:10" x14ac:dyDescent="0.2">
      <c r="A257" s="370" t="s">
        <v>632</v>
      </c>
      <c r="B257" t="str">
        <f>VLOOKUP(A257,'[3]Database-Detail'!$B$3:$AJ$1123,12,FALSE)</f>
        <v>Transportation Committee</v>
      </c>
      <c r="C257" t="str">
        <f>VLOOKUP($A257,'[3]Database-Detail'!$B$3:$AJ$1123,13,FALSE)</f>
        <v>Transportation Services Department</v>
      </c>
      <c r="D257" t="str">
        <f>VLOOKUP($A257,'[3]Database-Detail'!$B$3:$AJ$1123,15,FALSE)</f>
        <v>Transportation Services</v>
      </c>
      <c r="E257" t="str">
        <f>VLOOKUP($A257,'[3]Database-Detail'!$B$3:$AJ$1123,11,FALSE)</f>
        <v>Service Enhancement</v>
      </c>
      <c r="F257" t="str">
        <f>VLOOKUP($A257,'[3]Database-Detail'!$B$3:$AJ$1123,31,FALSE)</f>
        <v>CW</v>
      </c>
      <c r="G257">
        <f>VLOOKUP($A257,'[3]Database-Detail'!$B$3:$AJ$1123,32,FALSE)</f>
        <v>2021</v>
      </c>
      <c r="H257" s="441">
        <v>380</v>
      </c>
      <c r="I257" s="410" t="str">
        <f>VLOOKUP($A257,'[3]Database-Detail'!$B$3:$AJ$1123,10,FALSE)</f>
        <v>Individual</v>
      </c>
      <c r="J257" s="442" t="s">
        <v>1392</v>
      </c>
    </row>
    <row r="258" spans="1:10" x14ac:dyDescent="0.2">
      <c r="A258" s="370" t="s">
        <v>633</v>
      </c>
      <c r="B258" t="str">
        <f>VLOOKUP(A258,'[3]Database-Detail'!$B$3:$AJ$1123,12,FALSE)</f>
        <v>Transportation Committee</v>
      </c>
      <c r="C258" t="str">
        <f>VLOOKUP($A258,'[3]Database-Detail'!$B$3:$AJ$1123,13,FALSE)</f>
        <v>Transportation Services Department</v>
      </c>
      <c r="D258" t="str">
        <f>VLOOKUP($A258,'[3]Database-Detail'!$B$3:$AJ$1123,15,FALSE)</f>
        <v>Transportation Services</v>
      </c>
      <c r="E258" t="str">
        <f>VLOOKUP($A258,'[3]Database-Detail'!$B$3:$AJ$1123,11,FALSE)</f>
        <v>Service Enhancement</v>
      </c>
      <c r="F258" t="str">
        <f>VLOOKUP($A258,'[3]Database-Detail'!$B$3:$AJ$1123,31,FALSE)</f>
        <v>CW</v>
      </c>
      <c r="G258">
        <f>VLOOKUP($A258,'[3]Database-Detail'!$B$3:$AJ$1123,32,FALSE)</f>
        <v>2021</v>
      </c>
      <c r="H258" s="441">
        <v>105</v>
      </c>
      <c r="I258" s="410" t="str">
        <f>VLOOKUP($A258,'[3]Database-Detail'!$B$3:$AJ$1123,10,FALSE)</f>
        <v>Individual</v>
      </c>
      <c r="J258" s="442" t="s">
        <v>1393</v>
      </c>
    </row>
    <row r="259" spans="1:10" x14ac:dyDescent="0.2">
      <c r="A259" s="370" t="s">
        <v>578</v>
      </c>
      <c r="B259" t="str">
        <f>VLOOKUP(A259,'[3]Database-Detail'!$B$3:$AJ$1123,12,FALSE)</f>
        <v>Transportation Committee</v>
      </c>
      <c r="C259" t="str">
        <f>VLOOKUP($A259,'[3]Database-Detail'!$B$3:$AJ$1123,13,FALSE)</f>
        <v>Planning, Infrastructure &amp; Economic Development Department</v>
      </c>
      <c r="D259" t="str">
        <f>VLOOKUP($A259,'[3]Database-Detail'!$B$3:$AJ$1123,15,FALSE)</f>
        <v>Integrated Roads, Water &amp; Wastewater</v>
      </c>
      <c r="E259" t="str">
        <f>VLOOKUP($A259,'[3]Database-Detail'!$B$3:$AJ$1123,11,FALSE)</f>
        <v>Renewal of City Assets</v>
      </c>
      <c r="F259">
        <f>VLOOKUP($A259,'[3]Database-Detail'!$B$3:$AJ$1123,31,FALSE)</f>
        <v>8</v>
      </c>
      <c r="G259">
        <f>VLOOKUP($A259,'[3]Database-Detail'!$B$3:$AJ$1123,32,FALSE)</f>
        <v>2023</v>
      </c>
      <c r="H259" s="441">
        <v>1330</v>
      </c>
      <c r="I259" s="410" t="str">
        <f>VLOOKUP($A259,'[3]Database-Detail'!$B$3:$AJ$1123,10,FALSE)</f>
        <v>Integrated Road, Sewer &amp; Water Program</v>
      </c>
      <c r="J259" s="442" t="s">
        <v>1333</v>
      </c>
    </row>
    <row r="260" spans="1:10" x14ac:dyDescent="0.2">
      <c r="A260" s="370" t="s">
        <v>579</v>
      </c>
      <c r="B260" t="str">
        <f>VLOOKUP(A260,'[3]Database-Detail'!$B$3:$AJ$1123,12,FALSE)</f>
        <v>Transportation Committee</v>
      </c>
      <c r="C260" t="str">
        <f>VLOOKUP($A260,'[3]Database-Detail'!$B$3:$AJ$1123,13,FALSE)</f>
        <v>Planning, Infrastructure &amp; Economic Development Department</v>
      </c>
      <c r="D260" t="str">
        <f>VLOOKUP($A260,'[3]Database-Detail'!$B$3:$AJ$1123,15,FALSE)</f>
        <v>Integrated Roads, Water &amp; Wastewater</v>
      </c>
      <c r="E260" t="str">
        <f>VLOOKUP($A260,'[3]Database-Detail'!$B$3:$AJ$1123,11,FALSE)</f>
        <v>Renewal of City Assets</v>
      </c>
      <c r="F260">
        <f>VLOOKUP($A260,'[3]Database-Detail'!$B$3:$AJ$1123,31,FALSE)</f>
        <v>16</v>
      </c>
      <c r="G260">
        <f>VLOOKUP($A260,'[3]Database-Detail'!$B$3:$AJ$1123,32,FALSE)</f>
        <v>2023</v>
      </c>
      <c r="H260" s="441">
        <v>1360</v>
      </c>
      <c r="I260" s="410" t="str">
        <f>VLOOKUP($A260,'[3]Database-Detail'!$B$3:$AJ$1123,10,FALSE)</f>
        <v>Integrated Road, Sewer &amp; Water Program</v>
      </c>
      <c r="J260" s="442" t="s">
        <v>1334</v>
      </c>
    </row>
    <row r="261" spans="1:10" x14ac:dyDescent="0.2">
      <c r="A261" s="370" t="s">
        <v>580</v>
      </c>
      <c r="B261" t="str">
        <f>VLOOKUP(A261,'[3]Database-Detail'!$B$3:$AJ$1123,12,FALSE)</f>
        <v>Transportation Committee</v>
      </c>
      <c r="C261" t="str">
        <f>VLOOKUP($A261,'[3]Database-Detail'!$B$3:$AJ$1123,13,FALSE)</f>
        <v>Planning, Infrastructure &amp; Economic Development Department</v>
      </c>
      <c r="D261" t="str">
        <f>VLOOKUP($A261,'[3]Database-Detail'!$B$3:$AJ$1123,15,FALSE)</f>
        <v>Integrated Roads, Water &amp; Wastewater</v>
      </c>
      <c r="E261" t="str">
        <f>VLOOKUP($A261,'[3]Database-Detail'!$B$3:$AJ$1123,11,FALSE)</f>
        <v>Renewal of City Assets</v>
      </c>
      <c r="F261">
        <f>VLOOKUP($A261,'[3]Database-Detail'!$B$3:$AJ$1123,31,FALSE)</f>
        <v>18</v>
      </c>
      <c r="G261">
        <f>VLOOKUP($A261,'[3]Database-Detail'!$B$3:$AJ$1123,32,FALSE)</f>
        <v>2023</v>
      </c>
      <c r="H261" s="441">
        <v>250</v>
      </c>
      <c r="I261" s="410" t="str">
        <f>VLOOKUP($A261,'[3]Database-Detail'!$B$3:$AJ$1123,10,FALSE)</f>
        <v>Integrated Road, Sewer &amp; Water Program</v>
      </c>
      <c r="J261" s="442" t="s">
        <v>1335</v>
      </c>
    </row>
    <row r="262" spans="1:10" x14ac:dyDescent="0.2">
      <c r="A262" s="370" t="s">
        <v>584</v>
      </c>
      <c r="B262" t="str">
        <f>VLOOKUP(A262,'[3]Database-Detail'!$B$3:$AJ$1123,12,FALSE)</f>
        <v>Transportation Committee</v>
      </c>
      <c r="C262" t="str">
        <f>VLOOKUP($A262,'[3]Database-Detail'!$B$3:$AJ$1123,13,FALSE)</f>
        <v>Public Works &amp; Environmental Services Department</v>
      </c>
      <c r="D262" t="str">
        <f>VLOOKUP($A262,'[3]Database-Detail'!$B$3:$AJ$1123,15,FALSE)</f>
        <v>Parks, Buildings, &amp; Grounds</v>
      </c>
      <c r="E262" t="str">
        <f>VLOOKUP($A262,'[3]Database-Detail'!$B$3:$AJ$1123,11,FALSE)</f>
        <v>Renewal of City Assets</v>
      </c>
      <c r="F262" t="str">
        <f>VLOOKUP($A262,'[3]Database-Detail'!$B$3:$AJ$1123,31,FALSE)</f>
        <v>CW</v>
      </c>
      <c r="G262">
        <f>VLOOKUP($A262,'[3]Database-Detail'!$B$3:$AJ$1123,32,FALSE)</f>
        <v>2021</v>
      </c>
      <c r="H262" s="441">
        <v>290</v>
      </c>
      <c r="I262" s="410" t="str">
        <f>VLOOKUP($A262,'[3]Database-Detail'!$B$3:$AJ$1123,10,FALSE)</f>
        <v>Public Works Facilities</v>
      </c>
      <c r="J262" s="442" t="s">
        <v>1316</v>
      </c>
    </row>
    <row r="263" spans="1:10" x14ac:dyDescent="0.2">
      <c r="A263" s="370" t="s">
        <v>561</v>
      </c>
      <c r="B263" t="str">
        <f>VLOOKUP(A263,'[3]Database-Detail'!$B$3:$AJ$1123,12,FALSE)</f>
        <v>Transportation Committee</v>
      </c>
      <c r="C263" t="str">
        <f>VLOOKUP($A263,'[3]Database-Detail'!$B$3:$AJ$1123,13,FALSE)</f>
        <v>Corporate Services Department</v>
      </c>
      <c r="D263" t="str">
        <f>VLOOKUP($A263,'[3]Database-Detail'!$B$3:$AJ$1123,15,FALSE)</f>
        <v>Fleet Services</v>
      </c>
      <c r="E263" t="str">
        <f>VLOOKUP($A263,'[3]Database-Detail'!$B$3:$AJ$1123,11,FALSE)</f>
        <v>Renewal of City Assets</v>
      </c>
      <c r="F263" t="str">
        <f>VLOOKUP($A263,'[3]Database-Detail'!$B$3:$AJ$1123,31,FALSE)</f>
        <v>CW</v>
      </c>
      <c r="G263">
        <f>VLOOKUP($A263,'[3]Database-Detail'!$B$3:$AJ$1123,32,FALSE)</f>
        <v>2022</v>
      </c>
      <c r="H263" s="441">
        <v>830</v>
      </c>
      <c r="I263" s="410" t="str">
        <f>VLOOKUP($A263,'[3]Database-Detail'!$B$3:$AJ$1123,10,FALSE)</f>
        <v>909423 Municipal Fleet UpFits, Facilities&amp;Tools</v>
      </c>
      <c r="J263" s="442" t="s">
        <v>1319</v>
      </c>
    </row>
    <row r="264" spans="1:10" x14ac:dyDescent="0.2">
      <c r="A264" s="370" t="s">
        <v>605</v>
      </c>
      <c r="B264" t="str">
        <f>VLOOKUP(A264,'[3]Database-Detail'!$B$3:$AJ$1123,12,FALSE)</f>
        <v>Transportation Committee</v>
      </c>
      <c r="C264" t="str">
        <f>VLOOKUP($A264,'[3]Database-Detail'!$B$3:$AJ$1123,13,FALSE)</f>
        <v>Public Works &amp; Environmental Services Department</v>
      </c>
      <c r="D264" t="str">
        <f>VLOOKUP($A264,'[3]Database-Detail'!$B$3:$AJ$1123,15,FALSE)</f>
        <v>Transportation Services</v>
      </c>
      <c r="E264" t="str">
        <f>VLOOKUP($A264,'[3]Database-Detail'!$B$3:$AJ$1123,11,FALSE)</f>
        <v>Renewal of City Assets</v>
      </c>
      <c r="F264" t="str">
        <f>VLOOKUP($A264,'[3]Database-Detail'!$B$3:$AJ$1123,31,FALSE)</f>
        <v>CW</v>
      </c>
      <c r="G264">
        <f>VLOOKUP($A264,'[3]Database-Detail'!$B$3:$AJ$1123,32,FALSE)</f>
        <v>2021</v>
      </c>
      <c r="H264" s="441">
        <v>341</v>
      </c>
      <c r="I264" s="410" t="str">
        <f>VLOOKUP($A264,'[3]Database-Detail'!$B$3:$AJ$1123,10,FALSE)</f>
        <v>Individual</v>
      </c>
      <c r="J264" s="442" t="s">
        <v>1365</v>
      </c>
    </row>
    <row r="265" spans="1:10" x14ac:dyDescent="0.2">
      <c r="A265" s="370" t="s">
        <v>606</v>
      </c>
      <c r="B265" t="str">
        <f>VLOOKUP(A265,'[3]Database-Detail'!$B$3:$AJ$1123,12,FALSE)</f>
        <v>Transportation Committee</v>
      </c>
      <c r="C265" t="str">
        <f>VLOOKUP($A265,'[3]Database-Detail'!$B$3:$AJ$1123,13,FALSE)</f>
        <v>Public Works &amp; Environmental Services Department</v>
      </c>
      <c r="D265" t="str">
        <f>VLOOKUP($A265,'[3]Database-Detail'!$B$3:$AJ$1123,15,FALSE)</f>
        <v>Transportation Services</v>
      </c>
      <c r="E265" t="str">
        <f>VLOOKUP($A265,'[3]Database-Detail'!$B$3:$AJ$1123,11,FALSE)</f>
        <v>Renewal of City Assets</v>
      </c>
      <c r="F265" t="str">
        <f>VLOOKUP($A265,'[3]Database-Detail'!$B$3:$AJ$1123,31,FALSE)</f>
        <v>CW</v>
      </c>
      <c r="G265">
        <f>VLOOKUP($A265,'[3]Database-Detail'!$B$3:$AJ$1123,32,FALSE)</f>
        <v>2021</v>
      </c>
      <c r="H265" s="441">
        <v>150</v>
      </c>
      <c r="I265" s="410" t="str">
        <f>VLOOKUP($A265,'[3]Database-Detail'!$B$3:$AJ$1123,10,FALSE)</f>
        <v>Individual</v>
      </c>
      <c r="J265" s="442" t="s">
        <v>1366</v>
      </c>
    </row>
    <row r="266" spans="1:10" x14ac:dyDescent="0.2">
      <c r="A266" s="370" t="s">
        <v>607</v>
      </c>
      <c r="B266" t="str">
        <f>VLOOKUP(A266,'[3]Database-Detail'!$B$3:$AJ$1123,12,FALSE)</f>
        <v>Transportation Committee</v>
      </c>
      <c r="C266" t="str">
        <f>VLOOKUP($A266,'[3]Database-Detail'!$B$3:$AJ$1123,13,FALSE)</f>
        <v>Public Works &amp; Environmental Services Department</v>
      </c>
      <c r="D266" t="str">
        <f>VLOOKUP($A266,'[3]Database-Detail'!$B$3:$AJ$1123,15,FALSE)</f>
        <v>Transportation Services</v>
      </c>
      <c r="E266" t="str">
        <f>VLOOKUP($A266,'[3]Database-Detail'!$B$3:$AJ$1123,11,FALSE)</f>
        <v>Renewal of City Assets</v>
      </c>
      <c r="F266" t="str">
        <f>VLOOKUP($A266,'[3]Database-Detail'!$B$3:$AJ$1123,31,FALSE)</f>
        <v>CW</v>
      </c>
      <c r="G266">
        <f>VLOOKUP($A266,'[3]Database-Detail'!$B$3:$AJ$1123,32,FALSE)</f>
        <v>2022</v>
      </c>
      <c r="H266" s="441">
        <v>800</v>
      </c>
      <c r="I266" s="410" t="str">
        <f>VLOOKUP($A266,'[3]Database-Detail'!$B$3:$AJ$1123,10,FALSE)</f>
        <v>Parking Lifecycle Renewal</v>
      </c>
      <c r="J266" s="442" t="s">
        <v>1367</v>
      </c>
    </row>
    <row r="267" spans="1:10" x14ac:dyDescent="0.2">
      <c r="A267" s="370" t="s">
        <v>608</v>
      </c>
      <c r="B267" t="str">
        <f>VLOOKUP(A267,'[3]Database-Detail'!$B$3:$AJ$1123,12,FALSE)</f>
        <v>Transportation Committee</v>
      </c>
      <c r="C267" t="str">
        <f>VLOOKUP($A267,'[3]Database-Detail'!$B$3:$AJ$1123,13,FALSE)</f>
        <v>Public Works &amp; Environmental Services Department</v>
      </c>
      <c r="D267" t="str">
        <f>VLOOKUP($A267,'[3]Database-Detail'!$B$3:$AJ$1123,15,FALSE)</f>
        <v>Transportation Services</v>
      </c>
      <c r="E267" t="str">
        <f>VLOOKUP($A267,'[3]Database-Detail'!$B$3:$AJ$1123,11,FALSE)</f>
        <v>Renewal of City Assets</v>
      </c>
      <c r="F267" t="str">
        <f>VLOOKUP($A267,'[3]Database-Detail'!$B$3:$AJ$1123,31,FALSE)</f>
        <v>CW</v>
      </c>
      <c r="G267">
        <f>VLOOKUP($A267,'[3]Database-Detail'!$B$3:$AJ$1123,32,FALSE)</f>
        <v>2022</v>
      </c>
      <c r="H267" s="441">
        <v>270</v>
      </c>
      <c r="I267" s="410" t="str">
        <f>VLOOKUP($A267,'[3]Database-Detail'!$B$3:$AJ$1123,10,FALSE)</f>
        <v>Parking Lifecycle Renewal</v>
      </c>
      <c r="J267" s="441" t="s">
        <v>1368</v>
      </c>
    </row>
    <row r="268" spans="1:10" x14ac:dyDescent="0.2">
      <c r="A268" s="370" t="s">
        <v>623</v>
      </c>
      <c r="B268" t="str">
        <f>VLOOKUP(A268,'[3]Database-Detail'!$B$3:$AJ$1123,12,FALSE)</f>
        <v>Transportation Committee</v>
      </c>
      <c r="C268" t="str">
        <f>VLOOKUP($A268,'[3]Database-Detail'!$B$3:$AJ$1123,13,FALSE)</f>
        <v>Public Works &amp; Environmental Services Department</v>
      </c>
      <c r="D268" t="str">
        <f>VLOOKUP($A268,'[3]Database-Detail'!$B$3:$AJ$1123,15,FALSE)</f>
        <v>Transportation Services</v>
      </c>
      <c r="E268" t="str">
        <f>VLOOKUP($A268,'[3]Database-Detail'!$B$3:$AJ$1123,11,FALSE)</f>
        <v>Growth</v>
      </c>
      <c r="F268" t="str">
        <f>VLOOKUP($A268,'[3]Database-Detail'!$B$3:$AJ$1123,31,FALSE)</f>
        <v>CW</v>
      </c>
      <c r="G268">
        <f>VLOOKUP($A268,'[3]Database-Detail'!$B$3:$AJ$1123,32,FALSE)</f>
        <v>2022</v>
      </c>
      <c r="H268" s="441">
        <v>910</v>
      </c>
      <c r="I268" s="410" t="str">
        <f>VLOOKUP($A268,'[3]Database-Detail'!$B$3:$AJ$1123,10,FALSE)</f>
        <v>Individual</v>
      </c>
      <c r="J268" s="441" t="s">
        <v>1370</v>
      </c>
    </row>
    <row r="269" spans="1:10" x14ac:dyDescent="0.2">
      <c r="A269" s="370" t="s">
        <v>609</v>
      </c>
      <c r="B269" t="str">
        <f>VLOOKUP(A269,'[3]Database-Detail'!$B$3:$AJ$1123,12,FALSE)</f>
        <v>Transportation Committee</v>
      </c>
      <c r="C269" t="str">
        <f>VLOOKUP($A269,'[3]Database-Detail'!$B$3:$AJ$1123,13,FALSE)</f>
        <v>Public Works &amp; Environmental Services Department</v>
      </c>
      <c r="D269" t="str">
        <f>VLOOKUP($A269,'[3]Database-Detail'!$B$3:$AJ$1123,15,FALSE)</f>
        <v>Transportation Services</v>
      </c>
      <c r="E269" t="str">
        <f>VLOOKUP($A269,'[3]Database-Detail'!$B$3:$AJ$1123,11,FALSE)</f>
        <v>Renewal of City Assets</v>
      </c>
      <c r="F269" t="str">
        <f>VLOOKUP($A269,'[3]Database-Detail'!$B$3:$AJ$1123,31,FALSE)</f>
        <v>CW</v>
      </c>
      <c r="G269">
        <f>VLOOKUP($A269,'[3]Database-Detail'!$B$3:$AJ$1123,32,FALSE)</f>
        <v>2022</v>
      </c>
      <c r="H269" s="441">
        <v>825</v>
      </c>
      <c r="I269" s="410" t="str">
        <f>VLOOKUP($A269,'[3]Database-Detail'!$B$3:$AJ$1123,10,FALSE)</f>
        <v>Parking Lifecycle Renewal</v>
      </c>
      <c r="J269" s="441" t="s">
        <v>1369</v>
      </c>
    </row>
    <row r="270" spans="1:10" x14ac:dyDescent="0.2">
      <c r="A270" s="370" t="s">
        <v>610</v>
      </c>
      <c r="B270" t="str">
        <f>VLOOKUP(A270,'[3]Database-Detail'!$B$3:$AJ$1123,12,FALSE)</f>
        <v>Transportation Committee</v>
      </c>
      <c r="C270" t="str">
        <f>VLOOKUP($A270,'[3]Database-Detail'!$B$3:$AJ$1123,13,FALSE)</f>
        <v>Planning, Infrastructure &amp; Economic Development Department</v>
      </c>
      <c r="D270" t="str">
        <f>VLOOKUP($A270,'[3]Database-Detail'!$B$3:$AJ$1123,15,FALSE)</f>
        <v>Transportation Services</v>
      </c>
      <c r="E270" t="str">
        <f>VLOOKUP($A270,'[3]Database-Detail'!$B$3:$AJ$1123,11,FALSE)</f>
        <v>Renewal of City Assets</v>
      </c>
      <c r="F270" t="str">
        <f>VLOOKUP($A270,'[3]Database-Detail'!$B$3:$AJ$1123,31,FALSE)</f>
        <v>CW</v>
      </c>
      <c r="G270">
        <f>VLOOKUP($A270,'[3]Database-Detail'!$B$3:$AJ$1123,32,FALSE)</f>
        <v>2022</v>
      </c>
      <c r="H270" s="441">
        <v>380</v>
      </c>
      <c r="I270" s="410" t="str">
        <f>VLOOKUP($A270,'[3]Database-Detail'!$B$3:$AJ$1123,10,FALSE)</f>
        <v>Structures - Transportation</v>
      </c>
      <c r="J270" s="441" t="s">
        <v>1360</v>
      </c>
    </row>
    <row r="271" spans="1:10" x14ac:dyDescent="0.2">
      <c r="A271" s="370" t="s">
        <v>624</v>
      </c>
      <c r="B271" t="str">
        <f>VLOOKUP(A271,'[3]Database-Detail'!$B$3:$AJ$1123,12,FALSE)</f>
        <v>Transportation Committee</v>
      </c>
      <c r="C271" t="str">
        <f>VLOOKUP($A271,'[3]Database-Detail'!$B$3:$AJ$1123,13,FALSE)</f>
        <v>Transportation Services Department</v>
      </c>
      <c r="D271" t="str">
        <f>VLOOKUP($A271,'[3]Database-Detail'!$B$3:$AJ$1123,15,FALSE)</f>
        <v>Transportation Services</v>
      </c>
      <c r="E271" t="str">
        <f>VLOOKUP($A271,'[3]Database-Detail'!$B$3:$AJ$1123,11,FALSE)</f>
        <v>Growth</v>
      </c>
      <c r="F271" t="str">
        <f>VLOOKUP($A271,'[3]Database-Detail'!$B$3:$AJ$1123,31,FALSE)</f>
        <v>CW</v>
      </c>
      <c r="G271">
        <f>VLOOKUP($A271,'[3]Database-Detail'!$B$3:$AJ$1123,32,FALSE)</f>
        <v>2022</v>
      </c>
      <c r="H271" s="441">
        <v>8257</v>
      </c>
      <c r="I271" s="410" t="str">
        <f>VLOOKUP($A271,'[3]Database-Detail'!$B$3:$AJ$1123,10,FALSE)</f>
        <v>Individual</v>
      </c>
      <c r="J271" s="441" t="s">
        <v>1383</v>
      </c>
    </row>
    <row r="272" spans="1:10" x14ac:dyDescent="0.2">
      <c r="A272" s="370" t="s">
        <v>588</v>
      </c>
      <c r="B272" t="str">
        <f>VLOOKUP(A272,'[3]Database-Detail'!$B$3:$AJ$1123,12,FALSE)</f>
        <v>Transportation Committee</v>
      </c>
      <c r="C272" t="str">
        <f>VLOOKUP($A272,'[3]Database-Detail'!$B$3:$AJ$1123,13,FALSE)</f>
        <v>Transportation Services Department</v>
      </c>
      <c r="D272" t="str">
        <f>VLOOKUP($A272,'[3]Database-Detail'!$B$3:$AJ$1123,15,FALSE)</f>
        <v>Transit Services</v>
      </c>
      <c r="E272" t="str">
        <f>VLOOKUP($A272,'[3]Database-Detail'!$B$3:$AJ$1123,11,FALSE)</f>
        <v>Growth</v>
      </c>
      <c r="F272" t="str">
        <f>VLOOKUP($A272,'[3]Database-Detail'!$B$3:$AJ$1123,31,FALSE)</f>
        <v>CW</v>
      </c>
      <c r="G272">
        <f>VLOOKUP($A272,'[3]Database-Detail'!$B$3:$AJ$1123,32,FALSE)</f>
        <v>2021</v>
      </c>
      <c r="H272" s="441">
        <v>6300</v>
      </c>
      <c r="I272" s="410" t="str">
        <f>VLOOKUP($A272,'[3]Database-Detail'!$B$3:$AJ$1123,10,FALSE)</f>
        <v>Individual</v>
      </c>
      <c r="J272" s="442" t="s">
        <v>1398</v>
      </c>
    </row>
    <row r="273" spans="1:10" x14ac:dyDescent="0.2">
      <c r="A273" s="370" t="s">
        <v>587</v>
      </c>
      <c r="B273" t="str">
        <f>VLOOKUP(A273,'[3]Database-Detail'!$B$3:$AJ$1123,12,FALSE)</f>
        <v>Transportation Committee</v>
      </c>
      <c r="C273" t="str">
        <f>VLOOKUP($A273,'[3]Database-Detail'!$B$3:$AJ$1123,13,FALSE)</f>
        <v>Transportation Services Department</v>
      </c>
      <c r="D273" t="str">
        <f>VLOOKUP($A273,'[3]Database-Detail'!$B$3:$AJ$1123,15,FALSE)</f>
        <v>Transit Services</v>
      </c>
      <c r="E273" t="str">
        <f>VLOOKUP($A273,'[3]Database-Detail'!$B$3:$AJ$1123,11,FALSE)</f>
        <v>Renewal of City Assets</v>
      </c>
      <c r="F273" t="str">
        <f>VLOOKUP($A273,'[3]Database-Detail'!$B$3:$AJ$1123,31,FALSE)</f>
        <v>CW</v>
      </c>
      <c r="G273">
        <f>VLOOKUP($A273,'[3]Database-Detail'!$B$3:$AJ$1123,32,FALSE)</f>
        <v>2021</v>
      </c>
      <c r="H273" s="441">
        <v>713</v>
      </c>
      <c r="I273" s="410" t="str">
        <f>VLOOKUP($A273,'[3]Database-Detail'!$B$3:$AJ$1123,10,FALSE)</f>
        <v>Individual</v>
      </c>
      <c r="J273" s="442" t="s">
        <v>1396</v>
      </c>
    </row>
    <row r="274" spans="1:10" x14ac:dyDescent="0.2">
      <c r="A274" s="370" t="s">
        <v>589</v>
      </c>
      <c r="B274" t="str">
        <f>VLOOKUP(A274,'[3]Database-Detail'!$B$3:$AJ$1123,12,FALSE)</f>
        <v>Transportation Committee</v>
      </c>
      <c r="C274" t="str">
        <f>VLOOKUP($A274,'[3]Database-Detail'!$B$3:$AJ$1123,13,FALSE)</f>
        <v>Transportation Services Department</v>
      </c>
      <c r="D274" t="str">
        <f>VLOOKUP($A274,'[3]Database-Detail'!$B$3:$AJ$1123,15,FALSE)</f>
        <v>Transit Services</v>
      </c>
      <c r="E274" t="str">
        <f>VLOOKUP($A274,'[3]Database-Detail'!$B$3:$AJ$1123,11,FALSE)</f>
        <v>Growth</v>
      </c>
      <c r="F274" t="str">
        <f>VLOOKUP($A274,'[3]Database-Detail'!$B$3:$AJ$1123,31,FALSE)</f>
        <v>CW</v>
      </c>
      <c r="G274">
        <f>VLOOKUP($A274,'[3]Database-Detail'!$B$3:$AJ$1123,32,FALSE)</f>
        <v>2021</v>
      </c>
      <c r="H274" s="441">
        <v>1629</v>
      </c>
      <c r="I274" s="410" t="str">
        <f>VLOOKUP($A274,'[3]Database-Detail'!$B$3:$AJ$1123,10,FALSE)</f>
        <v>Individual</v>
      </c>
      <c r="J274" s="441" t="s">
        <v>1399</v>
      </c>
    </row>
    <row r="275" spans="1:10" x14ac:dyDescent="0.2">
      <c r="A275" s="370" t="s">
        <v>590</v>
      </c>
      <c r="B275" t="str">
        <f>VLOOKUP(A275,'[3]Database-Detail'!$B$3:$AJ$1123,12,FALSE)</f>
        <v>Transportation Committee</v>
      </c>
      <c r="C275" t="str">
        <f>VLOOKUP($A275,'[3]Database-Detail'!$B$3:$AJ$1123,13,FALSE)</f>
        <v>Transportation Services Department</v>
      </c>
      <c r="D275" t="str">
        <f>VLOOKUP($A275,'[3]Database-Detail'!$B$3:$AJ$1123,15,FALSE)</f>
        <v>Transit Services</v>
      </c>
      <c r="E275" t="str">
        <f>VLOOKUP($A275,'[3]Database-Detail'!$B$3:$AJ$1123,11,FALSE)</f>
        <v>Growth</v>
      </c>
      <c r="F275" t="str">
        <f>VLOOKUP($A275,'[3]Database-Detail'!$B$3:$AJ$1123,31,FALSE)</f>
        <v>CW</v>
      </c>
      <c r="G275">
        <f>VLOOKUP($A275,'[3]Database-Detail'!$B$3:$AJ$1123,32,FALSE)</f>
        <v>2021</v>
      </c>
      <c r="H275" s="441">
        <v>1731</v>
      </c>
      <c r="I275" s="410" t="str">
        <f>VLOOKUP($A275,'[3]Database-Detail'!$B$3:$AJ$1123,10,FALSE)</f>
        <v>Individual</v>
      </c>
      <c r="J275" s="441" t="s">
        <v>1400</v>
      </c>
    </row>
    <row r="276" spans="1:10" x14ac:dyDescent="0.2">
      <c r="A276" s="370" t="s">
        <v>591</v>
      </c>
      <c r="B276" t="str">
        <f>VLOOKUP(A276,'[3]Database-Detail'!$B$3:$AJ$1123,12,FALSE)</f>
        <v>Transportation Committee</v>
      </c>
      <c r="C276" t="str">
        <f>VLOOKUP($A276,'[3]Database-Detail'!$B$3:$AJ$1123,13,FALSE)</f>
        <v>Transportation Services Department</v>
      </c>
      <c r="D276" t="str">
        <f>VLOOKUP($A276,'[3]Database-Detail'!$B$3:$AJ$1123,15,FALSE)</f>
        <v>Transit Services</v>
      </c>
      <c r="E276" t="str">
        <f>VLOOKUP($A276,'[3]Database-Detail'!$B$3:$AJ$1123,11,FALSE)</f>
        <v>Growth</v>
      </c>
      <c r="F276" t="str">
        <f>VLOOKUP($A276,'[3]Database-Detail'!$B$3:$AJ$1123,31,FALSE)</f>
        <v>CW</v>
      </c>
      <c r="G276">
        <f>VLOOKUP($A276,'[3]Database-Detail'!$B$3:$AJ$1123,32,FALSE)</f>
        <v>2021</v>
      </c>
      <c r="H276" s="441">
        <v>1018</v>
      </c>
      <c r="I276" s="410" t="str">
        <f>VLOOKUP($A276,'[3]Database-Detail'!$B$3:$AJ$1123,10,FALSE)</f>
        <v>Individual</v>
      </c>
      <c r="J276" s="442" t="s">
        <v>1401</v>
      </c>
    </row>
    <row r="277" spans="1:10" x14ac:dyDescent="0.2">
      <c r="A277" s="370" t="s">
        <v>611</v>
      </c>
      <c r="B277" t="str">
        <f>VLOOKUP(A277,'[3]Database-Detail'!$B$3:$AJ$1123,12,FALSE)</f>
        <v>Transportation Committee</v>
      </c>
      <c r="C277" t="str">
        <f>VLOOKUP($A277,'[3]Database-Detail'!$B$3:$AJ$1123,13,FALSE)</f>
        <v>Transportation Services Department</v>
      </c>
      <c r="D277" t="str">
        <f>VLOOKUP($A277,'[3]Database-Detail'!$B$3:$AJ$1123,15,FALSE)</f>
        <v>Transportation Services</v>
      </c>
      <c r="E277" t="str">
        <f>VLOOKUP($A277,'[3]Database-Detail'!$B$3:$AJ$1123,11,FALSE)</f>
        <v>Renewal of City Assets</v>
      </c>
      <c r="F277" t="str">
        <f>VLOOKUP($A277,'[3]Database-Detail'!$B$3:$AJ$1123,31,FALSE)</f>
        <v>CW</v>
      </c>
      <c r="G277">
        <f>VLOOKUP($A277,'[3]Database-Detail'!$B$3:$AJ$1123,32,FALSE)</f>
        <v>2021</v>
      </c>
      <c r="H277" s="441">
        <v>193</v>
      </c>
      <c r="I277" s="410" t="str">
        <f>VLOOKUP($A277,'[3]Database-Detail'!$B$3:$AJ$1123,10,FALSE)</f>
        <v>Pedestrian Facilities</v>
      </c>
      <c r="J277" s="441" t="s">
        <v>1373</v>
      </c>
    </row>
    <row r="278" spans="1:10" x14ac:dyDescent="0.2">
      <c r="A278" s="370" t="s">
        <v>612</v>
      </c>
      <c r="B278" t="str">
        <f>VLOOKUP(A278,'[3]Database-Detail'!$B$3:$AJ$1123,12,FALSE)</f>
        <v>Transportation Committee</v>
      </c>
      <c r="C278" t="str">
        <f>VLOOKUP($A278,'[3]Database-Detail'!$B$3:$AJ$1123,13,FALSE)</f>
        <v>Transportation Services Department</v>
      </c>
      <c r="D278" t="str">
        <f>VLOOKUP($A278,'[3]Database-Detail'!$B$3:$AJ$1123,15,FALSE)</f>
        <v>Transportation Services</v>
      </c>
      <c r="E278" t="str">
        <f>VLOOKUP($A278,'[3]Database-Detail'!$B$3:$AJ$1123,11,FALSE)</f>
        <v>Renewal of City Assets</v>
      </c>
      <c r="F278" t="str">
        <f>VLOOKUP($A278,'[3]Database-Detail'!$B$3:$AJ$1123,31,FALSE)</f>
        <v>CW</v>
      </c>
      <c r="G278">
        <f>VLOOKUP($A278,'[3]Database-Detail'!$B$3:$AJ$1123,32,FALSE)</f>
        <v>2021</v>
      </c>
      <c r="H278" s="441">
        <v>200</v>
      </c>
      <c r="I278" s="410" t="str">
        <f>VLOOKUP($A278,'[3]Database-Detail'!$B$3:$AJ$1123,10,FALSE)</f>
        <v>Pedestrian Facilities</v>
      </c>
      <c r="J278" s="441" t="s">
        <v>1374</v>
      </c>
    </row>
    <row r="279" spans="1:10" x14ac:dyDescent="0.2">
      <c r="A279" s="370" t="s">
        <v>625</v>
      </c>
      <c r="B279" t="str">
        <f>VLOOKUP(A279,'[3]Database-Detail'!$B$3:$AJ$1123,12,FALSE)</f>
        <v>Transportation Committee</v>
      </c>
      <c r="C279" t="str">
        <f>VLOOKUP($A279,'[3]Database-Detail'!$B$3:$AJ$1123,13,FALSE)</f>
        <v>Transportation Services Department</v>
      </c>
      <c r="D279" t="str">
        <f>VLOOKUP($A279,'[3]Database-Detail'!$B$3:$AJ$1123,15,FALSE)</f>
        <v>Transportation Services</v>
      </c>
      <c r="E279" t="str">
        <f>VLOOKUP($A279,'[3]Database-Detail'!$B$3:$AJ$1123,11,FALSE)</f>
        <v>Growth</v>
      </c>
      <c r="F279" t="str">
        <f>VLOOKUP($A279,'[3]Database-Detail'!$B$3:$AJ$1123,31,FALSE)</f>
        <v>CW</v>
      </c>
      <c r="G279">
        <f>VLOOKUP($A279,'[3]Database-Detail'!$B$3:$AJ$1123,32,FALSE)</f>
        <v>2022</v>
      </c>
      <c r="H279" s="441">
        <v>2239</v>
      </c>
      <c r="I279" s="410" t="str">
        <f>VLOOKUP($A279,'[3]Database-Detail'!$B$3:$AJ$1123,10,FALSE)</f>
        <v>Pedestrian Facilities</v>
      </c>
      <c r="J279" s="442" t="s">
        <v>1384</v>
      </c>
    </row>
    <row r="280" spans="1:10" x14ac:dyDescent="0.2">
      <c r="A280" s="370" t="s">
        <v>626</v>
      </c>
      <c r="B280" t="str">
        <f>VLOOKUP(A280,'[3]Database-Detail'!$B$3:$AJ$1123,12,FALSE)</f>
        <v>Transportation Committee</v>
      </c>
      <c r="C280" t="str">
        <f>VLOOKUP($A280,'[3]Database-Detail'!$B$3:$AJ$1123,13,FALSE)</f>
        <v>Transportation Services Department</v>
      </c>
      <c r="D280" t="str">
        <f>VLOOKUP($A280,'[3]Database-Detail'!$B$3:$AJ$1123,15,FALSE)</f>
        <v>Transportation Services</v>
      </c>
      <c r="E280" t="str">
        <f>VLOOKUP($A280,'[3]Database-Detail'!$B$3:$AJ$1123,11,FALSE)</f>
        <v>Growth</v>
      </c>
      <c r="F280" t="str">
        <f>VLOOKUP($A280,'[3]Database-Detail'!$B$3:$AJ$1123,31,FALSE)</f>
        <v>CW</v>
      </c>
      <c r="G280">
        <f>VLOOKUP($A280,'[3]Database-Detail'!$B$3:$AJ$1123,32,FALSE)</f>
        <v>2022</v>
      </c>
      <c r="H280" s="441">
        <v>4377</v>
      </c>
      <c r="I280" s="410" t="str">
        <f>VLOOKUP($A280,'[3]Database-Detail'!$B$3:$AJ$1123,10,FALSE)</f>
        <v>Individual</v>
      </c>
      <c r="J280" s="442" t="s">
        <v>1385</v>
      </c>
    </row>
    <row r="281" spans="1:10" x14ac:dyDescent="0.2">
      <c r="A281" s="370" t="s">
        <v>627</v>
      </c>
      <c r="B281" t="str">
        <f>VLOOKUP(A281,'[3]Database-Detail'!$B$3:$AJ$1123,12,FALSE)</f>
        <v>Transportation Committee</v>
      </c>
      <c r="C281" t="str">
        <f>VLOOKUP($A281,'[3]Database-Detail'!$B$3:$AJ$1123,13,FALSE)</f>
        <v>Transportation Services Department</v>
      </c>
      <c r="D281" t="str">
        <f>VLOOKUP($A281,'[3]Database-Detail'!$B$3:$AJ$1123,15,FALSE)</f>
        <v>Transportation Services</v>
      </c>
      <c r="E281" t="str">
        <f>VLOOKUP($A281,'[3]Database-Detail'!$B$3:$AJ$1123,11,FALSE)</f>
        <v>Growth</v>
      </c>
      <c r="F281" t="str">
        <f>VLOOKUP($A281,'[3]Database-Detail'!$B$3:$AJ$1123,31,FALSE)</f>
        <v>CW</v>
      </c>
      <c r="G281">
        <f>VLOOKUP($A281,'[3]Database-Detail'!$B$3:$AJ$1123,32,FALSE)</f>
        <v>2022</v>
      </c>
      <c r="H281" s="441">
        <v>153</v>
      </c>
      <c r="I281" s="410" t="str">
        <f>VLOOKUP($A281,'[3]Database-Detail'!$B$3:$AJ$1123,10,FALSE)</f>
        <v>Individual</v>
      </c>
      <c r="J281" s="441" t="s">
        <v>1386</v>
      </c>
    </row>
    <row r="282" spans="1:10" x14ac:dyDescent="0.2">
      <c r="A282" s="370" t="s">
        <v>628</v>
      </c>
      <c r="B282" t="str">
        <f>VLOOKUP(A282,'[3]Database-Detail'!$B$3:$AJ$1123,12,FALSE)</f>
        <v>Transportation Committee</v>
      </c>
      <c r="C282" t="str">
        <f>VLOOKUP($A282,'[3]Database-Detail'!$B$3:$AJ$1123,13,FALSE)</f>
        <v>Transportation Services Department</v>
      </c>
      <c r="D282" t="str">
        <f>VLOOKUP($A282,'[3]Database-Detail'!$B$3:$AJ$1123,15,FALSE)</f>
        <v>Transportation Services</v>
      </c>
      <c r="E282" t="str">
        <f>VLOOKUP($A282,'[3]Database-Detail'!$B$3:$AJ$1123,11,FALSE)</f>
        <v>Growth</v>
      </c>
      <c r="F282" t="str">
        <f>VLOOKUP($A282,'[3]Database-Detail'!$B$3:$AJ$1123,31,FALSE)</f>
        <v>CW</v>
      </c>
      <c r="G282">
        <f>VLOOKUP($A282,'[3]Database-Detail'!$B$3:$AJ$1123,32,FALSE)</f>
        <v>2021</v>
      </c>
      <c r="H282" s="441">
        <v>320</v>
      </c>
      <c r="I282" s="410" t="str">
        <f>VLOOKUP($A282,'[3]Database-Detail'!$B$3:$AJ$1123,10,FALSE)</f>
        <v>Individual</v>
      </c>
      <c r="J282" s="441" t="s">
        <v>1387</v>
      </c>
    </row>
    <row r="283" spans="1:10" x14ac:dyDescent="0.2">
      <c r="A283" s="370" t="s">
        <v>613</v>
      </c>
      <c r="B283" t="str">
        <f>VLOOKUP(A283,'[3]Database-Detail'!$B$3:$AJ$1123,12,FALSE)</f>
        <v>Transportation Committee</v>
      </c>
      <c r="C283" t="str">
        <f>VLOOKUP($A283,'[3]Database-Detail'!$B$3:$AJ$1123,13,FALSE)</f>
        <v>Transportation Services Department</v>
      </c>
      <c r="D283" t="str">
        <f>VLOOKUP($A283,'[3]Database-Detail'!$B$3:$AJ$1123,15,FALSE)</f>
        <v>Transportation Services</v>
      </c>
      <c r="E283" t="str">
        <f>VLOOKUP($A283,'[3]Database-Detail'!$B$3:$AJ$1123,11,FALSE)</f>
        <v>Renewal of City Assets</v>
      </c>
      <c r="F283" t="str">
        <f>VLOOKUP($A283,'[3]Database-Detail'!$B$3:$AJ$1123,31,FALSE)</f>
        <v>CW</v>
      </c>
      <c r="G283">
        <f>VLOOKUP($A283,'[3]Database-Detail'!$B$3:$AJ$1123,32,FALSE)</f>
        <v>2021</v>
      </c>
      <c r="H283" s="441">
        <v>745</v>
      </c>
      <c r="I283" s="410" t="str">
        <f>VLOOKUP($A283,'[3]Database-Detail'!$B$3:$AJ$1123,10,FALSE)</f>
        <v>Individual</v>
      </c>
      <c r="J283" s="441" t="s">
        <v>1375</v>
      </c>
    </row>
    <row r="284" spans="1:10" x14ac:dyDescent="0.2">
      <c r="A284" s="370" t="s">
        <v>629</v>
      </c>
      <c r="B284" t="str">
        <f>VLOOKUP(A284,'[3]Database-Detail'!$B$3:$AJ$1123,12,FALSE)</f>
        <v>Transportation Committee</v>
      </c>
      <c r="C284" t="str">
        <f>VLOOKUP($A284,'[3]Database-Detail'!$B$3:$AJ$1123,13,FALSE)</f>
        <v>Transportation Services Department</v>
      </c>
      <c r="D284" t="str">
        <f>VLOOKUP($A284,'[3]Database-Detail'!$B$3:$AJ$1123,15,FALSE)</f>
        <v>Transportation Services</v>
      </c>
      <c r="E284" t="str">
        <f>VLOOKUP($A284,'[3]Database-Detail'!$B$3:$AJ$1123,11,FALSE)</f>
        <v>Growth</v>
      </c>
      <c r="F284" t="str">
        <f>VLOOKUP($A284,'[3]Database-Detail'!$B$3:$AJ$1123,31,FALSE)</f>
        <v>CW</v>
      </c>
      <c r="G284">
        <f>VLOOKUP($A284,'[3]Database-Detail'!$B$3:$AJ$1123,32,FALSE)</f>
        <v>2022</v>
      </c>
      <c r="H284" s="441">
        <v>3300</v>
      </c>
      <c r="I284" s="410" t="str">
        <f>VLOOKUP($A284,'[3]Database-Detail'!$B$3:$AJ$1123,10,FALSE)</f>
        <v>Individual</v>
      </c>
      <c r="J284" s="441" t="s">
        <v>1388</v>
      </c>
    </row>
    <row r="285" spans="1:10" x14ac:dyDescent="0.2">
      <c r="A285" s="370" t="s">
        <v>614</v>
      </c>
      <c r="B285" t="str">
        <f>VLOOKUP(A285,'[3]Database-Detail'!$B$3:$AJ$1123,12,FALSE)</f>
        <v>Transportation Committee</v>
      </c>
      <c r="C285" t="str">
        <f>VLOOKUP($A285,'[3]Database-Detail'!$B$3:$AJ$1123,13,FALSE)</f>
        <v>Transportation Services Department</v>
      </c>
      <c r="D285" t="str">
        <f>VLOOKUP($A285,'[3]Database-Detail'!$B$3:$AJ$1123,15,FALSE)</f>
        <v>Transportation Services</v>
      </c>
      <c r="E285" t="str">
        <f>VLOOKUP($A285,'[3]Database-Detail'!$B$3:$AJ$1123,11,FALSE)</f>
        <v>Renewal of City Assets</v>
      </c>
      <c r="F285" t="str">
        <f>VLOOKUP($A285,'[3]Database-Detail'!$B$3:$AJ$1123,31,FALSE)</f>
        <v>7, 15</v>
      </c>
      <c r="G285">
        <f>VLOOKUP($A285,'[3]Database-Detail'!$B$3:$AJ$1123,32,FALSE)</f>
        <v>2021</v>
      </c>
      <c r="H285" s="441">
        <v>509</v>
      </c>
      <c r="I285" s="410" t="str">
        <f>VLOOKUP($A285,'[3]Database-Detail'!$B$3:$AJ$1123,10,FALSE)</f>
        <v>Individual</v>
      </c>
      <c r="J285" s="442" t="s">
        <v>1376</v>
      </c>
    </row>
    <row r="286" spans="1:10" x14ac:dyDescent="0.2">
      <c r="A286" s="370" t="s">
        <v>581</v>
      </c>
      <c r="B286" t="str">
        <f>VLOOKUP(A286,'[3]Database-Detail'!$B$3:$AJ$1123,12,FALSE)</f>
        <v>Transportation Committee</v>
      </c>
      <c r="C286" t="str">
        <f>VLOOKUP($A286,'[3]Database-Detail'!$B$3:$AJ$1123,13,FALSE)</f>
        <v>Planning, Infrastructure &amp; Economic Development Department</v>
      </c>
      <c r="D286" t="str">
        <f>VLOOKUP($A286,'[3]Database-Detail'!$B$3:$AJ$1123,15,FALSE)</f>
        <v>Integrated Roads, Water &amp; Wastewater</v>
      </c>
      <c r="E286" t="str">
        <f>VLOOKUP($A286,'[3]Database-Detail'!$B$3:$AJ$1123,11,FALSE)</f>
        <v>Renewal of City Assets</v>
      </c>
      <c r="F286" t="str">
        <f>VLOOKUP($A286,'[3]Database-Detail'!$B$3:$AJ$1123,31,FALSE)</f>
        <v>CW</v>
      </c>
      <c r="G286">
        <f>VLOOKUP($A286,'[3]Database-Detail'!$B$3:$AJ$1123,32,FALSE)</f>
        <v>2021</v>
      </c>
      <c r="H286" s="441">
        <v>320</v>
      </c>
      <c r="I286" s="410" t="str">
        <f>VLOOKUP($A286,'[3]Database-Detail'!$B$3:$AJ$1123,10,FALSE)</f>
        <v>Integrated Road, Sewer &amp; Water Program</v>
      </c>
      <c r="J286" s="443" t="s">
        <v>1336</v>
      </c>
    </row>
    <row r="287" spans="1:10" x14ac:dyDescent="0.2">
      <c r="A287" s="370" t="s">
        <v>615</v>
      </c>
      <c r="B287" t="str">
        <f>VLOOKUP(A287,'[3]Database-Detail'!$B$3:$AJ$1123,12,FALSE)</f>
        <v>Transportation Committee</v>
      </c>
      <c r="C287" t="str">
        <f>VLOOKUP($A287,'[3]Database-Detail'!$B$3:$AJ$1123,13,FALSE)</f>
        <v>Planning, Infrastructure &amp; Economic Development Department</v>
      </c>
      <c r="D287" t="str">
        <f>VLOOKUP($A287,'[3]Database-Detail'!$B$3:$AJ$1123,15,FALSE)</f>
        <v>Transportation Services</v>
      </c>
      <c r="E287" t="str">
        <f>VLOOKUP($A287,'[3]Database-Detail'!$B$3:$AJ$1123,11,FALSE)</f>
        <v>Renewal of City Assets</v>
      </c>
      <c r="F287" t="str">
        <f>VLOOKUP($A287,'[3]Database-Detail'!$B$3:$AJ$1123,31,FALSE)</f>
        <v>CW</v>
      </c>
      <c r="G287">
        <f>VLOOKUP($A287,'[3]Database-Detail'!$B$3:$AJ$1123,32,FALSE)</f>
        <v>2021</v>
      </c>
      <c r="H287" s="441">
        <v>200</v>
      </c>
      <c r="I287" s="410" t="str">
        <f>VLOOKUP($A287,'[3]Database-Detail'!$B$3:$AJ$1123,10,FALSE)</f>
        <v>Preservation Treatment</v>
      </c>
      <c r="J287" s="444" t="s">
        <v>1348</v>
      </c>
    </row>
    <row r="288" spans="1:10" x14ac:dyDescent="0.2">
      <c r="A288" s="370" t="s">
        <v>616</v>
      </c>
      <c r="B288" t="str">
        <f>VLOOKUP(A288,'[3]Database-Detail'!$B$3:$AJ$1123,12,FALSE)</f>
        <v>Transportation Committee</v>
      </c>
      <c r="C288" t="str">
        <f>VLOOKUP($A288,'[3]Database-Detail'!$B$3:$AJ$1123,13,FALSE)</f>
        <v>Planning, Infrastructure &amp; Economic Development Department</v>
      </c>
      <c r="D288" t="str">
        <f>VLOOKUP($A288,'[3]Database-Detail'!$B$3:$AJ$1123,15,FALSE)</f>
        <v>Transportation Services</v>
      </c>
      <c r="E288" t="str">
        <f>VLOOKUP($A288,'[3]Database-Detail'!$B$3:$AJ$1123,11,FALSE)</f>
        <v>Renewal of City Assets</v>
      </c>
      <c r="F288" t="str">
        <f>VLOOKUP($A288,'[3]Database-Detail'!$B$3:$AJ$1123,31,FALSE)</f>
        <v>CW</v>
      </c>
      <c r="G288">
        <f>VLOOKUP($A288,'[3]Database-Detail'!$B$3:$AJ$1123,32,FALSE)</f>
        <v>2021</v>
      </c>
      <c r="H288" s="441">
        <v>800</v>
      </c>
      <c r="I288" s="410" t="str">
        <f>VLOOKUP($A288,'[3]Database-Detail'!$B$3:$AJ$1123,10,FALSE)</f>
        <v>Preservation Treatment</v>
      </c>
      <c r="J288" s="441" t="s">
        <v>1349</v>
      </c>
    </row>
    <row r="289" spans="1:10" x14ac:dyDescent="0.2">
      <c r="A289" s="370" t="s">
        <v>617</v>
      </c>
      <c r="B289" t="str">
        <f>VLOOKUP(A289,'[3]Database-Detail'!$B$3:$AJ$1123,12,FALSE)</f>
        <v>Transportation Committee</v>
      </c>
      <c r="C289" t="str">
        <f>VLOOKUP($A289,'[3]Database-Detail'!$B$3:$AJ$1123,13,FALSE)</f>
        <v>Planning, Infrastructure &amp; Economic Development Department</v>
      </c>
      <c r="D289" t="str">
        <f>VLOOKUP($A289,'[3]Database-Detail'!$B$3:$AJ$1123,15,FALSE)</f>
        <v>Transportation Services</v>
      </c>
      <c r="E289" t="str">
        <f>VLOOKUP($A289,'[3]Database-Detail'!$B$3:$AJ$1123,11,FALSE)</f>
        <v>Renewal of City Assets</v>
      </c>
      <c r="F289" t="str">
        <f>VLOOKUP($A289,'[3]Database-Detail'!$B$3:$AJ$1123,31,FALSE)</f>
        <v>CW</v>
      </c>
      <c r="G289">
        <f>VLOOKUP($A289,'[3]Database-Detail'!$B$3:$AJ$1123,32,FALSE)</f>
        <v>2021</v>
      </c>
      <c r="H289" s="441">
        <v>200</v>
      </c>
      <c r="I289" s="410" t="str">
        <f>VLOOKUP($A289,'[3]Database-Detail'!$B$3:$AJ$1123,10,FALSE)</f>
        <v>Sidewalk &amp; Curb Rehabilitation</v>
      </c>
      <c r="J289" s="442" t="s">
        <v>1362</v>
      </c>
    </row>
    <row r="290" spans="1:10" x14ac:dyDescent="0.2">
      <c r="A290" s="370" t="s">
        <v>582</v>
      </c>
      <c r="B290" t="str">
        <f>VLOOKUP(A290,'[3]Database-Detail'!$B$3:$AJ$1123,12,FALSE)</f>
        <v>Transportation Committee</v>
      </c>
      <c r="C290" t="str">
        <f>VLOOKUP($A290,'[3]Database-Detail'!$B$3:$AJ$1123,13,FALSE)</f>
        <v>Planning, Infrastructure &amp; Economic Development Department</v>
      </c>
      <c r="D290" t="str">
        <f>VLOOKUP($A290,'[3]Database-Detail'!$B$3:$AJ$1123,15,FALSE)</f>
        <v>Integrated Roads, Water &amp; Wastewater</v>
      </c>
      <c r="E290" t="str">
        <f>VLOOKUP($A290,'[3]Database-Detail'!$B$3:$AJ$1123,11,FALSE)</f>
        <v>Renewal of City Assets</v>
      </c>
      <c r="F290">
        <f>VLOOKUP($A290,'[3]Database-Detail'!$B$3:$AJ$1123,31,FALSE)</f>
        <v>15</v>
      </c>
      <c r="G290">
        <f>VLOOKUP($A290,'[3]Database-Detail'!$B$3:$AJ$1123,32,FALSE)</f>
        <v>2024</v>
      </c>
      <c r="H290" s="441">
        <v>1900</v>
      </c>
      <c r="I290" s="410" t="str">
        <f>VLOOKUP($A290,'[3]Database-Detail'!$B$3:$AJ$1123,10,FALSE)</f>
        <v>Integrated Rehab-Intensification Areas</v>
      </c>
      <c r="J290" s="442" t="s">
        <v>1345</v>
      </c>
    </row>
    <row r="291" spans="1:10" x14ac:dyDescent="0.2">
      <c r="A291" s="370" t="s">
        <v>634</v>
      </c>
      <c r="B291" t="str">
        <f>VLOOKUP(A291,'[3]Database-Detail'!$B$3:$AJ$1123,12,FALSE)</f>
        <v>Transportation Committee</v>
      </c>
      <c r="C291" t="str">
        <f>VLOOKUP($A291,'[3]Database-Detail'!$B$3:$AJ$1123,13,FALSE)</f>
        <v>Transportation Services Department</v>
      </c>
      <c r="D291" t="str">
        <f>VLOOKUP($A291,'[3]Database-Detail'!$B$3:$AJ$1123,15,FALSE)</f>
        <v>Transportation Services</v>
      </c>
      <c r="E291" t="str">
        <f>VLOOKUP($A291,'[3]Database-Detail'!$B$3:$AJ$1123,11,FALSE)</f>
        <v>Service Enhancement</v>
      </c>
      <c r="F291" t="str">
        <f>VLOOKUP($A291,'[3]Database-Detail'!$B$3:$AJ$1123,31,FALSE)</f>
        <v>CW</v>
      </c>
      <c r="G291">
        <f>VLOOKUP($A291,'[3]Database-Detail'!$B$3:$AJ$1123,32,FALSE)</f>
        <v>2021</v>
      </c>
      <c r="H291" s="441">
        <v>1630</v>
      </c>
      <c r="I291" s="410" t="str">
        <f>VLOOKUP($A291,'[3]Database-Detail'!$B$3:$AJ$1123,10,FALSE)</f>
        <v>Individual</v>
      </c>
      <c r="J291" s="442" t="s">
        <v>1394</v>
      </c>
    </row>
    <row r="292" spans="1:10" x14ac:dyDescent="0.2">
      <c r="A292" s="370" t="s">
        <v>635</v>
      </c>
      <c r="B292" t="str">
        <f>VLOOKUP(A292,'[3]Database-Detail'!$B$3:$AJ$1123,12,FALSE)</f>
        <v>Transportation Committee</v>
      </c>
      <c r="C292" t="str">
        <f>VLOOKUP($A292,'[3]Database-Detail'!$B$3:$AJ$1123,13,FALSE)</f>
        <v>Transportation Services Department</v>
      </c>
      <c r="D292" t="str">
        <f>VLOOKUP($A292,'[3]Database-Detail'!$B$3:$AJ$1123,15,FALSE)</f>
        <v>Transportation Services</v>
      </c>
      <c r="E292" t="str">
        <f>VLOOKUP($A292,'[3]Database-Detail'!$B$3:$AJ$1123,11,FALSE)</f>
        <v>Service Enhancement</v>
      </c>
      <c r="F292" t="str">
        <f>VLOOKUP($A292,'[3]Database-Detail'!$B$3:$AJ$1123,31,FALSE)</f>
        <v>CW</v>
      </c>
      <c r="G292">
        <f>VLOOKUP($A292,'[3]Database-Detail'!$B$3:$AJ$1123,32,FALSE)</f>
        <v>2021</v>
      </c>
      <c r="H292" s="441">
        <v>500</v>
      </c>
      <c r="I292" s="410" t="str">
        <f>VLOOKUP($A292,'[3]Database-Detail'!$B$3:$AJ$1123,10,FALSE)</f>
        <v>Individual</v>
      </c>
      <c r="J292" s="442" t="s">
        <v>1395</v>
      </c>
    </row>
    <row r="293" spans="1:10" x14ac:dyDescent="0.2">
      <c r="A293" s="370" t="s">
        <v>55</v>
      </c>
      <c r="H293" s="441">
        <f>SUM(H8:H292)</f>
        <v>729441</v>
      </c>
      <c r="I293" s="410"/>
    </row>
  </sheetData>
  <autoFilter ref="A7:J293"/>
  <sortState ref="A4:J495">
    <sortCondition ref="B3"/>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15"/>
  <sheetViews>
    <sheetView topLeftCell="A284" workbookViewId="0">
      <selection activeCell="L25" sqref="L25"/>
    </sheetView>
  </sheetViews>
  <sheetFormatPr defaultRowHeight="12.75" x14ac:dyDescent="0.2"/>
  <cols>
    <col min="1" max="1" width="50.5703125" style="371" customWidth="1"/>
    <col min="2" max="2" width="19.28515625" style="381" customWidth="1"/>
    <col min="3" max="3" width="11" style="381" customWidth="1"/>
    <col min="4" max="4" width="10.42578125" style="381" customWidth="1"/>
    <col min="5" max="5" width="8.42578125" style="381" customWidth="1"/>
    <col min="6" max="6" width="9" style="381" customWidth="1"/>
    <col min="7" max="7" width="11" style="381" customWidth="1"/>
    <col min="8" max="8" width="10.42578125" style="381" customWidth="1"/>
    <col min="9" max="9" width="13.28515625" style="381" customWidth="1"/>
    <col min="10" max="10" width="11.7109375" style="381" bestFit="1" customWidth="1"/>
    <col min="11" max="11" width="11.7109375" style="368" bestFit="1" customWidth="1"/>
    <col min="12" max="12" width="36.7109375" style="368" bestFit="1" customWidth="1"/>
    <col min="13" max="13" width="24" style="368" bestFit="1" customWidth="1"/>
    <col min="14" max="14" width="16.140625" style="368" bestFit="1" customWidth="1"/>
    <col min="15" max="15" width="11.85546875" style="368" bestFit="1" customWidth="1"/>
    <col min="16" max="16" width="18.28515625" style="368" bestFit="1" customWidth="1"/>
    <col min="17" max="17" width="17" style="368" bestFit="1" customWidth="1"/>
    <col min="18" max="18" width="18.140625" style="368" bestFit="1" customWidth="1"/>
    <col min="19" max="19" width="26.140625" style="368" bestFit="1" customWidth="1"/>
    <col min="20" max="20" width="14.140625" style="368" bestFit="1" customWidth="1"/>
    <col min="21" max="21" width="19.85546875" style="368" bestFit="1" customWidth="1"/>
    <col min="22" max="22" width="40.28515625" style="368" bestFit="1" customWidth="1"/>
    <col min="23" max="23" width="22.85546875" style="368" bestFit="1" customWidth="1"/>
    <col min="24" max="24" width="27.7109375" style="368" bestFit="1" customWidth="1"/>
    <col min="25" max="25" width="8" style="368" bestFit="1" customWidth="1"/>
    <col min="26" max="26" width="35" style="368" bestFit="1" customWidth="1"/>
    <col min="27" max="27" width="35.28515625" style="368" bestFit="1" customWidth="1"/>
    <col min="28" max="28" width="25" style="368" bestFit="1" customWidth="1"/>
    <col min="29" max="29" width="13.85546875" style="368" bestFit="1" customWidth="1"/>
    <col min="30" max="30" width="11.42578125" style="368" bestFit="1" customWidth="1"/>
    <col min="31" max="31" width="26.5703125" style="368" bestFit="1" customWidth="1"/>
    <col min="32" max="32" width="26.85546875" style="368" bestFit="1" customWidth="1"/>
    <col min="33" max="33" width="27.140625" style="368" bestFit="1" customWidth="1"/>
    <col min="34" max="34" width="26.42578125" style="368" bestFit="1" customWidth="1"/>
    <col min="35" max="35" width="24.5703125" style="368" bestFit="1" customWidth="1"/>
    <col min="36" max="36" width="32.5703125" style="368" bestFit="1" customWidth="1"/>
    <col min="37" max="37" width="20.5703125" style="368" bestFit="1" customWidth="1"/>
    <col min="38" max="38" width="18.42578125" style="368" bestFit="1" customWidth="1"/>
    <col min="39" max="39" width="19" style="368" bestFit="1" customWidth="1"/>
    <col min="40" max="40" width="23.42578125" style="368" bestFit="1" customWidth="1"/>
    <col min="41" max="41" width="16.7109375" style="368" bestFit="1" customWidth="1"/>
    <col min="42" max="42" width="17.7109375" style="368" bestFit="1" customWidth="1"/>
    <col min="43" max="43" width="17" style="368" bestFit="1" customWidth="1"/>
    <col min="44" max="44" width="43.140625" style="368" bestFit="1" customWidth="1"/>
    <col min="45" max="45" width="29.140625" style="368" bestFit="1" customWidth="1"/>
    <col min="46" max="46" width="33" style="368" bestFit="1" customWidth="1"/>
    <col min="47" max="47" width="25.140625" style="368" bestFit="1" customWidth="1"/>
    <col min="48" max="48" width="22.140625" style="368" bestFit="1" customWidth="1"/>
    <col min="49" max="49" width="23.5703125" style="368" bestFit="1" customWidth="1"/>
    <col min="50" max="50" width="31" style="368" bestFit="1" customWidth="1"/>
    <col min="51" max="51" width="33.28515625" style="368" bestFit="1" customWidth="1"/>
    <col min="52" max="52" width="33.5703125" style="368" bestFit="1" customWidth="1"/>
    <col min="53" max="53" width="14" style="368" bestFit="1" customWidth="1"/>
    <col min="54" max="54" width="19.28515625" style="368" bestFit="1" customWidth="1"/>
    <col min="55" max="55" width="29" style="368" bestFit="1" customWidth="1"/>
    <col min="56" max="56" width="26" style="368" bestFit="1" customWidth="1"/>
    <col min="57" max="57" width="16.7109375" style="368" bestFit="1" customWidth="1"/>
    <col min="58" max="58" width="20.42578125" style="368" bestFit="1" customWidth="1"/>
    <col min="59" max="59" width="19.7109375" style="368" bestFit="1" customWidth="1"/>
    <col min="60" max="60" width="16.140625" style="368" bestFit="1" customWidth="1"/>
    <col min="61" max="61" width="16.7109375" style="368" bestFit="1" customWidth="1"/>
    <col min="62" max="62" width="16" style="368" bestFit="1" customWidth="1"/>
    <col min="63" max="63" width="12.42578125" style="368" bestFit="1" customWidth="1"/>
    <col min="64" max="64" width="19.42578125" style="368" bestFit="1" customWidth="1"/>
    <col min="65" max="65" width="14.28515625" style="368" bestFit="1" customWidth="1"/>
    <col min="66" max="66" width="19.5703125" style="368" bestFit="1" customWidth="1"/>
    <col min="67" max="67" width="11.85546875" style="368" bestFit="1" customWidth="1"/>
    <col min="68" max="68" width="35.140625" style="368" bestFit="1" customWidth="1"/>
    <col min="69" max="69" width="31.85546875" style="368" bestFit="1" customWidth="1"/>
    <col min="70" max="70" width="33.42578125" style="368" bestFit="1" customWidth="1"/>
    <col min="71" max="71" width="13.5703125" style="368" bestFit="1" customWidth="1"/>
    <col min="72" max="73" width="18.85546875" style="368" bestFit="1" customWidth="1"/>
    <col min="74" max="74" width="25.7109375" style="368" bestFit="1" customWidth="1"/>
    <col min="75" max="75" width="33.5703125" style="368" bestFit="1" customWidth="1"/>
    <col min="76" max="76" width="21.7109375" style="368" bestFit="1" customWidth="1"/>
    <col min="77" max="77" width="5.140625" style="368" bestFit="1" customWidth="1"/>
    <col min="78" max="78" width="11.7109375" style="368" bestFit="1" customWidth="1"/>
    <col min="79" max="16384" width="9.140625" style="368"/>
  </cols>
  <sheetData>
    <row r="1" spans="1:78" s="231" customFormat="1" ht="7.5" customHeight="1" x14ac:dyDescent="0.2">
      <c r="A1" s="231" t="s">
        <v>1146</v>
      </c>
      <c r="B1" s="232"/>
      <c r="C1" s="232"/>
      <c r="D1" s="232"/>
      <c r="E1" s="232"/>
      <c r="F1" s="232"/>
    </row>
    <row r="2" spans="1:78" s="1" customFormat="1" x14ac:dyDescent="0.2">
      <c r="A2" s="233" t="s">
        <v>66</v>
      </c>
    </row>
    <row r="3" spans="1:78" s="1" customFormat="1" x14ac:dyDescent="0.2">
      <c r="A3" s="233" t="s">
        <v>417</v>
      </c>
    </row>
    <row r="4" spans="1:78" s="1" customFormat="1" x14ac:dyDescent="0.2">
      <c r="A4" s="233" t="s">
        <v>229</v>
      </c>
    </row>
    <row r="5" spans="1:78" s="1" customFormat="1" ht="13.5" thickBot="1" x14ac:dyDescent="0.25">
      <c r="A5" s="234" t="s">
        <v>138</v>
      </c>
    </row>
    <row r="6" spans="1:78" ht="13.5" thickBot="1" x14ac:dyDescent="0.25">
      <c r="A6" s="376"/>
      <c r="B6" s="382"/>
      <c r="C6" s="440" t="s">
        <v>230</v>
      </c>
      <c r="D6" s="440"/>
      <c r="E6" s="440"/>
      <c r="F6" s="382"/>
      <c r="G6" s="440" t="s">
        <v>231</v>
      </c>
      <c r="H6" s="440"/>
      <c r="I6" s="440"/>
      <c r="J6" s="383"/>
    </row>
    <row r="7" spans="1:78" s="379" customFormat="1" ht="12" hidden="1" customHeight="1" x14ac:dyDescent="0.2">
      <c r="A7" s="377" t="s">
        <v>1121</v>
      </c>
      <c r="B7" s="384" t="s">
        <v>232</v>
      </c>
      <c r="C7" s="385"/>
      <c r="D7" s="385"/>
      <c r="E7" s="385"/>
      <c r="F7" s="385"/>
      <c r="G7" s="385"/>
      <c r="H7" s="385"/>
      <c r="I7" s="385"/>
      <c r="J7" s="385"/>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row>
    <row r="8" spans="1:78" ht="51.75" customHeight="1" thickTop="1" x14ac:dyDescent="0.2">
      <c r="A8" s="374" t="s">
        <v>233</v>
      </c>
      <c r="B8" s="380" t="s">
        <v>57</v>
      </c>
      <c r="C8" s="380" t="s">
        <v>234</v>
      </c>
      <c r="D8" s="380" t="s">
        <v>72</v>
      </c>
      <c r="E8" s="380" t="s">
        <v>60</v>
      </c>
      <c r="F8" s="380" t="s">
        <v>235</v>
      </c>
      <c r="G8" s="380" t="s">
        <v>236</v>
      </c>
      <c r="H8" s="380" t="s">
        <v>237</v>
      </c>
      <c r="I8" s="380" t="s">
        <v>238</v>
      </c>
      <c r="J8" s="380" t="s">
        <v>55</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row>
    <row r="9" spans="1:78" x14ac:dyDescent="0.2">
      <c r="A9" s="388" t="s">
        <v>239</v>
      </c>
      <c r="B9" s="386"/>
      <c r="C9" s="386"/>
      <c r="D9" s="386"/>
      <c r="E9" s="386"/>
      <c r="F9" s="386"/>
      <c r="G9" s="386"/>
      <c r="H9" s="386"/>
      <c r="I9" s="386"/>
      <c r="J9" s="38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row>
    <row r="10" spans="1:78" x14ac:dyDescent="0.2">
      <c r="A10" s="407" t="s">
        <v>483</v>
      </c>
      <c r="B10" s="402">
        <v>0</v>
      </c>
      <c r="C10" s="403">
        <v>0</v>
      </c>
      <c r="D10" s="403">
        <v>1620</v>
      </c>
      <c r="E10" s="403">
        <v>0</v>
      </c>
      <c r="F10" s="403">
        <v>0</v>
      </c>
      <c r="G10" s="403">
        <v>0</v>
      </c>
      <c r="H10" s="403">
        <v>0</v>
      </c>
      <c r="I10" s="403">
        <v>0</v>
      </c>
      <c r="J10" s="404">
        <v>1620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row>
    <row r="11" spans="1:78" x14ac:dyDescent="0.2">
      <c r="A11" s="408" t="s">
        <v>161</v>
      </c>
      <c r="B11" s="405">
        <v>0</v>
      </c>
      <c r="C11" s="390">
        <v>0</v>
      </c>
      <c r="D11" s="390">
        <v>7875</v>
      </c>
      <c r="E11" s="390">
        <v>0</v>
      </c>
      <c r="F11" s="390">
        <v>4625</v>
      </c>
      <c r="G11" s="390">
        <v>0</v>
      </c>
      <c r="H11" s="390">
        <v>0</v>
      </c>
      <c r="I11" s="390">
        <v>0</v>
      </c>
      <c r="J11" s="391">
        <v>12500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2">
      <c r="A12" s="408" t="s">
        <v>202</v>
      </c>
      <c r="B12" s="405">
        <v>0</v>
      </c>
      <c r="C12" s="390">
        <v>0</v>
      </c>
      <c r="D12" s="390">
        <v>0</v>
      </c>
      <c r="E12" s="390">
        <v>0</v>
      </c>
      <c r="F12" s="390">
        <v>0</v>
      </c>
      <c r="G12" s="390">
        <v>0</v>
      </c>
      <c r="H12" s="390">
        <v>7412</v>
      </c>
      <c r="I12" s="390">
        <v>0</v>
      </c>
      <c r="J12" s="391">
        <v>7412</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row>
    <row r="13" spans="1:78" x14ac:dyDescent="0.2">
      <c r="A13" s="408" t="s">
        <v>164</v>
      </c>
      <c r="B13" s="405">
        <v>0</v>
      </c>
      <c r="C13" s="390">
        <v>450</v>
      </c>
      <c r="D13" s="390">
        <v>830</v>
      </c>
      <c r="E13" s="390">
        <v>0</v>
      </c>
      <c r="F13" s="390">
        <v>134</v>
      </c>
      <c r="G13" s="390">
        <v>1050</v>
      </c>
      <c r="H13" s="390">
        <v>2006</v>
      </c>
      <c r="I13" s="390">
        <v>0</v>
      </c>
      <c r="J13" s="391">
        <v>4470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row>
    <row r="14" spans="1:78" x14ac:dyDescent="0.2">
      <c r="A14" s="408" t="s">
        <v>165</v>
      </c>
      <c r="B14" s="405">
        <v>0</v>
      </c>
      <c r="C14" s="390">
        <v>660</v>
      </c>
      <c r="D14" s="390">
        <v>0</v>
      </c>
      <c r="E14" s="390">
        <v>0</v>
      </c>
      <c r="F14" s="390">
        <v>0</v>
      </c>
      <c r="G14" s="390">
        <v>1000</v>
      </c>
      <c r="H14" s="390">
        <v>0</v>
      </c>
      <c r="I14" s="390">
        <v>0</v>
      </c>
      <c r="J14" s="391">
        <v>1660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row>
    <row r="15" spans="1:78" x14ac:dyDescent="0.2">
      <c r="A15" s="408" t="s">
        <v>532</v>
      </c>
      <c r="B15" s="405">
        <v>0</v>
      </c>
      <c r="C15" s="390">
        <v>0</v>
      </c>
      <c r="D15" s="390">
        <v>0</v>
      </c>
      <c r="E15" s="390">
        <v>0</v>
      </c>
      <c r="F15" s="390">
        <v>0</v>
      </c>
      <c r="G15" s="390">
        <v>1200</v>
      </c>
      <c r="H15" s="390">
        <v>0</v>
      </c>
      <c r="I15" s="390">
        <v>0</v>
      </c>
      <c r="J15" s="391">
        <v>1200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row>
    <row r="16" spans="1:78" x14ac:dyDescent="0.2">
      <c r="A16" s="408" t="s">
        <v>205</v>
      </c>
      <c r="B16" s="405">
        <v>0</v>
      </c>
      <c r="C16" s="390">
        <v>0</v>
      </c>
      <c r="D16" s="390">
        <v>6</v>
      </c>
      <c r="E16" s="390">
        <v>0</v>
      </c>
      <c r="F16" s="390">
        <v>56</v>
      </c>
      <c r="G16" s="390">
        <v>0</v>
      </c>
      <c r="H16" s="390">
        <v>50</v>
      </c>
      <c r="I16" s="390">
        <v>0</v>
      </c>
      <c r="J16" s="391">
        <v>112</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row>
    <row r="17" spans="1:78" x14ac:dyDescent="0.2">
      <c r="A17" s="408" t="s">
        <v>592</v>
      </c>
      <c r="B17" s="405">
        <v>0</v>
      </c>
      <c r="C17" s="390">
        <v>250</v>
      </c>
      <c r="D17" s="390">
        <v>0</v>
      </c>
      <c r="E17" s="390">
        <v>0</v>
      </c>
      <c r="F17" s="390">
        <v>0</v>
      </c>
      <c r="G17" s="390">
        <v>130</v>
      </c>
      <c r="H17" s="390">
        <v>0</v>
      </c>
      <c r="I17" s="390">
        <v>0</v>
      </c>
      <c r="J17" s="391">
        <v>380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row>
    <row r="18" spans="1:78" x14ac:dyDescent="0.2">
      <c r="A18" s="408" t="s">
        <v>144</v>
      </c>
      <c r="B18" s="405">
        <v>0</v>
      </c>
      <c r="C18" s="390">
        <v>0</v>
      </c>
      <c r="D18" s="390">
        <v>1000</v>
      </c>
      <c r="E18" s="390">
        <v>0</v>
      </c>
      <c r="F18" s="390">
        <v>0</v>
      </c>
      <c r="G18" s="390">
        <v>0</v>
      </c>
      <c r="H18" s="390">
        <v>0</v>
      </c>
      <c r="I18" s="390">
        <v>0</v>
      </c>
      <c r="J18" s="391">
        <v>1000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row>
    <row r="19" spans="1:78" x14ac:dyDescent="0.2">
      <c r="A19" s="408" t="s">
        <v>463</v>
      </c>
      <c r="B19" s="405">
        <v>0</v>
      </c>
      <c r="C19" s="390">
        <v>0</v>
      </c>
      <c r="D19" s="390">
        <v>200</v>
      </c>
      <c r="E19" s="390">
        <v>0</v>
      </c>
      <c r="F19" s="390">
        <v>0</v>
      </c>
      <c r="G19" s="390">
        <v>0</v>
      </c>
      <c r="H19" s="390">
        <v>800</v>
      </c>
      <c r="I19" s="390">
        <v>0</v>
      </c>
      <c r="J19" s="391">
        <v>1000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row>
    <row r="20" spans="1:78" x14ac:dyDescent="0.2">
      <c r="A20" s="408" t="s">
        <v>464</v>
      </c>
      <c r="B20" s="405">
        <v>0</v>
      </c>
      <c r="C20" s="390">
        <v>0</v>
      </c>
      <c r="D20" s="390">
        <v>2000</v>
      </c>
      <c r="E20" s="390">
        <v>0</v>
      </c>
      <c r="F20" s="390">
        <v>0</v>
      </c>
      <c r="G20" s="390">
        <v>0</v>
      </c>
      <c r="H20" s="390">
        <v>0</v>
      </c>
      <c r="I20" s="390">
        <v>0</v>
      </c>
      <c r="J20" s="391">
        <v>2000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row>
    <row r="21" spans="1:78" x14ac:dyDescent="0.2">
      <c r="A21" s="408" t="s">
        <v>493</v>
      </c>
      <c r="B21" s="405">
        <v>0</v>
      </c>
      <c r="C21" s="390">
        <v>0</v>
      </c>
      <c r="D21" s="390">
        <v>400</v>
      </c>
      <c r="E21" s="390">
        <v>0</v>
      </c>
      <c r="F21" s="390">
        <v>0</v>
      </c>
      <c r="G21" s="390">
        <v>0</v>
      </c>
      <c r="H21" s="390">
        <v>0</v>
      </c>
      <c r="I21" s="390">
        <v>0</v>
      </c>
      <c r="J21" s="391">
        <v>400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2">
      <c r="A22" s="408" t="s">
        <v>562</v>
      </c>
      <c r="B22" s="405">
        <v>0</v>
      </c>
      <c r="C22" s="390">
        <v>9128</v>
      </c>
      <c r="D22" s="390">
        <v>10000</v>
      </c>
      <c r="E22" s="390">
        <v>0</v>
      </c>
      <c r="F22" s="390">
        <v>1004</v>
      </c>
      <c r="G22" s="390">
        <v>640</v>
      </c>
      <c r="H22" s="390">
        <v>4556</v>
      </c>
      <c r="I22" s="390">
        <v>0</v>
      </c>
      <c r="J22" s="391">
        <v>25328</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row>
    <row r="23" spans="1:78" x14ac:dyDescent="0.2">
      <c r="A23" s="408" t="s">
        <v>563</v>
      </c>
      <c r="B23" s="405">
        <v>0</v>
      </c>
      <c r="C23" s="390">
        <v>200</v>
      </c>
      <c r="D23" s="390">
        <v>410</v>
      </c>
      <c r="E23" s="390">
        <v>0</v>
      </c>
      <c r="F23" s="390">
        <v>51</v>
      </c>
      <c r="G23" s="390">
        <v>60</v>
      </c>
      <c r="H23" s="390">
        <v>979</v>
      </c>
      <c r="I23" s="390">
        <v>0</v>
      </c>
      <c r="J23" s="391">
        <v>1700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row>
    <row r="24" spans="1:78" x14ac:dyDescent="0.2">
      <c r="A24" s="408" t="s">
        <v>170</v>
      </c>
      <c r="B24" s="405">
        <v>0</v>
      </c>
      <c r="C24" s="390">
        <v>940</v>
      </c>
      <c r="D24" s="390">
        <v>7678</v>
      </c>
      <c r="E24" s="390">
        <v>0</v>
      </c>
      <c r="F24" s="390">
        <v>267</v>
      </c>
      <c r="G24" s="390">
        <v>0</v>
      </c>
      <c r="H24" s="390">
        <v>0</v>
      </c>
      <c r="I24" s="390">
        <v>0</v>
      </c>
      <c r="J24" s="391">
        <v>8885</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row>
    <row r="25" spans="1:78" x14ac:dyDescent="0.2">
      <c r="A25" s="409" t="s">
        <v>593</v>
      </c>
      <c r="B25" s="405">
        <v>0</v>
      </c>
      <c r="C25" s="390">
        <v>478</v>
      </c>
      <c r="D25" s="390">
        <v>0</v>
      </c>
      <c r="E25" s="390">
        <v>0</v>
      </c>
      <c r="F25" s="390">
        <v>0</v>
      </c>
      <c r="G25" s="390">
        <v>550</v>
      </c>
      <c r="H25" s="390">
        <v>0</v>
      </c>
      <c r="I25" s="390">
        <v>0</v>
      </c>
      <c r="J25" s="391">
        <v>1028</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row>
    <row r="26" spans="1:78" x14ac:dyDescent="0.2">
      <c r="A26" s="407" t="s">
        <v>594</v>
      </c>
      <c r="B26" s="405">
        <v>0</v>
      </c>
      <c r="C26" s="390">
        <v>490</v>
      </c>
      <c r="D26" s="390">
        <v>0</v>
      </c>
      <c r="E26" s="390">
        <v>0</v>
      </c>
      <c r="F26" s="390">
        <v>0</v>
      </c>
      <c r="G26" s="390">
        <v>500</v>
      </c>
      <c r="H26" s="390">
        <v>0</v>
      </c>
      <c r="I26" s="390">
        <v>0</v>
      </c>
      <c r="J26" s="391">
        <v>990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row>
    <row r="27" spans="1:78" x14ac:dyDescent="0.2">
      <c r="A27" s="408" t="s">
        <v>171</v>
      </c>
      <c r="B27" s="405">
        <v>0</v>
      </c>
      <c r="C27" s="390">
        <v>250</v>
      </c>
      <c r="D27" s="390">
        <v>0</v>
      </c>
      <c r="E27" s="390">
        <v>0</v>
      </c>
      <c r="F27" s="390">
        <v>0</v>
      </c>
      <c r="G27" s="390">
        <v>300</v>
      </c>
      <c r="H27" s="390">
        <v>0</v>
      </c>
      <c r="I27" s="390">
        <v>0</v>
      </c>
      <c r="J27" s="391">
        <v>550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row>
    <row r="28" spans="1:78" x14ac:dyDescent="0.2">
      <c r="A28" s="408" t="s">
        <v>172</v>
      </c>
      <c r="B28" s="405">
        <v>0</v>
      </c>
      <c r="C28" s="390">
        <v>260</v>
      </c>
      <c r="D28" s="390">
        <v>0</v>
      </c>
      <c r="E28" s="390">
        <v>0</v>
      </c>
      <c r="F28" s="390">
        <v>0</v>
      </c>
      <c r="G28" s="390">
        <v>0</v>
      </c>
      <c r="H28" s="390">
        <v>0</v>
      </c>
      <c r="I28" s="390">
        <v>0</v>
      </c>
      <c r="J28" s="391">
        <v>260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row>
    <row r="29" spans="1:78" x14ac:dyDescent="0.2">
      <c r="A29" s="408" t="s">
        <v>494</v>
      </c>
      <c r="B29" s="405">
        <v>0</v>
      </c>
      <c r="C29" s="390">
        <v>0</v>
      </c>
      <c r="D29" s="390">
        <v>900</v>
      </c>
      <c r="E29" s="390">
        <v>0</v>
      </c>
      <c r="F29" s="390">
        <v>0</v>
      </c>
      <c r="G29" s="390">
        <v>0</v>
      </c>
      <c r="H29" s="390">
        <v>0</v>
      </c>
      <c r="I29" s="390">
        <v>0</v>
      </c>
      <c r="J29" s="391">
        <v>900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row>
    <row r="30" spans="1:78" x14ac:dyDescent="0.2">
      <c r="A30" s="408" t="s">
        <v>174</v>
      </c>
      <c r="B30" s="405">
        <v>0</v>
      </c>
      <c r="C30" s="390">
        <v>0</v>
      </c>
      <c r="D30" s="390">
        <v>100</v>
      </c>
      <c r="E30" s="390">
        <v>0</v>
      </c>
      <c r="F30" s="390">
        <v>0</v>
      </c>
      <c r="G30" s="390">
        <v>0</v>
      </c>
      <c r="H30" s="390">
        <v>0</v>
      </c>
      <c r="I30" s="390">
        <v>0</v>
      </c>
      <c r="J30" s="391">
        <v>100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row>
    <row r="31" spans="1:78" x14ac:dyDescent="0.2">
      <c r="A31" s="408" t="s">
        <v>564</v>
      </c>
      <c r="B31" s="405">
        <v>0</v>
      </c>
      <c r="C31" s="390">
        <v>450</v>
      </c>
      <c r="D31" s="390">
        <v>550</v>
      </c>
      <c r="E31" s="390">
        <v>0</v>
      </c>
      <c r="F31" s="390">
        <v>0</v>
      </c>
      <c r="G31" s="390">
        <v>0</v>
      </c>
      <c r="H31" s="390">
        <v>0</v>
      </c>
      <c r="I31" s="390">
        <v>0</v>
      </c>
      <c r="J31" s="391">
        <v>1000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row>
    <row r="32" spans="1:78" x14ac:dyDescent="0.2">
      <c r="A32" s="408" t="s">
        <v>215</v>
      </c>
      <c r="B32" s="405">
        <v>0</v>
      </c>
      <c r="C32" s="390">
        <v>750</v>
      </c>
      <c r="D32" s="390">
        <v>0</v>
      </c>
      <c r="E32" s="390">
        <v>0</v>
      </c>
      <c r="F32" s="390">
        <v>0</v>
      </c>
      <c r="G32" s="390">
        <v>0</v>
      </c>
      <c r="H32" s="390">
        <v>0</v>
      </c>
      <c r="I32" s="390">
        <v>0</v>
      </c>
      <c r="J32" s="391">
        <v>750</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row>
    <row r="33" spans="1:78" x14ac:dyDescent="0.2">
      <c r="A33" s="408" t="s">
        <v>495</v>
      </c>
      <c r="B33" s="405">
        <v>0</v>
      </c>
      <c r="C33" s="390">
        <v>0</v>
      </c>
      <c r="D33" s="390">
        <v>180</v>
      </c>
      <c r="E33" s="390">
        <v>0</v>
      </c>
      <c r="F33" s="390">
        <v>0</v>
      </c>
      <c r="G33" s="390">
        <v>0</v>
      </c>
      <c r="H33" s="390">
        <v>0</v>
      </c>
      <c r="I33" s="390">
        <v>0</v>
      </c>
      <c r="J33" s="391">
        <v>180</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row>
    <row r="34" spans="1:78" x14ac:dyDescent="0.2">
      <c r="A34" s="408" t="s">
        <v>565</v>
      </c>
      <c r="B34" s="405">
        <v>0</v>
      </c>
      <c r="C34" s="390">
        <v>100</v>
      </c>
      <c r="D34" s="390">
        <v>660</v>
      </c>
      <c r="E34" s="390">
        <v>0</v>
      </c>
      <c r="F34" s="390">
        <v>0</v>
      </c>
      <c r="G34" s="390">
        <v>0</v>
      </c>
      <c r="H34" s="390">
        <v>0</v>
      </c>
      <c r="I34" s="390">
        <v>0</v>
      </c>
      <c r="J34" s="391">
        <v>760</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row>
    <row r="35" spans="1:78" x14ac:dyDescent="0.2">
      <c r="A35" s="408" t="s">
        <v>533</v>
      </c>
      <c r="B35" s="405">
        <v>0</v>
      </c>
      <c r="C35" s="390">
        <v>10</v>
      </c>
      <c r="D35" s="390">
        <v>0</v>
      </c>
      <c r="E35" s="390">
        <v>110</v>
      </c>
      <c r="F35" s="390">
        <v>0</v>
      </c>
      <c r="G35" s="390">
        <v>40</v>
      </c>
      <c r="H35" s="390">
        <v>0</v>
      </c>
      <c r="I35" s="390">
        <v>0</v>
      </c>
      <c r="J35" s="391">
        <v>160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row>
    <row r="36" spans="1:78" x14ac:dyDescent="0.2">
      <c r="A36" s="408" t="s">
        <v>566</v>
      </c>
      <c r="B36" s="405">
        <v>0</v>
      </c>
      <c r="C36" s="390">
        <v>1235</v>
      </c>
      <c r="D36" s="390">
        <v>5895</v>
      </c>
      <c r="E36" s="390">
        <v>0</v>
      </c>
      <c r="F36" s="390">
        <v>0</v>
      </c>
      <c r="G36" s="390">
        <v>200</v>
      </c>
      <c r="H36" s="390">
        <v>2310</v>
      </c>
      <c r="I36" s="390">
        <v>0</v>
      </c>
      <c r="J36" s="391">
        <v>9640</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row>
    <row r="37" spans="1:78" x14ac:dyDescent="0.2">
      <c r="A37" s="408" t="s">
        <v>175</v>
      </c>
      <c r="B37" s="405">
        <v>0</v>
      </c>
      <c r="C37" s="390">
        <v>600</v>
      </c>
      <c r="D37" s="390">
        <v>2570</v>
      </c>
      <c r="E37" s="390">
        <v>0</v>
      </c>
      <c r="F37" s="390">
        <v>0</v>
      </c>
      <c r="G37" s="390">
        <v>0</v>
      </c>
      <c r="H37" s="390">
        <v>1250</v>
      </c>
      <c r="I37" s="390">
        <v>0</v>
      </c>
      <c r="J37" s="391">
        <v>4420</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row>
    <row r="38" spans="1:78" x14ac:dyDescent="0.2">
      <c r="A38" s="408" t="s">
        <v>567</v>
      </c>
      <c r="B38" s="405">
        <v>0</v>
      </c>
      <c r="C38" s="390">
        <v>250</v>
      </c>
      <c r="D38" s="390">
        <v>350</v>
      </c>
      <c r="E38" s="390">
        <v>0</v>
      </c>
      <c r="F38" s="390">
        <v>0</v>
      </c>
      <c r="G38" s="390">
        <v>0</v>
      </c>
      <c r="H38" s="390">
        <v>1190</v>
      </c>
      <c r="I38" s="390">
        <v>0</v>
      </c>
      <c r="J38" s="391">
        <v>1790</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row>
    <row r="39" spans="1:78" x14ac:dyDescent="0.2">
      <c r="A39" s="408" t="s">
        <v>176</v>
      </c>
      <c r="B39" s="405">
        <v>0</v>
      </c>
      <c r="C39" s="390">
        <v>580</v>
      </c>
      <c r="D39" s="390">
        <v>2630</v>
      </c>
      <c r="E39" s="390">
        <v>0</v>
      </c>
      <c r="F39" s="390">
        <v>0</v>
      </c>
      <c r="G39" s="390">
        <v>0</v>
      </c>
      <c r="H39" s="390">
        <v>540</v>
      </c>
      <c r="I39" s="390">
        <v>0</v>
      </c>
      <c r="J39" s="391">
        <v>3750</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row>
    <row r="40" spans="1:78" x14ac:dyDescent="0.2">
      <c r="A40" s="408" t="s">
        <v>568</v>
      </c>
      <c r="B40" s="405">
        <v>0</v>
      </c>
      <c r="C40" s="390">
        <v>170</v>
      </c>
      <c r="D40" s="390">
        <v>450</v>
      </c>
      <c r="E40" s="390">
        <v>0</v>
      </c>
      <c r="F40" s="390">
        <v>0</v>
      </c>
      <c r="G40" s="390">
        <v>0</v>
      </c>
      <c r="H40" s="390">
        <v>430</v>
      </c>
      <c r="I40" s="390">
        <v>0</v>
      </c>
      <c r="J40" s="391">
        <v>1050</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row>
    <row r="41" spans="1:78" x14ac:dyDescent="0.2">
      <c r="A41" s="408" t="s">
        <v>177</v>
      </c>
      <c r="B41" s="405">
        <v>0</v>
      </c>
      <c r="C41" s="390">
        <v>300</v>
      </c>
      <c r="D41" s="390">
        <v>1690</v>
      </c>
      <c r="E41" s="390">
        <v>0</v>
      </c>
      <c r="F41" s="390">
        <v>0</v>
      </c>
      <c r="G41" s="390">
        <v>0</v>
      </c>
      <c r="H41" s="390">
        <v>120</v>
      </c>
      <c r="I41" s="390">
        <v>0</v>
      </c>
      <c r="J41" s="391">
        <v>2110</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row>
    <row r="42" spans="1:78" x14ac:dyDescent="0.2">
      <c r="A42" s="408" t="s">
        <v>569</v>
      </c>
      <c r="B42" s="405">
        <v>0</v>
      </c>
      <c r="C42" s="390">
        <v>100</v>
      </c>
      <c r="D42" s="390">
        <v>525</v>
      </c>
      <c r="E42" s="390">
        <v>0</v>
      </c>
      <c r="F42" s="390">
        <v>0</v>
      </c>
      <c r="G42" s="390">
        <v>0</v>
      </c>
      <c r="H42" s="390">
        <v>375</v>
      </c>
      <c r="I42" s="390">
        <v>0</v>
      </c>
      <c r="J42" s="391">
        <v>1000</v>
      </c>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row>
    <row r="43" spans="1:78" x14ac:dyDescent="0.2">
      <c r="A43" s="408" t="s">
        <v>178</v>
      </c>
      <c r="B43" s="405">
        <v>0</v>
      </c>
      <c r="C43" s="390">
        <v>500</v>
      </c>
      <c r="D43" s="390">
        <v>1965</v>
      </c>
      <c r="E43" s="390">
        <v>0</v>
      </c>
      <c r="F43" s="390">
        <v>85</v>
      </c>
      <c r="G43" s="390">
        <v>0</v>
      </c>
      <c r="H43" s="390">
        <v>290</v>
      </c>
      <c r="I43" s="390">
        <v>0</v>
      </c>
      <c r="J43" s="391">
        <v>2840</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row>
    <row r="44" spans="1:78" x14ac:dyDescent="0.2">
      <c r="A44" s="408" t="s">
        <v>179</v>
      </c>
      <c r="B44" s="405">
        <v>0</v>
      </c>
      <c r="C44" s="390">
        <v>390</v>
      </c>
      <c r="D44" s="390">
        <v>0</v>
      </c>
      <c r="E44" s="390">
        <v>0</v>
      </c>
      <c r="F44" s="390">
        <v>0</v>
      </c>
      <c r="G44" s="390">
        <v>980</v>
      </c>
      <c r="H44" s="390">
        <v>0</v>
      </c>
      <c r="I44" s="390">
        <v>0</v>
      </c>
      <c r="J44" s="391">
        <v>1370</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row>
    <row r="45" spans="1:78" x14ac:dyDescent="0.2">
      <c r="A45" s="408" t="s">
        <v>180</v>
      </c>
      <c r="B45" s="405">
        <v>0</v>
      </c>
      <c r="C45" s="390">
        <v>350</v>
      </c>
      <c r="D45" s="390">
        <v>0</v>
      </c>
      <c r="E45" s="390">
        <v>0</v>
      </c>
      <c r="F45" s="390">
        <v>0</v>
      </c>
      <c r="G45" s="390">
        <v>100</v>
      </c>
      <c r="H45" s="390">
        <v>0</v>
      </c>
      <c r="I45" s="390">
        <v>0</v>
      </c>
      <c r="J45" s="391">
        <v>450</v>
      </c>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row>
    <row r="46" spans="1:78" x14ac:dyDescent="0.2">
      <c r="A46" s="408" t="s">
        <v>595</v>
      </c>
      <c r="B46" s="405">
        <v>0</v>
      </c>
      <c r="C46" s="390">
        <v>200</v>
      </c>
      <c r="D46" s="390">
        <v>0</v>
      </c>
      <c r="E46" s="390">
        <v>0</v>
      </c>
      <c r="F46" s="390">
        <v>0</v>
      </c>
      <c r="G46" s="390">
        <v>200</v>
      </c>
      <c r="H46" s="390">
        <v>0</v>
      </c>
      <c r="I46" s="390">
        <v>0</v>
      </c>
      <c r="J46" s="391">
        <v>400</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row>
    <row r="47" spans="1:78" x14ac:dyDescent="0.2">
      <c r="A47" s="408" t="s">
        <v>181</v>
      </c>
      <c r="B47" s="405">
        <v>0</v>
      </c>
      <c r="C47" s="390">
        <v>80</v>
      </c>
      <c r="D47" s="390">
        <v>0</v>
      </c>
      <c r="E47" s="390">
        <v>0</v>
      </c>
      <c r="F47" s="390">
        <v>0</v>
      </c>
      <c r="G47" s="390">
        <v>100</v>
      </c>
      <c r="H47" s="390">
        <v>0</v>
      </c>
      <c r="I47" s="390">
        <v>0</v>
      </c>
      <c r="J47" s="391">
        <v>180</v>
      </c>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row>
    <row r="48" spans="1:78" x14ac:dyDescent="0.2">
      <c r="A48" s="408" t="s">
        <v>182</v>
      </c>
      <c r="B48" s="405">
        <v>0</v>
      </c>
      <c r="C48" s="390">
        <v>620</v>
      </c>
      <c r="D48" s="390">
        <v>0</v>
      </c>
      <c r="E48" s="390">
        <v>0</v>
      </c>
      <c r="F48" s="390">
        <v>0</v>
      </c>
      <c r="G48" s="390">
        <v>1000</v>
      </c>
      <c r="H48" s="390">
        <v>0</v>
      </c>
      <c r="I48" s="390">
        <v>0</v>
      </c>
      <c r="J48" s="391">
        <v>1620</v>
      </c>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row>
    <row r="49" spans="1:78" x14ac:dyDescent="0.2">
      <c r="A49" s="408" t="s">
        <v>183</v>
      </c>
      <c r="B49" s="405">
        <v>0</v>
      </c>
      <c r="C49" s="390">
        <v>120</v>
      </c>
      <c r="D49" s="390">
        <v>0</v>
      </c>
      <c r="E49" s="390">
        <v>0</v>
      </c>
      <c r="F49" s="390">
        <v>0</v>
      </c>
      <c r="G49" s="390">
        <v>500</v>
      </c>
      <c r="H49" s="390">
        <v>0</v>
      </c>
      <c r="I49" s="390">
        <v>0</v>
      </c>
      <c r="J49" s="391">
        <v>620</v>
      </c>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row>
    <row r="50" spans="1:78" x14ac:dyDescent="0.2">
      <c r="A50" s="408" t="s">
        <v>184</v>
      </c>
      <c r="B50" s="405">
        <v>0</v>
      </c>
      <c r="C50" s="390">
        <v>800</v>
      </c>
      <c r="D50" s="390">
        <v>0</v>
      </c>
      <c r="E50" s="390">
        <v>0</v>
      </c>
      <c r="F50" s="390">
        <v>0</v>
      </c>
      <c r="G50" s="390">
        <v>1000</v>
      </c>
      <c r="H50" s="390">
        <v>0</v>
      </c>
      <c r="I50" s="390">
        <v>0</v>
      </c>
      <c r="J50" s="391">
        <v>1800</v>
      </c>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row>
    <row r="51" spans="1:78" x14ac:dyDescent="0.2">
      <c r="A51" s="409" t="s">
        <v>185</v>
      </c>
      <c r="B51" s="405">
        <v>0</v>
      </c>
      <c r="C51" s="390">
        <v>0</v>
      </c>
      <c r="D51" s="390">
        <v>251</v>
      </c>
      <c r="E51" s="390">
        <v>0</v>
      </c>
      <c r="F51" s="390">
        <v>0</v>
      </c>
      <c r="G51" s="390">
        <v>0</v>
      </c>
      <c r="H51" s="390">
        <v>100</v>
      </c>
      <c r="I51" s="390">
        <v>0</v>
      </c>
      <c r="J51" s="391">
        <v>351</v>
      </c>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row>
    <row r="52" spans="1:78" x14ac:dyDescent="0.2">
      <c r="A52" s="407" t="s">
        <v>186</v>
      </c>
      <c r="B52" s="405">
        <v>0</v>
      </c>
      <c r="C52" s="390">
        <v>0</v>
      </c>
      <c r="D52" s="390">
        <v>200</v>
      </c>
      <c r="E52" s="390">
        <v>0</v>
      </c>
      <c r="F52" s="390">
        <v>0</v>
      </c>
      <c r="G52" s="390">
        <v>0</v>
      </c>
      <c r="H52" s="390">
        <v>500</v>
      </c>
      <c r="I52" s="390">
        <v>0</v>
      </c>
      <c r="J52" s="391">
        <v>700</v>
      </c>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row>
    <row r="53" spans="1:78" x14ac:dyDescent="0.2">
      <c r="A53" s="408" t="s">
        <v>209</v>
      </c>
      <c r="B53" s="405">
        <v>0</v>
      </c>
      <c r="C53" s="390">
        <v>0</v>
      </c>
      <c r="D53" s="390">
        <v>500</v>
      </c>
      <c r="E53" s="390">
        <v>0</v>
      </c>
      <c r="F53" s="390">
        <v>0</v>
      </c>
      <c r="G53" s="390">
        <v>0</v>
      </c>
      <c r="H53" s="390">
        <v>500</v>
      </c>
      <c r="I53" s="390">
        <v>0</v>
      </c>
      <c r="J53" s="391">
        <v>1000</v>
      </c>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row>
    <row r="54" spans="1:78" x14ac:dyDescent="0.2">
      <c r="A54" s="408" t="s">
        <v>570</v>
      </c>
      <c r="B54" s="405">
        <v>0</v>
      </c>
      <c r="C54" s="390">
        <v>2280</v>
      </c>
      <c r="D54" s="390">
        <v>8810</v>
      </c>
      <c r="E54" s="390">
        <v>0</v>
      </c>
      <c r="F54" s="390">
        <v>0</v>
      </c>
      <c r="G54" s="390">
        <v>1000</v>
      </c>
      <c r="H54" s="390">
        <v>2110</v>
      </c>
      <c r="I54" s="390">
        <v>0</v>
      </c>
      <c r="J54" s="391">
        <v>14200</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row>
    <row r="55" spans="1:78" x14ac:dyDescent="0.2">
      <c r="A55" s="408" t="s">
        <v>148</v>
      </c>
      <c r="B55" s="405">
        <v>0</v>
      </c>
      <c r="C55" s="390">
        <v>100</v>
      </c>
      <c r="D55" s="390">
        <v>0</v>
      </c>
      <c r="E55" s="390">
        <v>0</v>
      </c>
      <c r="F55" s="390">
        <v>0</v>
      </c>
      <c r="G55" s="390">
        <v>0</v>
      </c>
      <c r="H55" s="390">
        <v>0</v>
      </c>
      <c r="I55" s="390">
        <v>0</v>
      </c>
      <c r="J55" s="391">
        <v>100</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row>
    <row r="56" spans="1:78" x14ac:dyDescent="0.2">
      <c r="A56" s="408" t="s">
        <v>571</v>
      </c>
      <c r="B56" s="405">
        <v>0</v>
      </c>
      <c r="C56" s="390">
        <v>340</v>
      </c>
      <c r="D56" s="390">
        <v>3280</v>
      </c>
      <c r="E56" s="390">
        <v>0</v>
      </c>
      <c r="F56" s="390">
        <v>0</v>
      </c>
      <c r="G56" s="390">
        <v>0</v>
      </c>
      <c r="H56" s="390">
        <v>0</v>
      </c>
      <c r="I56" s="390">
        <v>0</v>
      </c>
      <c r="J56" s="391">
        <v>3620</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row>
    <row r="57" spans="1:78" x14ac:dyDescent="0.2">
      <c r="A57" s="408" t="s">
        <v>572</v>
      </c>
      <c r="B57" s="405">
        <v>0</v>
      </c>
      <c r="C57" s="390">
        <v>2425</v>
      </c>
      <c r="D57" s="390">
        <v>5880</v>
      </c>
      <c r="E57" s="390">
        <v>0</v>
      </c>
      <c r="F57" s="390">
        <v>0</v>
      </c>
      <c r="G57" s="390">
        <v>40</v>
      </c>
      <c r="H57" s="390">
        <v>3045</v>
      </c>
      <c r="I57" s="390">
        <v>0</v>
      </c>
      <c r="J57" s="391">
        <v>11390</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row>
    <row r="58" spans="1:78" x14ac:dyDescent="0.2">
      <c r="A58" s="408" t="s">
        <v>508</v>
      </c>
      <c r="B58" s="405">
        <v>0</v>
      </c>
      <c r="C58" s="390">
        <v>150</v>
      </c>
      <c r="D58" s="390">
        <v>0</v>
      </c>
      <c r="E58" s="390">
        <v>0</v>
      </c>
      <c r="F58" s="390">
        <v>0</v>
      </c>
      <c r="G58" s="390">
        <v>0</v>
      </c>
      <c r="H58" s="390">
        <v>0</v>
      </c>
      <c r="I58" s="390">
        <v>0</v>
      </c>
      <c r="J58" s="391">
        <v>150</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row>
    <row r="59" spans="1:78" x14ac:dyDescent="0.2">
      <c r="A59" s="408" t="s">
        <v>422</v>
      </c>
      <c r="B59" s="405">
        <v>0</v>
      </c>
      <c r="C59" s="390">
        <v>632</v>
      </c>
      <c r="D59" s="390">
        <v>0</v>
      </c>
      <c r="E59" s="390">
        <v>0</v>
      </c>
      <c r="F59" s="390">
        <v>0</v>
      </c>
      <c r="G59" s="390">
        <v>0</v>
      </c>
      <c r="H59" s="390">
        <v>0</v>
      </c>
      <c r="I59" s="390">
        <v>0</v>
      </c>
      <c r="J59" s="391">
        <v>632</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row>
    <row r="60" spans="1:78" x14ac:dyDescent="0.2">
      <c r="A60" s="408" t="s">
        <v>145</v>
      </c>
      <c r="B60" s="405">
        <v>0</v>
      </c>
      <c r="C60" s="390">
        <v>0</v>
      </c>
      <c r="D60" s="390">
        <v>4325</v>
      </c>
      <c r="E60" s="390">
        <v>0</v>
      </c>
      <c r="F60" s="390">
        <v>0</v>
      </c>
      <c r="G60" s="390">
        <v>0</v>
      </c>
      <c r="H60" s="390">
        <v>0</v>
      </c>
      <c r="I60" s="390">
        <v>0</v>
      </c>
      <c r="J60" s="391">
        <v>4325</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row>
    <row r="61" spans="1:78" x14ac:dyDescent="0.2">
      <c r="A61" s="408" t="s">
        <v>596</v>
      </c>
      <c r="B61" s="405">
        <v>0</v>
      </c>
      <c r="C61" s="390">
        <v>430</v>
      </c>
      <c r="D61" s="390">
        <v>185</v>
      </c>
      <c r="E61" s="390">
        <v>0</v>
      </c>
      <c r="F61" s="390">
        <v>0</v>
      </c>
      <c r="G61" s="390">
        <v>0</v>
      </c>
      <c r="H61" s="390">
        <v>0</v>
      </c>
      <c r="I61" s="390">
        <v>0</v>
      </c>
      <c r="J61" s="391">
        <v>615</v>
      </c>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row>
    <row r="62" spans="1:78" x14ac:dyDescent="0.2">
      <c r="A62" s="408" t="s">
        <v>187</v>
      </c>
      <c r="B62" s="405">
        <v>0</v>
      </c>
      <c r="C62" s="390">
        <v>460</v>
      </c>
      <c r="D62" s="390">
        <v>0</v>
      </c>
      <c r="E62" s="390">
        <v>0</v>
      </c>
      <c r="F62" s="390">
        <v>0</v>
      </c>
      <c r="G62" s="390">
        <v>1000</v>
      </c>
      <c r="H62" s="390">
        <v>0</v>
      </c>
      <c r="I62" s="390">
        <v>0</v>
      </c>
      <c r="J62" s="391">
        <v>1460</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row>
    <row r="63" spans="1:78" x14ac:dyDescent="0.2">
      <c r="A63" s="408" t="s">
        <v>188</v>
      </c>
      <c r="B63" s="405">
        <v>0</v>
      </c>
      <c r="C63" s="390">
        <v>760</v>
      </c>
      <c r="D63" s="390">
        <v>0</v>
      </c>
      <c r="E63" s="390">
        <v>0</v>
      </c>
      <c r="F63" s="390">
        <v>0</v>
      </c>
      <c r="G63" s="390">
        <v>1000</v>
      </c>
      <c r="H63" s="390">
        <v>0</v>
      </c>
      <c r="I63" s="390">
        <v>0</v>
      </c>
      <c r="J63" s="391">
        <v>1760</v>
      </c>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row>
    <row r="64" spans="1:78" x14ac:dyDescent="0.2">
      <c r="A64" s="408" t="s">
        <v>189</v>
      </c>
      <c r="B64" s="405">
        <v>0</v>
      </c>
      <c r="C64" s="390">
        <v>190</v>
      </c>
      <c r="D64" s="390">
        <v>0</v>
      </c>
      <c r="E64" s="390">
        <v>0</v>
      </c>
      <c r="F64" s="390">
        <v>0</v>
      </c>
      <c r="G64" s="390">
        <v>0</v>
      </c>
      <c r="H64" s="390">
        <v>0</v>
      </c>
      <c r="I64" s="390">
        <v>0</v>
      </c>
      <c r="J64" s="391">
        <v>190</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row>
    <row r="65" spans="1:78" x14ac:dyDescent="0.2">
      <c r="A65" s="408" t="s">
        <v>190</v>
      </c>
      <c r="B65" s="405">
        <v>0</v>
      </c>
      <c r="C65" s="390">
        <v>380</v>
      </c>
      <c r="D65" s="390">
        <v>0</v>
      </c>
      <c r="E65" s="390">
        <v>0</v>
      </c>
      <c r="F65" s="390">
        <v>0</v>
      </c>
      <c r="G65" s="390">
        <v>500</v>
      </c>
      <c r="H65" s="390">
        <v>0</v>
      </c>
      <c r="I65" s="390">
        <v>0</v>
      </c>
      <c r="J65" s="391">
        <v>880</v>
      </c>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row>
    <row r="66" spans="1:78" x14ac:dyDescent="0.2">
      <c r="A66" s="408" t="s">
        <v>191</v>
      </c>
      <c r="B66" s="405">
        <v>0</v>
      </c>
      <c r="C66" s="390">
        <v>210</v>
      </c>
      <c r="D66" s="390">
        <v>0</v>
      </c>
      <c r="E66" s="390">
        <v>0</v>
      </c>
      <c r="F66" s="390">
        <v>0</v>
      </c>
      <c r="G66" s="390">
        <v>500</v>
      </c>
      <c r="H66" s="390">
        <v>0</v>
      </c>
      <c r="I66" s="390">
        <v>0</v>
      </c>
      <c r="J66" s="391">
        <v>710</v>
      </c>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row>
    <row r="67" spans="1:78" x14ac:dyDescent="0.2">
      <c r="A67" s="408" t="s">
        <v>465</v>
      </c>
      <c r="B67" s="405">
        <v>0</v>
      </c>
      <c r="C67" s="390">
        <v>0</v>
      </c>
      <c r="D67" s="390">
        <v>3900</v>
      </c>
      <c r="E67" s="390">
        <v>0</v>
      </c>
      <c r="F67" s="390">
        <v>0</v>
      </c>
      <c r="G67" s="390">
        <v>0</v>
      </c>
      <c r="H67" s="390">
        <v>100</v>
      </c>
      <c r="I67" s="390">
        <v>0</v>
      </c>
      <c r="J67" s="391">
        <v>4000</v>
      </c>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row>
    <row r="68" spans="1:78" x14ac:dyDescent="0.2">
      <c r="A68" s="408" t="s">
        <v>192</v>
      </c>
      <c r="B68" s="405">
        <v>0</v>
      </c>
      <c r="C68" s="390">
        <v>0</v>
      </c>
      <c r="D68" s="390">
        <v>200</v>
      </c>
      <c r="E68" s="390">
        <v>0</v>
      </c>
      <c r="F68" s="390">
        <v>0</v>
      </c>
      <c r="G68" s="390">
        <v>0</v>
      </c>
      <c r="H68" s="390">
        <v>300</v>
      </c>
      <c r="I68" s="390">
        <v>0</v>
      </c>
      <c r="J68" s="391">
        <v>500</v>
      </c>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row>
    <row r="69" spans="1:78" x14ac:dyDescent="0.2">
      <c r="A69" s="408" t="s">
        <v>534</v>
      </c>
      <c r="B69" s="405">
        <v>0</v>
      </c>
      <c r="C69" s="390">
        <v>0</v>
      </c>
      <c r="D69" s="390">
        <v>0</v>
      </c>
      <c r="E69" s="390">
        <v>0</v>
      </c>
      <c r="F69" s="390">
        <v>0</v>
      </c>
      <c r="G69" s="390">
        <v>680</v>
      </c>
      <c r="H69" s="390">
        <v>0</v>
      </c>
      <c r="I69" s="390">
        <v>0</v>
      </c>
      <c r="J69" s="391">
        <v>680</v>
      </c>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row>
    <row r="70" spans="1:78" x14ac:dyDescent="0.2">
      <c r="A70" s="408" t="s">
        <v>193</v>
      </c>
      <c r="B70" s="405">
        <v>0</v>
      </c>
      <c r="C70" s="390">
        <v>0</v>
      </c>
      <c r="D70" s="390">
        <v>0</v>
      </c>
      <c r="E70" s="390">
        <v>1170</v>
      </c>
      <c r="F70" s="390">
        <v>0</v>
      </c>
      <c r="G70" s="390">
        <v>202</v>
      </c>
      <c r="H70" s="390">
        <v>0</v>
      </c>
      <c r="I70" s="390">
        <v>0</v>
      </c>
      <c r="J70" s="391">
        <v>1372</v>
      </c>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row>
    <row r="71" spans="1:78" x14ac:dyDescent="0.2">
      <c r="A71" s="408" t="s">
        <v>476</v>
      </c>
      <c r="B71" s="405">
        <v>0</v>
      </c>
      <c r="C71" s="390">
        <v>0</v>
      </c>
      <c r="D71" s="390">
        <v>100</v>
      </c>
      <c r="E71" s="390">
        <v>0</v>
      </c>
      <c r="F71" s="390">
        <v>0</v>
      </c>
      <c r="G71" s="390">
        <v>0</v>
      </c>
      <c r="H71" s="390">
        <v>240</v>
      </c>
      <c r="I71" s="390">
        <v>0</v>
      </c>
      <c r="J71" s="391">
        <v>340</v>
      </c>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row>
    <row r="72" spans="1:78" x14ac:dyDescent="0.2">
      <c r="A72" s="408" t="s">
        <v>194</v>
      </c>
      <c r="B72" s="405">
        <v>0</v>
      </c>
      <c r="C72" s="390">
        <v>12</v>
      </c>
      <c r="D72" s="390">
        <v>36</v>
      </c>
      <c r="E72" s="390">
        <v>0</v>
      </c>
      <c r="F72" s="390">
        <v>0</v>
      </c>
      <c r="G72" s="390">
        <v>675</v>
      </c>
      <c r="H72" s="390">
        <v>0</v>
      </c>
      <c r="I72" s="390">
        <v>0</v>
      </c>
      <c r="J72" s="391">
        <v>723</v>
      </c>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row>
    <row r="73" spans="1:78" x14ac:dyDescent="0.2">
      <c r="A73" s="408" t="s">
        <v>195</v>
      </c>
      <c r="B73" s="405">
        <v>0</v>
      </c>
      <c r="C73" s="390">
        <v>1548</v>
      </c>
      <c r="D73" s="390">
        <v>0</v>
      </c>
      <c r="E73" s="390">
        <v>0</v>
      </c>
      <c r="F73" s="390">
        <v>0</v>
      </c>
      <c r="G73" s="390">
        <v>1000</v>
      </c>
      <c r="H73" s="390">
        <v>0</v>
      </c>
      <c r="I73" s="390">
        <v>0</v>
      </c>
      <c r="J73" s="391">
        <v>2548</v>
      </c>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row>
    <row r="74" spans="1:78" x14ac:dyDescent="0.2">
      <c r="A74" s="408" t="s">
        <v>573</v>
      </c>
      <c r="B74" s="405">
        <v>0</v>
      </c>
      <c r="C74" s="390">
        <v>300</v>
      </c>
      <c r="D74" s="390">
        <v>1430</v>
      </c>
      <c r="E74" s="390">
        <v>0</v>
      </c>
      <c r="F74" s="390">
        <v>60</v>
      </c>
      <c r="G74" s="390">
        <v>0</v>
      </c>
      <c r="H74" s="390">
        <v>200</v>
      </c>
      <c r="I74" s="390">
        <v>0</v>
      </c>
      <c r="J74" s="391">
        <v>1990</v>
      </c>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row>
    <row r="75" spans="1:78" x14ac:dyDescent="0.2">
      <c r="A75" s="408" t="s">
        <v>196</v>
      </c>
      <c r="B75" s="405">
        <v>0</v>
      </c>
      <c r="C75" s="390">
        <v>300</v>
      </c>
      <c r="D75" s="390">
        <v>0</v>
      </c>
      <c r="E75" s="390">
        <v>0</v>
      </c>
      <c r="F75" s="390">
        <v>0</v>
      </c>
      <c r="G75" s="390">
        <v>125</v>
      </c>
      <c r="H75" s="390">
        <v>0</v>
      </c>
      <c r="I75" s="390">
        <v>0</v>
      </c>
      <c r="J75" s="391">
        <v>425</v>
      </c>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1:78" x14ac:dyDescent="0.2">
      <c r="A76" s="408" t="s">
        <v>197</v>
      </c>
      <c r="B76" s="405">
        <v>0</v>
      </c>
      <c r="C76" s="390">
        <v>14</v>
      </c>
      <c r="D76" s="390">
        <v>0</v>
      </c>
      <c r="E76" s="390">
        <v>0</v>
      </c>
      <c r="F76" s="390">
        <v>0</v>
      </c>
      <c r="G76" s="390">
        <v>325</v>
      </c>
      <c r="H76" s="390">
        <v>0</v>
      </c>
      <c r="I76" s="390">
        <v>0</v>
      </c>
      <c r="J76" s="391">
        <v>339</v>
      </c>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row>
    <row r="77" spans="1:78" x14ac:dyDescent="0.2">
      <c r="A77" s="408" t="s">
        <v>198</v>
      </c>
      <c r="B77" s="405">
        <v>0</v>
      </c>
      <c r="C77" s="390">
        <v>0</v>
      </c>
      <c r="D77" s="390">
        <v>510</v>
      </c>
      <c r="E77" s="390">
        <v>0</v>
      </c>
      <c r="F77" s="390">
        <v>0</v>
      </c>
      <c r="G77" s="390">
        <v>0</v>
      </c>
      <c r="H77" s="390">
        <v>1500</v>
      </c>
      <c r="I77" s="390">
        <v>0</v>
      </c>
      <c r="J77" s="391">
        <v>2010</v>
      </c>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row>
    <row r="78" spans="1:78" x14ac:dyDescent="0.2">
      <c r="A78" s="409" t="s">
        <v>149</v>
      </c>
      <c r="B78" s="405">
        <v>0</v>
      </c>
      <c r="C78" s="390">
        <v>300</v>
      </c>
      <c r="D78" s="390">
        <v>0</v>
      </c>
      <c r="E78" s="390">
        <v>0</v>
      </c>
      <c r="F78" s="390">
        <v>0</v>
      </c>
      <c r="G78" s="390">
        <v>0</v>
      </c>
      <c r="H78" s="390">
        <v>0</v>
      </c>
      <c r="I78" s="390">
        <v>0</v>
      </c>
      <c r="J78" s="391">
        <v>300</v>
      </c>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row>
    <row r="79" spans="1:78" x14ac:dyDescent="0.2">
      <c r="A79" s="407" t="s">
        <v>549</v>
      </c>
      <c r="B79" s="405">
        <v>0</v>
      </c>
      <c r="C79" s="390">
        <v>2300</v>
      </c>
      <c r="D79" s="390">
        <v>0</v>
      </c>
      <c r="E79" s="390">
        <v>0</v>
      </c>
      <c r="F79" s="390">
        <v>0</v>
      </c>
      <c r="G79" s="390">
        <v>0</v>
      </c>
      <c r="H79" s="390">
        <v>0</v>
      </c>
      <c r="I79" s="390">
        <v>0</v>
      </c>
      <c r="J79" s="391">
        <v>2300</v>
      </c>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row>
    <row r="80" spans="1:78" x14ac:dyDescent="0.2">
      <c r="A80" s="408" t="s">
        <v>150</v>
      </c>
      <c r="B80" s="405">
        <v>0</v>
      </c>
      <c r="C80" s="390">
        <v>50</v>
      </c>
      <c r="D80" s="390">
        <v>0</v>
      </c>
      <c r="E80" s="390">
        <v>0</v>
      </c>
      <c r="F80" s="390">
        <v>0</v>
      </c>
      <c r="G80" s="390">
        <v>0</v>
      </c>
      <c r="H80" s="390">
        <v>0</v>
      </c>
      <c r="I80" s="390">
        <v>0</v>
      </c>
      <c r="J80" s="391">
        <v>50</v>
      </c>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1:78" x14ac:dyDescent="0.2">
      <c r="A81" s="408" t="s">
        <v>151</v>
      </c>
      <c r="B81" s="405">
        <v>0</v>
      </c>
      <c r="C81" s="390">
        <v>200</v>
      </c>
      <c r="D81" s="390">
        <v>0</v>
      </c>
      <c r="E81" s="390">
        <v>0</v>
      </c>
      <c r="F81" s="390">
        <v>0</v>
      </c>
      <c r="G81" s="390">
        <v>0</v>
      </c>
      <c r="H81" s="390">
        <v>0</v>
      </c>
      <c r="I81" s="390">
        <v>0</v>
      </c>
      <c r="J81" s="391">
        <v>200</v>
      </c>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row>
    <row r="82" spans="1:78" x14ac:dyDescent="0.2">
      <c r="A82" s="408" t="s">
        <v>1104</v>
      </c>
      <c r="B82" s="405">
        <v>0</v>
      </c>
      <c r="C82" s="390">
        <v>300</v>
      </c>
      <c r="D82" s="390">
        <v>0</v>
      </c>
      <c r="E82" s="390">
        <v>0</v>
      </c>
      <c r="F82" s="390">
        <v>0</v>
      </c>
      <c r="G82" s="390">
        <v>0</v>
      </c>
      <c r="H82" s="390">
        <v>0</v>
      </c>
      <c r="I82" s="390">
        <v>0</v>
      </c>
      <c r="J82" s="391">
        <v>300</v>
      </c>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row>
    <row r="83" spans="1:78" x14ac:dyDescent="0.2">
      <c r="A83" s="408" t="s">
        <v>597</v>
      </c>
      <c r="B83" s="405">
        <v>0</v>
      </c>
      <c r="C83" s="390">
        <v>248</v>
      </c>
      <c r="D83" s="390">
        <v>0</v>
      </c>
      <c r="E83" s="390">
        <v>0</v>
      </c>
      <c r="F83" s="390">
        <v>62</v>
      </c>
      <c r="G83" s="390">
        <v>0</v>
      </c>
      <c r="H83" s="390">
        <v>0</v>
      </c>
      <c r="I83" s="390">
        <v>0</v>
      </c>
      <c r="J83" s="391">
        <v>310</v>
      </c>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row>
    <row r="84" spans="1:78" x14ac:dyDescent="0.2">
      <c r="A84" s="408" t="s">
        <v>438</v>
      </c>
      <c r="B84" s="405">
        <v>0</v>
      </c>
      <c r="C84" s="390">
        <v>40</v>
      </c>
      <c r="D84" s="390">
        <v>0</v>
      </c>
      <c r="E84" s="390">
        <v>0</v>
      </c>
      <c r="F84" s="390">
        <v>0</v>
      </c>
      <c r="G84" s="390">
        <v>0</v>
      </c>
      <c r="H84" s="390">
        <v>0</v>
      </c>
      <c r="I84" s="390">
        <v>0</v>
      </c>
      <c r="J84" s="391">
        <v>40</v>
      </c>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row>
    <row r="85" spans="1:78" x14ac:dyDescent="0.2">
      <c r="A85" s="408" t="s">
        <v>636</v>
      </c>
      <c r="B85" s="405">
        <v>0</v>
      </c>
      <c r="C85" s="390">
        <v>424</v>
      </c>
      <c r="D85" s="390">
        <v>0</v>
      </c>
      <c r="E85" s="390">
        <v>0</v>
      </c>
      <c r="F85" s="390">
        <v>0</v>
      </c>
      <c r="G85" s="390">
        <v>0</v>
      </c>
      <c r="H85" s="390">
        <v>0</v>
      </c>
      <c r="I85" s="390">
        <v>0</v>
      </c>
      <c r="J85" s="391">
        <v>424</v>
      </c>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row>
    <row r="86" spans="1:78" x14ac:dyDescent="0.2">
      <c r="A86" s="408" t="s">
        <v>484</v>
      </c>
      <c r="B86" s="405">
        <v>0</v>
      </c>
      <c r="C86" s="390">
        <v>0</v>
      </c>
      <c r="D86" s="390">
        <v>500</v>
      </c>
      <c r="E86" s="390">
        <v>0</v>
      </c>
      <c r="F86" s="390">
        <v>0</v>
      </c>
      <c r="G86" s="390">
        <v>0</v>
      </c>
      <c r="H86" s="390">
        <v>0</v>
      </c>
      <c r="I86" s="390">
        <v>0</v>
      </c>
      <c r="J86" s="391">
        <v>500</v>
      </c>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row>
    <row r="87" spans="1:78" x14ac:dyDescent="0.2">
      <c r="A87" s="408" t="s">
        <v>574</v>
      </c>
      <c r="B87" s="405">
        <v>0</v>
      </c>
      <c r="C87" s="390">
        <v>180</v>
      </c>
      <c r="D87" s="390">
        <v>1020</v>
      </c>
      <c r="E87" s="390">
        <v>0</v>
      </c>
      <c r="F87" s="390">
        <v>0</v>
      </c>
      <c r="G87" s="390">
        <v>0</v>
      </c>
      <c r="H87" s="390">
        <v>0</v>
      </c>
      <c r="I87" s="390">
        <v>0</v>
      </c>
      <c r="J87" s="391">
        <v>1200</v>
      </c>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row>
    <row r="88" spans="1:78" x14ac:dyDescent="0.2">
      <c r="A88" s="408" t="s">
        <v>560</v>
      </c>
      <c r="B88" s="405">
        <v>0</v>
      </c>
      <c r="C88" s="390">
        <v>32615</v>
      </c>
      <c r="D88" s="390">
        <v>0</v>
      </c>
      <c r="E88" s="390">
        <v>0</v>
      </c>
      <c r="F88" s="390">
        <v>0</v>
      </c>
      <c r="G88" s="390">
        <v>0</v>
      </c>
      <c r="H88" s="390">
        <v>0</v>
      </c>
      <c r="I88" s="390">
        <v>0</v>
      </c>
      <c r="J88" s="391">
        <v>32615</v>
      </c>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row>
    <row r="89" spans="1:78" x14ac:dyDescent="0.2">
      <c r="A89" s="408" t="s">
        <v>1105</v>
      </c>
      <c r="B89" s="405">
        <v>0</v>
      </c>
      <c r="C89" s="390">
        <v>12</v>
      </c>
      <c r="D89" s="390">
        <v>0</v>
      </c>
      <c r="E89" s="390">
        <v>0</v>
      </c>
      <c r="F89" s="390">
        <v>0</v>
      </c>
      <c r="G89" s="390">
        <v>0</v>
      </c>
      <c r="H89" s="390">
        <v>0</v>
      </c>
      <c r="I89" s="390">
        <v>0</v>
      </c>
      <c r="J89" s="391">
        <v>12</v>
      </c>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row>
    <row r="90" spans="1:78" x14ac:dyDescent="0.2">
      <c r="A90" s="408" t="s">
        <v>637</v>
      </c>
      <c r="B90" s="405">
        <v>0</v>
      </c>
      <c r="C90" s="390">
        <v>1815</v>
      </c>
      <c r="D90" s="390">
        <v>0</v>
      </c>
      <c r="E90" s="390">
        <v>0</v>
      </c>
      <c r="F90" s="390">
        <v>0</v>
      </c>
      <c r="G90" s="390">
        <v>0</v>
      </c>
      <c r="H90" s="390">
        <v>0</v>
      </c>
      <c r="I90" s="390">
        <v>0</v>
      </c>
      <c r="J90" s="391">
        <v>1815</v>
      </c>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row>
    <row r="91" spans="1:78" x14ac:dyDescent="0.2">
      <c r="A91" s="408" t="s">
        <v>496</v>
      </c>
      <c r="B91" s="405">
        <v>0</v>
      </c>
      <c r="C91" s="390">
        <v>0</v>
      </c>
      <c r="D91" s="390">
        <v>2000</v>
      </c>
      <c r="E91" s="390">
        <v>0</v>
      </c>
      <c r="F91" s="390">
        <v>0</v>
      </c>
      <c r="G91" s="390">
        <v>0</v>
      </c>
      <c r="H91" s="390">
        <v>0</v>
      </c>
      <c r="I91" s="390">
        <v>0</v>
      </c>
      <c r="J91" s="391">
        <v>2000</v>
      </c>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row>
    <row r="92" spans="1:78" x14ac:dyDescent="0.2">
      <c r="A92" s="408" t="s">
        <v>598</v>
      </c>
      <c r="B92" s="405">
        <v>0</v>
      </c>
      <c r="C92" s="390">
        <v>2351</v>
      </c>
      <c r="D92" s="390">
        <v>0</v>
      </c>
      <c r="E92" s="390">
        <v>0</v>
      </c>
      <c r="F92" s="390">
        <v>588</v>
      </c>
      <c r="G92" s="390">
        <v>0</v>
      </c>
      <c r="H92" s="390">
        <v>0</v>
      </c>
      <c r="I92" s="390">
        <v>0</v>
      </c>
      <c r="J92" s="391">
        <v>2939</v>
      </c>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row>
    <row r="93" spans="1:78" x14ac:dyDescent="0.2">
      <c r="A93" s="408" t="s">
        <v>599</v>
      </c>
      <c r="B93" s="405">
        <v>0</v>
      </c>
      <c r="C93" s="390">
        <v>1665</v>
      </c>
      <c r="D93" s="390">
        <v>0</v>
      </c>
      <c r="E93" s="390">
        <v>0</v>
      </c>
      <c r="F93" s="390">
        <v>0</v>
      </c>
      <c r="G93" s="390">
        <v>0</v>
      </c>
      <c r="H93" s="390">
        <v>0</v>
      </c>
      <c r="I93" s="390">
        <v>0</v>
      </c>
      <c r="J93" s="391">
        <v>1665</v>
      </c>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row>
    <row r="94" spans="1:78" x14ac:dyDescent="0.2">
      <c r="A94" s="408" t="s">
        <v>600</v>
      </c>
      <c r="B94" s="405">
        <v>0</v>
      </c>
      <c r="C94" s="390">
        <v>336</v>
      </c>
      <c r="D94" s="390">
        <v>0</v>
      </c>
      <c r="E94" s="390">
        <v>0</v>
      </c>
      <c r="F94" s="390">
        <v>84</v>
      </c>
      <c r="G94" s="390">
        <v>0</v>
      </c>
      <c r="H94" s="390">
        <v>0</v>
      </c>
      <c r="I94" s="390">
        <v>0</v>
      </c>
      <c r="J94" s="391">
        <v>420</v>
      </c>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row>
    <row r="95" spans="1:78" x14ac:dyDescent="0.2">
      <c r="A95" s="408" t="s">
        <v>423</v>
      </c>
      <c r="B95" s="405">
        <v>0</v>
      </c>
      <c r="C95" s="390">
        <v>300</v>
      </c>
      <c r="D95" s="390">
        <v>0</v>
      </c>
      <c r="E95" s="390">
        <v>0</v>
      </c>
      <c r="F95" s="390">
        <v>0</v>
      </c>
      <c r="G95" s="390">
        <v>0</v>
      </c>
      <c r="H95" s="390">
        <v>0</v>
      </c>
      <c r="I95" s="390">
        <v>0</v>
      </c>
      <c r="J95" s="391">
        <v>300</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row>
    <row r="96" spans="1:78" x14ac:dyDescent="0.2">
      <c r="A96" s="408" t="s">
        <v>424</v>
      </c>
      <c r="B96" s="405">
        <v>0</v>
      </c>
      <c r="C96" s="390">
        <v>300</v>
      </c>
      <c r="D96" s="390">
        <v>0</v>
      </c>
      <c r="E96" s="390">
        <v>0</v>
      </c>
      <c r="F96" s="390">
        <v>0</v>
      </c>
      <c r="G96" s="390">
        <v>0</v>
      </c>
      <c r="H96" s="390">
        <v>0</v>
      </c>
      <c r="I96" s="390">
        <v>0</v>
      </c>
      <c r="J96" s="391">
        <v>300</v>
      </c>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row>
    <row r="97" spans="1:78" x14ac:dyDescent="0.2">
      <c r="A97" s="408" t="s">
        <v>425</v>
      </c>
      <c r="B97" s="405">
        <v>0</v>
      </c>
      <c r="C97" s="390">
        <v>400</v>
      </c>
      <c r="D97" s="390">
        <v>0</v>
      </c>
      <c r="E97" s="390">
        <v>0</v>
      </c>
      <c r="F97" s="390">
        <v>0</v>
      </c>
      <c r="G97" s="390">
        <v>0</v>
      </c>
      <c r="H97" s="390">
        <v>0</v>
      </c>
      <c r="I97" s="390">
        <v>0</v>
      </c>
      <c r="J97" s="391">
        <v>400</v>
      </c>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row>
    <row r="98" spans="1:78" x14ac:dyDescent="0.2">
      <c r="A98" s="408" t="s">
        <v>426</v>
      </c>
      <c r="B98" s="405">
        <v>0</v>
      </c>
      <c r="C98" s="390">
        <v>400</v>
      </c>
      <c r="D98" s="390">
        <v>0</v>
      </c>
      <c r="E98" s="390">
        <v>0</v>
      </c>
      <c r="F98" s="390">
        <v>0</v>
      </c>
      <c r="G98" s="390">
        <v>0</v>
      </c>
      <c r="H98" s="390">
        <v>0</v>
      </c>
      <c r="I98" s="390">
        <v>0</v>
      </c>
      <c r="J98" s="391">
        <v>400</v>
      </c>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row>
    <row r="99" spans="1:78" x14ac:dyDescent="0.2">
      <c r="A99" s="408" t="s">
        <v>427</v>
      </c>
      <c r="B99" s="405">
        <v>0</v>
      </c>
      <c r="C99" s="390">
        <v>250</v>
      </c>
      <c r="D99" s="390">
        <v>0</v>
      </c>
      <c r="E99" s="390">
        <v>0</v>
      </c>
      <c r="F99" s="390">
        <v>0</v>
      </c>
      <c r="G99" s="390">
        <v>0</v>
      </c>
      <c r="H99" s="390">
        <v>0</v>
      </c>
      <c r="I99" s="390">
        <v>0</v>
      </c>
      <c r="J99" s="391">
        <v>250</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row>
    <row r="100" spans="1:78" x14ac:dyDescent="0.2">
      <c r="A100" s="408" t="s">
        <v>497</v>
      </c>
      <c r="B100" s="405">
        <v>0</v>
      </c>
      <c r="C100" s="390">
        <v>0</v>
      </c>
      <c r="D100" s="390">
        <v>500</v>
      </c>
      <c r="E100" s="390">
        <v>0</v>
      </c>
      <c r="F100" s="390">
        <v>0</v>
      </c>
      <c r="G100" s="390">
        <v>0</v>
      </c>
      <c r="H100" s="390">
        <v>500</v>
      </c>
      <c r="I100" s="390">
        <v>0</v>
      </c>
      <c r="J100" s="391">
        <v>1000</v>
      </c>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row>
    <row r="101" spans="1:78" x14ac:dyDescent="0.2">
      <c r="A101" s="408" t="s">
        <v>498</v>
      </c>
      <c r="B101" s="405">
        <v>0</v>
      </c>
      <c r="C101" s="390">
        <v>0</v>
      </c>
      <c r="D101" s="390">
        <v>19100</v>
      </c>
      <c r="E101" s="390">
        <v>0</v>
      </c>
      <c r="F101" s="390">
        <v>0</v>
      </c>
      <c r="G101" s="390">
        <v>0</v>
      </c>
      <c r="H101" s="390">
        <v>0</v>
      </c>
      <c r="I101" s="390">
        <v>0</v>
      </c>
      <c r="J101" s="391">
        <v>19100</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row>
    <row r="102" spans="1:78" x14ac:dyDescent="0.2">
      <c r="A102" s="408" t="s">
        <v>499</v>
      </c>
      <c r="B102" s="405">
        <v>0</v>
      </c>
      <c r="C102" s="390">
        <v>0</v>
      </c>
      <c r="D102" s="390">
        <v>1500</v>
      </c>
      <c r="E102" s="390">
        <v>0</v>
      </c>
      <c r="F102" s="390">
        <v>0</v>
      </c>
      <c r="G102" s="390">
        <v>0</v>
      </c>
      <c r="H102" s="390">
        <v>5000</v>
      </c>
      <c r="I102" s="390">
        <v>0</v>
      </c>
      <c r="J102" s="391">
        <v>6500</v>
      </c>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row>
    <row r="103" spans="1:78" x14ac:dyDescent="0.2">
      <c r="A103" s="408" t="s">
        <v>500</v>
      </c>
      <c r="B103" s="405">
        <v>0</v>
      </c>
      <c r="C103" s="390">
        <v>0</v>
      </c>
      <c r="D103" s="390">
        <v>50</v>
      </c>
      <c r="E103" s="390">
        <v>0</v>
      </c>
      <c r="F103" s="390">
        <v>0</v>
      </c>
      <c r="G103" s="390">
        <v>0</v>
      </c>
      <c r="H103" s="390">
        <v>0</v>
      </c>
      <c r="I103" s="390">
        <v>0</v>
      </c>
      <c r="J103" s="391">
        <v>50</v>
      </c>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row>
    <row r="104" spans="1:78" x14ac:dyDescent="0.2">
      <c r="A104" s="408" t="s">
        <v>485</v>
      </c>
      <c r="B104" s="405">
        <v>0</v>
      </c>
      <c r="C104" s="390">
        <v>0</v>
      </c>
      <c r="D104" s="390">
        <v>175</v>
      </c>
      <c r="E104" s="390">
        <v>0</v>
      </c>
      <c r="F104" s="390">
        <v>0</v>
      </c>
      <c r="G104" s="390">
        <v>0</v>
      </c>
      <c r="H104" s="390">
        <v>0</v>
      </c>
      <c r="I104" s="390">
        <v>0</v>
      </c>
      <c r="J104" s="391">
        <v>175</v>
      </c>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row>
    <row r="105" spans="1:78" x14ac:dyDescent="0.2">
      <c r="A105" s="408" t="s">
        <v>418</v>
      </c>
      <c r="B105" s="405">
        <v>0</v>
      </c>
      <c r="C105" s="390">
        <v>155</v>
      </c>
      <c r="D105" s="390">
        <v>0</v>
      </c>
      <c r="E105" s="390">
        <v>0</v>
      </c>
      <c r="F105" s="390">
        <v>0</v>
      </c>
      <c r="G105" s="390">
        <v>0</v>
      </c>
      <c r="H105" s="390">
        <v>0</v>
      </c>
      <c r="I105" s="390">
        <v>0</v>
      </c>
      <c r="J105" s="391">
        <v>155</v>
      </c>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row>
    <row r="106" spans="1:78" x14ac:dyDescent="0.2">
      <c r="A106" s="408" t="s">
        <v>420</v>
      </c>
      <c r="B106" s="405">
        <v>0</v>
      </c>
      <c r="C106" s="390">
        <v>370</v>
      </c>
      <c r="D106" s="390">
        <v>0</v>
      </c>
      <c r="E106" s="390">
        <v>0</v>
      </c>
      <c r="F106" s="390">
        <v>0</v>
      </c>
      <c r="G106" s="390">
        <v>0</v>
      </c>
      <c r="H106" s="390">
        <v>0</v>
      </c>
      <c r="I106" s="390">
        <v>0</v>
      </c>
      <c r="J106" s="391">
        <v>370</v>
      </c>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row>
    <row r="107" spans="1:78" x14ac:dyDescent="0.2">
      <c r="A107" s="408" t="s">
        <v>439</v>
      </c>
      <c r="B107" s="405">
        <v>0</v>
      </c>
      <c r="C107" s="390">
        <v>905</v>
      </c>
      <c r="D107" s="390">
        <v>0</v>
      </c>
      <c r="E107" s="390">
        <v>0</v>
      </c>
      <c r="F107" s="390">
        <v>0</v>
      </c>
      <c r="G107" s="390">
        <v>0</v>
      </c>
      <c r="H107" s="390">
        <v>0</v>
      </c>
      <c r="I107" s="390">
        <v>0</v>
      </c>
      <c r="J107" s="391">
        <v>905</v>
      </c>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row>
    <row r="108" spans="1:78" x14ac:dyDescent="0.2">
      <c r="A108" s="408" t="s">
        <v>428</v>
      </c>
      <c r="B108" s="405">
        <v>0</v>
      </c>
      <c r="C108" s="390">
        <v>2000</v>
      </c>
      <c r="D108" s="390">
        <v>0</v>
      </c>
      <c r="E108" s="390">
        <v>0</v>
      </c>
      <c r="F108" s="390">
        <v>0</v>
      </c>
      <c r="G108" s="390">
        <v>0</v>
      </c>
      <c r="H108" s="390">
        <v>0</v>
      </c>
      <c r="I108" s="390">
        <v>0</v>
      </c>
      <c r="J108" s="391">
        <v>2000</v>
      </c>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row>
    <row r="109" spans="1:78" x14ac:dyDescent="0.2">
      <c r="A109" s="408" t="s">
        <v>514</v>
      </c>
      <c r="B109" s="405">
        <v>0</v>
      </c>
      <c r="C109" s="390">
        <v>6125</v>
      </c>
      <c r="D109" s="390">
        <v>0</v>
      </c>
      <c r="E109" s="390">
        <v>0</v>
      </c>
      <c r="F109" s="390">
        <v>0</v>
      </c>
      <c r="G109" s="390">
        <v>0</v>
      </c>
      <c r="H109" s="390">
        <v>0</v>
      </c>
      <c r="I109" s="390">
        <v>0</v>
      </c>
      <c r="J109" s="391">
        <v>6125</v>
      </c>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row>
    <row r="110" spans="1:78" x14ac:dyDescent="0.2">
      <c r="A110" s="408" t="s">
        <v>519</v>
      </c>
      <c r="B110" s="405">
        <v>0</v>
      </c>
      <c r="C110" s="390">
        <v>810</v>
      </c>
      <c r="D110" s="390">
        <v>0</v>
      </c>
      <c r="E110" s="390">
        <v>0</v>
      </c>
      <c r="F110" s="390">
        <v>0</v>
      </c>
      <c r="G110" s="390">
        <v>0</v>
      </c>
      <c r="H110" s="390">
        <v>0</v>
      </c>
      <c r="I110" s="390">
        <v>0</v>
      </c>
      <c r="J110" s="391">
        <v>810</v>
      </c>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row>
    <row r="111" spans="1:78" x14ac:dyDescent="0.2">
      <c r="A111" s="408" t="s">
        <v>430</v>
      </c>
      <c r="B111" s="405">
        <v>0</v>
      </c>
      <c r="C111" s="390">
        <v>645</v>
      </c>
      <c r="D111" s="390">
        <v>0</v>
      </c>
      <c r="E111" s="390">
        <v>0</v>
      </c>
      <c r="F111" s="390">
        <v>0</v>
      </c>
      <c r="G111" s="390">
        <v>0</v>
      </c>
      <c r="H111" s="390">
        <v>0</v>
      </c>
      <c r="I111" s="390">
        <v>0</v>
      </c>
      <c r="J111" s="391">
        <v>645</v>
      </c>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row>
    <row r="112" spans="1:78" x14ac:dyDescent="0.2">
      <c r="A112" s="408" t="s">
        <v>440</v>
      </c>
      <c r="B112" s="405">
        <v>0</v>
      </c>
      <c r="C112" s="390">
        <v>14659</v>
      </c>
      <c r="D112" s="390">
        <v>0</v>
      </c>
      <c r="E112" s="390">
        <v>0</v>
      </c>
      <c r="F112" s="390">
        <v>0</v>
      </c>
      <c r="G112" s="390">
        <v>0</v>
      </c>
      <c r="H112" s="390">
        <v>0</v>
      </c>
      <c r="I112" s="390">
        <v>0</v>
      </c>
      <c r="J112" s="391">
        <v>14659</v>
      </c>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row>
    <row r="113" spans="1:78" x14ac:dyDescent="0.2">
      <c r="A113" s="408" t="s">
        <v>601</v>
      </c>
      <c r="B113" s="405">
        <v>0</v>
      </c>
      <c r="C113" s="390">
        <v>3645</v>
      </c>
      <c r="D113" s="390">
        <v>0</v>
      </c>
      <c r="E113" s="390">
        <v>0</v>
      </c>
      <c r="F113" s="390">
        <v>0</v>
      </c>
      <c r="G113" s="390">
        <v>0</v>
      </c>
      <c r="H113" s="390">
        <v>0</v>
      </c>
      <c r="I113" s="390">
        <v>0</v>
      </c>
      <c r="J113" s="391">
        <v>3645</v>
      </c>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row>
    <row r="114" spans="1:78" x14ac:dyDescent="0.2">
      <c r="A114" s="408" t="s">
        <v>460</v>
      </c>
      <c r="B114" s="405">
        <v>0</v>
      </c>
      <c r="C114" s="390">
        <v>1230</v>
      </c>
      <c r="D114" s="390">
        <v>0</v>
      </c>
      <c r="E114" s="390">
        <v>0</v>
      </c>
      <c r="F114" s="390">
        <v>0</v>
      </c>
      <c r="G114" s="390">
        <v>0</v>
      </c>
      <c r="H114" s="390">
        <v>0</v>
      </c>
      <c r="I114" s="390">
        <v>0</v>
      </c>
      <c r="J114" s="391">
        <v>1230</v>
      </c>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row>
    <row r="115" spans="1:78" x14ac:dyDescent="0.2">
      <c r="A115" s="409" t="s">
        <v>535</v>
      </c>
      <c r="B115" s="405">
        <v>0</v>
      </c>
      <c r="C115" s="390">
        <v>3600</v>
      </c>
      <c r="D115" s="390">
        <v>0</v>
      </c>
      <c r="E115" s="390">
        <v>0</v>
      </c>
      <c r="F115" s="390">
        <v>0</v>
      </c>
      <c r="G115" s="390">
        <v>0</v>
      </c>
      <c r="H115" s="390">
        <v>0</v>
      </c>
      <c r="I115" s="390">
        <v>0</v>
      </c>
      <c r="J115" s="391">
        <v>3600</v>
      </c>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row>
    <row r="116" spans="1:78" x14ac:dyDescent="0.2">
      <c r="A116" s="407" t="s">
        <v>466</v>
      </c>
      <c r="B116" s="405">
        <v>0</v>
      </c>
      <c r="C116" s="390">
        <v>0</v>
      </c>
      <c r="D116" s="390">
        <v>575</v>
      </c>
      <c r="E116" s="390">
        <v>0</v>
      </c>
      <c r="F116" s="390">
        <v>0</v>
      </c>
      <c r="G116" s="390">
        <v>0</v>
      </c>
      <c r="H116" s="390">
        <v>0</v>
      </c>
      <c r="I116" s="390">
        <v>0</v>
      </c>
      <c r="J116" s="391">
        <v>575</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row>
    <row r="117" spans="1:78" x14ac:dyDescent="0.2">
      <c r="A117" s="408" t="s">
        <v>441</v>
      </c>
      <c r="B117" s="405">
        <v>0</v>
      </c>
      <c r="C117" s="390">
        <v>5000</v>
      </c>
      <c r="D117" s="390">
        <v>0</v>
      </c>
      <c r="E117" s="390">
        <v>0</v>
      </c>
      <c r="F117" s="390">
        <v>0</v>
      </c>
      <c r="G117" s="390">
        <v>0</v>
      </c>
      <c r="H117" s="390">
        <v>0</v>
      </c>
      <c r="I117" s="390">
        <v>0</v>
      </c>
      <c r="J117" s="391">
        <v>5000</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row>
    <row r="118" spans="1:78" x14ac:dyDescent="0.2">
      <c r="A118" s="408" t="s">
        <v>575</v>
      </c>
      <c r="B118" s="405">
        <v>0</v>
      </c>
      <c r="C118" s="390">
        <v>100</v>
      </c>
      <c r="D118" s="390">
        <v>300</v>
      </c>
      <c r="E118" s="390">
        <v>0</v>
      </c>
      <c r="F118" s="390">
        <v>0</v>
      </c>
      <c r="G118" s="390">
        <v>0</v>
      </c>
      <c r="H118" s="390">
        <v>0</v>
      </c>
      <c r="I118" s="390">
        <v>0</v>
      </c>
      <c r="J118" s="391">
        <v>400</v>
      </c>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row>
    <row r="119" spans="1:78" x14ac:dyDescent="0.2">
      <c r="A119" s="408" t="s">
        <v>576</v>
      </c>
      <c r="B119" s="405">
        <v>0</v>
      </c>
      <c r="C119" s="390">
        <v>12900</v>
      </c>
      <c r="D119" s="390">
        <v>900</v>
      </c>
      <c r="E119" s="390">
        <v>0</v>
      </c>
      <c r="F119" s="390">
        <v>0</v>
      </c>
      <c r="G119" s="390">
        <v>30000</v>
      </c>
      <c r="H119" s="390">
        <v>0</v>
      </c>
      <c r="I119" s="390">
        <v>0</v>
      </c>
      <c r="J119" s="391">
        <v>43800</v>
      </c>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row>
    <row r="120" spans="1:78" x14ac:dyDescent="0.2">
      <c r="A120" s="408" t="s">
        <v>477</v>
      </c>
      <c r="B120" s="405">
        <v>0</v>
      </c>
      <c r="C120" s="390">
        <v>0</v>
      </c>
      <c r="D120" s="390">
        <v>900</v>
      </c>
      <c r="E120" s="390">
        <v>0</v>
      </c>
      <c r="F120" s="390">
        <v>0</v>
      </c>
      <c r="G120" s="390">
        <v>0</v>
      </c>
      <c r="H120" s="390">
        <v>1100</v>
      </c>
      <c r="I120" s="390">
        <v>0</v>
      </c>
      <c r="J120" s="391">
        <v>2000</v>
      </c>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row>
    <row r="121" spans="1:78" x14ac:dyDescent="0.2">
      <c r="A121" s="408" t="s">
        <v>478</v>
      </c>
      <c r="B121" s="405">
        <v>0</v>
      </c>
      <c r="C121" s="390">
        <v>0</v>
      </c>
      <c r="D121" s="390">
        <v>6810</v>
      </c>
      <c r="E121" s="390">
        <v>0</v>
      </c>
      <c r="F121" s="390">
        <v>0</v>
      </c>
      <c r="G121" s="390">
        <v>0</v>
      </c>
      <c r="H121" s="390">
        <v>3011</v>
      </c>
      <c r="I121" s="390">
        <v>0</v>
      </c>
      <c r="J121" s="391">
        <v>9821</v>
      </c>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row>
    <row r="122" spans="1:78" x14ac:dyDescent="0.2">
      <c r="A122" s="408" t="s">
        <v>479</v>
      </c>
      <c r="B122" s="405">
        <v>0</v>
      </c>
      <c r="C122" s="390">
        <v>0</v>
      </c>
      <c r="D122" s="390">
        <v>4400</v>
      </c>
      <c r="E122" s="390">
        <v>0</v>
      </c>
      <c r="F122" s="390">
        <v>0</v>
      </c>
      <c r="G122" s="390">
        <v>0</v>
      </c>
      <c r="H122" s="390">
        <v>0</v>
      </c>
      <c r="I122" s="390">
        <v>0</v>
      </c>
      <c r="J122" s="391">
        <v>4400</v>
      </c>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row>
    <row r="123" spans="1:78" x14ac:dyDescent="0.2">
      <c r="A123" s="408" t="s">
        <v>414</v>
      </c>
      <c r="B123" s="405">
        <v>0</v>
      </c>
      <c r="C123" s="390">
        <v>1696</v>
      </c>
      <c r="D123" s="390">
        <v>0</v>
      </c>
      <c r="E123" s="390">
        <v>0</v>
      </c>
      <c r="F123" s="390">
        <v>0</v>
      </c>
      <c r="G123" s="390">
        <v>0</v>
      </c>
      <c r="H123" s="390">
        <v>0</v>
      </c>
      <c r="I123" s="390">
        <v>0</v>
      </c>
      <c r="J123" s="391">
        <v>1696</v>
      </c>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row>
    <row r="124" spans="1:78" x14ac:dyDescent="0.2">
      <c r="A124" s="408" t="s">
        <v>415</v>
      </c>
      <c r="B124" s="405">
        <v>0</v>
      </c>
      <c r="C124" s="390">
        <v>1100</v>
      </c>
      <c r="D124" s="390">
        <v>0</v>
      </c>
      <c r="E124" s="390">
        <v>0</v>
      </c>
      <c r="F124" s="390">
        <v>0</v>
      </c>
      <c r="G124" s="390">
        <v>0</v>
      </c>
      <c r="H124" s="390">
        <v>0</v>
      </c>
      <c r="I124" s="390">
        <v>0</v>
      </c>
      <c r="J124" s="391">
        <v>1100</v>
      </c>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row>
    <row r="125" spans="1:78" x14ac:dyDescent="0.2">
      <c r="A125" s="408" t="s">
        <v>602</v>
      </c>
      <c r="B125" s="405">
        <v>0</v>
      </c>
      <c r="C125" s="390">
        <v>2245</v>
      </c>
      <c r="D125" s="390">
        <v>0</v>
      </c>
      <c r="E125" s="390">
        <v>0</v>
      </c>
      <c r="F125" s="390">
        <v>0</v>
      </c>
      <c r="G125" s="390">
        <v>2000</v>
      </c>
      <c r="H125" s="390">
        <v>0</v>
      </c>
      <c r="I125" s="390">
        <v>0</v>
      </c>
      <c r="J125" s="391">
        <v>4245</v>
      </c>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row>
    <row r="126" spans="1:78" x14ac:dyDescent="0.2">
      <c r="A126" s="408" t="s">
        <v>603</v>
      </c>
      <c r="B126" s="405">
        <v>0</v>
      </c>
      <c r="C126" s="390">
        <v>500</v>
      </c>
      <c r="D126" s="390">
        <v>0</v>
      </c>
      <c r="E126" s="390">
        <v>0</v>
      </c>
      <c r="F126" s="390">
        <v>0</v>
      </c>
      <c r="G126" s="390">
        <v>0</v>
      </c>
      <c r="H126" s="390">
        <v>0</v>
      </c>
      <c r="I126" s="390">
        <v>0</v>
      </c>
      <c r="J126" s="391">
        <v>500</v>
      </c>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row>
    <row r="127" spans="1:78" x14ac:dyDescent="0.2">
      <c r="A127" s="408" t="s">
        <v>486</v>
      </c>
      <c r="B127" s="405">
        <v>0</v>
      </c>
      <c r="C127" s="390">
        <v>0</v>
      </c>
      <c r="D127" s="390">
        <v>510</v>
      </c>
      <c r="E127" s="390">
        <v>0</v>
      </c>
      <c r="F127" s="390">
        <v>0</v>
      </c>
      <c r="G127" s="390">
        <v>0</v>
      </c>
      <c r="H127" s="390">
        <v>0</v>
      </c>
      <c r="I127" s="390">
        <v>0</v>
      </c>
      <c r="J127" s="391">
        <v>510</v>
      </c>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row>
    <row r="128" spans="1:78" x14ac:dyDescent="0.2">
      <c r="A128" s="408" t="s">
        <v>487</v>
      </c>
      <c r="B128" s="405">
        <v>0</v>
      </c>
      <c r="C128" s="390">
        <v>0</v>
      </c>
      <c r="D128" s="390">
        <v>300</v>
      </c>
      <c r="E128" s="390">
        <v>0</v>
      </c>
      <c r="F128" s="390">
        <v>0</v>
      </c>
      <c r="G128" s="390">
        <v>0</v>
      </c>
      <c r="H128" s="390">
        <v>400</v>
      </c>
      <c r="I128" s="390">
        <v>0</v>
      </c>
      <c r="J128" s="391">
        <v>700</v>
      </c>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row>
    <row r="129" spans="1:78" x14ac:dyDescent="0.2">
      <c r="A129" s="408" t="s">
        <v>488</v>
      </c>
      <c r="B129" s="405">
        <v>0</v>
      </c>
      <c r="C129" s="390">
        <v>0</v>
      </c>
      <c r="D129" s="390">
        <v>775</v>
      </c>
      <c r="E129" s="390">
        <v>0</v>
      </c>
      <c r="F129" s="390">
        <v>0</v>
      </c>
      <c r="G129" s="390">
        <v>0</v>
      </c>
      <c r="H129" s="390">
        <v>12000</v>
      </c>
      <c r="I129" s="390">
        <v>0</v>
      </c>
      <c r="J129" s="391">
        <v>12775</v>
      </c>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row>
    <row r="130" spans="1:78" x14ac:dyDescent="0.2">
      <c r="A130" s="408" t="s">
        <v>489</v>
      </c>
      <c r="B130" s="405">
        <v>0</v>
      </c>
      <c r="C130" s="390">
        <v>0</v>
      </c>
      <c r="D130" s="390">
        <v>325</v>
      </c>
      <c r="E130" s="390">
        <v>0</v>
      </c>
      <c r="F130" s="390">
        <v>0</v>
      </c>
      <c r="G130" s="390">
        <v>0</v>
      </c>
      <c r="H130" s="390">
        <v>300</v>
      </c>
      <c r="I130" s="390">
        <v>0</v>
      </c>
      <c r="J130" s="391">
        <v>625</v>
      </c>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row>
    <row r="131" spans="1:78" x14ac:dyDescent="0.2">
      <c r="A131" s="408" t="s">
        <v>604</v>
      </c>
      <c r="B131" s="405">
        <v>0</v>
      </c>
      <c r="C131" s="390">
        <v>675</v>
      </c>
      <c r="D131" s="390">
        <v>0</v>
      </c>
      <c r="E131" s="390">
        <v>0</v>
      </c>
      <c r="F131" s="390">
        <v>0</v>
      </c>
      <c r="G131" s="390">
        <v>2000</v>
      </c>
      <c r="H131" s="390">
        <v>0</v>
      </c>
      <c r="I131" s="390">
        <v>0</v>
      </c>
      <c r="J131" s="391">
        <v>2675</v>
      </c>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row>
    <row r="132" spans="1:78" x14ac:dyDescent="0.2">
      <c r="A132" s="408" t="s">
        <v>536</v>
      </c>
      <c r="B132" s="405">
        <v>0</v>
      </c>
      <c r="C132" s="390">
        <v>200</v>
      </c>
      <c r="D132" s="390">
        <v>0</v>
      </c>
      <c r="E132" s="390">
        <v>0</v>
      </c>
      <c r="F132" s="390">
        <v>0</v>
      </c>
      <c r="G132" s="390">
        <v>0</v>
      </c>
      <c r="H132" s="390">
        <v>0</v>
      </c>
      <c r="I132" s="390">
        <v>0</v>
      </c>
      <c r="J132" s="391">
        <v>200</v>
      </c>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row>
    <row r="133" spans="1:78" x14ac:dyDescent="0.2">
      <c r="A133" s="408" t="s">
        <v>537</v>
      </c>
      <c r="B133" s="405">
        <v>0</v>
      </c>
      <c r="C133" s="390">
        <v>150</v>
      </c>
      <c r="D133" s="390">
        <v>0</v>
      </c>
      <c r="E133" s="390">
        <v>0</v>
      </c>
      <c r="F133" s="390">
        <v>0</v>
      </c>
      <c r="G133" s="390">
        <v>0</v>
      </c>
      <c r="H133" s="390">
        <v>0</v>
      </c>
      <c r="I133" s="390">
        <v>0</v>
      </c>
      <c r="J133" s="391">
        <v>150</v>
      </c>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row>
    <row r="134" spans="1:78" x14ac:dyDescent="0.2">
      <c r="A134" s="408" t="s">
        <v>467</v>
      </c>
      <c r="B134" s="405">
        <v>0</v>
      </c>
      <c r="C134" s="390">
        <v>0</v>
      </c>
      <c r="D134" s="390">
        <v>259</v>
      </c>
      <c r="E134" s="390">
        <v>0</v>
      </c>
      <c r="F134" s="390">
        <v>0</v>
      </c>
      <c r="G134" s="390">
        <v>0</v>
      </c>
      <c r="H134" s="390">
        <v>1830</v>
      </c>
      <c r="I134" s="390">
        <v>0</v>
      </c>
      <c r="J134" s="391">
        <v>2089</v>
      </c>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row>
    <row r="135" spans="1:78" x14ac:dyDescent="0.2">
      <c r="A135" s="408" t="s">
        <v>501</v>
      </c>
      <c r="B135" s="405">
        <v>0</v>
      </c>
      <c r="C135" s="390">
        <v>0</v>
      </c>
      <c r="D135" s="390">
        <v>1131</v>
      </c>
      <c r="E135" s="390">
        <v>0</v>
      </c>
      <c r="F135" s="390">
        <v>169</v>
      </c>
      <c r="G135" s="390">
        <v>0</v>
      </c>
      <c r="H135" s="390">
        <v>0</v>
      </c>
      <c r="I135" s="390">
        <v>0</v>
      </c>
      <c r="J135" s="391">
        <v>1300</v>
      </c>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row>
    <row r="136" spans="1:78" x14ac:dyDescent="0.2">
      <c r="A136" s="408" t="s">
        <v>577</v>
      </c>
      <c r="B136" s="405">
        <v>0</v>
      </c>
      <c r="C136" s="390">
        <v>250</v>
      </c>
      <c r="D136" s="390">
        <v>1470</v>
      </c>
      <c r="E136" s="390">
        <v>0</v>
      </c>
      <c r="F136" s="390">
        <v>0</v>
      </c>
      <c r="G136" s="390">
        <v>20</v>
      </c>
      <c r="H136" s="390">
        <v>60</v>
      </c>
      <c r="I136" s="390">
        <v>0</v>
      </c>
      <c r="J136" s="391">
        <v>1800</v>
      </c>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row>
    <row r="137" spans="1:78" x14ac:dyDescent="0.2">
      <c r="A137" s="408" t="s">
        <v>578</v>
      </c>
      <c r="B137" s="405">
        <v>0</v>
      </c>
      <c r="C137" s="390">
        <v>210</v>
      </c>
      <c r="D137" s="390">
        <v>1060</v>
      </c>
      <c r="E137" s="390">
        <v>0</v>
      </c>
      <c r="F137" s="390">
        <v>0</v>
      </c>
      <c r="G137" s="390">
        <v>0</v>
      </c>
      <c r="H137" s="390">
        <v>60</v>
      </c>
      <c r="I137" s="390">
        <v>0</v>
      </c>
      <c r="J137" s="391">
        <v>1330</v>
      </c>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row>
    <row r="138" spans="1:78" x14ac:dyDescent="0.2">
      <c r="A138" s="408" t="s">
        <v>480</v>
      </c>
      <c r="B138" s="405">
        <v>0</v>
      </c>
      <c r="C138" s="390">
        <v>0</v>
      </c>
      <c r="D138" s="390">
        <v>300</v>
      </c>
      <c r="E138" s="390">
        <v>0</v>
      </c>
      <c r="F138" s="390">
        <v>0</v>
      </c>
      <c r="G138" s="390">
        <v>0</v>
      </c>
      <c r="H138" s="390">
        <v>300</v>
      </c>
      <c r="I138" s="390">
        <v>0</v>
      </c>
      <c r="J138" s="391">
        <v>600</v>
      </c>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row>
    <row r="139" spans="1:78" x14ac:dyDescent="0.2">
      <c r="A139" s="408" t="s">
        <v>579</v>
      </c>
      <c r="B139" s="405">
        <v>0</v>
      </c>
      <c r="C139" s="390">
        <v>210</v>
      </c>
      <c r="D139" s="390">
        <v>1070</v>
      </c>
      <c r="E139" s="390">
        <v>0</v>
      </c>
      <c r="F139" s="390">
        <v>0</v>
      </c>
      <c r="G139" s="390">
        <v>0</v>
      </c>
      <c r="H139" s="390">
        <v>80</v>
      </c>
      <c r="I139" s="390">
        <v>0</v>
      </c>
      <c r="J139" s="391">
        <v>1360</v>
      </c>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row>
    <row r="140" spans="1:78" x14ac:dyDescent="0.2">
      <c r="A140" s="408" t="s">
        <v>580</v>
      </c>
      <c r="B140" s="405">
        <v>0</v>
      </c>
      <c r="C140" s="390">
        <v>40</v>
      </c>
      <c r="D140" s="390">
        <v>195</v>
      </c>
      <c r="E140" s="390">
        <v>0</v>
      </c>
      <c r="F140" s="390">
        <v>0</v>
      </c>
      <c r="G140" s="390">
        <v>0</v>
      </c>
      <c r="H140" s="390">
        <v>15</v>
      </c>
      <c r="I140" s="390">
        <v>0</v>
      </c>
      <c r="J140" s="391">
        <v>250</v>
      </c>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row>
    <row r="141" spans="1:78" x14ac:dyDescent="0.2">
      <c r="A141" s="408" t="s">
        <v>468</v>
      </c>
      <c r="B141" s="405">
        <v>0</v>
      </c>
      <c r="C141" s="390">
        <v>0</v>
      </c>
      <c r="D141" s="390">
        <v>728</v>
      </c>
      <c r="E141" s="390">
        <v>0</v>
      </c>
      <c r="F141" s="390">
        <v>0</v>
      </c>
      <c r="G141" s="390">
        <v>0</v>
      </c>
      <c r="H141" s="390">
        <v>1000</v>
      </c>
      <c r="I141" s="390">
        <v>0</v>
      </c>
      <c r="J141" s="391">
        <v>1728</v>
      </c>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row>
    <row r="142" spans="1:78" x14ac:dyDescent="0.2">
      <c r="A142" s="408" t="s">
        <v>469</v>
      </c>
      <c r="B142" s="405">
        <v>0</v>
      </c>
      <c r="C142" s="390">
        <v>0</v>
      </c>
      <c r="D142" s="390">
        <v>1200</v>
      </c>
      <c r="E142" s="390">
        <v>0</v>
      </c>
      <c r="F142" s="390">
        <v>0</v>
      </c>
      <c r="G142" s="390">
        <v>0</v>
      </c>
      <c r="H142" s="390">
        <v>0</v>
      </c>
      <c r="I142" s="390">
        <v>0</v>
      </c>
      <c r="J142" s="391">
        <v>1200</v>
      </c>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row>
    <row r="143" spans="1:78" x14ac:dyDescent="0.2">
      <c r="A143" s="408" t="s">
        <v>470</v>
      </c>
      <c r="B143" s="405">
        <v>0</v>
      </c>
      <c r="C143" s="390">
        <v>0</v>
      </c>
      <c r="D143" s="390">
        <v>11900</v>
      </c>
      <c r="E143" s="390">
        <v>0</v>
      </c>
      <c r="F143" s="390">
        <v>0</v>
      </c>
      <c r="G143" s="390">
        <v>0</v>
      </c>
      <c r="H143" s="390">
        <v>60</v>
      </c>
      <c r="I143" s="390">
        <v>0</v>
      </c>
      <c r="J143" s="391">
        <v>11960</v>
      </c>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row>
    <row r="144" spans="1:78" x14ac:dyDescent="0.2">
      <c r="A144" s="408" t="s">
        <v>471</v>
      </c>
      <c r="B144" s="405">
        <v>0</v>
      </c>
      <c r="C144" s="390">
        <v>0</v>
      </c>
      <c r="D144" s="390">
        <v>293</v>
      </c>
      <c r="E144" s="390">
        <v>0</v>
      </c>
      <c r="F144" s="390">
        <v>0</v>
      </c>
      <c r="G144" s="390">
        <v>0</v>
      </c>
      <c r="H144" s="390">
        <v>0</v>
      </c>
      <c r="I144" s="390">
        <v>0</v>
      </c>
      <c r="J144" s="391">
        <v>293</v>
      </c>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row>
    <row r="145" spans="1:78" x14ac:dyDescent="0.2">
      <c r="A145" s="408" t="s">
        <v>472</v>
      </c>
      <c r="B145" s="405">
        <v>0</v>
      </c>
      <c r="C145" s="390">
        <v>0</v>
      </c>
      <c r="D145" s="390">
        <v>1261</v>
      </c>
      <c r="E145" s="390">
        <v>0</v>
      </c>
      <c r="F145" s="390">
        <v>0</v>
      </c>
      <c r="G145" s="390">
        <v>0</v>
      </c>
      <c r="H145" s="390">
        <v>1500</v>
      </c>
      <c r="I145" s="390">
        <v>0</v>
      </c>
      <c r="J145" s="391">
        <v>2761</v>
      </c>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row>
    <row r="146" spans="1:78" x14ac:dyDescent="0.2">
      <c r="A146" s="408" t="s">
        <v>433</v>
      </c>
      <c r="B146" s="405">
        <v>0</v>
      </c>
      <c r="C146" s="390">
        <v>350</v>
      </c>
      <c r="D146" s="390">
        <v>0</v>
      </c>
      <c r="E146" s="390">
        <v>0</v>
      </c>
      <c r="F146" s="390">
        <v>0</v>
      </c>
      <c r="G146" s="390">
        <v>0</v>
      </c>
      <c r="H146" s="390">
        <v>0</v>
      </c>
      <c r="I146" s="390">
        <v>0</v>
      </c>
      <c r="J146" s="391">
        <v>350</v>
      </c>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row>
    <row r="147" spans="1:78" x14ac:dyDescent="0.2">
      <c r="A147" s="408" t="s">
        <v>434</v>
      </c>
      <c r="B147" s="405">
        <v>0</v>
      </c>
      <c r="C147" s="390">
        <v>432</v>
      </c>
      <c r="D147" s="390">
        <v>0</v>
      </c>
      <c r="E147" s="390">
        <v>0</v>
      </c>
      <c r="F147" s="390">
        <v>0</v>
      </c>
      <c r="G147" s="390">
        <v>0</v>
      </c>
      <c r="H147" s="390">
        <v>0</v>
      </c>
      <c r="I147" s="390">
        <v>0</v>
      </c>
      <c r="J147" s="391">
        <v>432</v>
      </c>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row>
    <row r="148" spans="1:78" x14ac:dyDescent="0.2">
      <c r="A148" s="408" t="s">
        <v>584</v>
      </c>
      <c r="B148" s="405">
        <v>0</v>
      </c>
      <c r="C148" s="390">
        <v>290</v>
      </c>
      <c r="D148" s="390">
        <v>0</v>
      </c>
      <c r="E148" s="390">
        <v>0</v>
      </c>
      <c r="F148" s="390">
        <v>0</v>
      </c>
      <c r="G148" s="390">
        <v>0</v>
      </c>
      <c r="H148" s="390">
        <v>0</v>
      </c>
      <c r="I148" s="390">
        <v>0</v>
      </c>
      <c r="J148" s="391">
        <v>290</v>
      </c>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row>
    <row r="149" spans="1:78" x14ac:dyDescent="0.2">
      <c r="A149" s="408" t="s">
        <v>561</v>
      </c>
      <c r="B149" s="405">
        <v>0</v>
      </c>
      <c r="C149" s="390">
        <v>830</v>
      </c>
      <c r="D149" s="390">
        <v>0</v>
      </c>
      <c r="E149" s="390">
        <v>0</v>
      </c>
      <c r="F149" s="390">
        <v>0</v>
      </c>
      <c r="G149" s="390">
        <v>0</v>
      </c>
      <c r="H149" s="390">
        <v>0</v>
      </c>
      <c r="I149" s="390">
        <v>0</v>
      </c>
      <c r="J149" s="391">
        <v>830</v>
      </c>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row>
    <row r="150" spans="1:78" x14ac:dyDescent="0.2">
      <c r="A150" s="408" t="s">
        <v>605</v>
      </c>
      <c r="B150" s="405">
        <v>0</v>
      </c>
      <c r="C150" s="390">
        <v>341</v>
      </c>
      <c r="D150" s="390">
        <v>0</v>
      </c>
      <c r="E150" s="390">
        <v>0</v>
      </c>
      <c r="F150" s="390">
        <v>0</v>
      </c>
      <c r="G150" s="390">
        <v>0</v>
      </c>
      <c r="H150" s="390">
        <v>0</v>
      </c>
      <c r="I150" s="390">
        <v>0</v>
      </c>
      <c r="J150" s="391">
        <v>341</v>
      </c>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row>
    <row r="151" spans="1:78" x14ac:dyDescent="0.2">
      <c r="A151" s="408" t="s">
        <v>606</v>
      </c>
      <c r="B151" s="405">
        <v>0</v>
      </c>
      <c r="C151" s="390">
        <v>150</v>
      </c>
      <c r="D151" s="390">
        <v>0</v>
      </c>
      <c r="E151" s="390">
        <v>0</v>
      </c>
      <c r="F151" s="390">
        <v>0</v>
      </c>
      <c r="G151" s="390">
        <v>0</v>
      </c>
      <c r="H151" s="390">
        <v>0</v>
      </c>
      <c r="I151" s="390">
        <v>0</v>
      </c>
      <c r="J151" s="391">
        <v>150</v>
      </c>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row>
    <row r="152" spans="1:78" x14ac:dyDescent="0.2">
      <c r="A152" s="408" t="s">
        <v>607</v>
      </c>
      <c r="B152" s="405">
        <v>0</v>
      </c>
      <c r="C152" s="390">
        <v>800</v>
      </c>
      <c r="D152" s="390">
        <v>0</v>
      </c>
      <c r="E152" s="390">
        <v>0</v>
      </c>
      <c r="F152" s="390">
        <v>0</v>
      </c>
      <c r="G152" s="390">
        <v>0</v>
      </c>
      <c r="H152" s="390">
        <v>0</v>
      </c>
      <c r="I152" s="390">
        <v>0</v>
      </c>
      <c r="J152" s="391">
        <v>800</v>
      </c>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row>
    <row r="153" spans="1:78" x14ac:dyDescent="0.2">
      <c r="A153" s="408" t="s">
        <v>608</v>
      </c>
      <c r="B153" s="405">
        <v>0</v>
      </c>
      <c r="C153" s="390">
        <v>270</v>
      </c>
      <c r="D153" s="390">
        <v>0</v>
      </c>
      <c r="E153" s="390">
        <v>0</v>
      </c>
      <c r="F153" s="390">
        <v>0</v>
      </c>
      <c r="G153" s="390">
        <v>0</v>
      </c>
      <c r="H153" s="390">
        <v>0</v>
      </c>
      <c r="I153" s="390">
        <v>0</v>
      </c>
      <c r="J153" s="391">
        <v>270</v>
      </c>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row>
    <row r="154" spans="1:78" x14ac:dyDescent="0.2">
      <c r="A154" s="408" t="s">
        <v>459</v>
      </c>
      <c r="B154" s="405">
        <v>0</v>
      </c>
      <c r="C154" s="390">
        <v>50</v>
      </c>
      <c r="D154" s="390">
        <v>0</v>
      </c>
      <c r="E154" s="390">
        <v>0</v>
      </c>
      <c r="F154" s="390">
        <v>0</v>
      </c>
      <c r="G154" s="390">
        <v>0</v>
      </c>
      <c r="H154" s="390">
        <v>0</v>
      </c>
      <c r="I154" s="390">
        <v>0</v>
      </c>
      <c r="J154" s="391">
        <v>50</v>
      </c>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row>
    <row r="155" spans="1:78" x14ac:dyDescent="0.2">
      <c r="A155" s="408" t="s">
        <v>419</v>
      </c>
      <c r="B155" s="405">
        <v>0</v>
      </c>
      <c r="C155" s="390">
        <v>70</v>
      </c>
      <c r="D155" s="390">
        <v>0</v>
      </c>
      <c r="E155" s="390">
        <v>0</v>
      </c>
      <c r="F155" s="390">
        <v>0</v>
      </c>
      <c r="G155" s="390">
        <v>0</v>
      </c>
      <c r="H155" s="390">
        <v>0</v>
      </c>
      <c r="I155" s="390">
        <v>0</v>
      </c>
      <c r="J155" s="391">
        <v>70</v>
      </c>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row>
    <row r="156" spans="1:78" x14ac:dyDescent="0.2">
      <c r="A156" s="409" t="s">
        <v>609</v>
      </c>
      <c r="B156" s="405">
        <v>0</v>
      </c>
      <c r="C156" s="390">
        <v>825</v>
      </c>
      <c r="D156" s="390">
        <v>0</v>
      </c>
      <c r="E156" s="390">
        <v>0</v>
      </c>
      <c r="F156" s="390">
        <v>0</v>
      </c>
      <c r="G156" s="390">
        <v>0</v>
      </c>
      <c r="H156" s="390">
        <v>0</v>
      </c>
      <c r="I156" s="390">
        <v>0</v>
      </c>
      <c r="J156" s="391">
        <v>825</v>
      </c>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row>
    <row r="157" spans="1:78" x14ac:dyDescent="0.2">
      <c r="A157" s="407" t="s">
        <v>610</v>
      </c>
      <c r="B157" s="405">
        <v>0</v>
      </c>
      <c r="C157" s="390">
        <v>160</v>
      </c>
      <c r="D157" s="390">
        <v>0</v>
      </c>
      <c r="E157" s="390">
        <v>0</v>
      </c>
      <c r="F157" s="390">
        <v>0</v>
      </c>
      <c r="G157" s="390">
        <v>220</v>
      </c>
      <c r="H157" s="390">
        <v>0</v>
      </c>
      <c r="I157" s="390">
        <v>0</v>
      </c>
      <c r="J157" s="391">
        <v>380</v>
      </c>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row>
    <row r="158" spans="1:78" x14ac:dyDescent="0.2">
      <c r="A158" s="408" t="s">
        <v>442</v>
      </c>
      <c r="B158" s="405">
        <v>0</v>
      </c>
      <c r="C158" s="390">
        <v>100</v>
      </c>
      <c r="D158" s="390">
        <v>0</v>
      </c>
      <c r="E158" s="390">
        <v>0</v>
      </c>
      <c r="F158" s="390">
        <v>0</v>
      </c>
      <c r="G158" s="390">
        <v>0</v>
      </c>
      <c r="H158" s="390">
        <v>0</v>
      </c>
      <c r="I158" s="390">
        <v>0</v>
      </c>
      <c r="J158" s="391">
        <v>100</v>
      </c>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row>
    <row r="159" spans="1:78" x14ac:dyDescent="0.2">
      <c r="A159" s="408" t="s">
        <v>443</v>
      </c>
      <c r="B159" s="405">
        <v>0</v>
      </c>
      <c r="C159" s="390">
        <v>179</v>
      </c>
      <c r="D159" s="390">
        <v>0</v>
      </c>
      <c r="E159" s="390">
        <v>0</v>
      </c>
      <c r="F159" s="390">
        <v>0</v>
      </c>
      <c r="G159" s="390">
        <v>0</v>
      </c>
      <c r="H159" s="390">
        <v>0</v>
      </c>
      <c r="I159" s="390">
        <v>0</v>
      </c>
      <c r="J159" s="391">
        <v>179</v>
      </c>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row>
    <row r="160" spans="1:78" x14ac:dyDescent="0.2">
      <c r="A160" s="408" t="s">
        <v>444</v>
      </c>
      <c r="B160" s="405">
        <v>0</v>
      </c>
      <c r="C160" s="390">
        <v>150</v>
      </c>
      <c r="D160" s="390">
        <v>0</v>
      </c>
      <c r="E160" s="390">
        <v>0</v>
      </c>
      <c r="F160" s="390">
        <v>0</v>
      </c>
      <c r="G160" s="390">
        <v>0</v>
      </c>
      <c r="H160" s="390">
        <v>0</v>
      </c>
      <c r="I160" s="390">
        <v>0</v>
      </c>
      <c r="J160" s="391">
        <v>150</v>
      </c>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row>
    <row r="161" spans="1:78" x14ac:dyDescent="0.2">
      <c r="A161" s="408" t="s">
        <v>445</v>
      </c>
      <c r="B161" s="405">
        <v>0</v>
      </c>
      <c r="C161" s="390">
        <v>300</v>
      </c>
      <c r="D161" s="390">
        <v>0</v>
      </c>
      <c r="E161" s="390">
        <v>0</v>
      </c>
      <c r="F161" s="390">
        <v>0</v>
      </c>
      <c r="G161" s="390">
        <v>0</v>
      </c>
      <c r="H161" s="390">
        <v>0</v>
      </c>
      <c r="I161" s="390">
        <v>0</v>
      </c>
      <c r="J161" s="391">
        <v>300</v>
      </c>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row>
    <row r="162" spans="1:78" x14ac:dyDescent="0.2">
      <c r="A162" s="408" t="s">
        <v>446</v>
      </c>
      <c r="B162" s="405">
        <v>0</v>
      </c>
      <c r="C162" s="390">
        <v>100</v>
      </c>
      <c r="D162" s="390">
        <v>0</v>
      </c>
      <c r="E162" s="390">
        <v>0</v>
      </c>
      <c r="F162" s="390">
        <v>0</v>
      </c>
      <c r="G162" s="390">
        <v>0</v>
      </c>
      <c r="H162" s="390">
        <v>0</v>
      </c>
      <c r="I162" s="390">
        <v>0</v>
      </c>
      <c r="J162" s="391">
        <v>100</v>
      </c>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row>
    <row r="163" spans="1:78" x14ac:dyDescent="0.2">
      <c r="A163" s="408" t="s">
        <v>447</v>
      </c>
      <c r="B163" s="405">
        <v>0</v>
      </c>
      <c r="C163" s="390">
        <v>578</v>
      </c>
      <c r="D163" s="390">
        <v>0</v>
      </c>
      <c r="E163" s="390">
        <v>0</v>
      </c>
      <c r="F163" s="390">
        <v>0</v>
      </c>
      <c r="G163" s="390">
        <v>0</v>
      </c>
      <c r="H163" s="390">
        <v>0</v>
      </c>
      <c r="I163" s="390">
        <v>0</v>
      </c>
      <c r="J163" s="391">
        <v>578</v>
      </c>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row>
    <row r="164" spans="1:78" x14ac:dyDescent="0.2">
      <c r="A164" s="408" t="s">
        <v>448</v>
      </c>
      <c r="B164" s="405">
        <v>0</v>
      </c>
      <c r="C164" s="390">
        <v>50</v>
      </c>
      <c r="D164" s="390">
        <v>0</v>
      </c>
      <c r="E164" s="390">
        <v>0</v>
      </c>
      <c r="F164" s="390">
        <v>0</v>
      </c>
      <c r="G164" s="390">
        <v>0</v>
      </c>
      <c r="H164" s="390">
        <v>0</v>
      </c>
      <c r="I164" s="390">
        <v>0</v>
      </c>
      <c r="J164" s="391">
        <v>50</v>
      </c>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row>
    <row r="165" spans="1:78" x14ac:dyDescent="0.2">
      <c r="A165" s="408" t="s">
        <v>449</v>
      </c>
      <c r="B165" s="405">
        <v>0</v>
      </c>
      <c r="C165" s="390">
        <v>192</v>
      </c>
      <c r="D165" s="390">
        <v>0</v>
      </c>
      <c r="E165" s="390">
        <v>0</v>
      </c>
      <c r="F165" s="390">
        <v>0</v>
      </c>
      <c r="G165" s="390">
        <v>0</v>
      </c>
      <c r="H165" s="390">
        <v>0</v>
      </c>
      <c r="I165" s="390">
        <v>0</v>
      </c>
      <c r="J165" s="391">
        <v>192</v>
      </c>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row>
    <row r="166" spans="1:78" x14ac:dyDescent="0.2">
      <c r="A166" s="408" t="s">
        <v>450</v>
      </c>
      <c r="B166" s="405">
        <v>0</v>
      </c>
      <c r="C166" s="390">
        <v>100</v>
      </c>
      <c r="D166" s="390">
        <v>0</v>
      </c>
      <c r="E166" s="390">
        <v>0</v>
      </c>
      <c r="F166" s="390">
        <v>0</v>
      </c>
      <c r="G166" s="390">
        <v>0</v>
      </c>
      <c r="H166" s="390">
        <v>0</v>
      </c>
      <c r="I166" s="390">
        <v>0</v>
      </c>
      <c r="J166" s="391">
        <v>100</v>
      </c>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row>
    <row r="167" spans="1:78" x14ac:dyDescent="0.2">
      <c r="A167" s="408" t="s">
        <v>587</v>
      </c>
      <c r="B167" s="405">
        <v>0</v>
      </c>
      <c r="C167" s="390">
        <v>713</v>
      </c>
      <c r="D167" s="390">
        <v>0</v>
      </c>
      <c r="E167" s="390">
        <v>0</v>
      </c>
      <c r="F167" s="390">
        <v>0</v>
      </c>
      <c r="G167" s="390">
        <v>0</v>
      </c>
      <c r="H167" s="390">
        <v>0</v>
      </c>
      <c r="I167" s="390">
        <v>0</v>
      </c>
      <c r="J167" s="391">
        <v>713</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row>
    <row r="168" spans="1:78" x14ac:dyDescent="0.2">
      <c r="A168" s="408" t="s">
        <v>611</v>
      </c>
      <c r="B168" s="405">
        <v>0</v>
      </c>
      <c r="C168" s="390">
        <v>193</v>
      </c>
      <c r="D168" s="390">
        <v>0</v>
      </c>
      <c r="E168" s="390">
        <v>0</v>
      </c>
      <c r="F168" s="390">
        <v>0</v>
      </c>
      <c r="G168" s="390">
        <v>0</v>
      </c>
      <c r="H168" s="390">
        <v>0</v>
      </c>
      <c r="I168" s="390">
        <v>0</v>
      </c>
      <c r="J168" s="391">
        <v>193</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row>
    <row r="169" spans="1:78" x14ac:dyDescent="0.2">
      <c r="A169" s="408" t="s">
        <v>612</v>
      </c>
      <c r="B169" s="405">
        <v>0</v>
      </c>
      <c r="C169" s="390">
        <v>100</v>
      </c>
      <c r="D169" s="390">
        <v>0</v>
      </c>
      <c r="E169" s="390">
        <v>0</v>
      </c>
      <c r="F169" s="390">
        <v>0</v>
      </c>
      <c r="G169" s="390">
        <v>100</v>
      </c>
      <c r="H169" s="390">
        <v>0</v>
      </c>
      <c r="I169" s="390">
        <v>0</v>
      </c>
      <c r="J169" s="391">
        <v>200</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row>
    <row r="170" spans="1:78" x14ac:dyDescent="0.2">
      <c r="A170" s="408" t="s">
        <v>613</v>
      </c>
      <c r="B170" s="405">
        <v>0</v>
      </c>
      <c r="C170" s="390">
        <v>626</v>
      </c>
      <c r="D170" s="390">
        <v>0</v>
      </c>
      <c r="E170" s="390">
        <v>0</v>
      </c>
      <c r="F170" s="390">
        <v>119</v>
      </c>
      <c r="G170" s="390">
        <v>0</v>
      </c>
      <c r="H170" s="390">
        <v>0</v>
      </c>
      <c r="I170" s="390">
        <v>0</v>
      </c>
      <c r="J170" s="391">
        <v>745</v>
      </c>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row>
    <row r="171" spans="1:78" x14ac:dyDescent="0.2">
      <c r="A171" s="408" t="s">
        <v>614</v>
      </c>
      <c r="B171" s="405">
        <v>0</v>
      </c>
      <c r="C171" s="390">
        <v>509</v>
      </c>
      <c r="D171" s="390">
        <v>0</v>
      </c>
      <c r="E171" s="390">
        <v>0</v>
      </c>
      <c r="F171" s="390">
        <v>0</v>
      </c>
      <c r="G171" s="390">
        <v>0</v>
      </c>
      <c r="H171" s="390">
        <v>0</v>
      </c>
      <c r="I171" s="390">
        <v>0</v>
      </c>
      <c r="J171" s="391">
        <v>509</v>
      </c>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row>
    <row r="172" spans="1:78" x14ac:dyDescent="0.2">
      <c r="A172" s="408" t="s">
        <v>517</v>
      </c>
      <c r="B172" s="405">
        <v>0</v>
      </c>
      <c r="C172" s="390">
        <v>4700</v>
      </c>
      <c r="D172" s="390">
        <v>0</v>
      </c>
      <c r="E172" s="390">
        <v>0</v>
      </c>
      <c r="F172" s="390">
        <v>0</v>
      </c>
      <c r="G172" s="390">
        <v>0</v>
      </c>
      <c r="H172" s="390">
        <v>0</v>
      </c>
      <c r="I172" s="390">
        <v>0</v>
      </c>
      <c r="J172" s="391">
        <v>4700</v>
      </c>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row>
    <row r="173" spans="1:78" x14ac:dyDescent="0.2">
      <c r="A173" s="408" t="s">
        <v>518</v>
      </c>
      <c r="B173" s="405">
        <v>0</v>
      </c>
      <c r="C173" s="390">
        <v>3855</v>
      </c>
      <c r="D173" s="390">
        <v>0</v>
      </c>
      <c r="E173" s="390">
        <v>0</v>
      </c>
      <c r="F173" s="390">
        <v>0</v>
      </c>
      <c r="G173" s="390">
        <v>0</v>
      </c>
      <c r="H173" s="390">
        <v>0</v>
      </c>
      <c r="I173" s="390">
        <v>0</v>
      </c>
      <c r="J173" s="391">
        <v>3855</v>
      </c>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row>
    <row r="174" spans="1:78" x14ac:dyDescent="0.2">
      <c r="A174" s="408" t="s">
        <v>581</v>
      </c>
      <c r="B174" s="405">
        <v>0</v>
      </c>
      <c r="C174" s="390">
        <v>80</v>
      </c>
      <c r="D174" s="390">
        <v>240</v>
      </c>
      <c r="E174" s="390">
        <v>0</v>
      </c>
      <c r="F174" s="390">
        <v>0</v>
      </c>
      <c r="G174" s="390">
        <v>0</v>
      </c>
      <c r="H174" s="390">
        <v>0</v>
      </c>
      <c r="I174" s="390">
        <v>0</v>
      </c>
      <c r="J174" s="391">
        <v>320</v>
      </c>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row>
    <row r="175" spans="1:78" x14ac:dyDescent="0.2">
      <c r="A175" s="408" t="s">
        <v>481</v>
      </c>
      <c r="B175" s="405">
        <v>0</v>
      </c>
      <c r="C175" s="390">
        <v>0</v>
      </c>
      <c r="D175" s="390">
        <v>1000</v>
      </c>
      <c r="E175" s="390">
        <v>0</v>
      </c>
      <c r="F175" s="390">
        <v>0</v>
      </c>
      <c r="G175" s="390">
        <v>0</v>
      </c>
      <c r="H175" s="390">
        <v>0</v>
      </c>
      <c r="I175" s="390">
        <v>0</v>
      </c>
      <c r="J175" s="391">
        <v>1000</v>
      </c>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row>
    <row r="176" spans="1:78" x14ac:dyDescent="0.2">
      <c r="A176" s="408" t="s">
        <v>615</v>
      </c>
      <c r="B176" s="405">
        <v>0</v>
      </c>
      <c r="C176" s="390">
        <v>100</v>
      </c>
      <c r="D176" s="390">
        <v>0</v>
      </c>
      <c r="E176" s="390">
        <v>0</v>
      </c>
      <c r="F176" s="390">
        <v>0</v>
      </c>
      <c r="G176" s="390">
        <v>100</v>
      </c>
      <c r="H176" s="390">
        <v>0</v>
      </c>
      <c r="I176" s="390">
        <v>0</v>
      </c>
      <c r="J176" s="391">
        <v>200</v>
      </c>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row>
    <row r="177" spans="1:78" x14ac:dyDescent="0.2">
      <c r="A177" s="408" t="s">
        <v>616</v>
      </c>
      <c r="B177" s="405">
        <v>0</v>
      </c>
      <c r="C177" s="390">
        <v>300</v>
      </c>
      <c r="D177" s="390">
        <v>0</v>
      </c>
      <c r="E177" s="390">
        <v>0</v>
      </c>
      <c r="F177" s="390">
        <v>0</v>
      </c>
      <c r="G177" s="390">
        <v>500</v>
      </c>
      <c r="H177" s="390">
        <v>0</v>
      </c>
      <c r="I177" s="390">
        <v>0</v>
      </c>
      <c r="J177" s="391">
        <v>800</v>
      </c>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row>
    <row r="178" spans="1:78" x14ac:dyDescent="0.2">
      <c r="A178" s="408" t="s">
        <v>617</v>
      </c>
      <c r="B178" s="405">
        <v>0</v>
      </c>
      <c r="C178" s="390">
        <v>100</v>
      </c>
      <c r="D178" s="390">
        <v>0</v>
      </c>
      <c r="E178" s="390">
        <v>0</v>
      </c>
      <c r="F178" s="390">
        <v>0</v>
      </c>
      <c r="G178" s="390">
        <v>100</v>
      </c>
      <c r="H178" s="390">
        <v>0</v>
      </c>
      <c r="I178" s="390">
        <v>0</v>
      </c>
      <c r="J178" s="391">
        <v>200</v>
      </c>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row>
    <row r="179" spans="1:78" x14ac:dyDescent="0.2">
      <c r="A179" s="408" t="s">
        <v>582</v>
      </c>
      <c r="B179" s="405">
        <v>0</v>
      </c>
      <c r="C179" s="390">
        <v>250</v>
      </c>
      <c r="D179" s="390">
        <v>1563</v>
      </c>
      <c r="E179" s="390">
        <v>0</v>
      </c>
      <c r="F179" s="390">
        <v>57</v>
      </c>
      <c r="G179" s="390">
        <v>0</v>
      </c>
      <c r="H179" s="390">
        <v>30</v>
      </c>
      <c r="I179" s="390">
        <v>0</v>
      </c>
      <c r="J179" s="391">
        <v>1900</v>
      </c>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row>
    <row r="180" spans="1:78" x14ac:dyDescent="0.2">
      <c r="A180" s="408" t="s">
        <v>520</v>
      </c>
      <c r="B180" s="405">
        <v>0</v>
      </c>
      <c r="C180" s="390">
        <v>75</v>
      </c>
      <c r="D180" s="390">
        <v>0</v>
      </c>
      <c r="E180" s="390">
        <v>0</v>
      </c>
      <c r="F180" s="390">
        <v>0</v>
      </c>
      <c r="G180" s="390">
        <v>0</v>
      </c>
      <c r="H180" s="390">
        <v>0</v>
      </c>
      <c r="I180" s="390">
        <v>0</v>
      </c>
      <c r="J180" s="391">
        <v>75</v>
      </c>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row>
    <row r="181" spans="1:78" x14ac:dyDescent="0.2">
      <c r="A181" s="408" t="s">
        <v>521</v>
      </c>
      <c r="B181" s="405">
        <v>0</v>
      </c>
      <c r="C181" s="390">
        <v>425</v>
      </c>
      <c r="D181" s="390">
        <v>0</v>
      </c>
      <c r="E181" s="390">
        <v>0</v>
      </c>
      <c r="F181" s="390">
        <v>0</v>
      </c>
      <c r="G181" s="390">
        <v>0</v>
      </c>
      <c r="H181" s="390">
        <v>0</v>
      </c>
      <c r="I181" s="390">
        <v>0</v>
      </c>
      <c r="J181" s="391">
        <v>425</v>
      </c>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row>
    <row r="182" spans="1:78" x14ac:dyDescent="0.2">
      <c r="A182" s="408" t="s">
        <v>522</v>
      </c>
      <c r="B182" s="405">
        <v>0</v>
      </c>
      <c r="C182" s="390">
        <v>110</v>
      </c>
      <c r="D182" s="390">
        <v>0</v>
      </c>
      <c r="E182" s="390">
        <v>0</v>
      </c>
      <c r="F182" s="390">
        <v>0</v>
      </c>
      <c r="G182" s="390">
        <v>0</v>
      </c>
      <c r="H182" s="390">
        <v>0</v>
      </c>
      <c r="I182" s="390">
        <v>0</v>
      </c>
      <c r="J182" s="391">
        <v>110</v>
      </c>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row>
    <row r="183" spans="1:78" x14ac:dyDescent="0.2">
      <c r="A183" s="408" t="s">
        <v>482</v>
      </c>
      <c r="B183" s="405">
        <v>0</v>
      </c>
      <c r="C183" s="390">
        <v>0</v>
      </c>
      <c r="D183" s="390">
        <v>3000</v>
      </c>
      <c r="E183" s="390">
        <v>0</v>
      </c>
      <c r="F183" s="390">
        <v>0</v>
      </c>
      <c r="G183" s="390">
        <v>0</v>
      </c>
      <c r="H183" s="390">
        <v>0</v>
      </c>
      <c r="I183" s="390">
        <v>0</v>
      </c>
      <c r="J183" s="391">
        <v>3000</v>
      </c>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row>
    <row r="184" spans="1:78" x14ac:dyDescent="0.2">
      <c r="A184" s="408" t="s">
        <v>538</v>
      </c>
      <c r="B184" s="405">
        <v>0</v>
      </c>
      <c r="C184" s="390">
        <v>700</v>
      </c>
      <c r="D184" s="390">
        <v>0</v>
      </c>
      <c r="E184" s="390">
        <v>0</v>
      </c>
      <c r="F184" s="390">
        <v>0</v>
      </c>
      <c r="G184" s="390">
        <v>0</v>
      </c>
      <c r="H184" s="390">
        <v>0</v>
      </c>
      <c r="I184" s="390">
        <v>0</v>
      </c>
      <c r="J184" s="391">
        <v>700</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row>
    <row r="185" spans="1:78" x14ac:dyDescent="0.2">
      <c r="A185" s="408" t="s">
        <v>523</v>
      </c>
      <c r="B185" s="405">
        <v>0</v>
      </c>
      <c r="C185" s="390">
        <v>400</v>
      </c>
      <c r="D185" s="390">
        <v>0</v>
      </c>
      <c r="E185" s="390">
        <v>0</v>
      </c>
      <c r="F185" s="390">
        <v>0</v>
      </c>
      <c r="G185" s="390">
        <v>0</v>
      </c>
      <c r="H185" s="390">
        <v>0</v>
      </c>
      <c r="I185" s="390">
        <v>0</v>
      </c>
      <c r="J185" s="391">
        <v>400</v>
      </c>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row>
    <row r="186" spans="1:78" x14ac:dyDescent="0.2">
      <c r="A186" s="408" t="s">
        <v>524</v>
      </c>
      <c r="B186" s="405">
        <v>0</v>
      </c>
      <c r="C186" s="390">
        <v>110</v>
      </c>
      <c r="D186" s="390">
        <v>0</v>
      </c>
      <c r="E186" s="390">
        <v>0</v>
      </c>
      <c r="F186" s="390">
        <v>0</v>
      </c>
      <c r="G186" s="390">
        <v>0</v>
      </c>
      <c r="H186" s="390">
        <v>0</v>
      </c>
      <c r="I186" s="390">
        <v>0</v>
      </c>
      <c r="J186" s="391">
        <v>110</v>
      </c>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row>
    <row r="187" spans="1:78" x14ac:dyDescent="0.2">
      <c r="A187" s="408" t="s">
        <v>550</v>
      </c>
      <c r="B187" s="405">
        <v>0</v>
      </c>
      <c r="C187" s="390">
        <v>0</v>
      </c>
      <c r="D187" s="390">
        <v>0</v>
      </c>
      <c r="E187" s="390">
        <v>0</v>
      </c>
      <c r="F187" s="390">
        <v>0</v>
      </c>
      <c r="G187" s="390">
        <v>320</v>
      </c>
      <c r="H187" s="390">
        <v>0</v>
      </c>
      <c r="I187" s="390">
        <v>0</v>
      </c>
      <c r="J187" s="391">
        <v>320</v>
      </c>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row>
    <row r="188" spans="1:78" x14ac:dyDescent="0.2">
      <c r="A188" s="408" t="s">
        <v>416</v>
      </c>
      <c r="B188" s="405">
        <v>0</v>
      </c>
      <c r="C188" s="390">
        <v>150</v>
      </c>
      <c r="D188" s="390">
        <v>0</v>
      </c>
      <c r="E188" s="390">
        <v>0</v>
      </c>
      <c r="F188" s="390">
        <v>0</v>
      </c>
      <c r="G188" s="390">
        <v>100</v>
      </c>
      <c r="H188" s="390">
        <v>0</v>
      </c>
      <c r="I188" s="390">
        <v>0</v>
      </c>
      <c r="J188" s="391">
        <v>250</v>
      </c>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row>
    <row r="189" spans="1:78" x14ac:dyDescent="0.2">
      <c r="A189" s="408" t="s">
        <v>502</v>
      </c>
      <c r="B189" s="405">
        <v>0</v>
      </c>
      <c r="C189" s="390">
        <v>0</v>
      </c>
      <c r="D189" s="390">
        <v>300</v>
      </c>
      <c r="E189" s="390">
        <v>0</v>
      </c>
      <c r="F189" s="390">
        <v>0</v>
      </c>
      <c r="G189" s="390">
        <v>0</v>
      </c>
      <c r="H189" s="390">
        <v>0</v>
      </c>
      <c r="I189" s="390">
        <v>0</v>
      </c>
      <c r="J189" s="391">
        <v>300</v>
      </c>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row>
    <row r="190" spans="1:78" x14ac:dyDescent="0.2">
      <c r="A190" s="408" t="s">
        <v>547</v>
      </c>
      <c r="B190" s="405">
        <v>0</v>
      </c>
      <c r="C190" s="390">
        <v>22350</v>
      </c>
      <c r="D190" s="390">
        <v>0</v>
      </c>
      <c r="E190" s="390">
        <v>0</v>
      </c>
      <c r="F190" s="390">
        <v>0</v>
      </c>
      <c r="G190" s="390">
        <v>0</v>
      </c>
      <c r="H190" s="390">
        <v>0</v>
      </c>
      <c r="I190" s="390">
        <v>0</v>
      </c>
      <c r="J190" s="391">
        <v>22350</v>
      </c>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row>
    <row r="191" spans="1:78" x14ac:dyDescent="0.2">
      <c r="A191" s="408" t="s">
        <v>548</v>
      </c>
      <c r="B191" s="405">
        <v>0</v>
      </c>
      <c r="C191" s="390">
        <v>100</v>
      </c>
      <c r="D191" s="390">
        <v>0</v>
      </c>
      <c r="E191" s="390">
        <v>30900</v>
      </c>
      <c r="F191" s="390">
        <v>0</v>
      </c>
      <c r="G191" s="390">
        <v>24235</v>
      </c>
      <c r="H191" s="390">
        <v>0</v>
      </c>
      <c r="I191" s="390">
        <v>0</v>
      </c>
      <c r="J191" s="391">
        <v>55235</v>
      </c>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row>
    <row r="192" spans="1:78" x14ac:dyDescent="0.2">
      <c r="A192" s="408" t="s">
        <v>551</v>
      </c>
      <c r="B192" s="405">
        <v>0</v>
      </c>
      <c r="C192" s="390">
        <v>0</v>
      </c>
      <c r="D192" s="390">
        <v>0</v>
      </c>
      <c r="E192" s="390">
        <v>0</v>
      </c>
      <c r="F192" s="390">
        <v>0</v>
      </c>
      <c r="G192" s="390">
        <v>900</v>
      </c>
      <c r="H192" s="390">
        <v>0</v>
      </c>
      <c r="I192" s="390">
        <v>0</v>
      </c>
      <c r="J192" s="391">
        <v>900</v>
      </c>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row>
    <row r="193" spans="1:78" x14ac:dyDescent="0.2">
      <c r="A193" s="408" t="s">
        <v>539</v>
      </c>
      <c r="B193" s="405">
        <v>0</v>
      </c>
      <c r="C193" s="390">
        <v>2000</v>
      </c>
      <c r="D193" s="390">
        <v>0</v>
      </c>
      <c r="E193" s="390">
        <v>0</v>
      </c>
      <c r="F193" s="390">
        <v>0</v>
      </c>
      <c r="G193" s="390">
        <v>0</v>
      </c>
      <c r="H193" s="390">
        <v>0</v>
      </c>
      <c r="I193" s="390">
        <v>0</v>
      </c>
      <c r="J193" s="391">
        <v>2000</v>
      </c>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row>
    <row r="194" spans="1:78" x14ac:dyDescent="0.2">
      <c r="A194" s="408" t="s">
        <v>540</v>
      </c>
      <c r="B194" s="405">
        <v>0</v>
      </c>
      <c r="C194" s="390">
        <v>1600</v>
      </c>
      <c r="D194" s="390">
        <v>0</v>
      </c>
      <c r="E194" s="390">
        <v>0</v>
      </c>
      <c r="F194" s="390">
        <v>0</v>
      </c>
      <c r="G194" s="390">
        <v>0</v>
      </c>
      <c r="H194" s="390">
        <v>0</v>
      </c>
      <c r="I194" s="390">
        <v>0</v>
      </c>
      <c r="J194" s="391">
        <v>1600</v>
      </c>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row>
    <row r="195" spans="1:78" x14ac:dyDescent="0.2">
      <c r="A195" s="408" t="s">
        <v>541</v>
      </c>
      <c r="B195" s="405">
        <v>0</v>
      </c>
      <c r="C195" s="390">
        <v>4000</v>
      </c>
      <c r="D195" s="390">
        <v>0</v>
      </c>
      <c r="E195" s="390">
        <v>0</v>
      </c>
      <c r="F195" s="390">
        <v>0</v>
      </c>
      <c r="G195" s="390">
        <v>0</v>
      </c>
      <c r="H195" s="390">
        <v>0</v>
      </c>
      <c r="I195" s="390">
        <v>0</v>
      </c>
      <c r="J195" s="391">
        <v>4000</v>
      </c>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row>
    <row r="196" spans="1:78" x14ac:dyDescent="0.2">
      <c r="A196" s="408" t="s">
        <v>542</v>
      </c>
      <c r="B196" s="405">
        <v>0</v>
      </c>
      <c r="C196" s="390">
        <v>600</v>
      </c>
      <c r="D196" s="390">
        <v>0</v>
      </c>
      <c r="E196" s="390">
        <v>0</v>
      </c>
      <c r="F196" s="390">
        <v>0</v>
      </c>
      <c r="G196" s="390">
        <v>0</v>
      </c>
      <c r="H196" s="390">
        <v>0</v>
      </c>
      <c r="I196" s="390">
        <v>0</v>
      </c>
      <c r="J196" s="391">
        <v>600</v>
      </c>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row>
    <row r="197" spans="1:78" x14ac:dyDescent="0.2">
      <c r="A197" s="408" t="s">
        <v>543</v>
      </c>
      <c r="B197" s="405">
        <v>0</v>
      </c>
      <c r="C197" s="390">
        <v>1800</v>
      </c>
      <c r="D197" s="390">
        <v>0</v>
      </c>
      <c r="E197" s="390">
        <v>0</v>
      </c>
      <c r="F197" s="390">
        <v>0</v>
      </c>
      <c r="G197" s="390">
        <v>0</v>
      </c>
      <c r="H197" s="390">
        <v>0</v>
      </c>
      <c r="I197" s="390">
        <v>0</v>
      </c>
      <c r="J197" s="391">
        <v>1800</v>
      </c>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row>
    <row r="198" spans="1:78" x14ac:dyDescent="0.2">
      <c r="A198" s="408" t="s">
        <v>544</v>
      </c>
      <c r="B198" s="405">
        <v>0</v>
      </c>
      <c r="C198" s="390">
        <v>1750</v>
      </c>
      <c r="D198" s="390">
        <v>0</v>
      </c>
      <c r="E198" s="390">
        <v>0</v>
      </c>
      <c r="F198" s="390">
        <v>0</v>
      </c>
      <c r="G198" s="390">
        <v>0</v>
      </c>
      <c r="H198" s="390">
        <v>0</v>
      </c>
      <c r="I198" s="390">
        <v>0</v>
      </c>
      <c r="J198" s="391">
        <v>1750</v>
      </c>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row>
    <row r="199" spans="1:78" x14ac:dyDescent="0.2">
      <c r="A199" s="408" t="s">
        <v>545</v>
      </c>
      <c r="B199" s="405">
        <v>0</v>
      </c>
      <c r="C199" s="390">
        <v>1000</v>
      </c>
      <c r="D199" s="390">
        <v>0</v>
      </c>
      <c r="E199" s="390">
        <v>0</v>
      </c>
      <c r="F199" s="390">
        <v>0</v>
      </c>
      <c r="G199" s="390">
        <v>0</v>
      </c>
      <c r="H199" s="390">
        <v>0</v>
      </c>
      <c r="I199" s="390">
        <v>0</v>
      </c>
      <c r="J199" s="391">
        <v>1000</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row>
    <row r="200" spans="1:78" x14ac:dyDescent="0.2">
      <c r="A200" s="408" t="s">
        <v>546</v>
      </c>
      <c r="B200" s="405">
        <v>0</v>
      </c>
      <c r="C200" s="390">
        <v>1700</v>
      </c>
      <c r="D200" s="390">
        <v>0</v>
      </c>
      <c r="E200" s="390">
        <v>0</v>
      </c>
      <c r="F200" s="390">
        <v>0</v>
      </c>
      <c r="G200" s="390">
        <v>0</v>
      </c>
      <c r="H200" s="390">
        <v>0</v>
      </c>
      <c r="I200" s="390">
        <v>0</v>
      </c>
      <c r="J200" s="391">
        <v>1700</v>
      </c>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row>
    <row r="201" spans="1:78" x14ac:dyDescent="0.2">
      <c r="A201" s="408" t="s">
        <v>431</v>
      </c>
      <c r="B201" s="405">
        <v>350</v>
      </c>
      <c r="C201" s="390">
        <v>300</v>
      </c>
      <c r="D201" s="390">
        <v>0</v>
      </c>
      <c r="E201" s="390">
        <v>0</v>
      </c>
      <c r="F201" s="390">
        <v>0</v>
      </c>
      <c r="G201" s="390">
        <v>0</v>
      </c>
      <c r="H201" s="390">
        <v>0</v>
      </c>
      <c r="I201" s="390">
        <v>0</v>
      </c>
      <c r="J201" s="391">
        <v>650</v>
      </c>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row>
    <row r="202" spans="1:78" x14ac:dyDescent="0.2">
      <c r="A202" s="408" t="s">
        <v>451</v>
      </c>
      <c r="B202" s="405">
        <v>191.1</v>
      </c>
      <c r="C202" s="390">
        <v>0</v>
      </c>
      <c r="D202" s="390">
        <v>0</v>
      </c>
      <c r="E202" s="390">
        <v>0</v>
      </c>
      <c r="F202" s="390">
        <v>0</v>
      </c>
      <c r="G202" s="390">
        <v>0</v>
      </c>
      <c r="H202" s="390">
        <v>0</v>
      </c>
      <c r="I202" s="390">
        <v>0</v>
      </c>
      <c r="J202" s="391">
        <v>191.1</v>
      </c>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row>
    <row r="203" spans="1:78" x14ac:dyDescent="0.2">
      <c r="A203" s="408" t="s">
        <v>452</v>
      </c>
      <c r="B203" s="405">
        <v>2000</v>
      </c>
      <c r="C203" s="390">
        <v>2000</v>
      </c>
      <c r="D203" s="390">
        <v>0</v>
      </c>
      <c r="E203" s="390">
        <v>0</v>
      </c>
      <c r="F203" s="390">
        <v>0</v>
      </c>
      <c r="G203" s="390">
        <v>0</v>
      </c>
      <c r="H203" s="390">
        <v>0</v>
      </c>
      <c r="I203" s="390">
        <v>0</v>
      </c>
      <c r="J203" s="391">
        <v>4000</v>
      </c>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row>
    <row r="204" spans="1:78" x14ac:dyDescent="0.2">
      <c r="A204" s="409" t="s">
        <v>638</v>
      </c>
      <c r="B204" s="405">
        <v>286</v>
      </c>
      <c r="C204" s="390">
        <v>3963</v>
      </c>
      <c r="D204" s="390">
        <v>0</v>
      </c>
      <c r="E204" s="390">
        <v>0</v>
      </c>
      <c r="F204" s="390">
        <v>0</v>
      </c>
      <c r="G204" s="390">
        <v>0</v>
      </c>
      <c r="H204" s="390">
        <v>0</v>
      </c>
      <c r="I204" s="390">
        <v>0</v>
      </c>
      <c r="J204" s="391">
        <v>4249</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row>
    <row r="205" spans="1:78" x14ac:dyDescent="0.2">
      <c r="A205" s="407" t="s">
        <v>639</v>
      </c>
      <c r="B205" s="405">
        <v>0</v>
      </c>
      <c r="C205" s="390">
        <v>1853</v>
      </c>
      <c r="D205" s="390">
        <v>0</v>
      </c>
      <c r="E205" s="390">
        <v>0</v>
      </c>
      <c r="F205" s="390">
        <v>0</v>
      </c>
      <c r="G205" s="390">
        <v>0</v>
      </c>
      <c r="H205" s="390">
        <v>0</v>
      </c>
      <c r="I205" s="390">
        <v>0</v>
      </c>
      <c r="J205" s="391">
        <v>1853</v>
      </c>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row>
    <row r="206" spans="1:78" x14ac:dyDescent="0.2">
      <c r="A206" s="408" t="s">
        <v>640</v>
      </c>
      <c r="B206" s="405">
        <v>0</v>
      </c>
      <c r="C206" s="390">
        <v>45</v>
      </c>
      <c r="D206" s="390">
        <v>0</v>
      </c>
      <c r="E206" s="390">
        <v>0</v>
      </c>
      <c r="F206" s="390">
        <v>0</v>
      </c>
      <c r="G206" s="390">
        <v>0</v>
      </c>
      <c r="H206" s="390">
        <v>0</v>
      </c>
      <c r="I206" s="390">
        <v>0</v>
      </c>
      <c r="J206" s="391">
        <v>45</v>
      </c>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row>
    <row r="207" spans="1:78" x14ac:dyDescent="0.2">
      <c r="A207" s="408" t="s">
        <v>503</v>
      </c>
      <c r="B207" s="405">
        <v>0</v>
      </c>
      <c r="C207" s="390">
        <v>0</v>
      </c>
      <c r="D207" s="390">
        <v>2500</v>
      </c>
      <c r="E207" s="390">
        <v>0</v>
      </c>
      <c r="F207" s="390">
        <v>0</v>
      </c>
      <c r="G207" s="390">
        <v>0</v>
      </c>
      <c r="H207" s="390">
        <v>0</v>
      </c>
      <c r="I207" s="390">
        <v>0</v>
      </c>
      <c r="J207" s="391">
        <v>2500</v>
      </c>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row>
    <row r="208" spans="1:78" x14ac:dyDescent="0.2">
      <c r="A208" s="409" t="s">
        <v>1106</v>
      </c>
      <c r="B208" s="406">
        <v>0</v>
      </c>
      <c r="C208" s="392">
        <v>22.5</v>
      </c>
      <c r="D208" s="392">
        <v>0</v>
      </c>
      <c r="E208" s="392">
        <v>0</v>
      </c>
      <c r="F208" s="392">
        <v>0</v>
      </c>
      <c r="G208" s="392">
        <v>0</v>
      </c>
      <c r="H208" s="392">
        <v>0</v>
      </c>
      <c r="I208" s="392">
        <v>0</v>
      </c>
      <c r="J208" s="393">
        <v>22.5</v>
      </c>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row>
    <row r="209" spans="1:78" x14ac:dyDescent="0.2">
      <c r="A209" s="389" t="s">
        <v>240</v>
      </c>
      <c r="B209" s="399">
        <v>2827.1</v>
      </c>
      <c r="C209" s="400">
        <v>200044.5</v>
      </c>
      <c r="D209" s="400">
        <v>150201</v>
      </c>
      <c r="E209" s="400">
        <v>32180</v>
      </c>
      <c r="F209" s="400">
        <v>7361</v>
      </c>
      <c r="G209" s="400">
        <v>77192</v>
      </c>
      <c r="H209" s="400">
        <v>58149</v>
      </c>
      <c r="I209" s="400">
        <v>0</v>
      </c>
      <c r="J209" s="401">
        <v>527954.6</v>
      </c>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row>
    <row r="210" spans="1:78" x14ac:dyDescent="0.2">
      <c r="A210" s="389" t="s">
        <v>89</v>
      </c>
      <c r="B210" s="386"/>
      <c r="C210" s="386"/>
      <c r="D210" s="386"/>
      <c r="E210" s="386"/>
      <c r="F210" s="386"/>
      <c r="G210" s="386"/>
      <c r="H210" s="386"/>
      <c r="I210" s="386"/>
      <c r="J210" s="386"/>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row>
    <row r="211" spans="1:78" x14ac:dyDescent="0.2">
      <c r="A211" s="407" t="s">
        <v>160</v>
      </c>
      <c r="B211" s="402">
        <v>0</v>
      </c>
      <c r="C211" s="403">
        <v>0</v>
      </c>
      <c r="D211" s="403">
        <v>380</v>
      </c>
      <c r="E211" s="403">
        <v>0</v>
      </c>
      <c r="F211" s="403">
        <v>3420</v>
      </c>
      <c r="G211" s="403">
        <v>0</v>
      </c>
      <c r="H211" s="403">
        <v>0</v>
      </c>
      <c r="I211" s="403">
        <v>0</v>
      </c>
      <c r="J211" s="404">
        <v>3800</v>
      </c>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row>
    <row r="212" spans="1:78" x14ac:dyDescent="0.2">
      <c r="A212" s="408" t="s">
        <v>154</v>
      </c>
      <c r="B212" s="405">
        <v>0</v>
      </c>
      <c r="C212" s="390">
        <v>0</v>
      </c>
      <c r="D212" s="390">
        <v>0</v>
      </c>
      <c r="E212" s="390">
        <v>0</v>
      </c>
      <c r="F212" s="390">
        <v>0</v>
      </c>
      <c r="G212" s="390">
        <v>1400</v>
      </c>
      <c r="H212" s="390">
        <v>0</v>
      </c>
      <c r="I212" s="390">
        <v>0</v>
      </c>
      <c r="J212" s="391">
        <v>1400</v>
      </c>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row>
    <row r="213" spans="1:78" x14ac:dyDescent="0.2">
      <c r="A213" s="408" t="s">
        <v>212</v>
      </c>
      <c r="B213" s="405">
        <v>0</v>
      </c>
      <c r="C213" s="390">
        <v>78</v>
      </c>
      <c r="D213" s="390">
        <v>0</v>
      </c>
      <c r="E213" s="390">
        <v>0</v>
      </c>
      <c r="F213" s="390">
        <v>272</v>
      </c>
      <c r="G213" s="390">
        <v>200</v>
      </c>
      <c r="H213" s="390">
        <v>0</v>
      </c>
      <c r="I213" s="390">
        <v>0</v>
      </c>
      <c r="J213" s="391">
        <v>550</v>
      </c>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row>
    <row r="214" spans="1:78" x14ac:dyDescent="0.2">
      <c r="A214" s="408" t="s">
        <v>162</v>
      </c>
      <c r="B214" s="405">
        <v>0</v>
      </c>
      <c r="C214" s="390">
        <v>0</v>
      </c>
      <c r="D214" s="390">
        <v>0</v>
      </c>
      <c r="E214" s="390">
        <v>0</v>
      </c>
      <c r="F214" s="390">
        <v>1303</v>
      </c>
      <c r="G214" s="390">
        <v>0</v>
      </c>
      <c r="H214" s="390">
        <v>8024</v>
      </c>
      <c r="I214" s="390">
        <v>4273</v>
      </c>
      <c r="J214" s="391">
        <v>13600</v>
      </c>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row>
    <row r="215" spans="1:78" x14ac:dyDescent="0.2">
      <c r="A215" s="408" t="s">
        <v>163</v>
      </c>
      <c r="B215" s="405">
        <v>0</v>
      </c>
      <c r="C215" s="390">
        <v>0</v>
      </c>
      <c r="D215" s="390">
        <v>5936</v>
      </c>
      <c r="E215" s="390">
        <v>0</v>
      </c>
      <c r="F215" s="390">
        <v>1392</v>
      </c>
      <c r="G215" s="390">
        <v>0</v>
      </c>
      <c r="H215" s="390">
        <v>0</v>
      </c>
      <c r="I215" s="390">
        <v>3872</v>
      </c>
      <c r="J215" s="391">
        <v>11200</v>
      </c>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row>
    <row r="216" spans="1:78" x14ac:dyDescent="0.2">
      <c r="A216" s="408" t="s">
        <v>222</v>
      </c>
      <c r="B216" s="405">
        <v>0</v>
      </c>
      <c r="C216" s="390">
        <v>9392.42</v>
      </c>
      <c r="D216" s="390">
        <v>0</v>
      </c>
      <c r="E216" s="390">
        <v>1658</v>
      </c>
      <c r="F216" s="390">
        <v>0</v>
      </c>
      <c r="G216" s="390">
        <v>0</v>
      </c>
      <c r="H216" s="390">
        <v>0</v>
      </c>
      <c r="I216" s="390">
        <v>0</v>
      </c>
      <c r="J216" s="391">
        <v>11050.42</v>
      </c>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row>
    <row r="217" spans="1:78" x14ac:dyDescent="0.2">
      <c r="A217" s="408" t="s">
        <v>618</v>
      </c>
      <c r="B217" s="405">
        <v>0</v>
      </c>
      <c r="C217" s="390">
        <v>433</v>
      </c>
      <c r="D217" s="390">
        <v>0</v>
      </c>
      <c r="E217" s="390">
        <v>0</v>
      </c>
      <c r="F217" s="390">
        <v>432</v>
      </c>
      <c r="G217" s="390">
        <v>0</v>
      </c>
      <c r="H217" s="390">
        <v>0</v>
      </c>
      <c r="I217" s="390">
        <v>0</v>
      </c>
      <c r="J217" s="391">
        <v>865</v>
      </c>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row>
    <row r="218" spans="1:78" x14ac:dyDescent="0.2">
      <c r="A218" s="408" t="s">
        <v>223</v>
      </c>
      <c r="B218" s="405">
        <v>0</v>
      </c>
      <c r="C218" s="390">
        <v>0</v>
      </c>
      <c r="D218" s="390">
        <v>0</v>
      </c>
      <c r="E218" s="390">
        <v>3042</v>
      </c>
      <c r="F218" s="390">
        <v>4758</v>
      </c>
      <c r="G218" s="390">
        <v>0</v>
      </c>
      <c r="H218" s="390">
        <v>0</v>
      </c>
      <c r="I218" s="390">
        <v>0</v>
      </c>
      <c r="J218" s="391">
        <v>7800</v>
      </c>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row>
    <row r="219" spans="1:78" x14ac:dyDescent="0.2">
      <c r="A219" s="408" t="s">
        <v>166</v>
      </c>
      <c r="B219" s="405">
        <v>0</v>
      </c>
      <c r="C219" s="390">
        <v>0</v>
      </c>
      <c r="D219" s="390">
        <v>0</v>
      </c>
      <c r="E219" s="390">
        <v>0</v>
      </c>
      <c r="F219" s="390">
        <v>700</v>
      </c>
      <c r="G219" s="390">
        <v>0</v>
      </c>
      <c r="H219" s="390">
        <v>0</v>
      </c>
      <c r="I219" s="390">
        <v>0</v>
      </c>
      <c r="J219" s="391">
        <v>700</v>
      </c>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row>
    <row r="220" spans="1:78" x14ac:dyDescent="0.2">
      <c r="A220" s="408" t="s">
        <v>224</v>
      </c>
      <c r="B220" s="405">
        <v>0</v>
      </c>
      <c r="C220" s="390">
        <v>350</v>
      </c>
      <c r="D220" s="390">
        <v>0</v>
      </c>
      <c r="E220" s="390">
        <v>0</v>
      </c>
      <c r="F220" s="390">
        <v>21755</v>
      </c>
      <c r="G220" s="390">
        <v>795</v>
      </c>
      <c r="H220" s="390">
        <v>0</v>
      </c>
      <c r="I220" s="390">
        <v>0</v>
      </c>
      <c r="J220" s="391">
        <v>22900</v>
      </c>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row>
    <row r="221" spans="1:78" x14ac:dyDescent="0.2">
      <c r="A221" s="408" t="s">
        <v>213</v>
      </c>
      <c r="B221" s="405">
        <v>0</v>
      </c>
      <c r="C221" s="390">
        <v>6</v>
      </c>
      <c r="D221" s="390">
        <v>0</v>
      </c>
      <c r="E221" s="390">
        <v>0</v>
      </c>
      <c r="F221" s="390">
        <v>58</v>
      </c>
      <c r="G221" s="390">
        <v>0</v>
      </c>
      <c r="H221" s="390">
        <v>0</v>
      </c>
      <c r="I221" s="390">
        <v>0</v>
      </c>
      <c r="J221" s="391">
        <v>64</v>
      </c>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row>
    <row r="222" spans="1:78" x14ac:dyDescent="0.2">
      <c r="A222" s="408" t="s">
        <v>167</v>
      </c>
      <c r="B222" s="405">
        <v>0</v>
      </c>
      <c r="C222" s="390">
        <v>0</v>
      </c>
      <c r="D222" s="390">
        <v>0</v>
      </c>
      <c r="E222" s="390">
        <v>0</v>
      </c>
      <c r="F222" s="390">
        <v>300</v>
      </c>
      <c r="G222" s="390">
        <v>0</v>
      </c>
      <c r="H222" s="390">
        <v>0</v>
      </c>
      <c r="I222" s="390">
        <v>0</v>
      </c>
      <c r="J222" s="391">
        <v>300</v>
      </c>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row>
    <row r="223" spans="1:78" x14ac:dyDescent="0.2">
      <c r="A223" s="408" t="s">
        <v>168</v>
      </c>
      <c r="B223" s="405">
        <v>0</v>
      </c>
      <c r="C223" s="390">
        <v>0</v>
      </c>
      <c r="D223" s="390">
        <v>380</v>
      </c>
      <c r="E223" s="390">
        <v>0</v>
      </c>
      <c r="F223" s="390">
        <v>3420</v>
      </c>
      <c r="G223" s="390">
        <v>0</v>
      </c>
      <c r="H223" s="390">
        <v>0</v>
      </c>
      <c r="I223" s="390">
        <v>0</v>
      </c>
      <c r="J223" s="391">
        <v>3800</v>
      </c>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row>
    <row r="224" spans="1:78" x14ac:dyDescent="0.2">
      <c r="A224" s="408" t="s">
        <v>490</v>
      </c>
      <c r="B224" s="405">
        <v>0</v>
      </c>
      <c r="C224" s="390">
        <v>0</v>
      </c>
      <c r="D224" s="390">
        <v>197.5</v>
      </c>
      <c r="E224" s="390">
        <v>0</v>
      </c>
      <c r="F224" s="390">
        <v>52.5</v>
      </c>
      <c r="G224" s="390">
        <v>0</v>
      </c>
      <c r="H224" s="390">
        <v>0</v>
      </c>
      <c r="I224" s="390">
        <v>0</v>
      </c>
      <c r="J224" s="391">
        <v>250</v>
      </c>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row>
    <row r="225" spans="1:78" x14ac:dyDescent="0.2">
      <c r="A225" s="408" t="s">
        <v>214</v>
      </c>
      <c r="B225" s="405">
        <v>2610</v>
      </c>
      <c r="C225" s="390">
        <v>0</v>
      </c>
      <c r="D225" s="390">
        <v>0</v>
      </c>
      <c r="E225" s="390">
        <v>0</v>
      </c>
      <c r="F225" s="390">
        <v>6621</v>
      </c>
      <c r="G225" s="390">
        <v>0</v>
      </c>
      <c r="H225" s="390">
        <v>0</v>
      </c>
      <c r="I225" s="390">
        <v>8169</v>
      </c>
      <c r="J225" s="391">
        <v>17400</v>
      </c>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row>
    <row r="226" spans="1:78" x14ac:dyDescent="0.2">
      <c r="A226" s="408" t="s">
        <v>169</v>
      </c>
      <c r="B226" s="405">
        <v>0</v>
      </c>
      <c r="C226" s="390">
        <v>0</v>
      </c>
      <c r="D226" s="390">
        <v>0</v>
      </c>
      <c r="E226" s="390">
        <v>0</v>
      </c>
      <c r="F226" s="390">
        <v>200</v>
      </c>
      <c r="G226" s="390">
        <v>0</v>
      </c>
      <c r="H226" s="390">
        <v>0</v>
      </c>
      <c r="I226" s="390">
        <v>0</v>
      </c>
      <c r="J226" s="391">
        <v>200</v>
      </c>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row>
    <row r="227" spans="1:78" x14ac:dyDescent="0.2">
      <c r="A227" s="409" t="s">
        <v>173</v>
      </c>
      <c r="B227" s="405">
        <v>0</v>
      </c>
      <c r="C227" s="390">
        <v>0</v>
      </c>
      <c r="D227" s="390">
        <v>250</v>
      </c>
      <c r="E227" s="390">
        <v>0</v>
      </c>
      <c r="F227" s="390">
        <v>750</v>
      </c>
      <c r="G227" s="390">
        <v>0</v>
      </c>
      <c r="H227" s="390">
        <v>0</v>
      </c>
      <c r="I227" s="390">
        <v>0</v>
      </c>
      <c r="J227" s="391">
        <v>1000</v>
      </c>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row>
    <row r="228" spans="1:78" x14ac:dyDescent="0.2">
      <c r="A228" s="407" t="s">
        <v>216</v>
      </c>
      <c r="B228" s="405">
        <v>0</v>
      </c>
      <c r="C228" s="390">
        <v>114</v>
      </c>
      <c r="D228" s="390">
        <v>0</v>
      </c>
      <c r="E228" s="390">
        <v>0</v>
      </c>
      <c r="F228" s="390">
        <v>1028</v>
      </c>
      <c r="G228" s="390">
        <v>0</v>
      </c>
      <c r="H228" s="390">
        <v>0</v>
      </c>
      <c r="I228" s="390">
        <v>0</v>
      </c>
      <c r="J228" s="391">
        <v>1142</v>
      </c>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row>
    <row r="229" spans="1:78" x14ac:dyDescent="0.2">
      <c r="A229" s="408" t="s">
        <v>217</v>
      </c>
      <c r="B229" s="405">
        <v>0</v>
      </c>
      <c r="C229" s="390">
        <v>14</v>
      </c>
      <c r="D229" s="390">
        <v>0</v>
      </c>
      <c r="E229" s="390">
        <v>0</v>
      </c>
      <c r="F229" s="390">
        <v>127</v>
      </c>
      <c r="G229" s="390">
        <v>0</v>
      </c>
      <c r="H229" s="390">
        <v>0</v>
      </c>
      <c r="I229" s="390">
        <v>0</v>
      </c>
      <c r="J229" s="391">
        <v>141</v>
      </c>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row>
    <row r="230" spans="1:78" x14ac:dyDescent="0.2">
      <c r="A230" s="408" t="s">
        <v>453</v>
      </c>
      <c r="B230" s="405">
        <v>0</v>
      </c>
      <c r="C230" s="390">
        <v>61</v>
      </c>
      <c r="D230" s="390">
        <v>0</v>
      </c>
      <c r="E230" s="390">
        <v>0</v>
      </c>
      <c r="F230" s="390">
        <v>548</v>
      </c>
      <c r="G230" s="390">
        <v>0</v>
      </c>
      <c r="H230" s="390">
        <v>0</v>
      </c>
      <c r="I230" s="390">
        <v>0</v>
      </c>
      <c r="J230" s="391">
        <v>609</v>
      </c>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row>
    <row r="231" spans="1:78" x14ac:dyDescent="0.2">
      <c r="A231" s="408" t="s">
        <v>218</v>
      </c>
      <c r="B231" s="405">
        <v>0</v>
      </c>
      <c r="C231" s="390">
        <v>11</v>
      </c>
      <c r="D231" s="390">
        <v>0</v>
      </c>
      <c r="E231" s="390">
        <v>0</v>
      </c>
      <c r="F231" s="390">
        <v>95</v>
      </c>
      <c r="G231" s="390">
        <v>0</v>
      </c>
      <c r="H231" s="390">
        <v>0</v>
      </c>
      <c r="I231" s="390">
        <v>0</v>
      </c>
      <c r="J231" s="391">
        <v>106</v>
      </c>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row>
    <row r="232" spans="1:78" x14ac:dyDescent="0.2">
      <c r="A232" s="408" t="s">
        <v>454</v>
      </c>
      <c r="B232" s="405">
        <v>0</v>
      </c>
      <c r="C232" s="390">
        <v>741.5</v>
      </c>
      <c r="D232" s="390">
        <v>0</v>
      </c>
      <c r="E232" s="390">
        <v>0</v>
      </c>
      <c r="F232" s="390">
        <v>3163</v>
      </c>
      <c r="G232" s="390">
        <v>0</v>
      </c>
      <c r="H232" s="390">
        <v>0</v>
      </c>
      <c r="I232" s="390">
        <v>0</v>
      </c>
      <c r="J232" s="391">
        <v>3904.5</v>
      </c>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row>
    <row r="233" spans="1:78" x14ac:dyDescent="0.2">
      <c r="A233" s="408" t="s">
        <v>225</v>
      </c>
      <c r="B233" s="405">
        <v>0</v>
      </c>
      <c r="C233" s="390">
        <v>127</v>
      </c>
      <c r="D233" s="390">
        <v>0</v>
      </c>
      <c r="E233" s="390">
        <v>0</v>
      </c>
      <c r="F233" s="390">
        <v>311</v>
      </c>
      <c r="G233" s="390">
        <v>0</v>
      </c>
      <c r="H233" s="390">
        <v>0</v>
      </c>
      <c r="I233" s="390">
        <v>0</v>
      </c>
      <c r="J233" s="391">
        <v>438</v>
      </c>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row>
    <row r="234" spans="1:78" x14ac:dyDescent="0.2">
      <c r="A234" s="408" t="s">
        <v>510</v>
      </c>
      <c r="B234" s="405">
        <v>0</v>
      </c>
      <c r="C234" s="390">
        <v>450</v>
      </c>
      <c r="D234" s="390">
        <v>0</v>
      </c>
      <c r="E234" s="390">
        <v>0</v>
      </c>
      <c r="F234" s="390">
        <v>0</v>
      </c>
      <c r="G234" s="390">
        <v>0</v>
      </c>
      <c r="H234" s="390">
        <v>0</v>
      </c>
      <c r="I234" s="390">
        <v>0</v>
      </c>
      <c r="J234" s="391">
        <v>450</v>
      </c>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row>
    <row r="235" spans="1:78" x14ac:dyDescent="0.2">
      <c r="A235" s="408" t="s">
        <v>226</v>
      </c>
      <c r="B235" s="405">
        <v>0</v>
      </c>
      <c r="C235" s="390">
        <v>210</v>
      </c>
      <c r="D235" s="390">
        <v>0</v>
      </c>
      <c r="E235" s="390">
        <v>0</v>
      </c>
      <c r="F235" s="390">
        <v>0</v>
      </c>
      <c r="G235" s="390">
        <v>0</v>
      </c>
      <c r="H235" s="390">
        <v>0</v>
      </c>
      <c r="I235" s="390">
        <v>0</v>
      </c>
      <c r="J235" s="391">
        <v>210</v>
      </c>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row>
    <row r="236" spans="1:78" x14ac:dyDescent="0.2">
      <c r="A236" s="408" t="s">
        <v>585</v>
      </c>
      <c r="B236" s="405">
        <v>0</v>
      </c>
      <c r="C236" s="390">
        <v>8</v>
      </c>
      <c r="D236" s="390">
        <v>0</v>
      </c>
      <c r="E236" s="390">
        <v>0</v>
      </c>
      <c r="F236" s="390">
        <v>46</v>
      </c>
      <c r="G236" s="390">
        <v>0</v>
      </c>
      <c r="H236" s="390">
        <v>0</v>
      </c>
      <c r="I236" s="390">
        <v>0</v>
      </c>
      <c r="J236" s="391">
        <v>54</v>
      </c>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row>
    <row r="237" spans="1:78" x14ac:dyDescent="0.2">
      <c r="A237" s="408" t="s">
        <v>199</v>
      </c>
      <c r="B237" s="405">
        <v>0</v>
      </c>
      <c r="C237" s="390">
        <v>0</v>
      </c>
      <c r="D237" s="390">
        <v>0</v>
      </c>
      <c r="E237" s="390">
        <v>0</v>
      </c>
      <c r="F237" s="390">
        <v>153</v>
      </c>
      <c r="G237" s="390">
        <v>0</v>
      </c>
      <c r="H237" s="390">
        <v>0</v>
      </c>
      <c r="I237" s="390">
        <v>0</v>
      </c>
      <c r="J237" s="391">
        <v>153</v>
      </c>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row>
    <row r="238" spans="1:78" x14ac:dyDescent="0.2">
      <c r="A238" s="408" t="s">
        <v>435</v>
      </c>
      <c r="B238" s="405">
        <v>0</v>
      </c>
      <c r="C238" s="390">
        <v>95</v>
      </c>
      <c r="D238" s="390">
        <v>0</v>
      </c>
      <c r="E238" s="390">
        <v>0</v>
      </c>
      <c r="F238" s="390">
        <v>405</v>
      </c>
      <c r="G238" s="390">
        <v>0</v>
      </c>
      <c r="H238" s="390">
        <v>0</v>
      </c>
      <c r="I238" s="390">
        <v>0</v>
      </c>
      <c r="J238" s="391">
        <v>500</v>
      </c>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row>
    <row r="239" spans="1:78" x14ac:dyDescent="0.2">
      <c r="A239" s="408" t="s">
        <v>219</v>
      </c>
      <c r="B239" s="405">
        <v>0</v>
      </c>
      <c r="C239" s="390">
        <v>167</v>
      </c>
      <c r="D239" s="390">
        <v>0</v>
      </c>
      <c r="E239" s="390">
        <v>0</v>
      </c>
      <c r="F239" s="390">
        <v>163</v>
      </c>
      <c r="G239" s="390">
        <v>0</v>
      </c>
      <c r="H239" s="390">
        <v>0</v>
      </c>
      <c r="I239" s="390">
        <v>0</v>
      </c>
      <c r="J239" s="391">
        <v>330</v>
      </c>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row>
    <row r="240" spans="1:78" x14ac:dyDescent="0.2">
      <c r="A240" s="408" t="s">
        <v>641</v>
      </c>
      <c r="B240" s="405">
        <v>0</v>
      </c>
      <c r="C240" s="390">
        <v>0</v>
      </c>
      <c r="D240" s="390">
        <v>0</v>
      </c>
      <c r="E240" s="390">
        <v>0</v>
      </c>
      <c r="F240" s="390">
        <v>0</v>
      </c>
      <c r="G240" s="390">
        <v>16792</v>
      </c>
      <c r="H240" s="390">
        <v>0</v>
      </c>
      <c r="I240" s="390">
        <v>0</v>
      </c>
      <c r="J240" s="391">
        <v>16792</v>
      </c>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row>
    <row r="241" spans="1:78" x14ac:dyDescent="0.2">
      <c r="A241" s="408" t="s">
        <v>619</v>
      </c>
      <c r="B241" s="405">
        <v>0</v>
      </c>
      <c r="C241" s="390">
        <v>486</v>
      </c>
      <c r="D241" s="390">
        <v>0</v>
      </c>
      <c r="E241" s="390">
        <v>0</v>
      </c>
      <c r="F241" s="390">
        <v>1944</v>
      </c>
      <c r="G241" s="390">
        <v>0</v>
      </c>
      <c r="H241" s="390">
        <v>0</v>
      </c>
      <c r="I241" s="390">
        <v>0</v>
      </c>
      <c r="J241" s="391">
        <v>2430</v>
      </c>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row>
    <row r="242" spans="1:78" x14ac:dyDescent="0.2">
      <c r="A242" s="408" t="s">
        <v>620</v>
      </c>
      <c r="B242" s="405">
        <v>0</v>
      </c>
      <c r="C242" s="390">
        <v>516</v>
      </c>
      <c r="D242" s="390">
        <v>0</v>
      </c>
      <c r="E242" s="390">
        <v>0</v>
      </c>
      <c r="F242" s="390">
        <v>515</v>
      </c>
      <c r="G242" s="390">
        <v>0</v>
      </c>
      <c r="H242" s="390">
        <v>0</v>
      </c>
      <c r="I242" s="390">
        <v>0</v>
      </c>
      <c r="J242" s="391">
        <v>1031</v>
      </c>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row>
    <row r="243" spans="1:78" x14ac:dyDescent="0.2">
      <c r="A243" s="408" t="s">
        <v>621</v>
      </c>
      <c r="B243" s="405">
        <v>0</v>
      </c>
      <c r="C243" s="390">
        <v>81</v>
      </c>
      <c r="D243" s="390">
        <v>0</v>
      </c>
      <c r="E243" s="390">
        <v>0</v>
      </c>
      <c r="F243" s="390">
        <v>324</v>
      </c>
      <c r="G243" s="390">
        <v>0</v>
      </c>
      <c r="H243" s="390">
        <v>0</v>
      </c>
      <c r="I243" s="390">
        <v>0</v>
      </c>
      <c r="J243" s="391">
        <v>405</v>
      </c>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row>
    <row r="244" spans="1:78" x14ac:dyDescent="0.2">
      <c r="A244" s="409" t="s">
        <v>622</v>
      </c>
      <c r="B244" s="405">
        <v>0</v>
      </c>
      <c r="C244" s="390">
        <v>81</v>
      </c>
      <c r="D244" s="390">
        <v>0</v>
      </c>
      <c r="E244" s="390">
        <v>0</v>
      </c>
      <c r="F244" s="390">
        <v>324</v>
      </c>
      <c r="G244" s="390">
        <v>0</v>
      </c>
      <c r="H244" s="390">
        <v>0</v>
      </c>
      <c r="I244" s="390">
        <v>0</v>
      </c>
      <c r="J244" s="391">
        <v>405</v>
      </c>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row>
    <row r="245" spans="1:78" x14ac:dyDescent="0.2">
      <c r="A245" s="407" t="s">
        <v>473</v>
      </c>
      <c r="B245" s="405">
        <v>0</v>
      </c>
      <c r="C245" s="390">
        <v>0</v>
      </c>
      <c r="D245" s="390">
        <v>623</v>
      </c>
      <c r="E245" s="390">
        <v>0</v>
      </c>
      <c r="F245" s="390">
        <v>77</v>
      </c>
      <c r="G245" s="390">
        <v>0</v>
      </c>
      <c r="H245" s="390">
        <v>0</v>
      </c>
      <c r="I245" s="390">
        <v>0</v>
      </c>
      <c r="J245" s="391">
        <v>700</v>
      </c>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row>
    <row r="246" spans="1:78" x14ac:dyDescent="0.2">
      <c r="A246" s="408" t="s">
        <v>474</v>
      </c>
      <c r="B246" s="405">
        <v>0</v>
      </c>
      <c r="C246" s="390">
        <v>0</v>
      </c>
      <c r="D246" s="390">
        <v>175</v>
      </c>
      <c r="E246" s="390">
        <v>0</v>
      </c>
      <c r="F246" s="390">
        <v>75</v>
      </c>
      <c r="G246" s="390">
        <v>0</v>
      </c>
      <c r="H246" s="390">
        <v>0</v>
      </c>
      <c r="I246" s="390">
        <v>0</v>
      </c>
      <c r="J246" s="391">
        <v>250</v>
      </c>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row>
    <row r="247" spans="1:78" x14ac:dyDescent="0.2">
      <c r="A247" s="408" t="s">
        <v>475</v>
      </c>
      <c r="B247" s="405">
        <v>0</v>
      </c>
      <c r="C247" s="390">
        <v>0</v>
      </c>
      <c r="D247" s="390">
        <v>52</v>
      </c>
      <c r="E247" s="390">
        <v>0</v>
      </c>
      <c r="F247" s="390">
        <v>208</v>
      </c>
      <c r="G247" s="390">
        <v>0</v>
      </c>
      <c r="H247" s="390">
        <v>0</v>
      </c>
      <c r="I247" s="390">
        <v>0</v>
      </c>
      <c r="J247" s="391">
        <v>260</v>
      </c>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row>
    <row r="248" spans="1:78" x14ac:dyDescent="0.2">
      <c r="A248" s="408" t="s">
        <v>504</v>
      </c>
      <c r="B248" s="405">
        <v>0</v>
      </c>
      <c r="C248" s="390">
        <v>0</v>
      </c>
      <c r="D248" s="390">
        <v>0</v>
      </c>
      <c r="E248" s="390">
        <v>0</v>
      </c>
      <c r="F248" s="390">
        <v>7502</v>
      </c>
      <c r="G248" s="390">
        <v>0</v>
      </c>
      <c r="H248" s="390">
        <v>0</v>
      </c>
      <c r="I248" s="390">
        <v>698</v>
      </c>
      <c r="J248" s="391">
        <v>8200</v>
      </c>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row>
    <row r="249" spans="1:78" x14ac:dyDescent="0.2">
      <c r="A249" s="408" t="s">
        <v>436</v>
      </c>
      <c r="B249" s="405">
        <v>0</v>
      </c>
      <c r="C249" s="390">
        <v>71</v>
      </c>
      <c r="D249" s="390">
        <v>0</v>
      </c>
      <c r="E249" s="390">
        <v>0</v>
      </c>
      <c r="F249" s="390">
        <v>419</v>
      </c>
      <c r="G249" s="390">
        <v>0</v>
      </c>
      <c r="H249" s="390">
        <v>0</v>
      </c>
      <c r="I249" s="390">
        <v>0</v>
      </c>
      <c r="J249" s="391">
        <v>490</v>
      </c>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row>
    <row r="250" spans="1:78" x14ac:dyDescent="0.2">
      <c r="A250" s="408" t="s">
        <v>623</v>
      </c>
      <c r="B250" s="405">
        <v>0</v>
      </c>
      <c r="C250" s="390">
        <v>136</v>
      </c>
      <c r="D250" s="390">
        <v>0</v>
      </c>
      <c r="E250" s="390">
        <v>0</v>
      </c>
      <c r="F250" s="390">
        <v>774</v>
      </c>
      <c r="G250" s="390">
        <v>0</v>
      </c>
      <c r="H250" s="390">
        <v>0</v>
      </c>
      <c r="I250" s="390">
        <v>0</v>
      </c>
      <c r="J250" s="391">
        <v>910</v>
      </c>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row>
    <row r="251" spans="1:78" x14ac:dyDescent="0.2">
      <c r="A251" s="408" t="s">
        <v>624</v>
      </c>
      <c r="B251" s="405">
        <v>0</v>
      </c>
      <c r="C251" s="390">
        <v>413</v>
      </c>
      <c r="D251" s="390">
        <v>0</v>
      </c>
      <c r="E251" s="390">
        <v>0</v>
      </c>
      <c r="F251" s="390">
        <v>5208</v>
      </c>
      <c r="G251" s="390">
        <v>0</v>
      </c>
      <c r="H251" s="390">
        <v>0</v>
      </c>
      <c r="I251" s="390">
        <v>2636</v>
      </c>
      <c r="J251" s="391">
        <v>8257</v>
      </c>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row>
    <row r="252" spans="1:78" x14ac:dyDescent="0.2">
      <c r="A252" s="408" t="s">
        <v>588</v>
      </c>
      <c r="B252" s="405">
        <v>0</v>
      </c>
      <c r="C252" s="390">
        <v>0</v>
      </c>
      <c r="D252" s="390">
        <v>0</v>
      </c>
      <c r="E252" s="390">
        <v>0</v>
      </c>
      <c r="F252" s="390">
        <v>3843</v>
      </c>
      <c r="G252" s="390">
        <v>2457</v>
      </c>
      <c r="H252" s="390">
        <v>0</v>
      </c>
      <c r="I252" s="390">
        <v>0</v>
      </c>
      <c r="J252" s="391">
        <v>6300</v>
      </c>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row>
    <row r="253" spans="1:78" x14ac:dyDescent="0.2">
      <c r="A253" s="408" t="s">
        <v>589</v>
      </c>
      <c r="B253" s="405">
        <v>0</v>
      </c>
      <c r="C253" s="390">
        <v>0</v>
      </c>
      <c r="D253" s="390">
        <v>0</v>
      </c>
      <c r="E253" s="390">
        <v>0</v>
      </c>
      <c r="F253" s="390">
        <v>994</v>
      </c>
      <c r="G253" s="390">
        <v>635</v>
      </c>
      <c r="H253" s="390">
        <v>0</v>
      </c>
      <c r="I253" s="390">
        <v>0</v>
      </c>
      <c r="J253" s="391">
        <v>1629</v>
      </c>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row>
    <row r="254" spans="1:78" x14ac:dyDescent="0.2">
      <c r="A254" s="408" t="s">
        <v>590</v>
      </c>
      <c r="B254" s="405">
        <v>0</v>
      </c>
      <c r="C254" s="390">
        <v>0</v>
      </c>
      <c r="D254" s="390">
        <v>0</v>
      </c>
      <c r="E254" s="390">
        <v>0</v>
      </c>
      <c r="F254" s="390">
        <v>1056</v>
      </c>
      <c r="G254" s="390">
        <v>675</v>
      </c>
      <c r="H254" s="390">
        <v>0</v>
      </c>
      <c r="I254" s="390">
        <v>0</v>
      </c>
      <c r="J254" s="391">
        <v>1731</v>
      </c>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row>
    <row r="255" spans="1:78" x14ac:dyDescent="0.2">
      <c r="A255" s="408" t="s">
        <v>591</v>
      </c>
      <c r="B255" s="405">
        <v>0</v>
      </c>
      <c r="C255" s="390">
        <v>397</v>
      </c>
      <c r="D255" s="390">
        <v>0</v>
      </c>
      <c r="E255" s="390">
        <v>0</v>
      </c>
      <c r="F255" s="390">
        <v>621</v>
      </c>
      <c r="G255" s="390">
        <v>0</v>
      </c>
      <c r="H255" s="390">
        <v>0</v>
      </c>
      <c r="I255" s="390">
        <v>0</v>
      </c>
      <c r="J255" s="391">
        <v>1018</v>
      </c>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row>
    <row r="256" spans="1:78" x14ac:dyDescent="0.2">
      <c r="A256" s="408" t="s">
        <v>625</v>
      </c>
      <c r="B256" s="405">
        <v>0</v>
      </c>
      <c r="C256" s="390">
        <v>1679</v>
      </c>
      <c r="D256" s="390">
        <v>0</v>
      </c>
      <c r="E256" s="390">
        <v>0</v>
      </c>
      <c r="F256" s="390">
        <v>560</v>
      </c>
      <c r="G256" s="390">
        <v>0</v>
      </c>
      <c r="H256" s="390">
        <v>0</v>
      </c>
      <c r="I256" s="390">
        <v>0</v>
      </c>
      <c r="J256" s="391">
        <v>2239</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row>
    <row r="257" spans="1:78" x14ac:dyDescent="0.2">
      <c r="A257" s="408" t="s">
        <v>626</v>
      </c>
      <c r="B257" s="405">
        <v>0</v>
      </c>
      <c r="C257" s="390">
        <v>2232</v>
      </c>
      <c r="D257" s="390">
        <v>0</v>
      </c>
      <c r="E257" s="390">
        <v>0</v>
      </c>
      <c r="F257" s="390">
        <v>2145</v>
      </c>
      <c r="G257" s="390">
        <v>0</v>
      </c>
      <c r="H257" s="390">
        <v>0</v>
      </c>
      <c r="I257" s="390">
        <v>0</v>
      </c>
      <c r="J257" s="391">
        <v>4377</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row>
    <row r="258" spans="1:78" x14ac:dyDescent="0.2">
      <c r="A258" s="408" t="s">
        <v>627</v>
      </c>
      <c r="B258" s="405">
        <v>0</v>
      </c>
      <c r="C258" s="390">
        <v>8</v>
      </c>
      <c r="D258" s="390">
        <v>0</v>
      </c>
      <c r="E258" s="390">
        <v>0</v>
      </c>
      <c r="F258" s="390">
        <v>145</v>
      </c>
      <c r="G258" s="390">
        <v>0</v>
      </c>
      <c r="H258" s="390">
        <v>0</v>
      </c>
      <c r="I258" s="390">
        <v>0</v>
      </c>
      <c r="J258" s="391">
        <v>153</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row>
    <row r="259" spans="1:78" x14ac:dyDescent="0.2">
      <c r="A259" s="408" t="s">
        <v>628</v>
      </c>
      <c r="B259" s="405">
        <v>0</v>
      </c>
      <c r="C259" s="390">
        <v>160</v>
      </c>
      <c r="D259" s="390">
        <v>0</v>
      </c>
      <c r="E259" s="390">
        <v>0</v>
      </c>
      <c r="F259" s="390">
        <v>160</v>
      </c>
      <c r="G259" s="390">
        <v>0</v>
      </c>
      <c r="H259" s="390">
        <v>0</v>
      </c>
      <c r="I259" s="390">
        <v>0</v>
      </c>
      <c r="J259" s="391">
        <v>320</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row>
    <row r="260" spans="1:78" x14ac:dyDescent="0.2">
      <c r="A260" s="408" t="s">
        <v>629</v>
      </c>
      <c r="B260" s="405">
        <v>0</v>
      </c>
      <c r="C260" s="390">
        <v>561</v>
      </c>
      <c r="D260" s="390">
        <v>0</v>
      </c>
      <c r="E260" s="390">
        <v>0</v>
      </c>
      <c r="F260" s="390">
        <v>2739</v>
      </c>
      <c r="G260" s="390">
        <v>0</v>
      </c>
      <c r="H260" s="390">
        <v>0</v>
      </c>
      <c r="I260" s="390">
        <v>0</v>
      </c>
      <c r="J260" s="391">
        <v>3300</v>
      </c>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row>
    <row r="261" spans="1:78" x14ac:dyDescent="0.2">
      <c r="A261" s="408" t="s">
        <v>525</v>
      </c>
      <c r="B261" s="405">
        <v>0</v>
      </c>
      <c r="C261" s="390">
        <v>40</v>
      </c>
      <c r="D261" s="390">
        <v>0</v>
      </c>
      <c r="E261" s="390">
        <v>0</v>
      </c>
      <c r="F261" s="390">
        <v>360</v>
      </c>
      <c r="G261" s="390">
        <v>0</v>
      </c>
      <c r="H261" s="390">
        <v>0</v>
      </c>
      <c r="I261" s="390">
        <v>0</v>
      </c>
      <c r="J261" s="391">
        <v>400</v>
      </c>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row>
    <row r="262" spans="1:78" x14ac:dyDescent="0.2">
      <c r="A262" s="408" t="s">
        <v>526</v>
      </c>
      <c r="B262" s="405">
        <v>0</v>
      </c>
      <c r="C262" s="390">
        <v>262</v>
      </c>
      <c r="D262" s="390">
        <v>0</v>
      </c>
      <c r="E262" s="390">
        <v>0</v>
      </c>
      <c r="F262" s="390">
        <v>1488</v>
      </c>
      <c r="G262" s="390">
        <v>0</v>
      </c>
      <c r="H262" s="390">
        <v>0</v>
      </c>
      <c r="I262" s="390">
        <v>0</v>
      </c>
      <c r="J262" s="391">
        <v>1750</v>
      </c>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row>
    <row r="263" spans="1:78" x14ac:dyDescent="0.2">
      <c r="A263" s="408" t="s">
        <v>527</v>
      </c>
      <c r="B263" s="405">
        <v>0</v>
      </c>
      <c r="C263" s="390">
        <v>76</v>
      </c>
      <c r="D263" s="390">
        <v>0</v>
      </c>
      <c r="E263" s="390">
        <v>0</v>
      </c>
      <c r="F263" s="390">
        <v>324</v>
      </c>
      <c r="G263" s="390">
        <v>0</v>
      </c>
      <c r="H263" s="390">
        <v>0</v>
      </c>
      <c r="I263" s="390">
        <v>0</v>
      </c>
      <c r="J263" s="391">
        <v>400</v>
      </c>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row>
    <row r="264" spans="1:78" x14ac:dyDescent="0.2">
      <c r="A264" s="408" t="s">
        <v>552</v>
      </c>
      <c r="B264" s="405">
        <v>0</v>
      </c>
      <c r="C264" s="390">
        <v>0</v>
      </c>
      <c r="D264" s="390">
        <v>0</v>
      </c>
      <c r="E264" s="390">
        <v>0</v>
      </c>
      <c r="F264" s="390">
        <v>2856</v>
      </c>
      <c r="G264" s="390">
        <v>1344</v>
      </c>
      <c r="H264" s="390">
        <v>0</v>
      </c>
      <c r="I264" s="390">
        <v>0</v>
      </c>
      <c r="J264" s="391">
        <v>4200</v>
      </c>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row>
    <row r="265" spans="1:78" x14ac:dyDescent="0.2">
      <c r="A265" s="408" t="s">
        <v>491</v>
      </c>
      <c r="B265" s="405">
        <v>0</v>
      </c>
      <c r="C265" s="390">
        <v>0</v>
      </c>
      <c r="D265" s="390">
        <v>0</v>
      </c>
      <c r="E265" s="390">
        <v>0</v>
      </c>
      <c r="F265" s="390">
        <v>6500.826</v>
      </c>
      <c r="G265" s="390">
        <v>0</v>
      </c>
      <c r="H265" s="390">
        <v>0</v>
      </c>
      <c r="I265" s="390">
        <v>0</v>
      </c>
      <c r="J265" s="391">
        <v>6500.826</v>
      </c>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row>
    <row r="266" spans="1:78" x14ac:dyDescent="0.2">
      <c r="A266" s="409" t="s">
        <v>505</v>
      </c>
      <c r="B266" s="406">
        <v>0</v>
      </c>
      <c r="C266" s="392">
        <v>0</v>
      </c>
      <c r="D266" s="392">
        <v>0</v>
      </c>
      <c r="E266" s="392">
        <v>0</v>
      </c>
      <c r="F266" s="392">
        <v>404.488</v>
      </c>
      <c r="G266" s="392">
        <v>0</v>
      </c>
      <c r="H266" s="392">
        <v>0</v>
      </c>
      <c r="I266" s="392">
        <v>0</v>
      </c>
      <c r="J266" s="393">
        <v>404.488</v>
      </c>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row>
    <row r="267" spans="1:78" x14ac:dyDescent="0.2">
      <c r="A267" s="389" t="s">
        <v>241</v>
      </c>
      <c r="B267" s="399">
        <v>2610</v>
      </c>
      <c r="C267" s="400">
        <v>19456.919999999998</v>
      </c>
      <c r="D267" s="400">
        <v>7993.5</v>
      </c>
      <c r="E267" s="400">
        <v>4700</v>
      </c>
      <c r="F267" s="400">
        <v>93038.813999999998</v>
      </c>
      <c r="G267" s="400">
        <v>24298</v>
      </c>
      <c r="H267" s="400">
        <v>8024</v>
      </c>
      <c r="I267" s="400">
        <v>19648</v>
      </c>
      <c r="J267" s="401">
        <v>179769.234</v>
      </c>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row>
    <row r="268" spans="1:78" x14ac:dyDescent="0.2">
      <c r="A268" s="389" t="s">
        <v>242</v>
      </c>
      <c r="B268" s="386"/>
      <c r="C268" s="386"/>
      <c r="D268" s="386"/>
      <c r="E268" s="386"/>
      <c r="F268" s="386"/>
      <c r="G268" s="386"/>
      <c r="H268" s="386"/>
      <c r="I268" s="386"/>
      <c r="J268" s="386"/>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row>
    <row r="269" spans="1:78" x14ac:dyDescent="0.2">
      <c r="A269" s="407" t="s">
        <v>512</v>
      </c>
      <c r="B269" s="402">
        <v>2000</v>
      </c>
      <c r="C269" s="403">
        <v>0</v>
      </c>
      <c r="D269" s="403">
        <v>0</v>
      </c>
      <c r="E269" s="403">
        <v>0</v>
      </c>
      <c r="F269" s="403">
        <v>0</v>
      </c>
      <c r="G269" s="403">
        <v>0</v>
      </c>
      <c r="H269" s="403">
        <v>0</v>
      </c>
      <c r="I269" s="403">
        <v>0</v>
      </c>
      <c r="J269" s="404">
        <v>2000</v>
      </c>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row>
    <row r="270" spans="1:78" x14ac:dyDescent="0.2">
      <c r="A270" s="408" t="s">
        <v>203</v>
      </c>
      <c r="B270" s="405">
        <v>0</v>
      </c>
      <c r="C270" s="390">
        <v>7579</v>
      </c>
      <c r="D270" s="390">
        <v>0</v>
      </c>
      <c r="E270" s="390">
        <v>0</v>
      </c>
      <c r="F270" s="390">
        <v>0</v>
      </c>
      <c r="G270" s="390">
        <v>0</v>
      </c>
      <c r="H270" s="390">
        <v>0</v>
      </c>
      <c r="I270" s="390">
        <v>0</v>
      </c>
      <c r="J270" s="391">
        <v>7579</v>
      </c>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row>
    <row r="271" spans="1:78" x14ac:dyDescent="0.2">
      <c r="A271" s="408" t="s">
        <v>204</v>
      </c>
      <c r="B271" s="405">
        <v>0</v>
      </c>
      <c r="C271" s="390">
        <v>1500</v>
      </c>
      <c r="D271" s="390">
        <v>0</v>
      </c>
      <c r="E271" s="390">
        <v>0</v>
      </c>
      <c r="F271" s="390">
        <v>0</v>
      </c>
      <c r="G271" s="390">
        <v>0</v>
      </c>
      <c r="H271" s="390">
        <v>0</v>
      </c>
      <c r="I271" s="390">
        <v>0</v>
      </c>
      <c r="J271" s="391">
        <v>1500</v>
      </c>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row>
    <row r="272" spans="1:78" x14ac:dyDescent="0.2">
      <c r="A272" s="408" t="s">
        <v>206</v>
      </c>
      <c r="B272" s="405">
        <v>0</v>
      </c>
      <c r="C272" s="390">
        <v>1011</v>
      </c>
      <c r="D272" s="390">
        <v>0</v>
      </c>
      <c r="E272" s="390">
        <v>0</v>
      </c>
      <c r="F272" s="390">
        <v>0</v>
      </c>
      <c r="G272" s="390">
        <v>0</v>
      </c>
      <c r="H272" s="390">
        <v>0</v>
      </c>
      <c r="I272" s="390">
        <v>0</v>
      </c>
      <c r="J272" s="391">
        <v>1011</v>
      </c>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row>
    <row r="273" spans="1:78" x14ac:dyDescent="0.2">
      <c r="A273" s="408" t="s">
        <v>207</v>
      </c>
      <c r="B273" s="405">
        <v>0</v>
      </c>
      <c r="C273" s="390">
        <v>750</v>
      </c>
      <c r="D273" s="390">
        <v>0</v>
      </c>
      <c r="E273" s="390">
        <v>0</v>
      </c>
      <c r="F273" s="390">
        <v>0</v>
      </c>
      <c r="G273" s="390">
        <v>0</v>
      </c>
      <c r="H273" s="390">
        <v>0</v>
      </c>
      <c r="I273" s="390">
        <v>0</v>
      </c>
      <c r="J273" s="391">
        <v>750</v>
      </c>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row>
    <row r="274" spans="1:78" x14ac:dyDescent="0.2">
      <c r="A274" s="408" t="s">
        <v>208</v>
      </c>
      <c r="B274" s="405">
        <v>0</v>
      </c>
      <c r="C274" s="390">
        <v>300</v>
      </c>
      <c r="D274" s="390">
        <v>0</v>
      </c>
      <c r="E274" s="390">
        <v>0</v>
      </c>
      <c r="F274" s="390">
        <v>0</v>
      </c>
      <c r="G274" s="390">
        <v>0</v>
      </c>
      <c r="H274" s="390">
        <v>0</v>
      </c>
      <c r="I274" s="390">
        <v>0</v>
      </c>
      <c r="J274" s="391">
        <v>300</v>
      </c>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row>
    <row r="275" spans="1:78" x14ac:dyDescent="0.2">
      <c r="A275" s="408" t="s">
        <v>492</v>
      </c>
      <c r="B275" s="405">
        <v>432</v>
      </c>
      <c r="C275" s="390">
        <v>0</v>
      </c>
      <c r="D275" s="390">
        <v>48</v>
      </c>
      <c r="E275" s="390">
        <v>0</v>
      </c>
      <c r="F275" s="390">
        <v>0</v>
      </c>
      <c r="G275" s="390">
        <v>0</v>
      </c>
      <c r="H275" s="390">
        <v>0</v>
      </c>
      <c r="I275" s="390">
        <v>0</v>
      </c>
      <c r="J275" s="391">
        <v>480</v>
      </c>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row>
    <row r="276" spans="1:78" x14ac:dyDescent="0.2">
      <c r="A276" s="409" t="s">
        <v>511</v>
      </c>
      <c r="B276" s="406">
        <v>0</v>
      </c>
      <c r="C276" s="392">
        <v>550</v>
      </c>
      <c r="D276" s="392">
        <v>0</v>
      </c>
      <c r="E276" s="392">
        <v>0</v>
      </c>
      <c r="F276" s="392">
        <v>0</v>
      </c>
      <c r="G276" s="392">
        <v>0</v>
      </c>
      <c r="H276" s="392">
        <v>0</v>
      </c>
      <c r="I276" s="392">
        <v>0</v>
      </c>
      <c r="J276" s="393">
        <v>550</v>
      </c>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row>
    <row r="277" spans="1:78" x14ac:dyDescent="0.2">
      <c r="A277" s="389" t="s">
        <v>243</v>
      </c>
      <c r="B277" s="399">
        <v>2432</v>
      </c>
      <c r="C277" s="400">
        <v>11690</v>
      </c>
      <c r="D277" s="400">
        <v>48</v>
      </c>
      <c r="E277" s="400">
        <v>0</v>
      </c>
      <c r="F277" s="400">
        <v>0</v>
      </c>
      <c r="G277" s="400">
        <v>0</v>
      </c>
      <c r="H277" s="400">
        <v>0</v>
      </c>
      <c r="I277" s="400">
        <v>0</v>
      </c>
      <c r="J277" s="401">
        <v>14170</v>
      </c>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row>
    <row r="278" spans="1:78" x14ac:dyDescent="0.2">
      <c r="A278" s="389" t="s">
        <v>1103</v>
      </c>
      <c r="B278" s="386"/>
      <c r="C278" s="386"/>
      <c r="D278" s="386"/>
      <c r="E278" s="386"/>
      <c r="F278" s="386"/>
      <c r="G278" s="386"/>
      <c r="H278" s="386"/>
      <c r="I278" s="386"/>
      <c r="J278" s="386"/>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row>
    <row r="279" spans="1:78" x14ac:dyDescent="0.2">
      <c r="A279" s="407" t="s">
        <v>141</v>
      </c>
      <c r="B279" s="402">
        <v>4601</v>
      </c>
      <c r="C279" s="403">
        <v>225</v>
      </c>
      <c r="D279" s="403">
        <v>0</v>
      </c>
      <c r="E279" s="403">
        <v>0</v>
      </c>
      <c r="F279" s="403">
        <v>0</v>
      </c>
      <c r="G279" s="403">
        <v>0</v>
      </c>
      <c r="H279" s="403">
        <v>0</v>
      </c>
      <c r="I279" s="403">
        <v>0</v>
      </c>
      <c r="J279" s="404">
        <v>4826</v>
      </c>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row>
    <row r="280" spans="1:78" x14ac:dyDescent="0.2">
      <c r="A280" s="408" t="s">
        <v>530</v>
      </c>
      <c r="B280" s="405">
        <v>6320</v>
      </c>
      <c r="C280" s="390">
        <v>0</v>
      </c>
      <c r="D280" s="390">
        <v>0</v>
      </c>
      <c r="E280" s="390">
        <v>0</v>
      </c>
      <c r="F280" s="390">
        <v>0</v>
      </c>
      <c r="G280" s="390">
        <v>0</v>
      </c>
      <c r="H280" s="390">
        <v>0</v>
      </c>
      <c r="I280" s="390">
        <v>0</v>
      </c>
      <c r="J280" s="391">
        <v>6320</v>
      </c>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row>
    <row r="281" spans="1:78" x14ac:dyDescent="0.2">
      <c r="A281" s="408" t="s">
        <v>155</v>
      </c>
      <c r="B281" s="405">
        <v>0</v>
      </c>
      <c r="C281" s="390">
        <v>330</v>
      </c>
      <c r="D281" s="390">
        <v>0</v>
      </c>
      <c r="E281" s="390">
        <v>0</v>
      </c>
      <c r="F281" s="390">
        <v>0</v>
      </c>
      <c r="G281" s="390">
        <v>0</v>
      </c>
      <c r="H281" s="390">
        <v>0</v>
      </c>
      <c r="I281" s="390">
        <v>0</v>
      </c>
      <c r="J281" s="391">
        <v>330</v>
      </c>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row>
    <row r="282" spans="1:78" x14ac:dyDescent="0.2">
      <c r="A282" s="408" t="s">
        <v>227</v>
      </c>
      <c r="B282" s="405">
        <v>0</v>
      </c>
      <c r="C282" s="390">
        <v>1500</v>
      </c>
      <c r="D282" s="390">
        <v>0</v>
      </c>
      <c r="E282" s="390">
        <v>0</v>
      </c>
      <c r="F282" s="390">
        <v>0</v>
      </c>
      <c r="G282" s="390">
        <v>1000</v>
      </c>
      <c r="H282" s="390">
        <v>0</v>
      </c>
      <c r="I282" s="390">
        <v>0</v>
      </c>
      <c r="J282" s="391">
        <v>2500</v>
      </c>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row>
    <row r="283" spans="1:78" x14ac:dyDescent="0.2">
      <c r="A283" s="408" t="s">
        <v>351</v>
      </c>
      <c r="B283" s="405">
        <v>0</v>
      </c>
      <c r="C283" s="390">
        <v>500</v>
      </c>
      <c r="D283" s="390">
        <v>0</v>
      </c>
      <c r="E283" s="390">
        <v>0</v>
      </c>
      <c r="F283" s="390">
        <v>0</v>
      </c>
      <c r="G283" s="390">
        <v>0</v>
      </c>
      <c r="H283" s="390">
        <v>0</v>
      </c>
      <c r="I283" s="390">
        <v>0</v>
      </c>
      <c r="J283" s="391">
        <v>500</v>
      </c>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row>
    <row r="284" spans="1:78" x14ac:dyDescent="0.2">
      <c r="A284" s="408" t="s">
        <v>421</v>
      </c>
      <c r="B284" s="405">
        <v>0</v>
      </c>
      <c r="C284" s="390">
        <v>60</v>
      </c>
      <c r="D284" s="390">
        <v>0</v>
      </c>
      <c r="E284" s="390">
        <v>0</v>
      </c>
      <c r="F284" s="390">
        <v>0</v>
      </c>
      <c r="G284" s="390">
        <v>0</v>
      </c>
      <c r="H284" s="390">
        <v>0</v>
      </c>
      <c r="I284" s="390">
        <v>0</v>
      </c>
      <c r="J284" s="391">
        <v>60</v>
      </c>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row>
    <row r="285" spans="1:78" x14ac:dyDescent="0.2">
      <c r="A285" s="408" t="s">
        <v>455</v>
      </c>
      <c r="B285" s="405">
        <v>0</v>
      </c>
      <c r="C285" s="390">
        <v>60</v>
      </c>
      <c r="D285" s="390">
        <v>0</v>
      </c>
      <c r="E285" s="390">
        <v>0</v>
      </c>
      <c r="F285" s="390">
        <v>0</v>
      </c>
      <c r="G285" s="390">
        <v>0</v>
      </c>
      <c r="H285" s="390">
        <v>0</v>
      </c>
      <c r="I285" s="390">
        <v>0</v>
      </c>
      <c r="J285" s="391">
        <v>60</v>
      </c>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row>
    <row r="286" spans="1:78" x14ac:dyDescent="0.2">
      <c r="A286" s="408" t="s">
        <v>515</v>
      </c>
      <c r="B286" s="405">
        <v>0</v>
      </c>
      <c r="C286" s="390">
        <v>725</v>
      </c>
      <c r="D286" s="390">
        <v>0</v>
      </c>
      <c r="E286" s="390">
        <v>0</v>
      </c>
      <c r="F286" s="390">
        <v>0</v>
      </c>
      <c r="G286" s="390">
        <v>0</v>
      </c>
      <c r="H286" s="390">
        <v>0</v>
      </c>
      <c r="I286" s="390">
        <v>0</v>
      </c>
      <c r="J286" s="391">
        <v>725</v>
      </c>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row>
    <row r="287" spans="1:78" x14ac:dyDescent="0.2">
      <c r="A287" s="408" t="s">
        <v>642</v>
      </c>
      <c r="B287" s="405">
        <v>0</v>
      </c>
      <c r="C287" s="390">
        <v>400</v>
      </c>
      <c r="D287" s="390">
        <v>0</v>
      </c>
      <c r="E287" s="390">
        <v>0</v>
      </c>
      <c r="F287" s="390">
        <v>0</v>
      </c>
      <c r="G287" s="390">
        <v>0</v>
      </c>
      <c r="H287" s="390">
        <v>0</v>
      </c>
      <c r="I287" s="390">
        <v>0</v>
      </c>
      <c r="J287" s="391">
        <v>400</v>
      </c>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row>
    <row r="288" spans="1:78" x14ac:dyDescent="0.2">
      <c r="A288" s="408" t="s">
        <v>643</v>
      </c>
      <c r="B288" s="405">
        <v>0</v>
      </c>
      <c r="C288" s="390">
        <v>200</v>
      </c>
      <c r="D288" s="390">
        <v>0</v>
      </c>
      <c r="E288" s="390">
        <v>0</v>
      </c>
      <c r="F288" s="390">
        <v>0</v>
      </c>
      <c r="G288" s="390">
        <v>0</v>
      </c>
      <c r="H288" s="390">
        <v>0</v>
      </c>
      <c r="I288" s="390">
        <v>0</v>
      </c>
      <c r="J288" s="391">
        <v>200</v>
      </c>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row>
    <row r="289" spans="1:78" x14ac:dyDescent="0.2">
      <c r="A289" s="408" t="s">
        <v>506</v>
      </c>
      <c r="B289" s="405">
        <v>0</v>
      </c>
      <c r="C289" s="390">
        <v>0</v>
      </c>
      <c r="D289" s="390">
        <v>150</v>
      </c>
      <c r="E289" s="390">
        <v>0</v>
      </c>
      <c r="F289" s="390">
        <v>0</v>
      </c>
      <c r="G289" s="390">
        <v>0</v>
      </c>
      <c r="H289" s="390">
        <v>0</v>
      </c>
      <c r="I289" s="390">
        <v>0</v>
      </c>
      <c r="J289" s="391">
        <v>150</v>
      </c>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row>
    <row r="290" spans="1:78" x14ac:dyDescent="0.2">
      <c r="A290" s="408" t="s">
        <v>429</v>
      </c>
      <c r="B290" s="405">
        <v>150</v>
      </c>
      <c r="C290" s="390">
        <v>0</v>
      </c>
      <c r="D290" s="390">
        <v>0</v>
      </c>
      <c r="E290" s="390">
        <v>0</v>
      </c>
      <c r="F290" s="390">
        <v>0</v>
      </c>
      <c r="G290" s="390">
        <v>0</v>
      </c>
      <c r="H290" s="390">
        <v>0</v>
      </c>
      <c r="I290" s="390">
        <v>0</v>
      </c>
      <c r="J290" s="391">
        <v>150</v>
      </c>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row>
    <row r="291" spans="1:78" x14ac:dyDescent="0.2">
      <c r="A291" s="408" t="s">
        <v>630</v>
      </c>
      <c r="B291" s="405">
        <v>0</v>
      </c>
      <c r="C291" s="390">
        <v>480</v>
      </c>
      <c r="D291" s="390">
        <v>0</v>
      </c>
      <c r="E291" s="390">
        <v>0</v>
      </c>
      <c r="F291" s="390">
        <v>120</v>
      </c>
      <c r="G291" s="390">
        <v>0</v>
      </c>
      <c r="H291" s="390">
        <v>0</v>
      </c>
      <c r="I291" s="390">
        <v>0</v>
      </c>
      <c r="J291" s="391">
        <v>600</v>
      </c>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row>
    <row r="292" spans="1:78" x14ac:dyDescent="0.2">
      <c r="A292" s="408" t="s">
        <v>631</v>
      </c>
      <c r="B292" s="405">
        <v>0</v>
      </c>
      <c r="C292" s="390">
        <v>420</v>
      </c>
      <c r="D292" s="390">
        <v>0</v>
      </c>
      <c r="E292" s="390">
        <v>0</v>
      </c>
      <c r="F292" s="390">
        <v>0</v>
      </c>
      <c r="G292" s="390">
        <v>0</v>
      </c>
      <c r="H292" s="390">
        <v>0</v>
      </c>
      <c r="I292" s="390">
        <v>0</v>
      </c>
      <c r="J292" s="391">
        <v>420</v>
      </c>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row>
    <row r="293" spans="1:78" x14ac:dyDescent="0.2">
      <c r="A293" s="408" t="s">
        <v>632</v>
      </c>
      <c r="B293" s="405">
        <v>0</v>
      </c>
      <c r="C293" s="390">
        <v>380</v>
      </c>
      <c r="D293" s="390">
        <v>0</v>
      </c>
      <c r="E293" s="390">
        <v>0</v>
      </c>
      <c r="F293" s="390">
        <v>0</v>
      </c>
      <c r="G293" s="390">
        <v>0</v>
      </c>
      <c r="H293" s="390">
        <v>0</v>
      </c>
      <c r="I293" s="390">
        <v>0</v>
      </c>
      <c r="J293" s="391">
        <v>380</v>
      </c>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row>
    <row r="294" spans="1:78" x14ac:dyDescent="0.2">
      <c r="A294" s="408" t="s">
        <v>633</v>
      </c>
      <c r="B294" s="405">
        <v>0</v>
      </c>
      <c r="C294" s="390">
        <v>105</v>
      </c>
      <c r="D294" s="390">
        <v>0</v>
      </c>
      <c r="E294" s="390">
        <v>0</v>
      </c>
      <c r="F294" s="390">
        <v>0</v>
      </c>
      <c r="G294" s="390">
        <v>0</v>
      </c>
      <c r="H294" s="390">
        <v>0</v>
      </c>
      <c r="I294" s="390">
        <v>0</v>
      </c>
      <c r="J294" s="391">
        <v>105</v>
      </c>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row>
    <row r="295" spans="1:78" x14ac:dyDescent="0.2">
      <c r="A295" s="408" t="s">
        <v>513</v>
      </c>
      <c r="B295" s="405">
        <v>0</v>
      </c>
      <c r="C295" s="390">
        <v>900</v>
      </c>
      <c r="D295" s="390">
        <v>0</v>
      </c>
      <c r="E295" s="390">
        <v>0</v>
      </c>
      <c r="F295" s="390">
        <v>0</v>
      </c>
      <c r="G295" s="390">
        <v>0</v>
      </c>
      <c r="H295" s="390">
        <v>0</v>
      </c>
      <c r="I295" s="390">
        <v>0</v>
      </c>
      <c r="J295" s="391">
        <v>900</v>
      </c>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row>
    <row r="296" spans="1:78" x14ac:dyDescent="0.2">
      <c r="A296" s="408" t="s">
        <v>456</v>
      </c>
      <c r="B296" s="405">
        <v>0</v>
      </c>
      <c r="C296" s="390">
        <v>730</v>
      </c>
      <c r="D296" s="390">
        <v>0</v>
      </c>
      <c r="E296" s="390">
        <v>0</v>
      </c>
      <c r="F296" s="390">
        <v>0</v>
      </c>
      <c r="G296" s="390">
        <v>0</v>
      </c>
      <c r="H296" s="390">
        <v>0</v>
      </c>
      <c r="I296" s="390">
        <v>0</v>
      </c>
      <c r="J296" s="391">
        <v>730</v>
      </c>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row>
    <row r="297" spans="1:78" x14ac:dyDescent="0.2">
      <c r="A297" s="408" t="s">
        <v>457</v>
      </c>
      <c r="B297" s="405">
        <v>0</v>
      </c>
      <c r="C297" s="390">
        <v>300</v>
      </c>
      <c r="D297" s="390">
        <v>0</v>
      </c>
      <c r="E297" s="390">
        <v>0</v>
      </c>
      <c r="F297" s="390">
        <v>0</v>
      </c>
      <c r="G297" s="390">
        <v>0</v>
      </c>
      <c r="H297" s="390">
        <v>0</v>
      </c>
      <c r="I297" s="390">
        <v>0</v>
      </c>
      <c r="J297" s="391">
        <v>300</v>
      </c>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row>
    <row r="298" spans="1:78" x14ac:dyDescent="0.2">
      <c r="A298" s="408" t="s">
        <v>509</v>
      </c>
      <c r="B298" s="405">
        <v>0</v>
      </c>
      <c r="C298" s="390">
        <v>3000</v>
      </c>
      <c r="D298" s="390">
        <v>0</v>
      </c>
      <c r="E298" s="390">
        <v>0</v>
      </c>
      <c r="F298" s="390">
        <v>0</v>
      </c>
      <c r="G298" s="390">
        <v>0</v>
      </c>
      <c r="H298" s="390">
        <v>0</v>
      </c>
      <c r="I298" s="390">
        <v>0</v>
      </c>
      <c r="J298" s="391">
        <v>3000</v>
      </c>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row>
    <row r="299" spans="1:78" x14ac:dyDescent="0.2">
      <c r="A299" s="408" t="s">
        <v>528</v>
      </c>
      <c r="B299" s="405">
        <v>0</v>
      </c>
      <c r="C299" s="390">
        <v>140</v>
      </c>
      <c r="D299" s="390">
        <v>0</v>
      </c>
      <c r="E299" s="390">
        <v>0</v>
      </c>
      <c r="F299" s="390">
        <v>0</v>
      </c>
      <c r="G299" s="390">
        <v>0</v>
      </c>
      <c r="H299" s="390">
        <v>0</v>
      </c>
      <c r="I299" s="390">
        <v>0</v>
      </c>
      <c r="J299" s="391">
        <v>140</v>
      </c>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row>
    <row r="300" spans="1:78" x14ac:dyDescent="0.2">
      <c r="A300" s="408" t="s">
        <v>432</v>
      </c>
      <c r="B300" s="405">
        <v>0</v>
      </c>
      <c r="C300" s="390">
        <v>60</v>
      </c>
      <c r="D300" s="390">
        <v>0</v>
      </c>
      <c r="E300" s="390">
        <v>0</v>
      </c>
      <c r="F300" s="390">
        <v>0</v>
      </c>
      <c r="G300" s="390">
        <v>0</v>
      </c>
      <c r="H300" s="390">
        <v>0</v>
      </c>
      <c r="I300" s="390">
        <v>0</v>
      </c>
      <c r="J300" s="391">
        <v>60</v>
      </c>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row>
    <row r="301" spans="1:78" x14ac:dyDescent="0.2">
      <c r="A301" s="408" t="s">
        <v>458</v>
      </c>
      <c r="B301" s="405">
        <v>0</v>
      </c>
      <c r="C301" s="390">
        <v>1395</v>
      </c>
      <c r="D301" s="390">
        <v>0</v>
      </c>
      <c r="E301" s="390">
        <v>0</v>
      </c>
      <c r="F301" s="390">
        <v>0</v>
      </c>
      <c r="G301" s="390">
        <v>0</v>
      </c>
      <c r="H301" s="390">
        <v>0</v>
      </c>
      <c r="I301" s="390">
        <v>0</v>
      </c>
      <c r="J301" s="391">
        <v>1395</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row>
    <row r="302" spans="1:78" x14ac:dyDescent="0.2">
      <c r="A302" s="408" t="s">
        <v>461</v>
      </c>
      <c r="B302" s="405">
        <v>0</v>
      </c>
      <c r="C302" s="390">
        <v>60</v>
      </c>
      <c r="D302" s="390">
        <v>0</v>
      </c>
      <c r="E302" s="390">
        <v>0</v>
      </c>
      <c r="F302" s="390">
        <v>0</v>
      </c>
      <c r="G302" s="390">
        <v>0</v>
      </c>
      <c r="H302" s="390">
        <v>0</v>
      </c>
      <c r="I302" s="390">
        <v>0</v>
      </c>
      <c r="J302" s="391">
        <v>60</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row>
    <row r="303" spans="1:78" x14ac:dyDescent="0.2">
      <c r="A303" s="408" t="s">
        <v>531</v>
      </c>
      <c r="B303" s="405">
        <v>0</v>
      </c>
      <c r="C303" s="390">
        <v>500</v>
      </c>
      <c r="D303" s="390">
        <v>0</v>
      </c>
      <c r="E303" s="390">
        <v>0</v>
      </c>
      <c r="F303" s="390">
        <v>0</v>
      </c>
      <c r="G303" s="390">
        <v>0</v>
      </c>
      <c r="H303" s="390">
        <v>0</v>
      </c>
      <c r="I303" s="390">
        <v>0</v>
      </c>
      <c r="J303" s="391">
        <v>500</v>
      </c>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row>
    <row r="304" spans="1:78" x14ac:dyDescent="0.2">
      <c r="A304" s="408" t="s">
        <v>529</v>
      </c>
      <c r="B304" s="405">
        <v>0</v>
      </c>
      <c r="C304" s="390">
        <v>500</v>
      </c>
      <c r="D304" s="390">
        <v>0</v>
      </c>
      <c r="E304" s="390">
        <v>0</v>
      </c>
      <c r="F304" s="390">
        <v>0</v>
      </c>
      <c r="G304" s="390">
        <v>0</v>
      </c>
      <c r="H304" s="390">
        <v>0</v>
      </c>
      <c r="I304" s="390">
        <v>0</v>
      </c>
      <c r="J304" s="391">
        <v>500</v>
      </c>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row>
    <row r="305" spans="1:78" x14ac:dyDescent="0.2">
      <c r="A305" s="408" t="s">
        <v>553</v>
      </c>
      <c r="B305" s="405">
        <v>0</v>
      </c>
      <c r="C305" s="390">
        <v>2950</v>
      </c>
      <c r="D305" s="390">
        <v>0</v>
      </c>
      <c r="E305" s="390">
        <v>0</v>
      </c>
      <c r="F305" s="390">
        <v>0</v>
      </c>
      <c r="G305" s="390">
        <v>0</v>
      </c>
      <c r="H305" s="390">
        <v>0</v>
      </c>
      <c r="I305" s="390">
        <v>0</v>
      </c>
      <c r="J305" s="391">
        <v>2950</v>
      </c>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row>
    <row r="306" spans="1:78" x14ac:dyDescent="0.2">
      <c r="A306" s="408" t="s">
        <v>554</v>
      </c>
      <c r="B306" s="405">
        <v>0</v>
      </c>
      <c r="C306" s="390">
        <v>500</v>
      </c>
      <c r="D306" s="390">
        <v>0</v>
      </c>
      <c r="E306" s="390">
        <v>0</v>
      </c>
      <c r="F306" s="390">
        <v>0</v>
      </c>
      <c r="G306" s="390">
        <v>0</v>
      </c>
      <c r="H306" s="390">
        <v>0</v>
      </c>
      <c r="I306" s="390">
        <v>0</v>
      </c>
      <c r="J306" s="391">
        <v>500</v>
      </c>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row>
    <row r="307" spans="1:78" x14ac:dyDescent="0.2">
      <c r="A307" s="408" t="s">
        <v>555</v>
      </c>
      <c r="B307" s="405">
        <v>0</v>
      </c>
      <c r="C307" s="390">
        <v>1000</v>
      </c>
      <c r="D307" s="390">
        <v>0</v>
      </c>
      <c r="E307" s="390">
        <v>0</v>
      </c>
      <c r="F307" s="390">
        <v>0</v>
      </c>
      <c r="G307" s="390">
        <v>0</v>
      </c>
      <c r="H307" s="390">
        <v>0</v>
      </c>
      <c r="I307" s="390">
        <v>0</v>
      </c>
      <c r="J307" s="391">
        <v>1000</v>
      </c>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row>
    <row r="308" spans="1:78" x14ac:dyDescent="0.2">
      <c r="A308" s="408" t="s">
        <v>556</v>
      </c>
      <c r="B308" s="405">
        <v>0</v>
      </c>
      <c r="C308" s="390">
        <v>1900</v>
      </c>
      <c r="D308" s="390">
        <v>0</v>
      </c>
      <c r="E308" s="390">
        <v>0</v>
      </c>
      <c r="F308" s="390">
        <v>0</v>
      </c>
      <c r="G308" s="390">
        <v>0</v>
      </c>
      <c r="H308" s="390">
        <v>0</v>
      </c>
      <c r="I308" s="390">
        <v>0</v>
      </c>
      <c r="J308" s="391">
        <v>1900</v>
      </c>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row>
    <row r="309" spans="1:78" x14ac:dyDescent="0.2">
      <c r="A309" s="409" t="s">
        <v>557</v>
      </c>
      <c r="B309" s="405">
        <v>0</v>
      </c>
      <c r="C309" s="390">
        <v>1400</v>
      </c>
      <c r="D309" s="390">
        <v>0</v>
      </c>
      <c r="E309" s="390">
        <v>0</v>
      </c>
      <c r="F309" s="390">
        <v>0</v>
      </c>
      <c r="G309" s="390">
        <v>0</v>
      </c>
      <c r="H309" s="390">
        <v>0</v>
      </c>
      <c r="I309" s="390">
        <v>0</v>
      </c>
      <c r="J309" s="391">
        <v>1400</v>
      </c>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row>
    <row r="310" spans="1:78" x14ac:dyDescent="0.2">
      <c r="A310" s="407" t="s">
        <v>558</v>
      </c>
      <c r="B310" s="405">
        <v>0</v>
      </c>
      <c r="C310" s="390">
        <v>400</v>
      </c>
      <c r="D310" s="390">
        <v>0</v>
      </c>
      <c r="E310" s="390">
        <v>0</v>
      </c>
      <c r="F310" s="390">
        <v>0</v>
      </c>
      <c r="G310" s="390">
        <v>0</v>
      </c>
      <c r="H310" s="390">
        <v>0</v>
      </c>
      <c r="I310" s="390">
        <v>0</v>
      </c>
      <c r="J310" s="391">
        <v>400</v>
      </c>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row>
    <row r="311" spans="1:78" x14ac:dyDescent="0.2">
      <c r="A311" s="408" t="s">
        <v>559</v>
      </c>
      <c r="B311" s="405">
        <v>0</v>
      </c>
      <c r="C311" s="390">
        <v>2000</v>
      </c>
      <c r="D311" s="390">
        <v>0</v>
      </c>
      <c r="E311" s="390">
        <v>0</v>
      </c>
      <c r="F311" s="390">
        <v>0</v>
      </c>
      <c r="G311" s="390">
        <v>0</v>
      </c>
      <c r="H311" s="390">
        <v>0</v>
      </c>
      <c r="I311" s="390">
        <v>0</v>
      </c>
      <c r="J311" s="391">
        <v>2000</v>
      </c>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row>
    <row r="312" spans="1:78" x14ac:dyDescent="0.2">
      <c r="A312" s="408" t="s">
        <v>634</v>
      </c>
      <c r="B312" s="405">
        <v>0</v>
      </c>
      <c r="C312" s="390">
        <v>1630</v>
      </c>
      <c r="D312" s="390">
        <v>0</v>
      </c>
      <c r="E312" s="390">
        <v>0</v>
      </c>
      <c r="F312" s="390">
        <v>0</v>
      </c>
      <c r="G312" s="390">
        <v>0</v>
      </c>
      <c r="H312" s="390">
        <v>0</v>
      </c>
      <c r="I312" s="390">
        <v>0</v>
      </c>
      <c r="J312" s="391">
        <v>1630</v>
      </c>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row>
    <row r="313" spans="1:78" x14ac:dyDescent="0.2">
      <c r="A313" s="408" t="s">
        <v>635</v>
      </c>
      <c r="B313" s="405">
        <v>0</v>
      </c>
      <c r="C313" s="390">
        <v>500</v>
      </c>
      <c r="D313" s="390">
        <v>0</v>
      </c>
      <c r="E313" s="390">
        <v>0</v>
      </c>
      <c r="F313" s="390">
        <v>0</v>
      </c>
      <c r="G313" s="390">
        <v>0</v>
      </c>
      <c r="H313" s="390">
        <v>0</v>
      </c>
      <c r="I313" s="390">
        <v>0</v>
      </c>
      <c r="J313" s="391">
        <v>500</v>
      </c>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row>
    <row r="314" spans="1:78" x14ac:dyDescent="0.2">
      <c r="A314" s="408" t="s">
        <v>644</v>
      </c>
      <c r="B314" s="405">
        <v>0</v>
      </c>
      <c r="C314" s="390">
        <v>8000</v>
      </c>
      <c r="D314" s="390">
        <v>0</v>
      </c>
      <c r="E314" s="390">
        <v>0</v>
      </c>
      <c r="F314" s="390">
        <v>0</v>
      </c>
      <c r="G314" s="390">
        <v>0</v>
      </c>
      <c r="H314" s="390">
        <v>0</v>
      </c>
      <c r="I314" s="390">
        <v>0</v>
      </c>
      <c r="J314" s="391">
        <v>8000</v>
      </c>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row>
    <row r="315" spans="1:78" x14ac:dyDescent="0.2">
      <c r="A315" s="408" t="s">
        <v>645</v>
      </c>
      <c r="B315" s="405">
        <v>0</v>
      </c>
      <c r="C315" s="390">
        <v>600</v>
      </c>
      <c r="D315" s="390">
        <v>0</v>
      </c>
      <c r="E315" s="390">
        <v>0</v>
      </c>
      <c r="F315" s="390">
        <v>0</v>
      </c>
      <c r="G315" s="390">
        <v>0</v>
      </c>
      <c r="H315" s="390">
        <v>0</v>
      </c>
      <c r="I315" s="390">
        <v>0</v>
      </c>
      <c r="J315" s="391">
        <v>600</v>
      </c>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row>
    <row r="316" spans="1:78" x14ac:dyDescent="0.2">
      <c r="A316" s="409" t="s">
        <v>646</v>
      </c>
      <c r="B316" s="406">
        <v>0</v>
      </c>
      <c r="C316" s="392">
        <v>1048</v>
      </c>
      <c r="D316" s="392">
        <v>0</v>
      </c>
      <c r="E316" s="392">
        <v>0</v>
      </c>
      <c r="F316" s="392">
        <v>0</v>
      </c>
      <c r="G316" s="392">
        <v>0</v>
      </c>
      <c r="H316" s="392">
        <v>0</v>
      </c>
      <c r="I316" s="392">
        <v>0</v>
      </c>
      <c r="J316" s="393">
        <v>1048</v>
      </c>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row>
    <row r="317" spans="1:78" x14ac:dyDescent="0.2">
      <c r="A317" s="389" t="s">
        <v>1122</v>
      </c>
      <c r="B317" s="399">
        <v>11071</v>
      </c>
      <c r="C317" s="400">
        <v>34898</v>
      </c>
      <c r="D317" s="400">
        <v>150</v>
      </c>
      <c r="E317" s="400">
        <v>0</v>
      </c>
      <c r="F317" s="400">
        <v>120</v>
      </c>
      <c r="G317" s="400">
        <v>1000</v>
      </c>
      <c r="H317" s="400">
        <v>0</v>
      </c>
      <c r="I317" s="400">
        <v>0</v>
      </c>
      <c r="J317" s="401">
        <v>47239</v>
      </c>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row>
    <row r="318" spans="1:78" x14ac:dyDescent="0.2">
      <c r="A318" s="373" t="s">
        <v>55</v>
      </c>
      <c r="B318" s="387">
        <v>18940.099999999999</v>
      </c>
      <c r="C318" s="387">
        <v>266089.42000000004</v>
      </c>
      <c r="D318" s="387">
        <v>158392.5</v>
      </c>
      <c r="E318" s="387">
        <v>36880</v>
      </c>
      <c r="F318" s="387">
        <v>100519.814</v>
      </c>
      <c r="G318" s="387">
        <v>102490</v>
      </c>
      <c r="H318" s="387">
        <v>66173</v>
      </c>
      <c r="I318" s="387">
        <v>19648</v>
      </c>
      <c r="J318" s="387">
        <v>769132.83400000003</v>
      </c>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row>
    <row r="319" spans="1:78" x14ac:dyDescent="0.2">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row>
    <row r="320" spans="1:78" x14ac:dyDescent="0.2">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row>
    <row r="321" spans="1:78" x14ac:dyDescent="0.2">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row>
    <row r="322" spans="1:78" x14ac:dyDescent="0.2">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row>
    <row r="323" spans="1:78" x14ac:dyDescent="0.2">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row>
    <row r="324" spans="1:78" x14ac:dyDescent="0.2">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row>
    <row r="325" spans="1:78" x14ac:dyDescent="0.2">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row>
    <row r="326" spans="1:78" x14ac:dyDescent="0.2">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row>
    <row r="327" spans="1:78" x14ac:dyDescent="0.2">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row>
    <row r="328" spans="1:78" x14ac:dyDescent="0.2">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row>
    <row r="329" spans="1:78" x14ac:dyDescent="0.2">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row>
    <row r="330" spans="1:78" x14ac:dyDescent="0.2">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row>
    <row r="331" spans="1:78" x14ac:dyDescent="0.2">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row>
    <row r="332" spans="1:78" x14ac:dyDescent="0.2">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row>
    <row r="333" spans="1:78" x14ac:dyDescent="0.2">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row>
    <row r="334" spans="1:78" x14ac:dyDescent="0.2">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row>
    <row r="335" spans="1:78" x14ac:dyDescent="0.2">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row>
    <row r="336" spans="1:78" x14ac:dyDescent="0.2">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row>
    <row r="337" spans="1:78" x14ac:dyDescent="0.2">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row>
    <row r="338" spans="1:78" x14ac:dyDescent="0.2">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row>
    <row r="339" spans="1:78" x14ac:dyDescent="0.2">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row>
    <row r="340" spans="1:78" x14ac:dyDescent="0.2">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row>
    <row r="341" spans="1:78" x14ac:dyDescent="0.2">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row>
    <row r="342" spans="1:78" x14ac:dyDescent="0.2">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row>
    <row r="343" spans="1:78" x14ac:dyDescent="0.2">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row>
    <row r="344" spans="1:78" x14ac:dyDescent="0.2">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row>
    <row r="345" spans="1:78" x14ac:dyDescent="0.2">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row>
    <row r="346" spans="1:78" x14ac:dyDescent="0.2">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row>
    <row r="347" spans="1:78" x14ac:dyDescent="0.2">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row>
    <row r="348" spans="1:78" x14ac:dyDescent="0.2">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row>
    <row r="349" spans="1:78" x14ac:dyDescent="0.2">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row>
    <row r="350" spans="1:78" x14ac:dyDescent="0.2">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row>
    <row r="351" spans="1:78" x14ac:dyDescent="0.2">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row>
    <row r="352" spans="1:78" x14ac:dyDescent="0.2">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row>
    <row r="353" spans="1:78" x14ac:dyDescent="0.2">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row>
    <row r="354" spans="1:78" x14ac:dyDescent="0.2">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row>
    <row r="355" spans="1:78"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row>
    <row r="356" spans="1:78" x14ac:dyDescent="0.2">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row>
    <row r="357" spans="1:78" x14ac:dyDescent="0.2">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row>
    <row r="358" spans="1:78" x14ac:dyDescent="0.2">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row>
    <row r="359" spans="1:78" x14ac:dyDescent="0.2">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row>
    <row r="360" spans="1:78" x14ac:dyDescent="0.2">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row>
    <row r="361" spans="1:78" x14ac:dyDescent="0.2">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row>
    <row r="362" spans="1:78" x14ac:dyDescent="0.2">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row>
    <row r="363" spans="1:78" x14ac:dyDescent="0.2">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row>
    <row r="364" spans="1:78" x14ac:dyDescent="0.2">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row>
    <row r="365" spans="1:78" x14ac:dyDescent="0.2">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row>
    <row r="366" spans="1:78" x14ac:dyDescent="0.2">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row>
    <row r="367" spans="1:78" x14ac:dyDescent="0.2">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row>
    <row r="368" spans="1:78" x14ac:dyDescent="0.2">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row>
    <row r="369" spans="1:78" x14ac:dyDescent="0.2">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row>
    <row r="370" spans="1:78" x14ac:dyDescent="0.2">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row>
    <row r="371" spans="1:78" x14ac:dyDescent="0.2">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row>
    <row r="372" spans="1:78" x14ac:dyDescent="0.2">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row>
    <row r="373" spans="1:78" x14ac:dyDescent="0.2">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row>
    <row r="374" spans="1:78" x14ac:dyDescent="0.2">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row>
    <row r="375" spans="1:78" x14ac:dyDescent="0.2">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row>
    <row r="376" spans="1:78" x14ac:dyDescent="0.2">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row>
    <row r="377" spans="1:78" x14ac:dyDescent="0.2">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row>
    <row r="378" spans="1:78" x14ac:dyDescent="0.2">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row>
    <row r="379" spans="1:78" x14ac:dyDescent="0.2">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row>
    <row r="380" spans="1:78" x14ac:dyDescent="0.2">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row>
    <row r="381" spans="1:78" x14ac:dyDescent="0.2">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row>
    <row r="382" spans="1:78" x14ac:dyDescent="0.2">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row>
    <row r="383" spans="1:78" x14ac:dyDescent="0.2">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row>
    <row r="384" spans="1:78" x14ac:dyDescent="0.2">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row>
    <row r="385" spans="1:78" x14ac:dyDescent="0.2">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row>
    <row r="386" spans="1:78" x14ac:dyDescent="0.2">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row>
    <row r="387" spans="1:78" x14ac:dyDescent="0.2">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row>
    <row r="388" spans="1:78" x14ac:dyDescent="0.2">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row>
    <row r="389" spans="1:78" x14ac:dyDescent="0.2">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row>
    <row r="390" spans="1:78" x14ac:dyDescent="0.2">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row>
    <row r="391" spans="1:78" x14ac:dyDescent="0.2">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row>
    <row r="392" spans="1:78" x14ac:dyDescent="0.2">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row>
    <row r="393" spans="1:78" x14ac:dyDescent="0.2">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row>
    <row r="394" spans="1:78" x14ac:dyDescent="0.2">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row>
    <row r="395" spans="1:78" x14ac:dyDescent="0.2">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row>
    <row r="396" spans="1:78" x14ac:dyDescent="0.2">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row>
    <row r="397" spans="1:78"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row>
    <row r="398" spans="1:78" x14ac:dyDescent="0.2">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row>
    <row r="399" spans="1:78" x14ac:dyDescent="0.2">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row>
    <row r="400" spans="1:78" x14ac:dyDescent="0.2">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row>
    <row r="401" spans="1:78" x14ac:dyDescent="0.2">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row>
    <row r="402" spans="1:78" x14ac:dyDescent="0.2">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row>
    <row r="403" spans="1:78" x14ac:dyDescent="0.2">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row>
    <row r="404" spans="1:78" x14ac:dyDescent="0.2">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row>
    <row r="405" spans="1:78" x14ac:dyDescent="0.2">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row>
    <row r="406" spans="1:78" x14ac:dyDescent="0.2">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row>
    <row r="407" spans="1:78" x14ac:dyDescent="0.2">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row>
    <row r="408" spans="1:78" x14ac:dyDescent="0.2">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row>
    <row r="409" spans="1:78" x14ac:dyDescent="0.2">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row>
    <row r="410" spans="1:78" x14ac:dyDescent="0.2">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row>
    <row r="411" spans="1:78" x14ac:dyDescent="0.2">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row>
    <row r="412" spans="1:78" x14ac:dyDescent="0.2">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row>
    <row r="413" spans="1:78" x14ac:dyDescent="0.2">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row>
    <row r="414" spans="1:78" x14ac:dyDescent="0.2">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row>
    <row r="415" spans="1:78" x14ac:dyDescent="0.2">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row>
    <row r="416" spans="1:78" x14ac:dyDescent="0.2">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row>
    <row r="417" spans="1:78" x14ac:dyDescent="0.2">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row>
    <row r="418" spans="1:78" x14ac:dyDescent="0.2">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row>
    <row r="419" spans="1:78" x14ac:dyDescent="0.2">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row>
    <row r="420" spans="1:78" x14ac:dyDescent="0.2">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row>
    <row r="421" spans="1:78" x14ac:dyDescent="0.2">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row>
    <row r="422" spans="1:78" x14ac:dyDescent="0.2">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row>
    <row r="423" spans="1:78" x14ac:dyDescent="0.2">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row>
    <row r="424" spans="1:78" x14ac:dyDescent="0.2">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row>
    <row r="425" spans="1:78" x14ac:dyDescent="0.2">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row>
    <row r="426" spans="1:78" x14ac:dyDescent="0.2">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row>
    <row r="427" spans="1:78" x14ac:dyDescent="0.2">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row>
    <row r="428" spans="1:78" x14ac:dyDescent="0.2">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row>
    <row r="429" spans="1:78" x14ac:dyDescent="0.2">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row>
    <row r="430" spans="1:78" x14ac:dyDescent="0.2">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row>
    <row r="431" spans="1:78" x14ac:dyDescent="0.2">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row>
    <row r="432" spans="1:78" x14ac:dyDescent="0.2">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row>
    <row r="433" spans="1:78"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row>
    <row r="434" spans="1:78" x14ac:dyDescent="0.2">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row>
    <row r="435" spans="1:78" x14ac:dyDescent="0.2">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row>
    <row r="436" spans="1:78" x14ac:dyDescent="0.2">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row>
    <row r="437" spans="1:78" x14ac:dyDescent="0.2">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row>
    <row r="438" spans="1:78" x14ac:dyDescent="0.2">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row>
    <row r="439" spans="1:78" x14ac:dyDescent="0.2">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row>
    <row r="440" spans="1:78" x14ac:dyDescent="0.2">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row>
    <row r="441" spans="1:78" x14ac:dyDescent="0.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row>
    <row r="442" spans="1:78" x14ac:dyDescent="0.2">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row>
    <row r="443" spans="1:78" x14ac:dyDescent="0.2">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row>
    <row r="444" spans="1:78" x14ac:dyDescent="0.2">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row>
    <row r="445" spans="1:78" x14ac:dyDescent="0.2">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row>
    <row r="446" spans="1:78" x14ac:dyDescent="0.2">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row>
    <row r="447" spans="1:78" x14ac:dyDescent="0.2">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row>
    <row r="448" spans="1:78" x14ac:dyDescent="0.2">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row>
    <row r="449" spans="1:78" x14ac:dyDescent="0.2">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row>
    <row r="450" spans="1:78" x14ac:dyDescent="0.2">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row>
    <row r="451" spans="1:78" x14ac:dyDescent="0.2">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row>
    <row r="452" spans="1:78" x14ac:dyDescent="0.2">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row>
    <row r="453" spans="1:78" x14ac:dyDescent="0.2">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row>
    <row r="454" spans="1:78" x14ac:dyDescent="0.2">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row>
    <row r="455" spans="1:78" x14ac:dyDescent="0.2">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row>
    <row r="456" spans="1:78" x14ac:dyDescent="0.2">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row>
    <row r="457" spans="1:78" x14ac:dyDescent="0.2">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row>
    <row r="458" spans="1:78" x14ac:dyDescent="0.2">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row>
    <row r="459" spans="1:78" x14ac:dyDescent="0.2">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row>
    <row r="460" spans="1:78" x14ac:dyDescent="0.2">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row>
    <row r="461" spans="1:78" x14ac:dyDescent="0.2">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row>
    <row r="462" spans="1:78" x14ac:dyDescent="0.2">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row>
    <row r="463" spans="1:78" x14ac:dyDescent="0.2">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row>
    <row r="464" spans="1:78"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row>
    <row r="465" spans="1:78" x14ac:dyDescent="0.2">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row>
    <row r="466" spans="1:78" x14ac:dyDescent="0.2">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row>
    <row r="467" spans="1:78" x14ac:dyDescent="0.2">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row>
    <row r="468" spans="1:78" x14ac:dyDescent="0.2">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row>
    <row r="469" spans="1:78" x14ac:dyDescent="0.2">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row>
    <row r="470" spans="1:78" x14ac:dyDescent="0.2">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row>
    <row r="471" spans="1:78" x14ac:dyDescent="0.2">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row>
    <row r="472" spans="1:78" x14ac:dyDescent="0.2">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row>
    <row r="473" spans="1:78" x14ac:dyDescent="0.2">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row>
    <row r="474" spans="1:78" x14ac:dyDescent="0.2">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row>
    <row r="475" spans="1:78" x14ac:dyDescent="0.2">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row>
    <row r="476" spans="1:78" x14ac:dyDescent="0.2">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row>
    <row r="477" spans="1:78" x14ac:dyDescent="0.2">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row>
    <row r="478" spans="1:78" x14ac:dyDescent="0.2">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row>
    <row r="479" spans="1:78" x14ac:dyDescent="0.2">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row>
    <row r="480" spans="1:78" x14ac:dyDescent="0.2">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row>
    <row r="481" spans="1:78" x14ac:dyDescent="0.2">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row>
    <row r="482" spans="1:78" x14ac:dyDescent="0.2">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row>
    <row r="483" spans="1:78" x14ac:dyDescent="0.2">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row>
    <row r="484" spans="1:78" x14ac:dyDescent="0.2">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row>
    <row r="485" spans="1:78" x14ac:dyDescent="0.2">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row>
    <row r="486" spans="1:78" x14ac:dyDescent="0.2">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row>
    <row r="487" spans="1:78" x14ac:dyDescent="0.2">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row>
    <row r="488" spans="1:78" x14ac:dyDescent="0.2">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row>
    <row r="489" spans="1:78" x14ac:dyDescent="0.2">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row>
    <row r="490" spans="1:78" x14ac:dyDescent="0.2">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row>
    <row r="491" spans="1:78" x14ac:dyDescent="0.2">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row>
    <row r="492" spans="1:78" x14ac:dyDescent="0.2">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row>
    <row r="493" spans="1:78" x14ac:dyDescent="0.2">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row>
    <row r="494" spans="1:78" x14ac:dyDescent="0.2">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row>
    <row r="495" spans="1:78" x14ac:dyDescent="0.2">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row>
    <row r="496" spans="1:78" x14ac:dyDescent="0.2">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row>
    <row r="497" spans="1:78" x14ac:dyDescent="0.2">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row>
    <row r="498" spans="1:78" x14ac:dyDescent="0.2">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row>
    <row r="499" spans="1:78" x14ac:dyDescent="0.2">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row>
    <row r="500" spans="1:78" x14ac:dyDescent="0.2">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row>
    <row r="501" spans="1:78" x14ac:dyDescent="0.2">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row>
    <row r="502" spans="1:78"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row>
    <row r="503" spans="1:78"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row>
    <row r="504" spans="1:78" x14ac:dyDescent="0.2">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row>
    <row r="505" spans="1:78" x14ac:dyDescent="0.2">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row>
    <row r="506" spans="1:78" x14ac:dyDescent="0.2">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row>
    <row r="507" spans="1:78" x14ac:dyDescent="0.2">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row>
    <row r="508" spans="1:78" x14ac:dyDescent="0.2">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row>
    <row r="509" spans="1:78" x14ac:dyDescent="0.2">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row>
    <row r="510" spans="1:78" x14ac:dyDescent="0.2">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row>
    <row r="511" spans="1:78" x14ac:dyDescent="0.2">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row>
    <row r="512" spans="1:78" x14ac:dyDescent="0.2">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row>
    <row r="513" spans="1:78" x14ac:dyDescent="0.2">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row>
    <row r="514" spans="1:78" x14ac:dyDescent="0.2">
      <c r="A514"/>
      <c r="B514"/>
      <c r="C514"/>
      <c r="D514"/>
      <c r="E514"/>
      <c r="F514"/>
      <c r="G514"/>
      <c r="H514"/>
      <c r="I514"/>
      <c r="J514"/>
    </row>
    <row r="515" spans="1:78" x14ac:dyDescent="0.2">
      <c r="A515"/>
      <c r="B515"/>
      <c r="C515"/>
      <c r="D515"/>
      <c r="E515"/>
      <c r="F515"/>
      <c r="G515"/>
      <c r="H515"/>
      <c r="I515"/>
      <c r="J515"/>
    </row>
  </sheetData>
  <mergeCells count="2">
    <mergeCell ref="C6:E6"/>
    <mergeCell ref="G6:I6"/>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O15" sqref="O15"/>
    </sheetView>
  </sheetViews>
  <sheetFormatPr defaultRowHeight="12.75" x14ac:dyDescent="0.2"/>
  <cols>
    <col min="1" max="1" width="44.42578125" bestFit="1" customWidth="1"/>
    <col min="2" max="7" width="10.85546875" customWidth="1"/>
  </cols>
  <sheetData>
    <row r="1" spans="1:7" ht="3.75" customHeight="1" x14ac:dyDescent="0.2">
      <c r="A1" s="155" t="s">
        <v>1403</v>
      </c>
    </row>
    <row r="2" spans="1:7" ht="18" x14ac:dyDescent="0.25">
      <c r="A2" s="156" t="s">
        <v>0</v>
      </c>
    </row>
    <row r="3" spans="1:7" ht="18" x14ac:dyDescent="0.25">
      <c r="A3" s="156" t="s">
        <v>413</v>
      </c>
    </row>
    <row r="4" spans="1:7" ht="18" x14ac:dyDescent="0.25">
      <c r="A4" s="156" t="s">
        <v>404</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266" t="s">
        <v>19</v>
      </c>
      <c r="B8" s="147"/>
      <c r="C8" s="147"/>
      <c r="D8" s="147"/>
      <c r="E8" s="147"/>
      <c r="F8" s="147"/>
      <c r="G8" s="147"/>
    </row>
    <row r="9" spans="1:7" x14ac:dyDescent="0.2">
      <c r="A9" s="267" t="s">
        <v>212</v>
      </c>
      <c r="B9" s="268">
        <v>0</v>
      </c>
      <c r="C9" s="268">
        <v>78</v>
      </c>
      <c r="D9" s="268">
        <v>0</v>
      </c>
      <c r="E9" s="268">
        <v>272</v>
      </c>
      <c r="F9" s="268">
        <v>200</v>
      </c>
      <c r="G9" s="269">
        <v>550</v>
      </c>
    </row>
    <row r="10" spans="1:7" x14ac:dyDescent="0.2">
      <c r="A10" s="270" t="s">
        <v>384</v>
      </c>
      <c r="B10" s="271">
        <v>0</v>
      </c>
      <c r="C10" s="271">
        <v>78</v>
      </c>
      <c r="D10" s="271">
        <v>0</v>
      </c>
      <c r="E10" s="271">
        <v>272</v>
      </c>
      <c r="F10" s="271">
        <v>200</v>
      </c>
      <c r="G10" s="272">
        <v>550</v>
      </c>
    </row>
    <row r="11" spans="1:7" x14ac:dyDescent="0.2">
      <c r="A11" s="273" t="s">
        <v>9</v>
      </c>
      <c r="B11" s="274"/>
      <c r="C11" s="274"/>
      <c r="D11" s="274"/>
      <c r="E11" s="274"/>
      <c r="F11" s="274"/>
      <c r="G11" s="275"/>
    </row>
    <row r="12" spans="1:7" x14ac:dyDescent="0.2">
      <c r="A12" s="267" t="s">
        <v>165</v>
      </c>
      <c r="B12" s="268">
        <v>0</v>
      </c>
      <c r="C12" s="268">
        <v>660</v>
      </c>
      <c r="D12" s="268">
        <v>0</v>
      </c>
      <c r="E12" s="268">
        <v>0</v>
      </c>
      <c r="F12" s="268">
        <v>1000</v>
      </c>
      <c r="G12" s="269">
        <v>1660</v>
      </c>
    </row>
    <row r="13" spans="1:7" x14ac:dyDescent="0.2">
      <c r="A13" s="267" t="s">
        <v>171</v>
      </c>
      <c r="B13" s="268">
        <v>0</v>
      </c>
      <c r="C13" s="268">
        <v>250</v>
      </c>
      <c r="D13" s="268">
        <v>0</v>
      </c>
      <c r="E13" s="268">
        <v>0</v>
      </c>
      <c r="F13" s="268">
        <v>300</v>
      </c>
      <c r="G13" s="269">
        <v>550</v>
      </c>
    </row>
    <row r="14" spans="1:7" x14ac:dyDescent="0.2">
      <c r="A14" s="267" t="s">
        <v>172</v>
      </c>
      <c r="B14" s="268">
        <v>0</v>
      </c>
      <c r="C14" s="268">
        <v>260</v>
      </c>
      <c r="D14" s="268">
        <v>0</v>
      </c>
      <c r="E14" s="268">
        <v>0</v>
      </c>
      <c r="F14" s="268">
        <v>0</v>
      </c>
      <c r="G14" s="269">
        <v>260</v>
      </c>
    </row>
    <row r="15" spans="1:7" x14ac:dyDescent="0.2">
      <c r="A15" s="267" t="s">
        <v>181</v>
      </c>
      <c r="B15" s="268">
        <v>0</v>
      </c>
      <c r="C15" s="268">
        <v>80</v>
      </c>
      <c r="D15" s="268">
        <v>0</v>
      </c>
      <c r="E15" s="268">
        <v>0</v>
      </c>
      <c r="F15" s="268">
        <v>100</v>
      </c>
      <c r="G15" s="269">
        <v>180</v>
      </c>
    </row>
    <row r="16" spans="1:7" x14ac:dyDescent="0.2">
      <c r="A16" s="267" t="s">
        <v>183</v>
      </c>
      <c r="B16" s="268">
        <v>0</v>
      </c>
      <c r="C16" s="268">
        <v>120</v>
      </c>
      <c r="D16" s="268">
        <v>0</v>
      </c>
      <c r="E16" s="268">
        <v>0</v>
      </c>
      <c r="F16" s="268">
        <v>500</v>
      </c>
      <c r="G16" s="269">
        <v>620</v>
      </c>
    </row>
    <row r="17" spans="1:7" x14ac:dyDescent="0.2">
      <c r="A17" s="267" t="s">
        <v>189</v>
      </c>
      <c r="B17" s="268">
        <v>0</v>
      </c>
      <c r="C17" s="268">
        <v>190</v>
      </c>
      <c r="D17" s="268">
        <v>0</v>
      </c>
      <c r="E17" s="268">
        <v>0</v>
      </c>
      <c r="F17" s="268">
        <v>0</v>
      </c>
      <c r="G17" s="269">
        <v>190</v>
      </c>
    </row>
    <row r="18" spans="1:7" x14ac:dyDescent="0.2">
      <c r="A18" s="267" t="s">
        <v>191</v>
      </c>
      <c r="B18" s="268">
        <v>0</v>
      </c>
      <c r="C18" s="268">
        <v>210</v>
      </c>
      <c r="D18" s="268">
        <v>0</v>
      </c>
      <c r="E18" s="268">
        <v>0</v>
      </c>
      <c r="F18" s="268">
        <v>500</v>
      </c>
      <c r="G18" s="269">
        <v>710</v>
      </c>
    </row>
    <row r="19" spans="1:7" x14ac:dyDescent="0.2">
      <c r="A19" s="267" t="s">
        <v>414</v>
      </c>
      <c r="B19" s="268">
        <v>0</v>
      </c>
      <c r="C19" s="268">
        <v>1696</v>
      </c>
      <c r="D19" s="268">
        <v>0</v>
      </c>
      <c r="E19" s="268">
        <v>0</v>
      </c>
      <c r="F19" s="268">
        <v>0</v>
      </c>
      <c r="G19" s="269">
        <v>1696</v>
      </c>
    </row>
    <row r="20" spans="1:7" x14ac:dyDescent="0.2">
      <c r="A20" s="267" t="s">
        <v>415</v>
      </c>
      <c r="B20" s="268">
        <v>0</v>
      </c>
      <c r="C20" s="268">
        <v>1100</v>
      </c>
      <c r="D20" s="268">
        <v>0</v>
      </c>
      <c r="E20" s="268">
        <v>0</v>
      </c>
      <c r="F20" s="268">
        <v>0</v>
      </c>
      <c r="G20" s="269">
        <v>1100</v>
      </c>
    </row>
    <row r="21" spans="1:7" x14ac:dyDescent="0.2">
      <c r="A21" s="267" t="s">
        <v>416</v>
      </c>
      <c r="B21" s="268">
        <v>0</v>
      </c>
      <c r="C21" s="268">
        <v>150</v>
      </c>
      <c r="D21" s="268">
        <v>0</v>
      </c>
      <c r="E21" s="268">
        <v>0</v>
      </c>
      <c r="F21" s="268">
        <v>100</v>
      </c>
      <c r="G21" s="269">
        <v>250</v>
      </c>
    </row>
    <row r="22" spans="1:7" ht="13.5" thickBot="1" x14ac:dyDescent="0.25">
      <c r="A22" s="154" t="s">
        <v>377</v>
      </c>
      <c r="B22" s="279">
        <v>0</v>
      </c>
      <c r="C22" s="279">
        <v>4716</v>
      </c>
      <c r="D22" s="279">
        <v>0</v>
      </c>
      <c r="E22" s="279">
        <v>0</v>
      </c>
      <c r="F22" s="279">
        <v>2500</v>
      </c>
      <c r="G22" s="280">
        <v>7216</v>
      </c>
    </row>
    <row r="23" spans="1:7" ht="13.5" thickTop="1" x14ac:dyDescent="0.2">
      <c r="A23" s="281" t="s">
        <v>105</v>
      </c>
      <c r="B23" s="282">
        <v>0</v>
      </c>
      <c r="C23" s="282">
        <v>4794</v>
      </c>
      <c r="D23" s="282">
        <v>0</v>
      </c>
      <c r="E23" s="282">
        <v>272</v>
      </c>
      <c r="F23" s="282">
        <v>2700</v>
      </c>
      <c r="G23" s="282">
        <v>7766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0"/>
  <sheetViews>
    <sheetView workbookViewId="0">
      <selection activeCell="I18" sqref="I18"/>
    </sheetView>
  </sheetViews>
  <sheetFormatPr defaultRowHeight="12.75" x14ac:dyDescent="0.2"/>
  <cols>
    <col min="1" max="1" width="63.5703125" style="371" customWidth="1"/>
    <col min="2" max="6" width="9.42578125" style="368" customWidth="1"/>
    <col min="7" max="7" width="12" style="368" customWidth="1"/>
    <col min="8" max="8" width="7.140625" style="368" bestFit="1" customWidth="1"/>
    <col min="9" max="9" width="11.7109375" style="368" bestFit="1" customWidth="1"/>
    <col min="10" max="16384" width="9.140625" style="368"/>
  </cols>
  <sheetData>
    <row r="1" spans="1:9" ht="4.5" customHeight="1" x14ac:dyDescent="0.2">
      <c r="A1" s="140" t="s">
        <v>1145</v>
      </c>
    </row>
    <row r="2" spans="1:9" ht="15.75" x14ac:dyDescent="0.25">
      <c r="A2" s="139" t="s">
        <v>66</v>
      </c>
    </row>
    <row r="3" spans="1:9" ht="15.75" x14ac:dyDescent="0.25">
      <c r="A3" s="139" t="s">
        <v>417</v>
      </c>
    </row>
    <row r="4" spans="1:9" ht="15.75" x14ac:dyDescent="0.25">
      <c r="A4" s="139" t="s">
        <v>244</v>
      </c>
    </row>
    <row r="5" spans="1:9" hidden="1" x14ac:dyDescent="0.2"/>
    <row r="6" spans="1:9" hidden="1" x14ac:dyDescent="0.2"/>
    <row r="7" spans="1:9" hidden="1" x14ac:dyDescent="0.2">
      <c r="A7" s="372" t="s">
        <v>1121</v>
      </c>
      <c r="B7" s="369" t="s">
        <v>232</v>
      </c>
      <c r="C7"/>
      <c r="D7"/>
      <c r="E7"/>
      <c r="F7"/>
      <c r="G7"/>
      <c r="H7"/>
      <c r="I7"/>
    </row>
    <row r="8" spans="1:9" ht="21.75" customHeight="1" x14ac:dyDescent="0.2">
      <c r="A8" s="374" t="s">
        <v>1125</v>
      </c>
      <c r="B8" s="375" t="s">
        <v>245</v>
      </c>
      <c r="C8" s="375" t="s">
        <v>246</v>
      </c>
      <c r="D8" s="375" t="s">
        <v>247</v>
      </c>
      <c r="E8" s="375" t="s">
        <v>50</v>
      </c>
      <c r="F8" s="375" t="s">
        <v>248</v>
      </c>
      <c r="G8" s="375" t="s">
        <v>55</v>
      </c>
      <c r="H8"/>
      <c r="I8"/>
    </row>
    <row r="9" spans="1:9" x14ac:dyDescent="0.2">
      <c r="A9" s="359" t="s">
        <v>7</v>
      </c>
      <c r="B9" s="360"/>
      <c r="C9" s="360"/>
      <c r="D9" s="360"/>
      <c r="E9" s="360"/>
      <c r="F9" s="360"/>
      <c r="G9" s="361"/>
      <c r="H9"/>
      <c r="I9"/>
    </row>
    <row r="10" spans="1:9" x14ac:dyDescent="0.2">
      <c r="A10" s="362" t="s">
        <v>159</v>
      </c>
      <c r="B10" s="394"/>
      <c r="C10" s="394"/>
      <c r="D10" s="394"/>
      <c r="E10" s="394"/>
      <c r="F10" s="394"/>
      <c r="G10" s="395"/>
      <c r="H10"/>
      <c r="I10"/>
    </row>
    <row r="11" spans="1:9" x14ac:dyDescent="0.2">
      <c r="A11" s="362" t="s">
        <v>165</v>
      </c>
      <c r="B11" s="363">
        <v>1660</v>
      </c>
      <c r="C11" s="363">
        <v>0</v>
      </c>
      <c r="D11" s="363">
        <v>0</v>
      </c>
      <c r="E11" s="363">
        <v>0</v>
      </c>
      <c r="F11" s="363">
        <v>0</v>
      </c>
      <c r="G11" s="364">
        <v>1660</v>
      </c>
      <c r="H11"/>
      <c r="I11"/>
    </row>
    <row r="12" spans="1:9" x14ac:dyDescent="0.2">
      <c r="A12" s="362" t="s">
        <v>171</v>
      </c>
      <c r="B12" s="363">
        <v>550</v>
      </c>
      <c r="C12" s="363">
        <v>0</v>
      </c>
      <c r="D12" s="363">
        <v>0</v>
      </c>
      <c r="E12" s="363">
        <v>0</v>
      </c>
      <c r="F12" s="363">
        <v>0</v>
      </c>
      <c r="G12" s="364">
        <v>550</v>
      </c>
      <c r="H12"/>
      <c r="I12"/>
    </row>
    <row r="13" spans="1:9" x14ac:dyDescent="0.2">
      <c r="A13" s="362" t="s">
        <v>172</v>
      </c>
      <c r="B13" s="363">
        <v>260</v>
      </c>
      <c r="C13" s="363">
        <v>0</v>
      </c>
      <c r="D13" s="363">
        <v>0</v>
      </c>
      <c r="E13" s="363">
        <v>0</v>
      </c>
      <c r="F13" s="363">
        <v>0</v>
      </c>
      <c r="G13" s="364">
        <v>260</v>
      </c>
      <c r="H13"/>
      <c r="I13"/>
    </row>
    <row r="14" spans="1:9" x14ac:dyDescent="0.2">
      <c r="A14" s="362" t="s">
        <v>181</v>
      </c>
      <c r="B14" s="363">
        <v>180</v>
      </c>
      <c r="C14" s="363">
        <v>0</v>
      </c>
      <c r="D14" s="363">
        <v>0</v>
      </c>
      <c r="E14" s="363">
        <v>0</v>
      </c>
      <c r="F14" s="363">
        <v>0</v>
      </c>
      <c r="G14" s="364">
        <v>180</v>
      </c>
      <c r="H14"/>
      <c r="I14"/>
    </row>
    <row r="15" spans="1:9" x14ac:dyDescent="0.2">
      <c r="A15" s="362" t="s">
        <v>183</v>
      </c>
      <c r="B15" s="363">
        <v>620</v>
      </c>
      <c r="C15" s="363">
        <v>0</v>
      </c>
      <c r="D15" s="363">
        <v>0</v>
      </c>
      <c r="E15" s="363">
        <v>0</v>
      </c>
      <c r="F15" s="363">
        <v>0</v>
      </c>
      <c r="G15" s="364">
        <v>620</v>
      </c>
      <c r="H15"/>
      <c r="I15"/>
    </row>
    <row r="16" spans="1:9" x14ac:dyDescent="0.2">
      <c r="A16" s="362" t="s">
        <v>189</v>
      </c>
      <c r="B16" s="363">
        <v>190</v>
      </c>
      <c r="C16" s="363">
        <v>0</v>
      </c>
      <c r="D16" s="363">
        <v>0</v>
      </c>
      <c r="E16" s="363">
        <v>0</v>
      </c>
      <c r="F16" s="363">
        <v>0</v>
      </c>
      <c r="G16" s="364">
        <v>190</v>
      </c>
      <c r="H16"/>
      <c r="I16"/>
    </row>
    <row r="17" spans="1:9" x14ac:dyDescent="0.2">
      <c r="A17" s="362" t="s">
        <v>191</v>
      </c>
      <c r="B17" s="363">
        <v>710</v>
      </c>
      <c r="C17" s="363">
        <v>0</v>
      </c>
      <c r="D17" s="363">
        <v>0</v>
      </c>
      <c r="E17" s="363">
        <v>0</v>
      </c>
      <c r="F17" s="363">
        <v>0</v>
      </c>
      <c r="G17" s="364">
        <v>710</v>
      </c>
      <c r="H17"/>
      <c r="I17"/>
    </row>
    <row r="18" spans="1:9" x14ac:dyDescent="0.2">
      <c r="A18" s="362" t="s">
        <v>414</v>
      </c>
      <c r="B18" s="363">
        <v>1696</v>
      </c>
      <c r="C18" s="363">
        <v>0</v>
      </c>
      <c r="D18" s="363">
        <v>0</v>
      </c>
      <c r="E18" s="363">
        <v>0</v>
      </c>
      <c r="F18" s="363">
        <v>0</v>
      </c>
      <c r="G18" s="364">
        <v>1696</v>
      </c>
      <c r="H18"/>
      <c r="I18"/>
    </row>
    <row r="19" spans="1:9" x14ac:dyDescent="0.2">
      <c r="A19" s="362" t="s">
        <v>415</v>
      </c>
      <c r="B19" s="363">
        <v>1100</v>
      </c>
      <c r="C19" s="363">
        <v>0</v>
      </c>
      <c r="D19" s="363">
        <v>0</v>
      </c>
      <c r="E19" s="363">
        <v>0</v>
      </c>
      <c r="F19" s="363">
        <v>0</v>
      </c>
      <c r="G19" s="364">
        <v>1100</v>
      </c>
      <c r="H19"/>
      <c r="I19"/>
    </row>
    <row r="20" spans="1:9" x14ac:dyDescent="0.2">
      <c r="A20" s="362" t="s">
        <v>416</v>
      </c>
      <c r="B20" s="363">
        <v>250</v>
      </c>
      <c r="C20" s="363">
        <v>0</v>
      </c>
      <c r="D20" s="363">
        <v>0</v>
      </c>
      <c r="E20" s="363">
        <v>0</v>
      </c>
      <c r="F20" s="363">
        <v>0</v>
      </c>
      <c r="G20" s="364">
        <v>250</v>
      </c>
      <c r="H20"/>
      <c r="I20"/>
    </row>
    <row r="21" spans="1:9" x14ac:dyDescent="0.2">
      <c r="A21" s="362" t="s">
        <v>200</v>
      </c>
      <c r="B21" s="363">
        <v>7216</v>
      </c>
      <c r="C21" s="363">
        <v>0</v>
      </c>
      <c r="D21" s="363">
        <v>0</v>
      </c>
      <c r="E21" s="363">
        <v>0</v>
      </c>
      <c r="F21" s="363">
        <v>0</v>
      </c>
      <c r="G21" s="364">
        <v>7216</v>
      </c>
      <c r="H21"/>
      <c r="I21"/>
    </row>
    <row r="22" spans="1:9" x14ac:dyDescent="0.2">
      <c r="A22" s="362" t="s">
        <v>211</v>
      </c>
      <c r="B22" s="394"/>
      <c r="C22" s="394"/>
      <c r="D22" s="394"/>
      <c r="E22" s="394"/>
      <c r="F22" s="394"/>
      <c r="G22" s="395"/>
      <c r="H22"/>
      <c r="I22"/>
    </row>
    <row r="23" spans="1:9" x14ac:dyDescent="0.2">
      <c r="A23" s="362" t="s">
        <v>212</v>
      </c>
      <c r="B23" s="363">
        <v>550</v>
      </c>
      <c r="C23" s="363">
        <v>0</v>
      </c>
      <c r="D23" s="363">
        <v>0</v>
      </c>
      <c r="E23" s="363">
        <v>0</v>
      </c>
      <c r="F23" s="363">
        <v>0</v>
      </c>
      <c r="G23" s="364">
        <v>550</v>
      </c>
      <c r="H23"/>
      <c r="I23"/>
    </row>
    <row r="24" spans="1:9" x14ac:dyDescent="0.2">
      <c r="A24" s="362" t="s">
        <v>220</v>
      </c>
      <c r="B24" s="363">
        <v>550</v>
      </c>
      <c r="C24" s="363">
        <v>0</v>
      </c>
      <c r="D24" s="363">
        <v>0</v>
      </c>
      <c r="E24" s="363">
        <v>0</v>
      </c>
      <c r="F24" s="363">
        <v>0</v>
      </c>
      <c r="G24" s="364">
        <v>550</v>
      </c>
      <c r="H24"/>
      <c r="I24"/>
    </row>
    <row r="25" spans="1:9" x14ac:dyDescent="0.2">
      <c r="A25" s="362" t="s">
        <v>10</v>
      </c>
      <c r="B25" s="363">
        <v>7766</v>
      </c>
      <c r="C25" s="363">
        <v>0</v>
      </c>
      <c r="D25" s="363">
        <v>0</v>
      </c>
      <c r="E25" s="363">
        <v>0</v>
      </c>
      <c r="F25" s="363">
        <v>0</v>
      </c>
      <c r="G25" s="364">
        <v>7766</v>
      </c>
      <c r="H25"/>
      <c r="I25"/>
    </row>
    <row r="26" spans="1:9" x14ac:dyDescent="0.2">
      <c r="A26" s="362" t="s">
        <v>11</v>
      </c>
      <c r="B26" s="394"/>
      <c r="C26" s="394"/>
      <c r="D26" s="394"/>
      <c r="E26" s="394"/>
      <c r="F26" s="394"/>
      <c r="G26" s="395"/>
      <c r="H26"/>
      <c r="I26"/>
    </row>
    <row r="27" spans="1:9" x14ac:dyDescent="0.2">
      <c r="A27" s="362" t="s">
        <v>140</v>
      </c>
      <c r="B27" s="394"/>
      <c r="C27" s="394"/>
      <c r="D27" s="394"/>
      <c r="E27" s="394"/>
      <c r="F27" s="394"/>
      <c r="G27" s="395"/>
      <c r="H27"/>
      <c r="I27"/>
    </row>
    <row r="28" spans="1:9" x14ac:dyDescent="0.2">
      <c r="A28" s="362" t="s">
        <v>431</v>
      </c>
      <c r="B28" s="363">
        <v>650</v>
      </c>
      <c r="C28" s="363">
        <v>0</v>
      </c>
      <c r="D28" s="363">
        <v>0</v>
      </c>
      <c r="E28" s="363">
        <v>0</v>
      </c>
      <c r="F28" s="363">
        <v>0</v>
      </c>
      <c r="G28" s="364">
        <v>650</v>
      </c>
      <c r="H28"/>
      <c r="I28"/>
    </row>
    <row r="29" spans="1:9" x14ac:dyDescent="0.2">
      <c r="A29" s="362" t="s">
        <v>142</v>
      </c>
      <c r="B29" s="363">
        <v>650</v>
      </c>
      <c r="C29" s="363">
        <v>0</v>
      </c>
      <c r="D29" s="363">
        <v>0</v>
      </c>
      <c r="E29" s="363">
        <v>0</v>
      </c>
      <c r="F29" s="363">
        <v>0</v>
      </c>
      <c r="G29" s="364">
        <v>650</v>
      </c>
      <c r="H29"/>
      <c r="I29"/>
    </row>
    <row r="30" spans="1:9" x14ac:dyDescent="0.2">
      <c r="A30" s="362" t="s">
        <v>147</v>
      </c>
      <c r="B30" s="394"/>
      <c r="C30" s="394"/>
      <c r="D30" s="394"/>
      <c r="E30" s="394"/>
      <c r="F30" s="394"/>
      <c r="G30" s="395"/>
      <c r="H30"/>
      <c r="I30"/>
    </row>
    <row r="31" spans="1:9" x14ac:dyDescent="0.2">
      <c r="A31" s="362" t="s">
        <v>148</v>
      </c>
      <c r="B31" s="363">
        <v>100</v>
      </c>
      <c r="C31" s="363">
        <v>0</v>
      </c>
      <c r="D31" s="363">
        <v>0</v>
      </c>
      <c r="E31" s="363">
        <v>0</v>
      </c>
      <c r="F31" s="363">
        <v>0</v>
      </c>
      <c r="G31" s="364">
        <v>100</v>
      </c>
      <c r="H31"/>
      <c r="I31"/>
    </row>
    <row r="32" spans="1:9" x14ac:dyDescent="0.2">
      <c r="A32" s="362" t="s">
        <v>422</v>
      </c>
      <c r="B32" s="363">
        <v>632</v>
      </c>
      <c r="C32" s="363">
        <v>0</v>
      </c>
      <c r="D32" s="363">
        <v>0</v>
      </c>
      <c r="E32" s="363">
        <v>0</v>
      </c>
      <c r="F32" s="363">
        <v>0</v>
      </c>
      <c r="G32" s="364">
        <v>632</v>
      </c>
      <c r="H32"/>
      <c r="I32"/>
    </row>
    <row r="33" spans="1:9" x14ac:dyDescent="0.2">
      <c r="A33" s="362" t="s">
        <v>149</v>
      </c>
      <c r="B33" s="363">
        <v>300</v>
      </c>
      <c r="C33" s="363">
        <v>0</v>
      </c>
      <c r="D33" s="363">
        <v>0</v>
      </c>
      <c r="E33" s="363">
        <v>0</v>
      </c>
      <c r="F33" s="363">
        <v>0</v>
      </c>
      <c r="G33" s="364">
        <v>300</v>
      </c>
      <c r="H33"/>
      <c r="I33"/>
    </row>
    <row r="34" spans="1:9" x14ac:dyDescent="0.2">
      <c r="A34" s="362" t="s">
        <v>435</v>
      </c>
      <c r="B34" s="363">
        <v>500</v>
      </c>
      <c r="C34" s="363">
        <v>0</v>
      </c>
      <c r="D34" s="363">
        <v>0</v>
      </c>
      <c r="E34" s="363">
        <v>0</v>
      </c>
      <c r="F34" s="363">
        <v>0</v>
      </c>
      <c r="G34" s="364">
        <v>500</v>
      </c>
      <c r="H34"/>
      <c r="I34"/>
    </row>
    <row r="35" spans="1:9" x14ac:dyDescent="0.2">
      <c r="A35" s="362" t="s">
        <v>150</v>
      </c>
      <c r="B35" s="363">
        <v>50</v>
      </c>
      <c r="C35" s="363">
        <v>0</v>
      </c>
      <c r="D35" s="363">
        <v>0</v>
      </c>
      <c r="E35" s="363">
        <v>0</v>
      </c>
      <c r="F35" s="363">
        <v>0</v>
      </c>
      <c r="G35" s="364">
        <v>50</v>
      </c>
      <c r="H35"/>
      <c r="I35"/>
    </row>
    <row r="36" spans="1:9" x14ac:dyDescent="0.2">
      <c r="A36" s="362" t="s">
        <v>151</v>
      </c>
      <c r="B36" s="363">
        <v>200</v>
      </c>
      <c r="C36" s="363">
        <v>0</v>
      </c>
      <c r="D36" s="363">
        <v>0</v>
      </c>
      <c r="E36" s="363">
        <v>0</v>
      </c>
      <c r="F36" s="363">
        <v>0</v>
      </c>
      <c r="G36" s="364">
        <v>200</v>
      </c>
      <c r="H36"/>
      <c r="I36"/>
    </row>
    <row r="37" spans="1:9" x14ac:dyDescent="0.2">
      <c r="A37" s="362" t="s">
        <v>423</v>
      </c>
      <c r="B37" s="363">
        <v>300</v>
      </c>
      <c r="C37" s="363">
        <v>0</v>
      </c>
      <c r="D37" s="363">
        <v>0</v>
      </c>
      <c r="E37" s="363">
        <v>0</v>
      </c>
      <c r="F37" s="363">
        <v>0</v>
      </c>
      <c r="G37" s="364">
        <v>300</v>
      </c>
      <c r="H37"/>
      <c r="I37"/>
    </row>
    <row r="38" spans="1:9" x14ac:dyDescent="0.2">
      <c r="A38" s="362" t="s">
        <v>424</v>
      </c>
      <c r="B38" s="363">
        <v>300</v>
      </c>
      <c r="C38" s="363">
        <v>0</v>
      </c>
      <c r="D38" s="363">
        <v>0</v>
      </c>
      <c r="E38" s="363">
        <v>0</v>
      </c>
      <c r="F38" s="363">
        <v>0</v>
      </c>
      <c r="G38" s="364">
        <v>300</v>
      </c>
      <c r="H38"/>
      <c r="I38"/>
    </row>
    <row r="39" spans="1:9" x14ac:dyDescent="0.2">
      <c r="A39" s="362" t="s">
        <v>425</v>
      </c>
      <c r="B39" s="363">
        <v>400</v>
      </c>
      <c r="C39" s="363">
        <v>0</v>
      </c>
      <c r="D39" s="363">
        <v>0</v>
      </c>
      <c r="E39" s="363">
        <v>0</v>
      </c>
      <c r="F39" s="363">
        <v>0</v>
      </c>
      <c r="G39" s="364">
        <v>400</v>
      </c>
      <c r="H39"/>
      <c r="I39"/>
    </row>
    <row r="40" spans="1:9" x14ac:dyDescent="0.2">
      <c r="A40" s="362" t="s">
        <v>426</v>
      </c>
      <c r="B40" s="363">
        <v>400</v>
      </c>
      <c r="C40" s="363">
        <v>0</v>
      </c>
      <c r="D40" s="363">
        <v>0</v>
      </c>
      <c r="E40" s="363">
        <v>0</v>
      </c>
      <c r="F40" s="363">
        <v>0</v>
      </c>
      <c r="G40" s="364">
        <v>400</v>
      </c>
      <c r="H40"/>
      <c r="I40"/>
    </row>
    <row r="41" spans="1:9" x14ac:dyDescent="0.2">
      <c r="A41" s="362" t="s">
        <v>427</v>
      </c>
      <c r="B41" s="363">
        <v>250</v>
      </c>
      <c r="C41" s="363">
        <v>0</v>
      </c>
      <c r="D41" s="363">
        <v>0</v>
      </c>
      <c r="E41" s="363">
        <v>0</v>
      </c>
      <c r="F41" s="363">
        <v>0</v>
      </c>
      <c r="G41" s="364">
        <v>250</v>
      </c>
      <c r="H41"/>
      <c r="I41"/>
    </row>
    <row r="42" spans="1:9" x14ac:dyDescent="0.2">
      <c r="A42" s="362" t="s">
        <v>429</v>
      </c>
      <c r="B42" s="363">
        <v>150</v>
      </c>
      <c r="C42" s="363">
        <v>0</v>
      </c>
      <c r="D42" s="363">
        <v>0</v>
      </c>
      <c r="E42" s="363">
        <v>0</v>
      </c>
      <c r="F42" s="363">
        <v>0</v>
      </c>
      <c r="G42" s="364">
        <v>150</v>
      </c>
      <c r="H42"/>
      <c r="I42"/>
    </row>
    <row r="43" spans="1:9" x14ac:dyDescent="0.2">
      <c r="A43" s="362" t="s">
        <v>436</v>
      </c>
      <c r="B43" s="363">
        <v>490</v>
      </c>
      <c r="C43" s="363">
        <v>0</v>
      </c>
      <c r="D43" s="363">
        <v>0</v>
      </c>
      <c r="E43" s="363">
        <v>0</v>
      </c>
      <c r="F43" s="363">
        <v>0</v>
      </c>
      <c r="G43" s="364">
        <v>490</v>
      </c>
      <c r="H43"/>
      <c r="I43"/>
    </row>
    <row r="44" spans="1:9" x14ac:dyDescent="0.2">
      <c r="A44" s="362" t="s">
        <v>433</v>
      </c>
      <c r="B44" s="363">
        <v>350</v>
      </c>
      <c r="C44" s="363">
        <v>0</v>
      </c>
      <c r="D44" s="363">
        <v>0</v>
      </c>
      <c r="E44" s="363">
        <v>0</v>
      </c>
      <c r="F44" s="363">
        <v>0</v>
      </c>
      <c r="G44" s="364">
        <v>350</v>
      </c>
      <c r="H44"/>
      <c r="I44"/>
    </row>
    <row r="45" spans="1:9" x14ac:dyDescent="0.2">
      <c r="A45" s="362" t="s">
        <v>434</v>
      </c>
      <c r="B45" s="363">
        <v>432</v>
      </c>
      <c r="C45" s="363">
        <v>0</v>
      </c>
      <c r="D45" s="363">
        <v>0</v>
      </c>
      <c r="E45" s="363">
        <v>0</v>
      </c>
      <c r="F45" s="363">
        <v>0</v>
      </c>
      <c r="G45" s="364">
        <v>432</v>
      </c>
      <c r="H45"/>
      <c r="I45"/>
    </row>
    <row r="46" spans="1:9" x14ac:dyDescent="0.2">
      <c r="A46" s="362" t="s">
        <v>459</v>
      </c>
      <c r="B46" s="363">
        <v>50</v>
      </c>
      <c r="C46" s="363">
        <v>0</v>
      </c>
      <c r="D46" s="363">
        <v>0</v>
      </c>
      <c r="E46" s="363">
        <v>0</v>
      </c>
      <c r="F46" s="363">
        <v>0</v>
      </c>
      <c r="G46" s="364">
        <v>50</v>
      </c>
      <c r="H46"/>
      <c r="I46"/>
    </row>
    <row r="47" spans="1:9" x14ac:dyDescent="0.2">
      <c r="A47" s="362" t="s">
        <v>419</v>
      </c>
      <c r="B47" s="363">
        <v>70</v>
      </c>
      <c r="C47" s="363">
        <v>0</v>
      </c>
      <c r="D47" s="363">
        <v>0</v>
      </c>
      <c r="E47" s="363">
        <v>0</v>
      </c>
      <c r="F47" s="363">
        <v>0</v>
      </c>
      <c r="G47" s="364">
        <v>70</v>
      </c>
      <c r="H47"/>
      <c r="I47"/>
    </row>
    <row r="48" spans="1:9" x14ac:dyDescent="0.2">
      <c r="A48" s="362" t="s">
        <v>152</v>
      </c>
      <c r="B48" s="363">
        <v>4974</v>
      </c>
      <c r="C48" s="363">
        <v>0</v>
      </c>
      <c r="D48" s="363">
        <v>0</v>
      </c>
      <c r="E48" s="363">
        <v>0</v>
      </c>
      <c r="F48" s="363">
        <v>0</v>
      </c>
      <c r="G48" s="364">
        <v>4974</v>
      </c>
      <c r="H48"/>
      <c r="I48"/>
    </row>
    <row r="49" spans="1:9" x14ac:dyDescent="0.2">
      <c r="A49" s="362" t="s">
        <v>159</v>
      </c>
      <c r="B49" s="394"/>
      <c r="C49" s="394"/>
      <c r="D49" s="394"/>
      <c r="E49" s="394"/>
      <c r="F49" s="394"/>
      <c r="G49" s="395"/>
      <c r="H49"/>
      <c r="I49"/>
    </row>
    <row r="50" spans="1:9" x14ac:dyDescent="0.2">
      <c r="A50" s="362" t="s">
        <v>421</v>
      </c>
      <c r="B50" s="363">
        <v>60</v>
      </c>
      <c r="C50" s="363">
        <v>0</v>
      </c>
      <c r="D50" s="363">
        <v>0</v>
      </c>
      <c r="E50" s="363">
        <v>0</v>
      </c>
      <c r="F50" s="363">
        <v>0</v>
      </c>
      <c r="G50" s="364">
        <v>60</v>
      </c>
      <c r="H50"/>
      <c r="I50"/>
    </row>
    <row r="51" spans="1:9" x14ac:dyDescent="0.2">
      <c r="A51" s="362" t="s">
        <v>455</v>
      </c>
      <c r="B51" s="363">
        <v>60</v>
      </c>
      <c r="C51" s="363">
        <v>0</v>
      </c>
      <c r="D51" s="363">
        <v>0</v>
      </c>
      <c r="E51" s="363">
        <v>0</v>
      </c>
      <c r="F51" s="363">
        <v>0</v>
      </c>
      <c r="G51" s="364">
        <v>60</v>
      </c>
      <c r="H51"/>
      <c r="I51"/>
    </row>
    <row r="52" spans="1:9" x14ac:dyDescent="0.2">
      <c r="A52" s="362" t="s">
        <v>418</v>
      </c>
      <c r="B52" s="363">
        <v>155</v>
      </c>
      <c r="C52" s="363">
        <v>0</v>
      </c>
      <c r="D52" s="363">
        <v>0</v>
      </c>
      <c r="E52" s="363">
        <v>0</v>
      </c>
      <c r="F52" s="363">
        <v>0</v>
      </c>
      <c r="G52" s="364">
        <v>155</v>
      </c>
      <c r="H52"/>
      <c r="I52"/>
    </row>
    <row r="53" spans="1:9" x14ac:dyDescent="0.2">
      <c r="A53" s="362" t="s">
        <v>420</v>
      </c>
      <c r="B53" s="363">
        <v>370</v>
      </c>
      <c r="C53" s="363">
        <v>0</v>
      </c>
      <c r="D53" s="363">
        <v>0</v>
      </c>
      <c r="E53" s="363">
        <v>0</v>
      </c>
      <c r="F53" s="363">
        <v>0</v>
      </c>
      <c r="G53" s="364">
        <v>370</v>
      </c>
      <c r="H53"/>
      <c r="I53"/>
    </row>
    <row r="54" spans="1:9" x14ac:dyDescent="0.2">
      <c r="A54" s="362" t="s">
        <v>439</v>
      </c>
      <c r="B54" s="363">
        <v>905</v>
      </c>
      <c r="C54" s="363">
        <v>0</v>
      </c>
      <c r="D54" s="363">
        <v>0</v>
      </c>
      <c r="E54" s="363">
        <v>0</v>
      </c>
      <c r="F54" s="363">
        <v>0</v>
      </c>
      <c r="G54" s="364">
        <v>905</v>
      </c>
      <c r="H54"/>
      <c r="I54"/>
    </row>
    <row r="55" spans="1:9" x14ac:dyDescent="0.2">
      <c r="A55" s="362" t="s">
        <v>428</v>
      </c>
      <c r="B55" s="363">
        <v>2000</v>
      </c>
      <c r="C55" s="363">
        <v>0</v>
      </c>
      <c r="D55" s="363">
        <v>0</v>
      </c>
      <c r="E55" s="363">
        <v>0</v>
      </c>
      <c r="F55" s="363">
        <v>0</v>
      </c>
      <c r="G55" s="364">
        <v>2000</v>
      </c>
      <c r="H55"/>
      <c r="I55"/>
    </row>
    <row r="56" spans="1:9" x14ac:dyDescent="0.2">
      <c r="A56" s="362" t="s">
        <v>430</v>
      </c>
      <c r="B56" s="363">
        <v>645</v>
      </c>
      <c r="C56" s="363">
        <v>0</v>
      </c>
      <c r="D56" s="363">
        <v>0</v>
      </c>
      <c r="E56" s="363">
        <v>0</v>
      </c>
      <c r="F56" s="363">
        <v>0</v>
      </c>
      <c r="G56" s="364">
        <v>645</v>
      </c>
      <c r="H56"/>
      <c r="I56"/>
    </row>
    <row r="57" spans="1:9" x14ac:dyDescent="0.2">
      <c r="A57" s="362" t="s">
        <v>440</v>
      </c>
      <c r="B57" s="363">
        <v>14659</v>
      </c>
      <c r="C57" s="363">
        <v>0</v>
      </c>
      <c r="D57" s="363">
        <v>0</v>
      </c>
      <c r="E57" s="363">
        <v>0</v>
      </c>
      <c r="F57" s="363">
        <v>0</v>
      </c>
      <c r="G57" s="364">
        <v>14659</v>
      </c>
      <c r="H57"/>
      <c r="I57"/>
    </row>
    <row r="58" spans="1:9" x14ac:dyDescent="0.2">
      <c r="A58" s="362" t="s">
        <v>460</v>
      </c>
      <c r="B58" s="363">
        <v>1230</v>
      </c>
      <c r="C58" s="363">
        <v>0</v>
      </c>
      <c r="D58" s="363">
        <v>0</v>
      </c>
      <c r="E58" s="363">
        <v>0</v>
      </c>
      <c r="F58" s="363">
        <v>0</v>
      </c>
      <c r="G58" s="364">
        <v>1230</v>
      </c>
      <c r="H58"/>
      <c r="I58"/>
    </row>
    <row r="59" spans="1:9" x14ac:dyDescent="0.2">
      <c r="A59" s="362" t="s">
        <v>441</v>
      </c>
      <c r="B59" s="363">
        <v>5000</v>
      </c>
      <c r="C59" s="363">
        <v>0</v>
      </c>
      <c r="D59" s="363">
        <v>0</v>
      </c>
      <c r="E59" s="363">
        <v>0</v>
      </c>
      <c r="F59" s="363">
        <v>0</v>
      </c>
      <c r="G59" s="364">
        <v>5000</v>
      </c>
      <c r="H59"/>
      <c r="I59"/>
    </row>
    <row r="60" spans="1:9" x14ac:dyDescent="0.2">
      <c r="A60" s="362" t="s">
        <v>432</v>
      </c>
      <c r="B60" s="363">
        <v>60</v>
      </c>
      <c r="C60" s="363">
        <v>0</v>
      </c>
      <c r="D60" s="363">
        <v>0</v>
      </c>
      <c r="E60" s="363">
        <v>0</v>
      </c>
      <c r="F60" s="363">
        <v>0</v>
      </c>
      <c r="G60" s="364">
        <v>60</v>
      </c>
      <c r="H60"/>
      <c r="I60"/>
    </row>
    <row r="61" spans="1:9" x14ac:dyDescent="0.2">
      <c r="A61" s="362" t="s">
        <v>458</v>
      </c>
      <c r="B61" s="363">
        <v>1395</v>
      </c>
      <c r="C61" s="363">
        <v>0</v>
      </c>
      <c r="D61" s="363">
        <v>0</v>
      </c>
      <c r="E61" s="363">
        <v>0</v>
      </c>
      <c r="F61" s="363">
        <v>0</v>
      </c>
      <c r="G61" s="364">
        <v>1395</v>
      </c>
      <c r="H61"/>
      <c r="I61"/>
    </row>
    <row r="62" spans="1:9" x14ac:dyDescent="0.2">
      <c r="A62" s="362" t="s">
        <v>461</v>
      </c>
      <c r="B62" s="363">
        <v>60</v>
      </c>
      <c r="C62" s="363">
        <v>0</v>
      </c>
      <c r="D62" s="363">
        <v>0</v>
      </c>
      <c r="E62" s="363">
        <v>0</v>
      </c>
      <c r="F62" s="363">
        <v>0</v>
      </c>
      <c r="G62" s="364">
        <v>60</v>
      </c>
      <c r="H62"/>
      <c r="I62"/>
    </row>
    <row r="63" spans="1:9" x14ac:dyDescent="0.2">
      <c r="A63" s="362" t="s">
        <v>200</v>
      </c>
      <c r="B63" s="363">
        <v>26599</v>
      </c>
      <c r="C63" s="363">
        <v>0</v>
      </c>
      <c r="D63" s="363">
        <v>0</v>
      </c>
      <c r="E63" s="363">
        <v>0</v>
      </c>
      <c r="F63" s="363">
        <v>0</v>
      </c>
      <c r="G63" s="364">
        <v>26599</v>
      </c>
      <c r="H63"/>
      <c r="I63"/>
    </row>
    <row r="64" spans="1:9" x14ac:dyDescent="0.2">
      <c r="A64" s="362" t="s">
        <v>211</v>
      </c>
      <c r="B64" s="394"/>
      <c r="C64" s="394"/>
      <c r="D64" s="394"/>
      <c r="E64" s="394"/>
      <c r="F64" s="394"/>
      <c r="G64" s="395"/>
      <c r="H64"/>
      <c r="I64"/>
    </row>
    <row r="65" spans="1:9" x14ac:dyDescent="0.2">
      <c r="A65" s="362" t="s">
        <v>213</v>
      </c>
      <c r="B65" s="363">
        <v>64</v>
      </c>
      <c r="C65" s="363">
        <v>0</v>
      </c>
      <c r="D65" s="363">
        <v>0</v>
      </c>
      <c r="E65" s="363">
        <v>0</v>
      </c>
      <c r="F65" s="363">
        <v>0</v>
      </c>
      <c r="G65" s="364">
        <v>64</v>
      </c>
      <c r="H65"/>
      <c r="I65"/>
    </row>
    <row r="66" spans="1:9" x14ac:dyDescent="0.2">
      <c r="A66" s="362" t="s">
        <v>214</v>
      </c>
      <c r="B66" s="363">
        <v>17400</v>
      </c>
      <c r="C66" s="363">
        <v>0</v>
      </c>
      <c r="D66" s="363">
        <v>0</v>
      </c>
      <c r="E66" s="363">
        <v>0</v>
      </c>
      <c r="F66" s="363">
        <v>0</v>
      </c>
      <c r="G66" s="364">
        <v>17400</v>
      </c>
      <c r="H66"/>
      <c r="I66"/>
    </row>
    <row r="67" spans="1:9" x14ac:dyDescent="0.2">
      <c r="A67" s="362" t="s">
        <v>215</v>
      </c>
      <c r="B67" s="363">
        <v>750</v>
      </c>
      <c r="C67" s="363">
        <v>0</v>
      </c>
      <c r="D67" s="363">
        <v>0</v>
      </c>
      <c r="E67" s="363">
        <v>0</v>
      </c>
      <c r="F67" s="363">
        <v>0</v>
      </c>
      <c r="G67" s="364">
        <v>750</v>
      </c>
      <c r="H67"/>
      <c r="I67"/>
    </row>
    <row r="68" spans="1:9" x14ac:dyDescent="0.2">
      <c r="A68" s="362" t="s">
        <v>216</v>
      </c>
      <c r="B68" s="363">
        <v>1142</v>
      </c>
      <c r="C68" s="363">
        <v>0</v>
      </c>
      <c r="D68" s="363">
        <v>0</v>
      </c>
      <c r="E68" s="363">
        <v>0</v>
      </c>
      <c r="F68" s="363">
        <v>0</v>
      </c>
      <c r="G68" s="364">
        <v>1142</v>
      </c>
      <c r="H68"/>
      <c r="I68"/>
    </row>
    <row r="69" spans="1:9" x14ac:dyDescent="0.2">
      <c r="A69" s="362" t="s">
        <v>217</v>
      </c>
      <c r="B69" s="363">
        <v>141</v>
      </c>
      <c r="C69" s="363">
        <v>0</v>
      </c>
      <c r="D69" s="363">
        <v>0</v>
      </c>
      <c r="E69" s="363">
        <v>0</v>
      </c>
      <c r="F69" s="363">
        <v>0</v>
      </c>
      <c r="G69" s="364">
        <v>141</v>
      </c>
      <c r="H69"/>
      <c r="I69"/>
    </row>
    <row r="70" spans="1:9" x14ac:dyDescent="0.2">
      <c r="A70" s="362" t="s">
        <v>453</v>
      </c>
      <c r="B70" s="363">
        <v>609</v>
      </c>
      <c r="C70" s="363">
        <v>0</v>
      </c>
      <c r="D70" s="363">
        <v>0</v>
      </c>
      <c r="E70" s="363">
        <v>0</v>
      </c>
      <c r="F70" s="363">
        <v>0</v>
      </c>
      <c r="G70" s="364">
        <v>609</v>
      </c>
      <c r="H70"/>
      <c r="I70"/>
    </row>
    <row r="71" spans="1:9" x14ac:dyDescent="0.2">
      <c r="A71" s="362" t="s">
        <v>218</v>
      </c>
      <c r="B71" s="363">
        <v>106</v>
      </c>
      <c r="C71" s="363">
        <v>0</v>
      </c>
      <c r="D71" s="363">
        <v>0</v>
      </c>
      <c r="E71" s="363">
        <v>0</v>
      </c>
      <c r="F71" s="363">
        <v>0</v>
      </c>
      <c r="G71" s="364">
        <v>106</v>
      </c>
      <c r="H71"/>
      <c r="I71"/>
    </row>
    <row r="72" spans="1:9" x14ac:dyDescent="0.2">
      <c r="A72" s="362" t="s">
        <v>454</v>
      </c>
      <c r="B72" s="363">
        <v>3904.5</v>
      </c>
      <c r="C72" s="363">
        <v>0</v>
      </c>
      <c r="D72" s="363">
        <v>0</v>
      </c>
      <c r="E72" s="363">
        <v>0</v>
      </c>
      <c r="F72" s="363">
        <v>0</v>
      </c>
      <c r="G72" s="364">
        <v>3904.5</v>
      </c>
      <c r="H72"/>
      <c r="I72"/>
    </row>
    <row r="73" spans="1:9" x14ac:dyDescent="0.2">
      <c r="A73" s="362" t="s">
        <v>219</v>
      </c>
      <c r="B73" s="363">
        <v>330</v>
      </c>
      <c r="C73" s="363">
        <v>0</v>
      </c>
      <c r="D73" s="363">
        <v>0</v>
      </c>
      <c r="E73" s="363">
        <v>0</v>
      </c>
      <c r="F73" s="363">
        <v>0</v>
      </c>
      <c r="G73" s="364">
        <v>330</v>
      </c>
      <c r="H73"/>
      <c r="I73"/>
    </row>
    <row r="74" spans="1:9" x14ac:dyDescent="0.2">
      <c r="A74" s="362" t="s">
        <v>1104</v>
      </c>
      <c r="B74" s="363">
        <v>300</v>
      </c>
      <c r="C74" s="363">
        <v>0</v>
      </c>
      <c r="D74" s="363">
        <v>0</v>
      </c>
      <c r="E74" s="363">
        <v>0</v>
      </c>
      <c r="F74" s="363">
        <v>0</v>
      </c>
      <c r="G74" s="364">
        <v>300</v>
      </c>
      <c r="H74"/>
      <c r="I74"/>
    </row>
    <row r="75" spans="1:9" x14ac:dyDescent="0.2">
      <c r="A75" s="362" t="s">
        <v>438</v>
      </c>
      <c r="B75" s="363">
        <v>40</v>
      </c>
      <c r="C75" s="363">
        <v>0</v>
      </c>
      <c r="D75" s="363">
        <v>0</v>
      </c>
      <c r="E75" s="363">
        <v>0</v>
      </c>
      <c r="F75" s="363">
        <v>0</v>
      </c>
      <c r="G75" s="364">
        <v>40</v>
      </c>
      <c r="H75"/>
      <c r="I75"/>
    </row>
    <row r="76" spans="1:9" x14ac:dyDescent="0.2">
      <c r="A76" s="362" t="s">
        <v>442</v>
      </c>
      <c r="B76" s="363">
        <v>100</v>
      </c>
      <c r="C76" s="363">
        <v>0</v>
      </c>
      <c r="D76" s="363">
        <v>0</v>
      </c>
      <c r="E76" s="363">
        <v>0</v>
      </c>
      <c r="F76" s="363">
        <v>0</v>
      </c>
      <c r="G76" s="364">
        <v>100</v>
      </c>
      <c r="H76"/>
      <c r="I76"/>
    </row>
    <row r="77" spans="1:9" x14ac:dyDescent="0.2">
      <c r="A77" s="362" t="s">
        <v>443</v>
      </c>
      <c r="B77" s="363">
        <v>179</v>
      </c>
      <c r="C77" s="363">
        <v>0</v>
      </c>
      <c r="D77" s="363">
        <v>0</v>
      </c>
      <c r="E77" s="363">
        <v>0</v>
      </c>
      <c r="F77" s="363">
        <v>0</v>
      </c>
      <c r="G77" s="364">
        <v>179</v>
      </c>
      <c r="H77"/>
      <c r="I77"/>
    </row>
    <row r="78" spans="1:9" x14ac:dyDescent="0.2">
      <c r="A78" s="362" t="s">
        <v>444</v>
      </c>
      <c r="B78" s="363">
        <v>150</v>
      </c>
      <c r="C78" s="363">
        <v>0</v>
      </c>
      <c r="D78" s="363">
        <v>0</v>
      </c>
      <c r="E78" s="363">
        <v>0</v>
      </c>
      <c r="F78" s="363">
        <v>0</v>
      </c>
      <c r="G78" s="364">
        <v>150</v>
      </c>
      <c r="H78"/>
      <c r="I78"/>
    </row>
    <row r="79" spans="1:9" x14ac:dyDescent="0.2">
      <c r="A79" s="362" t="s">
        <v>445</v>
      </c>
      <c r="B79" s="363">
        <v>300</v>
      </c>
      <c r="C79" s="363">
        <v>0</v>
      </c>
      <c r="D79" s="363">
        <v>0</v>
      </c>
      <c r="E79" s="363">
        <v>0</v>
      </c>
      <c r="F79" s="363">
        <v>0</v>
      </c>
      <c r="G79" s="364">
        <v>300</v>
      </c>
      <c r="H79"/>
      <c r="I79"/>
    </row>
    <row r="80" spans="1:9" x14ac:dyDescent="0.2">
      <c r="A80" s="362" t="s">
        <v>446</v>
      </c>
      <c r="B80" s="363">
        <v>100</v>
      </c>
      <c r="C80" s="363">
        <v>0</v>
      </c>
      <c r="D80" s="363">
        <v>0</v>
      </c>
      <c r="E80" s="363">
        <v>0</v>
      </c>
      <c r="F80" s="363">
        <v>0</v>
      </c>
      <c r="G80" s="364">
        <v>100</v>
      </c>
      <c r="H80"/>
      <c r="I80"/>
    </row>
    <row r="81" spans="1:9" x14ac:dyDescent="0.2">
      <c r="A81" s="362" t="s">
        <v>447</v>
      </c>
      <c r="B81" s="363">
        <v>578</v>
      </c>
      <c r="C81" s="363">
        <v>0</v>
      </c>
      <c r="D81" s="363">
        <v>0</v>
      </c>
      <c r="E81" s="363">
        <v>0</v>
      </c>
      <c r="F81" s="363">
        <v>0</v>
      </c>
      <c r="G81" s="364">
        <v>578</v>
      </c>
      <c r="H81"/>
      <c r="I81"/>
    </row>
    <row r="82" spans="1:9" x14ac:dyDescent="0.2">
      <c r="A82" s="362" t="s">
        <v>456</v>
      </c>
      <c r="B82" s="363">
        <v>730</v>
      </c>
      <c r="C82" s="363">
        <v>0</v>
      </c>
      <c r="D82" s="363">
        <v>0</v>
      </c>
      <c r="E82" s="363">
        <v>0</v>
      </c>
      <c r="F82" s="363">
        <v>0</v>
      </c>
      <c r="G82" s="364">
        <v>730</v>
      </c>
      <c r="H82"/>
      <c r="I82"/>
    </row>
    <row r="83" spans="1:9" x14ac:dyDescent="0.2">
      <c r="A83" s="362" t="s">
        <v>457</v>
      </c>
      <c r="B83" s="363">
        <v>300</v>
      </c>
      <c r="C83" s="363">
        <v>0</v>
      </c>
      <c r="D83" s="363">
        <v>0</v>
      </c>
      <c r="E83" s="363">
        <v>0</v>
      </c>
      <c r="F83" s="363">
        <v>0</v>
      </c>
      <c r="G83" s="364">
        <v>300</v>
      </c>
      <c r="H83"/>
      <c r="I83"/>
    </row>
    <row r="84" spans="1:9" x14ac:dyDescent="0.2">
      <c r="A84" s="362" t="s">
        <v>448</v>
      </c>
      <c r="B84" s="363">
        <v>50</v>
      </c>
      <c r="C84" s="363">
        <v>0</v>
      </c>
      <c r="D84" s="363">
        <v>0</v>
      </c>
      <c r="E84" s="363">
        <v>0</v>
      </c>
      <c r="F84" s="363">
        <v>0</v>
      </c>
      <c r="G84" s="364">
        <v>50</v>
      </c>
      <c r="H84"/>
      <c r="I84"/>
    </row>
    <row r="85" spans="1:9" x14ac:dyDescent="0.2">
      <c r="A85" s="362" t="s">
        <v>449</v>
      </c>
      <c r="B85" s="363">
        <v>192</v>
      </c>
      <c r="C85" s="363">
        <v>0</v>
      </c>
      <c r="D85" s="363">
        <v>0</v>
      </c>
      <c r="E85" s="363">
        <v>0</v>
      </c>
      <c r="F85" s="363">
        <v>0</v>
      </c>
      <c r="G85" s="364">
        <v>192</v>
      </c>
      <c r="H85"/>
      <c r="I85"/>
    </row>
    <row r="86" spans="1:9" x14ac:dyDescent="0.2">
      <c r="A86" s="362" t="s">
        <v>450</v>
      </c>
      <c r="B86" s="363">
        <v>100</v>
      </c>
      <c r="C86" s="363">
        <v>0</v>
      </c>
      <c r="D86" s="363">
        <v>0</v>
      </c>
      <c r="E86" s="363">
        <v>0</v>
      </c>
      <c r="F86" s="363">
        <v>0</v>
      </c>
      <c r="G86" s="364">
        <v>100</v>
      </c>
      <c r="H86"/>
      <c r="I86"/>
    </row>
    <row r="87" spans="1:9" x14ac:dyDescent="0.2">
      <c r="A87" s="362" t="s">
        <v>451</v>
      </c>
      <c r="B87" s="363">
        <v>191.1</v>
      </c>
      <c r="C87" s="363">
        <v>0</v>
      </c>
      <c r="D87" s="363">
        <v>0</v>
      </c>
      <c r="E87" s="363">
        <v>0</v>
      </c>
      <c r="F87" s="363">
        <v>0</v>
      </c>
      <c r="G87" s="364">
        <v>191.1</v>
      </c>
      <c r="H87"/>
      <c r="I87"/>
    </row>
    <row r="88" spans="1:9" x14ac:dyDescent="0.2">
      <c r="A88" s="362" t="s">
        <v>452</v>
      </c>
      <c r="B88" s="363">
        <v>4000</v>
      </c>
      <c r="C88" s="363">
        <v>0</v>
      </c>
      <c r="D88" s="363">
        <v>0</v>
      </c>
      <c r="E88" s="363">
        <v>0</v>
      </c>
      <c r="F88" s="363">
        <v>0</v>
      </c>
      <c r="G88" s="364">
        <v>4000</v>
      </c>
      <c r="H88"/>
      <c r="I88"/>
    </row>
    <row r="89" spans="1:9" x14ac:dyDescent="0.2">
      <c r="A89" s="362" t="s">
        <v>220</v>
      </c>
      <c r="B89" s="363">
        <v>31756.6</v>
      </c>
      <c r="C89" s="363">
        <v>0</v>
      </c>
      <c r="D89" s="363">
        <v>0</v>
      </c>
      <c r="E89" s="363">
        <v>0</v>
      </c>
      <c r="F89" s="363">
        <v>0</v>
      </c>
      <c r="G89" s="364">
        <v>31756.6</v>
      </c>
      <c r="H89"/>
      <c r="I89"/>
    </row>
    <row r="90" spans="1:9" x14ac:dyDescent="0.2">
      <c r="A90" s="362" t="s">
        <v>21</v>
      </c>
      <c r="B90" s="363">
        <v>63979.6</v>
      </c>
      <c r="C90" s="363">
        <v>0</v>
      </c>
      <c r="D90" s="363">
        <v>0</v>
      </c>
      <c r="E90" s="363">
        <v>0</v>
      </c>
      <c r="F90" s="363">
        <v>0</v>
      </c>
      <c r="G90" s="364">
        <v>63979.6</v>
      </c>
      <c r="H90"/>
      <c r="I90"/>
    </row>
    <row r="91" spans="1:9" x14ac:dyDescent="0.2">
      <c r="A91" s="362" t="s">
        <v>32</v>
      </c>
      <c r="B91" s="394"/>
      <c r="C91" s="394"/>
      <c r="D91" s="394"/>
      <c r="E91" s="394"/>
      <c r="F91" s="394"/>
      <c r="G91" s="395"/>
      <c r="H91"/>
      <c r="I91"/>
    </row>
    <row r="92" spans="1:9" x14ac:dyDescent="0.2">
      <c r="A92" s="362" t="s">
        <v>143</v>
      </c>
      <c r="B92" s="394"/>
      <c r="C92" s="394"/>
      <c r="D92" s="394"/>
      <c r="E92" s="394"/>
      <c r="F92" s="394"/>
      <c r="G92" s="395"/>
      <c r="H92"/>
      <c r="I92"/>
    </row>
    <row r="93" spans="1:9" x14ac:dyDescent="0.2">
      <c r="A93" s="362" t="s">
        <v>351</v>
      </c>
      <c r="B93" s="363">
        <v>500</v>
      </c>
      <c r="C93" s="363">
        <v>0</v>
      </c>
      <c r="D93" s="363">
        <v>0</v>
      </c>
      <c r="E93" s="363">
        <v>0</v>
      </c>
      <c r="F93" s="363">
        <v>0</v>
      </c>
      <c r="G93" s="364">
        <v>500</v>
      </c>
      <c r="H93"/>
      <c r="I93"/>
    </row>
    <row r="94" spans="1:9" x14ac:dyDescent="0.2">
      <c r="A94" s="362" t="s">
        <v>517</v>
      </c>
      <c r="B94" s="363">
        <v>4700</v>
      </c>
      <c r="C94" s="363">
        <v>0</v>
      </c>
      <c r="D94" s="363">
        <v>0</v>
      </c>
      <c r="E94" s="363">
        <v>0</v>
      </c>
      <c r="F94" s="363">
        <v>0</v>
      </c>
      <c r="G94" s="364">
        <v>4700</v>
      </c>
      <c r="H94"/>
      <c r="I94"/>
    </row>
    <row r="95" spans="1:9" x14ac:dyDescent="0.2">
      <c r="A95" s="362" t="s">
        <v>518</v>
      </c>
      <c r="B95" s="363">
        <v>3855</v>
      </c>
      <c r="C95" s="363">
        <v>0</v>
      </c>
      <c r="D95" s="363">
        <v>0</v>
      </c>
      <c r="E95" s="363">
        <v>0</v>
      </c>
      <c r="F95" s="363">
        <v>0</v>
      </c>
      <c r="G95" s="364">
        <v>3855</v>
      </c>
      <c r="H95"/>
      <c r="I95"/>
    </row>
    <row r="96" spans="1:9" x14ac:dyDescent="0.2">
      <c r="A96" s="362" t="s">
        <v>146</v>
      </c>
      <c r="B96" s="363">
        <v>9055</v>
      </c>
      <c r="C96" s="363">
        <v>0</v>
      </c>
      <c r="D96" s="363">
        <v>0</v>
      </c>
      <c r="E96" s="363">
        <v>0</v>
      </c>
      <c r="F96" s="363">
        <v>0</v>
      </c>
      <c r="G96" s="364">
        <v>9055</v>
      </c>
      <c r="H96"/>
      <c r="I96"/>
    </row>
    <row r="97" spans="1:9" x14ac:dyDescent="0.2">
      <c r="A97" s="362" t="s">
        <v>159</v>
      </c>
      <c r="B97" s="394"/>
      <c r="C97" s="394"/>
      <c r="D97" s="394"/>
      <c r="E97" s="394"/>
      <c r="F97" s="394"/>
      <c r="G97" s="395"/>
      <c r="H97"/>
      <c r="I97"/>
    </row>
    <row r="98" spans="1:9" x14ac:dyDescent="0.2">
      <c r="A98" s="362" t="s">
        <v>515</v>
      </c>
      <c r="B98" s="363">
        <v>725</v>
      </c>
      <c r="C98" s="363">
        <v>0</v>
      </c>
      <c r="D98" s="363">
        <v>0</v>
      </c>
      <c r="E98" s="363">
        <v>0</v>
      </c>
      <c r="F98" s="363">
        <v>0</v>
      </c>
      <c r="G98" s="364">
        <v>725</v>
      </c>
      <c r="H98"/>
      <c r="I98"/>
    </row>
    <row r="99" spans="1:9" x14ac:dyDescent="0.2">
      <c r="A99" s="362" t="s">
        <v>514</v>
      </c>
      <c r="B99" s="363">
        <v>6125</v>
      </c>
      <c r="C99" s="363">
        <v>0</v>
      </c>
      <c r="D99" s="363">
        <v>0</v>
      </c>
      <c r="E99" s="363">
        <v>0</v>
      </c>
      <c r="F99" s="363">
        <v>0</v>
      </c>
      <c r="G99" s="364">
        <v>6125</v>
      </c>
      <c r="H99"/>
      <c r="I99"/>
    </row>
    <row r="100" spans="1:9" x14ac:dyDescent="0.2">
      <c r="A100" s="362" t="s">
        <v>200</v>
      </c>
      <c r="B100" s="363">
        <v>6850</v>
      </c>
      <c r="C100" s="363">
        <v>0</v>
      </c>
      <c r="D100" s="363">
        <v>0</v>
      </c>
      <c r="E100" s="363">
        <v>0</v>
      </c>
      <c r="F100" s="363">
        <v>0</v>
      </c>
      <c r="G100" s="364">
        <v>6850</v>
      </c>
      <c r="H100"/>
      <c r="I100"/>
    </row>
    <row r="101" spans="1:9" x14ac:dyDescent="0.2">
      <c r="A101" s="362" t="s">
        <v>39</v>
      </c>
      <c r="B101" s="363">
        <v>15905</v>
      </c>
      <c r="C101" s="363">
        <v>0</v>
      </c>
      <c r="D101" s="363">
        <v>0</v>
      </c>
      <c r="E101" s="363">
        <v>0</v>
      </c>
      <c r="F101" s="363">
        <v>0</v>
      </c>
      <c r="G101" s="364">
        <v>15905</v>
      </c>
      <c r="H101"/>
      <c r="I101"/>
    </row>
    <row r="102" spans="1:9" x14ac:dyDescent="0.2">
      <c r="A102" s="362" t="s">
        <v>249</v>
      </c>
      <c r="B102" s="394"/>
      <c r="C102" s="394"/>
      <c r="D102" s="394"/>
      <c r="E102" s="394"/>
      <c r="F102" s="394"/>
      <c r="G102" s="395"/>
      <c r="H102"/>
      <c r="I102"/>
    </row>
    <row r="103" spans="1:9" x14ac:dyDescent="0.2">
      <c r="A103" s="362" t="s">
        <v>153</v>
      </c>
      <c r="B103" s="394"/>
      <c r="C103" s="394"/>
      <c r="D103" s="394"/>
      <c r="E103" s="394"/>
      <c r="F103" s="394"/>
      <c r="G103" s="395"/>
      <c r="H103"/>
      <c r="I103"/>
    </row>
    <row r="104" spans="1:9" x14ac:dyDescent="0.2">
      <c r="A104" s="362" t="s">
        <v>154</v>
      </c>
      <c r="B104" s="363">
        <v>0</v>
      </c>
      <c r="C104" s="363">
        <v>0</v>
      </c>
      <c r="D104" s="363">
        <v>0</v>
      </c>
      <c r="E104" s="363">
        <v>0</v>
      </c>
      <c r="F104" s="363">
        <v>1400</v>
      </c>
      <c r="G104" s="364">
        <v>1400</v>
      </c>
      <c r="H104"/>
      <c r="I104"/>
    </row>
    <row r="105" spans="1:9" x14ac:dyDescent="0.2">
      <c r="A105" s="362" t="s">
        <v>155</v>
      </c>
      <c r="B105" s="363">
        <v>0</v>
      </c>
      <c r="C105" s="363">
        <v>0</v>
      </c>
      <c r="D105" s="363">
        <v>0</v>
      </c>
      <c r="E105" s="363">
        <v>0</v>
      </c>
      <c r="F105" s="363">
        <v>330</v>
      </c>
      <c r="G105" s="364">
        <v>330</v>
      </c>
      <c r="H105"/>
      <c r="I105"/>
    </row>
    <row r="106" spans="1:9" x14ac:dyDescent="0.2">
      <c r="A106" s="362" t="s">
        <v>636</v>
      </c>
      <c r="B106" s="363">
        <v>0</v>
      </c>
      <c r="C106" s="363">
        <v>0</v>
      </c>
      <c r="D106" s="363">
        <v>0</v>
      </c>
      <c r="E106" s="363">
        <v>0</v>
      </c>
      <c r="F106" s="363">
        <v>424</v>
      </c>
      <c r="G106" s="364">
        <v>424</v>
      </c>
      <c r="H106"/>
      <c r="I106"/>
    </row>
    <row r="107" spans="1:9" x14ac:dyDescent="0.2">
      <c r="A107" s="362" t="s">
        <v>637</v>
      </c>
      <c r="B107" s="363">
        <v>0</v>
      </c>
      <c r="C107" s="363">
        <v>0</v>
      </c>
      <c r="D107" s="363">
        <v>0</v>
      </c>
      <c r="E107" s="363">
        <v>0</v>
      </c>
      <c r="F107" s="363">
        <v>1815</v>
      </c>
      <c r="G107" s="364">
        <v>1815</v>
      </c>
      <c r="H107"/>
      <c r="I107"/>
    </row>
    <row r="108" spans="1:9" x14ac:dyDescent="0.2">
      <c r="A108" s="362" t="s">
        <v>642</v>
      </c>
      <c r="B108" s="363">
        <v>0</v>
      </c>
      <c r="C108" s="363">
        <v>0</v>
      </c>
      <c r="D108" s="363">
        <v>0</v>
      </c>
      <c r="E108" s="363">
        <v>0</v>
      </c>
      <c r="F108" s="363">
        <v>400</v>
      </c>
      <c r="G108" s="364">
        <v>400</v>
      </c>
      <c r="H108"/>
      <c r="I108"/>
    </row>
    <row r="109" spans="1:9" x14ac:dyDescent="0.2">
      <c r="A109" s="362" t="s">
        <v>643</v>
      </c>
      <c r="B109" s="363">
        <v>0</v>
      </c>
      <c r="C109" s="363">
        <v>0</v>
      </c>
      <c r="D109" s="363">
        <v>0</v>
      </c>
      <c r="E109" s="363">
        <v>0</v>
      </c>
      <c r="F109" s="363">
        <v>200</v>
      </c>
      <c r="G109" s="364">
        <v>200</v>
      </c>
      <c r="H109"/>
      <c r="I109"/>
    </row>
    <row r="110" spans="1:9" x14ac:dyDescent="0.2">
      <c r="A110" s="362" t="s">
        <v>641</v>
      </c>
      <c r="B110" s="363">
        <v>0</v>
      </c>
      <c r="C110" s="363">
        <v>0</v>
      </c>
      <c r="D110" s="363">
        <v>0</v>
      </c>
      <c r="E110" s="363">
        <v>0</v>
      </c>
      <c r="F110" s="363">
        <v>16792</v>
      </c>
      <c r="G110" s="364">
        <v>16792</v>
      </c>
      <c r="H110"/>
      <c r="I110"/>
    </row>
    <row r="111" spans="1:9" x14ac:dyDescent="0.2">
      <c r="A111" s="362" t="s">
        <v>638</v>
      </c>
      <c r="B111" s="363">
        <v>0</v>
      </c>
      <c r="C111" s="363">
        <v>0</v>
      </c>
      <c r="D111" s="363">
        <v>0</v>
      </c>
      <c r="E111" s="363">
        <v>0</v>
      </c>
      <c r="F111" s="363">
        <v>4249</v>
      </c>
      <c r="G111" s="364">
        <v>4249</v>
      </c>
      <c r="H111"/>
      <c r="I111"/>
    </row>
    <row r="112" spans="1:9" x14ac:dyDescent="0.2">
      <c r="A112" s="362" t="s">
        <v>639</v>
      </c>
      <c r="B112" s="363">
        <v>0</v>
      </c>
      <c r="C112" s="363">
        <v>0</v>
      </c>
      <c r="D112" s="363">
        <v>0</v>
      </c>
      <c r="E112" s="363">
        <v>0</v>
      </c>
      <c r="F112" s="363">
        <v>1853</v>
      </c>
      <c r="G112" s="364">
        <v>1853</v>
      </c>
      <c r="H112"/>
      <c r="I112"/>
    </row>
    <row r="113" spans="1:9" x14ac:dyDescent="0.2">
      <c r="A113" s="362" t="s">
        <v>640</v>
      </c>
      <c r="B113" s="363">
        <v>0</v>
      </c>
      <c r="C113" s="363">
        <v>0</v>
      </c>
      <c r="D113" s="363">
        <v>0</v>
      </c>
      <c r="E113" s="363">
        <v>0</v>
      </c>
      <c r="F113" s="363">
        <v>45</v>
      </c>
      <c r="G113" s="364">
        <v>45</v>
      </c>
      <c r="H113"/>
      <c r="I113"/>
    </row>
    <row r="114" spans="1:9" x14ac:dyDescent="0.2">
      <c r="A114" s="362" t="s">
        <v>644</v>
      </c>
      <c r="B114" s="363">
        <v>0</v>
      </c>
      <c r="C114" s="363">
        <v>0</v>
      </c>
      <c r="D114" s="363">
        <v>0</v>
      </c>
      <c r="E114" s="363">
        <v>0</v>
      </c>
      <c r="F114" s="363">
        <v>8000</v>
      </c>
      <c r="G114" s="364">
        <v>8000</v>
      </c>
      <c r="H114"/>
      <c r="I114"/>
    </row>
    <row r="115" spans="1:9" x14ac:dyDescent="0.2">
      <c r="A115" s="362" t="s">
        <v>645</v>
      </c>
      <c r="B115" s="363">
        <v>0</v>
      </c>
      <c r="C115" s="363">
        <v>0</v>
      </c>
      <c r="D115" s="363">
        <v>0</v>
      </c>
      <c r="E115" s="363">
        <v>0</v>
      </c>
      <c r="F115" s="363">
        <v>600</v>
      </c>
      <c r="G115" s="364">
        <v>600</v>
      </c>
      <c r="H115"/>
      <c r="I115"/>
    </row>
    <row r="116" spans="1:9" x14ac:dyDescent="0.2">
      <c r="A116" s="362" t="s">
        <v>646</v>
      </c>
      <c r="B116" s="363">
        <v>0</v>
      </c>
      <c r="C116" s="363">
        <v>0</v>
      </c>
      <c r="D116" s="363">
        <v>0</v>
      </c>
      <c r="E116" s="363">
        <v>0</v>
      </c>
      <c r="F116" s="363">
        <v>1048</v>
      </c>
      <c r="G116" s="364">
        <v>1048</v>
      </c>
      <c r="H116"/>
      <c r="I116"/>
    </row>
    <row r="117" spans="1:9" x14ac:dyDescent="0.2">
      <c r="A117" s="362" t="s">
        <v>156</v>
      </c>
      <c r="B117" s="363">
        <v>0</v>
      </c>
      <c r="C117" s="363">
        <v>0</v>
      </c>
      <c r="D117" s="363">
        <v>0</v>
      </c>
      <c r="E117" s="363">
        <v>0</v>
      </c>
      <c r="F117" s="363">
        <v>37156</v>
      </c>
      <c r="G117" s="364">
        <v>37156</v>
      </c>
      <c r="H117"/>
      <c r="I117"/>
    </row>
    <row r="118" spans="1:9" x14ac:dyDescent="0.2">
      <c r="A118" s="362" t="s">
        <v>250</v>
      </c>
      <c r="B118" s="363">
        <v>0</v>
      </c>
      <c r="C118" s="363">
        <v>0</v>
      </c>
      <c r="D118" s="363">
        <v>0</v>
      </c>
      <c r="E118" s="363">
        <v>0</v>
      </c>
      <c r="F118" s="363">
        <v>37156</v>
      </c>
      <c r="G118" s="364">
        <v>37156</v>
      </c>
      <c r="H118"/>
      <c r="I118"/>
    </row>
    <row r="119" spans="1:9" x14ac:dyDescent="0.2">
      <c r="A119" s="362" t="s">
        <v>49</v>
      </c>
      <c r="B119" s="394"/>
      <c r="C119" s="394"/>
      <c r="D119" s="394"/>
      <c r="E119" s="394"/>
      <c r="F119" s="394"/>
      <c r="G119" s="395"/>
      <c r="H119"/>
      <c r="I119"/>
    </row>
    <row r="120" spans="1:9" x14ac:dyDescent="0.2">
      <c r="A120" s="362" t="s">
        <v>157</v>
      </c>
      <c r="B120" s="394"/>
      <c r="C120" s="394"/>
      <c r="D120" s="394"/>
      <c r="E120" s="394"/>
      <c r="F120" s="394"/>
      <c r="G120" s="395"/>
      <c r="H120"/>
      <c r="I120"/>
    </row>
    <row r="121" spans="1:9" x14ac:dyDescent="0.2">
      <c r="A121" s="362" t="s">
        <v>520</v>
      </c>
      <c r="B121" s="363">
        <v>0</v>
      </c>
      <c r="C121" s="363">
        <v>0</v>
      </c>
      <c r="D121" s="363">
        <v>0</v>
      </c>
      <c r="E121" s="363">
        <v>75</v>
      </c>
      <c r="F121" s="363">
        <v>0</v>
      </c>
      <c r="G121" s="364">
        <v>75</v>
      </c>
      <c r="H121"/>
      <c r="I121"/>
    </row>
    <row r="122" spans="1:9" x14ac:dyDescent="0.2">
      <c r="A122" s="362" t="s">
        <v>521</v>
      </c>
      <c r="B122" s="363">
        <v>0</v>
      </c>
      <c r="C122" s="363">
        <v>0</v>
      </c>
      <c r="D122" s="363">
        <v>0</v>
      </c>
      <c r="E122" s="363">
        <v>425</v>
      </c>
      <c r="F122" s="363">
        <v>0</v>
      </c>
      <c r="G122" s="364">
        <v>425</v>
      </c>
      <c r="H122"/>
      <c r="I122"/>
    </row>
    <row r="123" spans="1:9" x14ac:dyDescent="0.2">
      <c r="A123" s="362" t="s">
        <v>522</v>
      </c>
      <c r="B123" s="363">
        <v>0</v>
      </c>
      <c r="C123" s="363">
        <v>0</v>
      </c>
      <c r="D123" s="363">
        <v>0</v>
      </c>
      <c r="E123" s="363">
        <v>110</v>
      </c>
      <c r="F123" s="363">
        <v>0</v>
      </c>
      <c r="G123" s="364">
        <v>110</v>
      </c>
      <c r="H123"/>
      <c r="I123"/>
    </row>
    <row r="124" spans="1:9" x14ac:dyDescent="0.2">
      <c r="A124" s="362" t="s">
        <v>523</v>
      </c>
      <c r="B124" s="363">
        <v>0</v>
      </c>
      <c r="C124" s="363">
        <v>0</v>
      </c>
      <c r="D124" s="363">
        <v>0</v>
      </c>
      <c r="E124" s="363">
        <v>400</v>
      </c>
      <c r="F124" s="363">
        <v>0</v>
      </c>
      <c r="G124" s="364">
        <v>400</v>
      </c>
      <c r="H124"/>
      <c r="I124"/>
    </row>
    <row r="125" spans="1:9" x14ac:dyDescent="0.2">
      <c r="A125" s="362" t="s">
        <v>524</v>
      </c>
      <c r="B125" s="363">
        <v>0</v>
      </c>
      <c r="C125" s="363">
        <v>0</v>
      </c>
      <c r="D125" s="363">
        <v>0</v>
      </c>
      <c r="E125" s="363">
        <v>110</v>
      </c>
      <c r="F125" s="363">
        <v>0</v>
      </c>
      <c r="G125" s="364">
        <v>110</v>
      </c>
      <c r="H125"/>
      <c r="I125"/>
    </row>
    <row r="126" spans="1:9" x14ac:dyDescent="0.2">
      <c r="A126" s="362" t="s">
        <v>525</v>
      </c>
      <c r="B126" s="363">
        <v>0</v>
      </c>
      <c r="C126" s="363">
        <v>0</v>
      </c>
      <c r="D126" s="363">
        <v>0</v>
      </c>
      <c r="E126" s="363">
        <v>400</v>
      </c>
      <c r="F126" s="363">
        <v>0</v>
      </c>
      <c r="G126" s="364">
        <v>400</v>
      </c>
      <c r="H126"/>
      <c r="I126"/>
    </row>
    <row r="127" spans="1:9" x14ac:dyDescent="0.2">
      <c r="A127" s="362" t="s">
        <v>526</v>
      </c>
      <c r="B127" s="363">
        <v>0</v>
      </c>
      <c r="C127" s="363">
        <v>0</v>
      </c>
      <c r="D127" s="363">
        <v>0</v>
      </c>
      <c r="E127" s="363">
        <v>1750</v>
      </c>
      <c r="F127" s="363">
        <v>0</v>
      </c>
      <c r="G127" s="364">
        <v>1750</v>
      </c>
      <c r="H127"/>
      <c r="I127"/>
    </row>
    <row r="128" spans="1:9" x14ac:dyDescent="0.2">
      <c r="A128" s="362" t="s">
        <v>527</v>
      </c>
      <c r="B128" s="363">
        <v>0</v>
      </c>
      <c r="C128" s="363">
        <v>0</v>
      </c>
      <c r="D128" s="363">
        <v>0</v>
      </c>
      <c r="E128" s="363">
        <v>400</v>
      </c>
      <c r="F128" s="363">
        <v>0</v>
      </c>
      <c r="G128" s="364">
        <v>400</v>
      </c>
      <c r="H128"/>
      <c r="I128"/>
    </row>
    <row r="129" spans="1:9" x14ac:dyDescent="0.2">
      <c r="A129" s="362" t="s">
        <v>529</v>
      </c>
      <c r="B129" s="363">
        <v>0</v>
      </c>
      <c r="C129" s="363">
        <v>0</v>
      </c>
      <c r="D129" s="363">
        <v>0</v>
      </c>
      <c r="E129" s="363">
        <v>500</v>
      </c>
      <c r="F129" s="363">
        <v>0</v>
      </c>
      <c r="G129" s="364">
        <v>500</v>
      </c>
      <c r="H129"/>
      <c r="I129"/>
    </row>
    <row r="130" spans="1:9" x14ac:dyDescent="0.2">
      <c r="A130" s="362" t="s">
        <v>158</v>
      </c>
      <c r="B130" s="363">
        <v>0</v>
      </c>
      <c r="C130" s="363">
        <v>0</v>
      </c>
      <c r="D130" s="363">
        <v>0</v>
      </c>
      <c r="E130" s="363">
        <v>4170</v>
      </c>
      <c r="F130" s="363">
        <v>0</v>
      </c>
      <c r="G130" s="364">
        <v>4170</v>
      </c>
      <c r="H130"/>
      <c r="I130"/>
    </row>
    <row r="131" spans="1:9" x14ac:dyDescent="0.2">
      <c r="A131" s="362" t="s">
        <v>159</v>
      </c>
      <c r="B131" s="394"/>
      <c r="C131" s="394"/>
      <c r="D131" s="394"/>
      <c r="E131" s="394"/>
      <c r="F131" s="394"/>
      <c r="G131" s="395"/>
      <c r="H131"/>
      <c r="I131"/>
    </row>
    <row r="132" spans="1:9" x14ac:dyDescent="0.2">
      <c r="A132" s="362" t="s">
        <v>519</v>
      </c>
      <c r="B132" s="363">
        <v>0</v>
      </c>
      <c r="C132" s="363">
        <v>0</v>
      </c>
      <c r="D132" s="363">
        <v>0</v>
      </c>
      <c r="E132" s="363">
        <v>810</v>
      </c>
      <c r="F132" s="363">
        <v>0</v>
      </c>
      <c r="G132" s="364">
        <v>810</v>
      </c>
      <c r="H132"/>
      <c r="I132"/>
    </row>
    <row r="133" spans="1:9" x14ac:dyDescent="0.2">
      <c r="A133" s="362" t="s">
        <v>528</v>
      </c>
      <c r="B133" s="363">
        <v>0</v>
      </c>
      <c r="C133" s="363">
        <v>0</v>
      </c>
      <c r="D133" s="363">
        <v>0</v>
      </c>
      <c r="E133" s="363">
        <v>140</v>
      </c>
      <c r="F133" s="363">
        <v>0</v>
      </c>
      <c r="G133" s="364">
        <v>140</v>
      </c>
      <c r="H133"/>
      <c r="I133"/>
    </row>
    <row r="134" spans="1:9" x14ac:dyDescent="0.2">
      <c r="A134" s="362" t="s">
        <v>200</v>
      </c>
      <c r="B134" s="363">
        <v>0</v>
      </c>
      <c r="C134" s="363">
        <v>0</v>
      </c>
      <c r="D134" s="363">
        <v>0</v>
      </c>
      <c r="E134" s="363">
        <v>950</v>
      </c>
      <c r="F134" s="363">
        <v>0</v>
      </c>
      <c r="G134" s="364">
        <v>950</v>
      </c>
      <c r="H134"/>
      <c r="I134"/>
    </row>
    <row r="135" spans="1:9" x14ac:dyDescent="0.2">
      <c r="A135" s="362" t="s">
        <v>51</v>
      </c>
      <c r="B135" s="363">
        <v>0</v>
      </c>
      <c r="C135" s="363">
        <v>0</v>
      </c>
      <c r="D135" s="363">
        <v>0</v>
      </c>
      <c r="E135" s="363">
        <v>5120</v>
      </c>
      <c r="F135" s="363">
        <v>0</v>
      </c>
      <c r="G135" s="364">
        <v>5120</v>
      </c>
      <c r="H135"/>
      <c r="I135"/>
    </row>
    <row r="136" spans="1:9" x14ac:dyDescent="0.2">
      <c r="A136" s="362" t="s">
        <v>40</v>
      </c>
      <c r="B136" s="394"/>
      <c r="C136" s="394"/>
      <c r="D136" s="394"/>
      <c r="E136" s="394"/>
      <c r="F136" s="394"/>
      <c r="G136" s="395"/>
      <c r="H136"/>
      <c r="I136"/>
    </row>
    <row r="137" spans="1:9" x14ac:dyDescent="0.2">
      <c r="A137" s="362" t="s">
        <v>140</v>
      </c>
      <c r="B137" s="394"/>
      <c r="C137" s="394"/>
      <c r="D137" s="394"/>
      <c r="E137" s="394"/>
      <c r="F137" s="394"/>
      <c r="G137" s="395"/>
      <c r="H137"/>
      <c r="I137"/>
    </row>
    <row r="138" spans="1:9" x14ac:dyDescent="0.2">
      <c r="A138" s="362" t="s">
        <v>141</v>
      </c>
      <c r="B138" s="363">
        <v>4826</v>
      </c>
      <c r="C138" s="363">
        <v>0</v>
      </c>
      <c r="D138" s="363">
        <v>0</v>
      </c>
      <c r="E138" s="363">
        <v>0</v>
      </c>
      <c r="F138" s="363">
        <v>0</v>
      </c>
      <c r="G138" s="364">
        <v>4826</v>
      </c>
      <c r="H138"/>
      <c r="I138"/>
    </row>
    <row r="139" spans="1:9" x14ac:dyDescent="0.2">
      <c r="A139" s="362" t="s">
        <v>142</v>
      </c>
      <c r="B139" s="363">
        <v>4826</v>
      </c>
      <c r="C139" s="363">
        <v>0</v>
      </c>
      <c r="D139" s="363">
        <v>0</v>
      </c>
      <c r="E139" s="363">
        <v>0</v>
      </c>
      <c r="F139" s="363">
        <v>0</v>
      </c>
      <c r="G139" s="364">
        <v>4826</v>
      </c>
      <c r="H139"/>
      <c r="I139"/>
    </row>
    <row r="140" spans="1:9" x14ac:dyDescent="0.2">
      <c r="A140" s="362" t="s">
        <v>159</v>
      </c>
      <c r="B140" s="394"/>
      <c r="C140" s="394"/>
      <c r="D140" s="394"/>
      <c r="E140" s="394"/>
      <c r="F140" s="394"/>
      <c r="G140" s="395"/>
      <c r="H140"/>
      <c r="I140"/>
    </row>
    <row r="141" spans="1:9" x14ac:dyDescent="0.2">
      <c r="A141" s="362" t="s">
        <v>530</v>
      </c>
      <c r="B141" s="363">
        <v>6320</v>
      </c>
      <c r="C141" s="363">
        <v>0</v>
      </c>
      <c r="D141" s="363">
        <v>0</v>
      </c>
      <c r="E141" s="363">
        <v>0</v>
      </c>
      <c r="F141" s="363">
        <v>0</v>
      </c>
      <c r="G141" s="364">
        <v>6320</v>
      </c>
      <c r="H141"/>
      <c r="I141"/>
    </row>
    <row r="142" spans="1:9" x14ac:dyDescent="0.2">
      <c r="A142" s="362" t="s">
        <v>169</v>
      </c>
      <c r="B142" s="363">
        <v>200</v>
      </c>
      <c r="C142" s="363">
        <v>0</v>
      </c>
      <c r="D142" s="363">
        <v>0</v>
      </c>
      <c r="E142" s="363">
        <v>0</v>
      </c>
      <c r="F142" s="363">
        <v>0</v>
      </c>
      <c r="G142" s="364">
        <v>200</v>
      </c>
      <c r="H142"/>
      <c r="I142"/>
    </row>
    <row r="143" spans="1:9" x14ac:dyDescent="0.2">
      <c r="A143" s="362" t="s">
        <v>531</v>
      </c>
      <c r="B143" s="363">
        <v>500</v>
      </c>
      <c r="C143" s="363">
        <v>0</v>
      </c>
      <c r="D143" s="363">
        <v>0</v>
      </c>
      <c r="E143" s="363">
        <v>0</v>
      </c>
      <c r="F143" s="363">
        <v>0</v>
      </c>
      <c r="G143" s="364">
        <v>500</v>
      </c>
      <c r="H143"/>
      <c r="I143"/>
    </row>
    <row r="144" spans="1:9" x14ac:dyDescent="0.2">
      <c r="A144" s="362" t="s">
        <v>200</v>
      </c>
      <c r="B144" s="363">
        <v>7020</v>
      </c>
      <c r="C144" s="363">
        <v>0</v>
      </c>
      <c r="D144" s="363">
        <v>0</v>
      </c>
      <c r="E144" s="363">
        <v>0</v>
      </c>
      <c r="F144" s="363">
        <v>0</v>
      </c>
      <c r="G144" s="364">
        <v>7020</v>
      </c>
      <c r="H144"/>
      <c r="I144"/>
    </row>
    <row r="145" spans="1:9" x14ac:dyDescent="0.2">
      <c r="A145" s="362" t="s">
        <v>43</v>
      </c>
      <c r="B145" s="363">
        <v>11846</v>
      </c>
      <c r="C145" s="363">
        <v>0</v>
      </c>
      <c r="D145" s="363">
        <v>0</v>
      </c>
      <c r="E145" s="363">
        <v>0</v>
      </c>
      <c r="F145" s="363">
        <v>0</v>
      </c>
      <c r="G145" s="364">
        <v>11846</v>
      </c>
      <c r="H145"/>
      <c r="I145"/>
    </row>
    <row r="146" spans="1:9" x14ac:dyDescent="0.2">
      <c r="A146" s="362" t="s">
        <v>462</v>
      </c>
      <c r="B146" s="394"/>
      <c r="C146" s="394"/>
      <c r="D146" s="394"/>
      <c r="E146" s="394"/>
      <c r="F146" s="394"/>
      <c r="G146" s="395"/>
      <c r="H146"/>
      <c r="I146"/>
    </row>
    <row r="147" spans="1:9" x14ac:dyDescent="0.2">
      <c r="A147" s="362" t="s">
        <v>143</v>
      </c>
      <c r="B147" s="394"/>
      <c r="C147" s="394"/>
      <c r="D147" s="394"/>
      <c r="E147" s="394"/>
      <c r="F147" s="394"/>
      <c r="G147" s="395"/>
      <c r="H147"/>
      <c r="I147"/>
    </row>
    <row r="148" spans="1:9" x14ac:dyDescent="0.2">
      <c r="A148" s="362" t="s">
        <v>144</v>
      </c>
      <c r="B148" s="363">
        <v>0</v>
      </c>
      <c r="C148" s="363">
        <v>1000</v>
      </c>
      <c r="D148" s="363">
        <v>0</v>
      </c>
      <c r="E148" s="363">
        <v>0</v>
      </c>
      <c r="F148" s="363">
        <v>0</v>
      </c>
      <c r="G148" s="364">
        <v>1000</v>
      </c>
      <c r="H148"/>
      <c r="I148"/>
    </row>
    <row r="149" spans="1:9" x14ac:dyDescent="0.2">
      <c r="A149" s="362" t="s">
        <v>145</v>
      </c>
      <c r="B149" s="363">
        <v>0</v>
      </c>
      <c r="C149" s="363">
        <v>4325</v>
      </c>
      <c r="D149" s="363">
        <v>0</v>
      </c>
      <c r="E149" s="363">
        <v>0</v>
      </c>
      <c r="F149" s="363">
        <v>0</v>
      </c>
      <c r="G149" s="364">
        <v>4325</v>
      </c>
      <c r="H149"/>
      <c r="I149"/>
    </row>
    <row r="150" spans="1:9" x14ac:dyDescent="0.2">
      <c r="A150" s="362" t="s">
        <v>146</v>
      </c>
      <c r="B150" s="363">
        <v>0</v>
      </c>
      <c r="C150" s="363">
        <v>5325</v>
      </c>
      <c r="D150" s="363">
        <v>0</v>
      </c>
      <c r="E150" s="363">
        <v>0</v>
      </c>
      <c r="F150" s="363">
        <v>0</v>
      </c>
      <c r="G150" s="364">
        <v>5325</v>
      </c>
      <c r="H150"/>
      <c r="I150"/>
    </row>
    <row r="151" spans="1:9" x14ac:dyDescent="0.2">
      <c r="A151" s="362" t="s">
        <v>159</v>
      </c>
      <c r="B151" s="394"/>
      <c r="C151" s="394"/>
      <c r="D151" s="394"/>
      <c r="E151" s="394"/>
      <c r="F151" s="394"/>
      <c r="G151" s="395"/>
      <c r="H151"/>
      <c r="I151"/>
    </row>
    <row r="152" spans="1:9" x14ac:dyDescent="0.2">
      <c r="A152" s="362" t="s">
        <v>160</v>
      </c>
      <c r="B152" s="363">
        <v>0</v>
      </c>
      <c r="C152" s="363">
        <v>3800</v>
      </c>
      <c r="D152" s="363">
        <v>0</v>
      </c>
      <c r="E152" s="363">
        <v>0</v>
      </c>
      <c r="F152" s="363">
        <v>0</v>
      </c>
      <c r="G152" s="364">
        <v>3800</v>
      </c>
      <c r="H152"/>
      <c r="I152"/>
    </row>
    <row r="153" spans="1:9" x14ac:dyDescent="0.2">
      <c r="A153" s="362" t="s">
        <v>161</v>
      </c>
      <c r="B153" s="363">
        <v>0</v>
      </c>
      <c r="C153" s="363">
        <v>12500</v>
      </c>
      <c r="D153" s="363">
        <v>0</v>
      </c>
      <c r="E153" s="363">
        <v>0</v>
      </c>
      <c r="F153" s="363">
        <v>0</v>
      </c>
      <c r="G153" s="364">
        <v>12500</v>
      </c>
      <c r="H153"/>
      <c r="I153"/>
    </row>
    <row r="154" spans="1:9" x14ac:dyDescent="0.2">
      <c r="A154" s="362" t="s">
        <v>162</v>
      </c>
      <c r="B154" s="363">
        <v>0</v>
      </c>
      <c r="C154" s="363">
        <v>13600</v>
      </c>
      <c r="D154" s="363">
        <v>0</v>
      </c>
      <c r="E154" s="363">
        <v>0</v>
      </c>
      <c r="F154" s="363">
        <v>0</v>
      </c>
      <c r="G154" s="364">
        <v>13600</v>
      </c>
      <c r="H154"/>
      <c r="I154"/>
    </row>
    <row r="155" spans="1:9" x14ac:dyDescent="0.2">
      <c r="A155" s="362" t="s">
        <v>163</v>
      </c>
      <c r="B155" s="363">
        <v>0</v>
      </c>
      <c r="C155" s="363">
        <v>11200</v>
      </c>
      <c r="D155" s="363">
        <v>0</v>
      </c>
      <c r="E155" s="363">
        <v>0</v>
      </c>
      <c r="F155" s="363">
        <v>0</v>
      </c>
      <c r="G155" s="364">
        <v>11200</v>
      </c>
      <c r="H155"/>
      <c r="I155"/>
    </row>
    <row r="156" spans="1:9" x14ac:dyDescent="0.2">
      <c r="A156" s="362" t="s">
        <v>166</v>
      </c>
      <c r="B156" s="363">
        <v>0</v>
      </c>
      <c r="C156" s="363">
        <v>700</v>
      </c>
      <c r="D156" s="363">
        <v>0</v>
      </c>
      <c r="E156" s="363">
        <v>0</v>
      </c>
      <c r="F156" s="363">
        <v>0</v>
      </c>
      <c r="G156" s="364">
        <v>700</v>
      </c>
      <c r="H156"/>
      <c r="I156"/>
    </row>
    <row r="157" spans="1:9" x14ac:dyDescent="0.2">
      <c r="A157" s="362" t="s">
        <v>167</v>
      </c>
      <c r="B157" s="363">
        <v>0</v>
      </c>
      <c r="C157" s="363">
        <v>300</v>
      </c>
      <c r="D157" s="363">
        <v>0</v>
      </c>
      <c r="E157" s="363">
        <v>0</v>
      </c>
      <c r="F157" s="363">
        <v>0</v>
      </c>
      <c r="G157" s="364">
        <v>300</v>
      </c>
      <c r="H157"/>
      <c r="I157"/>
    </row>
    <row r="158" spans="1:9" x14ac:dyDescent="0.2">
      <c r="A158" s="362" t="s">
        <v>168</v>
      </c>
      <c r="B158" s="363">
        <v>0</v>
      </c>
      <c r="C158" s="363">
        <v>3800</v>
      </c>
      <c r="D158" s="363">
        <v>0</v>
      </c>
      <c r="E158" s="363">
        <v>0</v>
      </c>
      <c r="F158" s="363">
        <v>0</v>
      </c>
      <c r="G158" s="364">
        <v>3800</v>
      </c>
      <c r="H158"/>
      <c r="I158"/>
    </row>
    <row r="159" spans="1:9" x14ac:dyDescent="0.2">
      <c r="A159" s="362" t="s">
        <v>490</v>
      </c>
      <c r="B159" s="363">
        <v>0</v>
      </c>
      <c r="C159" s="363">
        <v>250</v>
      </c>
      <c r="D159" s="363">
        <v>0</v>
      </c>
      <c r="E159" s="363">
        <v>0</v>
      </c>
      <c r="F159" s="363">
        <v>0</v>
      </c>
      <c r="G159" s="364">
        <v>250</v>
      </c>
      <c r="H159"/>
      <c r="I159"/>
    </row>
    <row r="160" spans="1:9" x14ac:dyDescent="0.2">
      <c r="A160" s="362" t="s">
        <v>494</v>
      </c>
      <c r="B160" s="363">
        <v>0</v>
      </c>
      <c r="C160" s="363">
        <v>900</v>
      </c>
      <c r="D160" s="363">
        <v>0</v>
      </c>
      <c r="E160" s="363">
        <v>0</v>
      </c>
      <c r="F160" s="363">
        <v>0</v>
      </c>
      <c r="G160" s="364">
        <v>900</v>
      </c>
      <c r="H160"/>
      <c r="I160"/>
    </row>
    <row r="161" spans="1:9" x14ac:dyDescent="0.2">
      <c r="A161" s="362" t="s">
        <v>173</v>
      </c>
      <c r="B161" s="363">
        <v>0</v>
      </c>
      <c r="C161" s="363">
        <v>1000</v>
      </c>
      <c r="D161" s="363">
        <v>0</v>
      </c>
      <c r="E161" s="363">
        <v>0</v>
      </c>
      <c r="F161" s="363">
        <v>0</v>
      </c>
      <c r="G161" s="364">
        <v>1000</v>
      </c>
      <c r="H161"/>
      <c r="I161"/>
    </row>
    <row r="162" spans="1:9" x14ac:dyDescent="0.2">
      <c r="A162" s="362" t="s">
        <v>174</v>
      </c>
      <c r="B162" s="363">
        <v>0</v>
      </c>
      <c r="C162" s="363">
        <v>100</v>
      </c>
      <c r="D162" s="363">
        <v>0</v>
      </c>
      <c r="E162" s="363">
        <v>0</v>
      </c>
      <c r="F162" s="363">
        <v>0</v>
      </c>
      <c r="G162" s="364">
        <v>100</v>
      </c>
      <c r="H162"/>
      <c r="I162"/>
    </row>
    <row r="163" spans="1:9" x14ac:dyDescent="0.2">
      <c r="A163" s="362" t="s">
        <v>185</v>
      </c>
      <c r="B163" s="363">
        <v>0</v>
      </c>
      <c r="C163" s="363">
        <v>351</v>
      </c>
      <c r="D163" s="363">
        <v>0</v>
      </c>
      <c r="E163" s="363">
        <v>0</v>
      </c>
      <c r="F163" s="363">
        <v>0</v>
      </c>
      <c r="G163" s="364">
        <v>351</v>
      </c>
      <c r="H163"/>
      <c r="I163"/>
    </row>
    <row r="164" spans="1:9" x14ac:dyDescent="0.2">
      <c r="A164" s="362" t="s">
        <v>186</v>
      </c>
      <c r="B164" s="363">
        <v>0</v>
      </c>
      <c r="C164" s="363">
        <v>700</v>
      </c>
      <c r="D164" s="363">
        <v>0</v>
      </c>
      <c r="E164" s="363">
        <v>0</v>
      </c>
      <c r="F164" s="363">
        <v>0</v>
      </c>
      <c r="G164" s="364">
        <v>700</v>
      </c>
      <c r="H164"/>
      <c r="I164"/>
    </row>
    <row r="165" spans="1:9" x14ac:dyDescent="0.2">
      <c r="A165" s="362" t="s">
        <v>465</v>
      </c>
      <c r="B165" s="363">
        <v>0</v>
      </c>
      <c r="C165" s="363">
        <v>4000</v>
      </c>
      <c r="D165" s="363">
        <v>0</v>
      </c>
      <c r="E165" s="363">
        <v>0</v>
      </c>
      <c r="F165" s="363">
        <v>0</v>
      </c>
      <c r="G165" s="364">
        <v>4000</v>
      </c>
      <c r="H165"/>
      <c r="I165"/>
    </row>
    <row r="166" spans="1:9" x14ac:dyDescent="0.2">
      <c r="A166" s="362" t="s">
        <v>192</v>
      </c>
      <c r="B166" s="363">
        <v>0</v>
      </c>
      <c r="C166" s="363">
        <v>500</v>
      </c>
      <c r="D166" s="363">
        <v>0</v>
      </c>
      <c r="E166" s="363">
        <v>0</v>
      </c>
      <c r="F166" s="363">
        <v>0</v>
      </c>
      <c r="G166" s="364">
        <v>500</v>
      </c>
      <c r="H166"/>
      <c r="I166"/>
    </row>
    <row r="167" spans="1:9" x14ac:dyDescent="0.2">
      <c r="A167" s="362" t="s">
        <v>476</v>
      </c>
      <c r="B167" s="363">
        <v>0</v>
      </c>
      <c r="C167" s="363">
        <v>340</v>
      </c>
      <c r="D167" s="363">
        <v>0</v>
      </c>
      <c r="E167" s="363">
        <v>0</v>
      </c>
      <c r="F167" s="363">
        <v>0</v>
      </c>
      <c r="G167" s="364">
        <v>340</v>
      </c>
      <c r="H167"/>
      <c r="I167"/>
    </row>
    <row r="168" spans="1:9" x14ac:dyDescent="0.2">
      <c r="A168" s="362" t="s">
        <v>198</v>
      </c>
      <c r="B168" s="363">
        <v>0</v>
      </c>
      <c r="C168" s="363">
        <v>2010</v>
      </c>
      <c r="D168" s="363">
        <v>0</v>
      </c>
      <c r="E168" s="363">
        <v>0</v>
      </c>
      <c r="F168" s="363">
        <v>0</v>
      </c>
      <c r="G168" s="364">
        <v>2010</v>
      </c>
      <c r="H168"/>
      <c r="I168"/>
    </row>
    <row r="169" spans="1:9" x14ac:dyDescent="0.2">
      <c r="A169" s="362" t="s">
        <v>199</v>
      </c>
      <c r="B169" s="363">
        <v>0</v>
      </c>
      <c r="C169" s="363">
        <v>153</v>
      </c>
      <c r="D169" s="363">
        <v>0</v>
      </c>
      <c r="E169" s="363">
        <v>0</v>
      </c>
      <c r="F169" s="363">
        <v>0</v>
      </c>
      <c r="G169" s="364">
        <v>153</v>
      </c>
      <c r="H169"/>
      <c r="I169"/>
    </row>
    <row r="170" spans="1:9" x14ac:dyDescent="0.2">
      <c r="A170" s="362" t="s">
        <v>484</v>
      </c>
      <c r="B170" s="363">
        <v>0</v>
      </c>
      <c r="C170" s="363">
        <v>500</v>
      </c>
      <c r="D170" s="363">
        <v>0</v>
      </c>
      <c r="E170" s="363">
        <v>0</v>
      </c>
      <c r="F170" s="363">
        <v>0</v>
      </c>
      <c r="G170" s="364">
        <v>500</v>
      </c>
      <c r="H170"/>
      <c r="I170"/>
    </row>
    <row r="171" spans="1:9" x14ac:dyDescent="0.2">
      <c r="A171" s="362" t="s">
        <v>473</v>
      </c>
      <c r="B171" s="363">
        <v>0</v>
      </c>
      <c r="C171" s="363">
        <v>700</v>
      </c>
      <c r="D171" s="363">
        <v>0</v>
      </c>
      <c r="E171" s="363">
        <v>0</v>
      </c>
      <c r="F171" s="363">
        <v>0</v>
      </c>
      <c r="G171" s="364">
        <v>700</v>
      </c>
      <c r="H171"/>
      <c r="I171"/>
    </row>
    <row r="172" spans="1:9" x14ac:dyDescent="0.2">
      <c r="A172" s="362" t="s">
        <v>474</v>
      </c>
      <c r="B172" s="363">
        <v>0</v>
      </c>
      <c r="C172" s="363">
        <v>250</v>
      </c>
      <c r="D172" s="363">
        <v>0</v>
      </c>
      <c r="E172" s="363">
        <v>0</v>
      </c>
      <c r="F172" s="363">
        <v>0</v>
      </c>
      <c r="G172" s="364">
        <v>250</v>
      </c>
      <c r="H172"/>
      <c r="I172"/>
    </row>
    <row r="173" spans="1:9" x14ac:dyDescent="0.2">
      <c r="A173" s="362" t="s">
        <v>475</v>
      </c>
      <c r="B173" s="363">
        <v>0</v>
      </c>
      <c r="C173" s="363">
        <v>260</v>
      </c>
      <c r="D173" s="363">
        <v>0</v>
      </c>
      <c r="E173" s="363">
        <v>0</v>
      </c>
      <c r="F173" s="363">
        <v>0</v>
      </c>
      <c r="G173" s="364">
        <v>260</v>
      </c>
      <c r="H173"/>
      <c r="I173"/>
    </row>
    <row r="174" spans="1:9" x14ac:dyDescent="0.2">
      <c r="A174" s="362" t="s">
        <v>485</v>
      </c>
      <c r="B174" s="363">
        <v>0</v>
      </c>
      <c r="C174" s="363">
        <v>175</v>
      </c>
      <c r="D174" s="363">
        <v>0</v>
      </c>
      <c r="E174" s="363">
        <v>0</v>
      </c>
      <c r="F174" s="363">
        <v>0</v>
      </c>
      <c r="G174" s="364">
        <v>175</v>
      </c>
      <c r="H174"/>
      <c r="I174"/>
    </row>
    <row r="175" spans="1:9" x14ac:dyDescent="0.2">
      <c r="A175" s="362" t="s">
        <v>504</v>
      </c>
      <c r="B175" s="363">
        <v>0</v>
      </c>
      <c r="C175" s="363">
        <v>8200</v>
      </c>
      <c r="D175" s="363">
        <v>0</v>
      </c>
      <c r="E175" s="363">
        <v>0</v>
      </c>
      <c r="F175" s="363">
        <v>0</v>
      </c>
      <c r="G175" s="364">
        <v>8200</v>
      </c>
      <c r="H175"/>
      <c r="I175"/>
    </row>
    <row r="176" spans="1:9" x14ac:dyDescent="0.2">
      <c r="A176" s="362" t="s">
        <v>466</v>
      </c>
      <c r="B176" s="363">
        <v>0</v>
      </c>
      <c r="C176" s="363">
        <v>575</v>
      </c>
      <c r="D176" s="363">
        <v>0</v>
      </c>
      <c r="E176" s="363">
        <v>0</v>
      </c>
      <c r="F176" s="363">
        <v>0</v>
      </c>
      <c r="G176" s="364">
        <v>575</v>
      </c>
      <c r="H176"/>
      <c r="I176"/>
    </row>
    <row r="177" spans="1:9" x14ac:dyDescent="0.2">
      <c r="A177" s="362" t="s">
        <v>477</v>
      </c>
      <c r="B177" s="363">
        <v>0</v>
      </c>
      <c r="C177" s="363">
        <v>2000</v>
      </c>
      <c r="D177" s="363">
        <v>0</v>
      </c>
      <c r="E177" s="363">
        <v>0</v>
      </c>
      <c r="F177" s="363">
        <v>0</v>
      </c>
      <c r="G177" s="364">
        <v>2000</v>
      </c>
      <c r="H177"/>
      <c r="I177"/>
    </row>
    <row r="178" spans="1:9" x14ac:dyDescent="0.2">
      <c r="A178" s="362" t="s">
        <v>478</v>
      </c>
      <c r="B178" s="363">
        <v>0</v>
      </c>
      <c r="C178" s="363">
        <v>9821</v>
      </c>
      <c r="D178" s="363">
        <v>0</v>
      </c>
      <c r="E178" s="363">
        <v>0</v>
      </c>
      <c r="F178" s="363">
        <v>0</v>
      </c>
      <c r="G178" s="364">
        <v>9821</v>
      </c>
      <c r="H178"/>
      <c r="I178"/>
    </row>
    <row r="179" spans="1:9" x14ac:dyDescent="0.2">
      <c r="A179" s="362" t="s">
        <v>479</v>
      </c>
      <c r="B179" s="363">
        <v>0</v>
      </c>
      <c r="C179" s="363">
        <v>4400</v>
      </c>
      <c r="D179" s="363">
        <v>0</v>
      </c>
      <c r="E179" s="363">
        <v>0</v>
      </c>
      <c r="F179" s="363">
        <v>0</v>
      </c>
      <c r="G179" s="364">
        <v>4400</v>
      </c>
      <c r="H179"/>
      <c r="I179"/>
    </row>
    <row r="180" spans="1:9" x14ac:dyDescent="0.2">
      <c r="A180" s="362" t="s">
        <v>486</v>
      </c>
      <c r="B180" s="363">
        <v>0</v>
      </c>
      <c r="C180" s="363">
        <v>510</v>
      </c>
      <c r="D180" s="363">
        <v>0</v>
      </c>
      <c r="E180" s="363">
        <v>0</v>
      </c>
      <c r="F180" s="363">
        <v>0</v>
      </c>
      <c r="G180" s="364">
        <v>510</v>
      </c>
      <c r="H180"/>
      <c r="I180"/>
    </row>
    <row r="181" spans="1:9" x14ac:dyDescent="0.2">
      <c r="A181" s="362" t="s">
        <v>487</v>
      </c>
      <c r="B181" s="363">
        <v>0</v>
      </c>
      <c r="C181" s="363">
        <v>700</v>
      </c>
      <c r="D181" s="363">
        <v>0</v>
      </c>
      <c r="E181" s="363">
        <v>0</v>
      </c>
      <c r="F181" s="363">
        <v>0</v>
      </c>
      <c r="G181" s="364">
        <v>700</v>
      </c>
      <c r="H181"/>
      <c r="I181"/>
    </row>
    <row r="182" spans="1:9" x14ac:dyDescent="0.2">
      <c r="A182" s="362" t="s">
        <v>488</v>
      </c>
      <c r="B182" s="363">
        <v>0</v>
      </c>
      <c r="C182" s="363">
        <v>12775</v>
      </c>
      <c r="D182" s="363">
        <v>0</v>
      </c>
      <c r="E182" s="363">
        <v>0</v>
      </c>
      <c r="F182" s="363">
        <v>0</v>
      </c>
      <c r="G182" s="364">
        <v>12775</v>
      </c>
      <c r="H182"/>
      <c r="I182"/>
    </row>
    <row r="183" spans="1:9" x14ac:dyDescent="0.2">
      <c r="A183" s="362" t="s">
        <v>489</v>
      </c>
      <c r="B183" s="363">
        <v>0</v>
      </c>
      <c r="C183" s="363">
        <v>625</v>
      </c>
      <c r="D183" s="363">
        <v>0</v>
      </c>
      <c r="E183" s="363">
        <v>0</v>
      </c>
      <c r="F183" s="363">
        <v>0</v>
      </c>
      <c r="G183" s="364">
        <v>625</v>
      </c>
      <c r="H183"/>
      <c r="I183"/>
    </row>
    <row r="184" spans="1:9" x14ac:dyDescent="0.2">
      <c r="A184" s="362" t="s">
        <v>467</v>
      </c>
      <c r="B184" s="363">
        <v>0</v>
      </c>
      <c r="C184" s="363">
        <v>2089</v>
      </c>
      <c r="D184" s="363">
        <v>0</v>
      </c>
      <c r="E184" s="363">
        <v>0</v>
      </c>
      <c r="F184" s="363">
        <v>0</v>
      </c>
      <c r="G184" s="364">
        <v>2089</v>
      </c>
      <c r="H184"/>
      <c r="I184"/>
    </row>
    <row r="185" spans="1:9" x14ac:dyDescent="0.2">
      <c r="A185" s="362" t="s">
        <v>501</v>
      </c>
      <c r="B185" s="363">
        <v>0</v>
      </c>
      <c r="C185" s="363">
        <v>1300</v>
      </c>
      <c r="D185" s="363">
        <v>0</v>
      </c>
      <c r="E185" s="363">
        <v>0</v>
      </c>
      <c r="F185" s="363">
        <v>0</v>
      </c>
      <c r="G185" s="364">
        <v>1300</v>
      </c>
      <c r="H185"/>
      <c r="I185"/>
    </row>
    <row r="186" spans="1:9" x14ac:dyDescent="0.2">
      <c r="A186" s="362" t="s">
        <v>480</v>
      </c>
      <c r="B186" s="363">
        <v>0</v>
      </c>
      <c r="C186" s="363">
        <v>600</v>
      </c>
      <c r="D186" s="363">
        <v>0</v>
      </c>
      <c r="E186" s="363">
        <v>0</v>
      </c>
      <c r="F186" s="363">
        <v>0</v>
      </c>
      <c r="G186" s="364">
        <v>600</v>
      </c>
      <c r="H186"/>
      <c r="I186"/>
    </row>
    <row r="187" spans="1:9" x14ac:dyDescent="0.2">
      <c r="A187" s="362" t="s">
        <v>481</v>
      </c>
      <c r="B187" s="363">
        <v>0</v>
      </c>
      <c r="C187" s="363">
        <v>1000</v>
      </c>
      <c r="D187" s="363">
        <v>0</v>
      </c>
      <c r="E187" s="363">
        <v>0</v>
      </c>
      <c r="F187" s="363">
        <v>0</v>
      </c>
      <c r="G187" s="364">
        <v>1000</v>
      </c>
      <c r="H187"/>
      <c r="I187"/>
    </row>
    <row r="188" spans="1:9" x14ac:dyDescent="0.2">
      <c r="A188" s="362" t="s">
        <v>482</v>
      </c>
      <c r="B188" s="363">
        <v>0</v>
      </c>
      <c r="C188" s="363">
        <v>3000</v>
      </c>
      <c r="D188" s="363">
        <v>0</v>
      </c>
      <c r="E188" s="363">
        <v>0</v>
      </c>
      <c r="F188" s="363">
        <v>0</v>
      </c>
      <c r="G188" s="364">
        <v>3000</v>
      </c>
      <c r="H188"/>
      <c r="I188"/>
    </row>
    <row r="189" spans="1:9" x14ac:dyDescent="0.2">
      <c r="A189" s="362" t="s">
        <v>502</v>
      </c>
      <c r="B189" s="363">
        <v>0</v>
      </c>
      <c r="C189" s="363">
        <v>300</v>
      </c>
      <c r="D189" s="363">
        <v>0</v>
      </c>
      <c r="E189" s="363">
        <v>0</v>
      </c>
      <c r="F189" s="363">
        <v>0</v>
      </c>
      <c r="G189" s="364">
        <v>300</v>
      </c>
      <c r="H189"/>
      <c r="I189"/>
    </row>
    <row r="190" spans="1:9" x14ac:dyDescent="0.2">
      <c r="A190" s="362" t="s">
        <v>491</v>
      </c>
      <c r="B190" s="363">
        <v>0</v>
      </c>
      <c r="C190" s="363">
        <v>6500.826</v>
      </c>
      <c r="D190" s="363">
        <v>0</v>
      </c>
      <c r="E190" s="363">
        <v>0</v>
      </c>
      <c r="F190" s="363">
        <v>0</v>
      </c>
      <c r="G190" s="364">
        <v>6500.826</v>
      </c>
      <c r="H190"/>
      <c r="I190"/>
    </row>
    <row r="191" spans="1:9" x14ac:dyDescent="0.2">
      <c r="A191" s="362" t="s">
        <v>505</v>
      </c>
      <c r="B191" s="363">
        <v>0</v>
      </c>
      <c r="C191" s="363">
        <v>404.488</v>
      </c>
      <c r="D191" s="363">
        <v>0</v>
      </c>
      <c r="E191" s="363">
        <v>0</v>
      </c>
      <c r="F191" s="363">
        <v>0</v>
      </c>
      <c r="G191" s="364">
        <v>404.488</v>
      </c>
      <c r="H191"/>
      <c r="I191"/>
    </row>
    <row r="192" spans="1:9" x14ac:dyDescent="0.2">
      <c r="A192" s="362" t="s">
        <v>200</v>
      </c>
      <c r="B192" s="363">
        <v>0</v>
      </c>
      <c r="C192" s="363">
        <v>112889.314</v>
      </c>
      <c r="D192" s="363">
        <v>0</v>
      </c>
      <c r="E192" s="363">
        <v>0</v>
      </c>
      <c r="F192" s="363">
        <v>0</v>
      </c>
      <c r="G192" s="364">
        <v>112889.314</v>
      </c>
      <c r="H192"/>
      <c r="I192"/>
    </row>
    <row r="193" spans="1:9" x14ac:dyDescent="0.2">
      <c r="A193" s="362" t="s">
        <v>201</v>
      </c>
      <c r="B193" s="394"/>
      <c r="C193" s="394"/>
      <c r="D193" s="394"/>
      <c r="E193" s="394"/>
      <c r="F193" s="394"/>
      <c r="G193" s="395"/>
      <c r="H193"/>
      <c r="I193"/>
    </row>
    <row r="194" spans="1:9" x14ac:dyDescent="0.2">
      <c r="A194" s="362" t="s">
        <v>483</v>
      </c>
      <c r="B194" s="363">
        <v>0</v>
      </c>
      <c r="C194" s="363">
        <v>1620</v>
      </c>
      <c r="D194" s="363">
        <v>0</v>
      </c>
      <c r="E194" s="363">
        <v>0</v>
      </c>
      <c r="F194" s="363">
        <v>0</v>
      </c>
      <c r="G194" s="364">
        <v>1620</v>
      </c>
      <c r="H194"/>
      <c r="I194"/>
    </row>
    <row r="195" spans="1:9" x14ac:dyDescent="0.2">
      <c r="A195" s="362" t="s">
        <v>202</v>
      </c>
      <c r="B195" s="363">
        <v>0</v>
      </c>
      <c r="C195" s="363">
        <v>7412</v>
      </c>
      <c r="D195" s="363">
        <v>0</v>
      </c>
      <c r="E195" s="363">
        <v>0</v>
      </c>
      <c r="F195" s="363">
        <v>0</v>
      </c>
      <c r="G195" s="364">
        <v>7412</v>
      </c>
      <c r="H195"/>
      <c r="I195"/>
    </row>
    <row r="196" spans="1:9" x14ac:dyDescent="0.2">
      <c r="A196" s="362" t="s">
        <v>205</v>
      </c>
      <c r="B196" s="363">
        <v>0</v>
      </c>
      <c r="C196" s="363">
        <v>112</v>
      </c>
      <c r="D196" s="363">
        <v>0</v>
      </c>
      <c r="E196" s="363">
        <v>0</v>
      </c>
      <c r="F196" s="363">
        <v>0</v>
      </c>
      <c r="G196" s="364">
        <v>112</v>
      </c>
      <c r="H196"/>
      <c r="I196"/>
    </row>
    <row r="197" spans="1:9" x14ac:dyDescent="0.2">
      <c r="A197" s="362" t="s">
        <v>463</v>
      </c>
      <c r="B197" s="363">
        <v>0</v>
      </c>
      <c r="C197" s="363">
        <v>1000</v>
      </c>
      <c r="D197" s="363">
        <v>0</v>
      </c>
      <c r="E197" s="363">
        <v>0</v>
      </c>
      <c r="F197" s="363">
        <v>0</v>
      </c>
      <c r="G197" s="364">
        <v>1000</v>
      </c>
      <c r="H197"/>
      <c r="I197"/>
    </row>
    <row r="198" spans="1:9" x14ac:dyDescent="0.2">
      <c r="A198" s="362" t="s">
        <v>464</v>
      </c>
      <c r="B198" s="363">
        <v>0</v>
      </c>
      <c r="C198" s="363">
        <v>2000</v>
      </c>
      <c r="D198" s="363">
        <v>0</v>
      </c>
      <c r="E198" s="363">
        <v>0</v>
      </c>
      <c r="F198" s="363">
        <v>0</v>
      </c>
      <c r="G198" s="364">
        <v>2000</v>
      </c>
      <c r="H198"/>
      <c r="I198"/>
    </row>
    <row r="199" spans="1:9" x14ac:dyDescent="0.2">
      <c r="A199" s="362" t="s">
        <v>493</v>
      </c>
      <c r="B199" s="363">
        <v>0</v>
      </c>
      <c r="C199" s="363">
        <v>400</v>
      </c>
      <c r="D199" s="363">
        <v>0</v>
      </c>
      <c r="E199" s="363">
        <v>0</v>
      </c>
      <c r="F199" s="363">
        <v>0</v>
      </c>
      <c r="G199" s="364">
        <v>400</v>
      </c>
      <c r="H199"/>
      <c r="I199"/>
    </row>
    <row r="200" spans="1:9" x14ac:dyDescent="0.2">
      <c r="A200" s="362" t="s">
        <v>495</v>
      </c>
      <c r="B200" s="363">
        <v>0</v>
      </c>
      <c r="C200" s="363">
        <v>180</v>
      </c>
      <c r="D200" s="363">
        <v>0</v>
      </c>
      <c r="E200" s="363">
        <v>0</v>
      </c>
      <c r="F200" s="363">
        <v>0</v>
      </c>
      <c r="G200" s="364">
        <v>180</v>
      </c>
      <c r="H200"/>
      <c r="I200"/>
    </row>
    <row r="201" spans="1:9" x14ac:dyDescent="0.2">
      <c r="A201" s="362" t="s">
        <v>209</v>
      </c>
      <c r="B201" s="363">
        <v>0</v>
      </c>
      <c r="C201" s="363">
        <v>1000</v>
      </c>
      <c r="D201" s="363">
        <v>0</v>
      </c>
      <c r="E201" s="363">
        <v>0</v>
      </c>
      <c r="F201" s="363">
        <v>0</v>
      </c>
      <c r="G201" s="364">
        <v>1000</v>
      </c>
      <c r="H201"/>
      <c r="I201"/>
    </row>
    <row r="202" spans="1:9" x14ac:dyDescent="0.2">
      <c r="A202" s="362" t="s">
        <v>506</v>
      </c>
      <c r="B202" s="363">
        <v>0</v>
      </c>
      <c r="C202" s="363">
        <v>150</v>
      </c>
      <c r="D202" s="363">
        <v>0</v>
      </c>
      <c r="E202" s="363">
        <v>0</v>
      </c>
      <c r="F202" s="363">
        <v>0</v>
      </c>
      <c r="G202" s="364">
        <v>150</v>
      </c>
      <c r="H202"/>
      <c r="I202"/>
    </row>
    <row r="203" spans="1:9" x14ac:dyDescent="0.2">
      <c r="A203" s="362" t="s">
        <v>496</v>
      </c>
      <c r="B203" s="363">
        <v>0</v>
      </c>
      <c r="C203" s="363">
        <v>2000</v>
      </c>
      <c r="D203" s="363">
        <v>0</v>
      </c>
      <c r="E203" s="363">
        <v>0</v>
      </c>
      <c r="F203" s="363">
        <v>0</v>
      </c>
      <c r="G203" s="364">
        <v>2000</v>
      </c>
      <c r="H203"/>
      <c r="I203"/>
    </row>
    <row r="204" spans="1:9" x14ac:dyDescent="0.2">
      <c r="A204" s="362" t="s">
        <v>497</v>
      </c>
      <c r="B204" s="363">
        <v>0</v>
      </c>
      <c r="C204" s="363">
        <v>1000</v>
      </c>
      <c r="D204" s="363">
        <v>0</v>
      </c>
      <c r="E204" s="363">
        <v>0</v>
      </c>
      <c r="F204" s="363">
        <v>0</v>
      </c>
      <c r="G204" s="364">
        <v>1000</v>
      </c>
      <c r="H204"/>
      <c r="I204"/>
    </row>
    <row r="205" spans="1:9" x14ac:dyDescent="0.2">
      <c r="A205" s="362" t="s">
        <v>498</v>
      </c>
      <c r="B205" s="363">
        <v>0</v>
      </c>
      <c r="C205" s="363">
        <v>19100</v>
      </c>
      <c r="D205" s="363">
        <v>0</v>
      </c>
      <c r="E205" s="363">
        <v>0</v>
      </c>
      <c r="F205" s="363">
        <v>0</v>
      </c>
      <c r="G205" s="364">
        <v>19100</v>
      </c>
      <c r="H205"/>
      <c r="I205"/>
    </row>
    <row r="206" spans="1:9" x14ac:dyDescent="0.2">
      <c r="A206" s="362" t="s">
        <v>499</v>
      </c>
      <c r="B206" s="363">
        <v>0</v>
      </c>
      <c r="C206" s="363">
        <v>6500</v>
      </c>
      <c r="D206" s="363">
        <v>0</v>
      </c>
      <c r="E206" s="363">
        <v>0</v>
      </c>
      <c r="F206" s="363">
        <v>0</v>
      </c>
      <c r="G206" s="364">
        <v>6500</v>
      </c>
      <c r="H206"/>
      <c r="I206"/>
    </row>
    <row r="207" spans="1:9" x14ac:dyDescent="0.2">
      <c r="A207" s="362" t="s">
        <v>500</v>
      </c>
      <c r="B207" s="363">
        <v>0</v>
      </c>
      <c r="C207" s="363">
        <v>50</v>
      </c>
      <c r="D207" s="363">
        <v>0</v>
      </c>
      <c r="E207" s="363">
        <v>0</v>
      </c>
      <c r="F207" s="363">
        <v>0</v>
      </c>
      <c r="G207" s="364">
        <v>50</v>
      </c>
      <c r="H207"/>
      <c r="I207"/>
    </row>
    <row r="208" spans="1:9" x14ac:dyDescent="0.2">
      <c r="A208" s="362" t="s">
        <v>492</v>
      </c>
      <c r="B208" s="363">
        <v>0</v>
      </c>
      <c r="C208" s="363">
        <v>480</v>
      </c>
      <c r="D208" s="363">
        <v>0</v>
      </c>
      <c r="E208" s="363">
        <v>0</v>
      </c>
      <c r="F208" s="363">
        <v>0</v>
      </c>
      <c r="G208" s="364">
        <v>480</v>
      </c>
      <c r="H208"/>
      <c r="I208"/>
    </row>
    <row r="209" spans="1:9" x14ac:dyDescent="0.2">
      <c r="A209" s="362" t="s">
        <v>468</v>
      </c>
      <c r="B209" s="363">
        <v>0</v>
      </c>
      <c r="C209" s="363">
        <v>1728</v>
      </c>
      <c r="D209" s="363">
        <v>0</v>
      </c>
      <c r="E209" s="363">
        <v>0</v>
      </c>
      <c r="F209" s="363">
        <v>0</v>
      </c>
      <c r="G209" s="364">
        <v>1728</v>
      </c>
      <c r="H209"/>
      <c r="I209"/>
    </row>
    <row r="210" spans="1:9" x14ac:dyDescent="0.2">
      <c r="A210" s="362" t="s">
        <v>469</v>
      </c>
      <c r="B210" s="363">
        <v>0</v>
      </c>
      <c r="C210" s="363">
        <v>1200</v>
      </c>
      <c r="D210" s="363">
        <v>0</v>
      </c>
      <c r="E210" s="363">
        <v>0</v>
      </c>
      <c r="F210" s="363">
        <v>0</v>
      </c>
      <c r="G210" s="364">
        <v>1200</v>
      </c>
      <c r="H210"/>
      <c r="I210"/>
    </row>
    <row r="211" spans="1:9" x14ac:dyDescent="0.2">
      <c r="A211" s="362" t="s">
        <v>470</v>
      </c>
      <c r="B211" s="363">
        <v>0</v>
      </c>
      <c r="C211" s="363">
        <v>11960</v>
      </c>
      <c r="D211" s="363">
        <v>0</v>
      </c>
      <c r="E211" s="363">
        <v>0</v>
      </c>
      <c r="F211" s="363">
        <v>0</v>
      </c>
      <c r="G211" s="364">
        <v>11960</v>
      </c>
      <c r="H211"/>
      <c r="I211"/>
    </row>
    <row r="212" spans="1:9" x14ac:dyDescent="0.2">
      <c r="A212" s="362" t="s">
        <v>471</v>
      </c>
      <c r="B212" s="363">
        <v>0</v>
      </c>
      <c r="C212" s="363">
        <v>293</v>
      </c>
      <c r="D212" s="363">
        <v>0</v>
      </c>
      <c r="E212" s="363">
        <v>0</v>
      </c>
      <c r="F212" s="363">
        <v>0</v>
      </c>
      <c r="G212" s="364">
        <v>293</v>
      </c>
      <c r="H212"/>
      <c r="I212"/>
    </row>
    <row r="213" spans="1:9" x14ac:dyDescent="0.2">
      <c r="A213" s="362" t="s">
        <v>472</v>
      </c>
      <c r="B213" s="363">
        <v>0</v>
      </c>
      <c r="C213" s="363">
        <v>2761</v>
      </c>
      <c r="D213" s="363">
        <v>0</v>
      </c>
      <c r="E213" s="363">
        <v>0</v>
      </c>
      <c r="F213" s="363">
        <v>0</v>
      </c>
      <c r="G213" s="364">
        <v>2761</v>
      </c>
      <c r="H213"/>
      <c r="I213"/>
    </row>
    <row r="214" spans="1:9" x14ac:dyDescent="0.2">
      <c r="A214" s="362" t="s">
        <v>210</v>
      </c>
      <c r="B214" s="363">
        <v>0</v>
      </c>
      <c r="C214" s="363">
        <v>60946</v>
      </c>
      <c r="D214" s="363">
        <v>0</v>
      </c>
      <c r="E214" s="363">
        <v>0</v>
      </c>
      <c r="F214" s="363">
        <v>0</v>
      </c>
      <c r="G214" s="364">
        <v>60946</v>
      </c>
      <c r="H214"/>
      <c r="I214"/>
    </row>
    <row r="215" spans="1:9" x14ac:dyDescent="0.2">
      <c r="A215" s="362" t="s">
        <v>1123</v>
      </c>
      <c r="B215" s="363">
        <v>0</v>
      </c>
      <c r="C215" s="363">
        <v>179160.31400000001</v>
      </c>
      <c r="D215" s="363">
        <v>0</v>
      </c>
      <c r="E215" s="363">
        <v>0</v>
      </c>
      <c r="F215" s="363">
        <v>0</v>
      </c>
      <c r="G215" s="364">
        <v>179160.31400000001</v>
      </c>
      <c r="H215"/>
      <c r="I215"/>
    </row>
    <row r="216" spans="1:9" x14ac:dyDescent="0.2">
      <c r="A216" s="362" t="s">
        <v>507</v>
      </c>
      <c r="B216" s="394"/>
      <c r="C216" s="394"/>
      <c r="D216" s="394"/>
      <c r="E216" s="394"/>
      <c r="F216" s="394"/>
      <c r="G216" s="395"/>
      <c r="H216"/>
      <c r="I216"/>
    </row>
    <row r="217" spans="1:9" x14ac:dyDescent="0.2">
      <c r="A217" s="362" t="s">
        <v>159</v>
      </c>
      <c r="B217" s="394"/>
      <c r="C217" s="394"/>
      <c r="D217" s="394"/>
      <c r="E217" s="394"/>
      <c r="F217" s="394"/>
      <c r="G217" s="395"/>
      <c r="H217"/>
      <c r="I217"/>
    </row>
    <row r="218" spans="1:9" x14ac:dyDescent="0.2">
      <c r="A218" s="362" t="s">
        <v>508</v>
      </c>
      <c r="B218" s="363">
        <v>150</v>
      </c>
      <c r="C218" s="363">
        <v>0</v>
      </c>
      <c r="D218" s="363">
        <v>0</v>
      </c>
      <c r="E218" s="363">
        <v>0</v>
      </c>
      <c r="F218" s="363">
        <v>0</v>
      </c>
      <c r="G218" s="364">
        <v>150</v>
      </c>
      <c r="H218"/>
      <c r="I218"/>
    </row>
    <row r="219" spans="1:9" x14ac:dyDescent="0.2">
      <c r="A219" s="362" t="s">
        <v>200</v>
      </c>
      <c r="B219" s="363">
        <v>150</v>
      </c>
      <c r="C219" s="363">
        <v>0</v>
      </c>
      <c r="D219" s="363">
        <v>0</v>
      </c>
      <c r="E219" s="363">
        <v>0</v>
      </c>
      <c r="F219" s="363">
        <v>0</v>
      </c>
      <c r="G219" s="364">
        <v>150</v>
      </c>
      <c r="H219"/>
      <c r="I219"/>
    </row>
    <row r="220" spans="1:9" x14ac:dyDescent="0.2">
      <c r="A220" s="362" t="s">
        <v>201</v>
      </c>
      <c r="B220" s="394"/>
      <c r="C220" s="394"/>
      <c r="D220" s="394"/>
      <c r="E220" s="394"/>
      <c r="F220" s="394"/>
      <c r="G220" s="395"/>
      <c r="H220"/>
      <c r="I220"/>
    </row>
    <row r="221" spans="1:9" x14ac:dyDescent="0.2">
      <c r="A221" s="362" t="s">
        <v>512</v>
      </c>
      <c r="B221" s="363">
        <v>2000</v>
      </c>
      <c r="C221" s="363">
        <v>0</v>
      </c>
      <c r="D221" s="363">
        <v>0</v>
      </c>
      <c r="E221" s="363">
        <v>0</v>
      </c>
      <c r="F221" s="363">
        <v>0</v>
      </c>
      <c r="G221" s="364">
        <v>2000</v>
      </c>
      <c r="H221"/>
      <c r="I221"/>
    </row>
    <row r="222" spans="1:9" x14ac:dyDescent="0.2">
      <c r="A222" s="362" t="s">
        <v>203</v>
      </c>
      <c r="B222" s="363">
        <v>7579</v>
      </c>
      <c r="C222" s="363">
        <v>0</v>
      </c>
      <c r="D222" s="363">
        <v>0</v>
      </c>
      <c r="E222" s="363">
        <v>0</v>
      </c>
      <c r="F222" s="363">
        <v>0</v>
      </c>
      <c r="G222" s="364">
        <v>7579</v>
      </c>
      <c r="H222"/>
      <c r="I222"/>
    </row>
    <row r="223" spans="1:9" x14ac:dyDescent="0.2">
      <c r="A223" s="362" t="s">
        <v>204</v>
      </c>
      <c r="B223" s="363">
        <v>1500</v>
      </c>
      <c r="C223" s="363">
        <v>0</v>
      </c>
      <c r="D223" s="363">
        <v>0</v>
      </c>
      <c r="E223" s="363">
        <v>0</v>
      </c>
      <c r="F223" s="363">
        <v>0</v>
      </c>
      <c r="G223" s="364">
        <v>1500</v>
      </c>
      <c r="H223"/>
      <c r="I223"/>
    </row>
    <row r="224" spans="1:9" x14ac:dyDescent="0.2">
      <c r="A224" s="362" t="s">
        <v>206</v>
      </c>
      <c r="B224" s="363">
        <v>1011</v>
      </c>
      <c r="C224" s="363">
        <v>0</v>
      </c>
      <c r="D224" s="363">
        <v>0</v>
      </c>
      <c r="E224" s="363">
        <v>0</v>
      </c>
      <c r="F224" s="363">
        <v>0</v>
      </c>
      <c r="G224" s="364">
        <v>1011</v>
      </c>
      <c r="H224"/>
      <c r="I224"/>
    </row>
    <row r="225" spans="1:9" x14ac:dyDescent="0.2">
      <c r="A225" s="362" t="s">
        <v>207</v>
      </c>
      <c r="B225" s="363">
        <v>750</v>
      </c>
      <c r="C225" s="363">
        <v>0</v>
      </c>
      <c r="D225" s="363">
        <v>0</v>
      </c>
      <c r="E225" s="363">
        <v>0</v>
      </c>
      <c r="F225" s="363">
        <v>0</v>
      </c>
      <c r="G225" s="364">
        <v>750</v>
      </c>
      <c r="H225"/>
      <c r="I225"/>
    </row>
    <row r="226" spans="1:9" x14ac:dyDescent="0.2">
      <c r="A226" s="362" t="s">
        <v>208</v>
      </c>
      <c r="B226" s="363">
        <v>300</v>
      </c>
      <c r="C226" s="363">
        <v>0</v>
      </c>
      <c r="D226" s="363">
        <v>0</v>
      </c>
      <c r="E226" s="363">
        <v>0</v>
      </c>
      <c r="F226" s="363">
        <v>0</v>
      </c>
      <c r="G226" s="364">
        <v>300</v>
      </c>
      <c r="H226"/>
      <c r="I226"/>
    </row>
    <row r="227" spans="1:9" x14ac:dyDescent="0.2">
      <c r="A227" s="362" t="s">
        <v>510</v>
      </c>
      <c r="B227" s="363">
        <v>450</v>
      </c>
      <c r="C227" s="363">
        <v>0</v>
      </c>
      <c r="D227" s="363">
        <v>0</v>
      </c>
      <c r="E227" s="363">
        <v>0</v>
      </c>
      <c r="F227" s="363">
        <v>0</v>
      </c>
      <c r="G227" s="364">
        <v>450</v>
      </c>
      <c r="H227"/>
      <c r="I227"/>
    </row>
    <row r="228" spans="1:9" x14ac:dyDescent="0.2">
      <c r="A228" s="362" t="s">
        <v>511</v>
      </c>
      <c r="B228" s="363">
        <v>550</v>
      </c>
      <c r="C228" s="363">
        <v>0</v>
      </c>
      <c r="D228" s="363">
        <v>0</v>
      </c>
      <c r="E228" s="363">
        <v>0</v>
      </c>
      <c r="F228" s="363">
        <v>0</v>
      </c>
      <c r="G228" s="364">
        <v>550</v>
      </c>
      <c r="H228"/>
      <c r="I228"/>
    </row>
    <row r="229" spans="1:9" x14ac:dyDescent="0.2">
      <c r="A229" s="362" t="s">
        <v>513</v>
      </c>
      <c r="B229" s="363">
        <v>900</v>
      </c>
      <c r="C229" s="363">
        <v>0</v>
      </c>
      <c r="D229" s="363">
        <v>0</v>
      </c>
      <c r="E229" s="363">
        <v>0</v>
      </c>
      <c r="F229" s="363">
        <v>0</v>
      </c>
      <c r="G229" s="364">
        <v>900</v>
      </c>
      <c r="H229"/>
      <c r="I229"/>
    </row>
    <row r="230" spans="1:9" x14ac:dyDescent="0.2">
      <c r="A230" s="362" t="s">
        <v>210</v>
      </c>
      <c r="B230" s="363">
        <v>15040</v>
      </c>
      <c r="C230" s="363">
        <v>0</v>
      </c>
      <c r="D230" s="363">
        <v>0</v>
      </c>
      <c r="E230" s="363">
        <v>0</v>
      </c>
      <c r="F230" s="363">
        <v>0</v>
      </c>
      <c r="G230" s="364">
        <v>15040</v>
      </c>
      <c r="H230"/>
      <c r="I230"/>
    </row>
    <row r="231" spans="1:9" x14ac:dyDescent="0.2">
      <c r="A231" s="362" t="s">
        <v>211</v>
      </c>
      <c r="B231" s="394"/>
      <c r="C231" s="394"/>
      <c r="D231" s="394"/>
      <c r="E231" s="394"/>
      <c r="F231" s="394"/>
      <c r="G231" s="395"/>
      <c r="H231"/>
      <c r="I231"/>
    </row>
    <row r="232" spans="1:9" x14ac:dyDescent="0.2">
      <c r="A232" s="362" t="s">
        <v>509</v>
      </c>
      <c r="B232" s="363">
        <v>3000</v>
      </c>
      <c r="C232" s="363">
        <v>0</v>
      </c>
      <c r="D232" s="363">
        <v>0</v>
      </c>
      <c r="E232" s="363">
        <v>0</v>
      </c>
      <c r="F232" s="363">
        <v>0</v>
      </c>
      <c r="G232" s="364">
        <v>3000</v>
      </c>
      <c r="H232"/>
      <c r="I232"/>
    </row>
    <row r="233" spans="1:9" x14ac:dyDescent="0.2">
      <c r="A233" s="362" t="s">
        <v>220</v>
      </c>
      <c r="B233" s="363">
        <v>3000</v>
      </c>
      <c r="C233" s="363">
        <v>0</v>
      </c>
      <c r="D233" s="363">
        <v>0</v>
      </c>
      <c r="E233" s="363">
        <v>0</v>
      </c>
      <c r="F233" s="363">
        <v>0</v>
      </c>
      <c r="G233" s="364">
        <v>3000</v>
      </c>
      <c r="H233"/>
      <c r="I233"/>
    </row>
    <row r="234" spans="1:9" x14ac:dyDescent="0.2">
      <c r="A234" s="362" t="s">
        <v>1124</v>
      </c>
      <c r="B234" s="363">
        <v>18190</v>
      </c>
      <c r="C234" s="363">
        <v>0</v>
      </c>
      <c r="D234" s="363">
        <v>0</v>
      </c>
      <c r="E234" s="363">
        <v>0</v>
      </c>
      <c r="F234" s="363">
        <v>0</v>
      </c>
      <c r="G234" s="364">
        <v>18190</v>
      </c>
      <c r="H234"/>
      <c r="I234"/>
    </row>
    <row r="235" spans="1:9" x14ac:dyDescent="0.2">
      <c r="A235" s="362" t="s">
        <v>44</v>
      </c>
      <c r="B235" s="394"/>
      <c r="C235" s="394"/>
      <c r="D235" s="394"/>
      <c r="E235" s="394"/>
      <c r="F235" s="394"/>
      <c r="G235" s="395"/>
      <c r="H235"/>
      <c r="I235"/>
    </row>
    <row r="236" spans="1:9" x14ac:dyDescent="0.2">
      <c r="A236" s="362" t="s">
        <v>159</v>
      </c>
      <c r="B236" s="394"/>
      <c r="C236" s="394"/>
      <c r="D236" s="394"/>
      <c r="E236" s="394"/>
      <c r="F236" s="394"/>
      <c r="G236" s="395"/>
      <c r="H236"/>
      <c r="I236"/>
    </row>
    <row r="237" spans="1:9" x14ac:dyDescent="0.2">
      <c r="A237" s="362" t="s">
        <v>532</v>
      </c>
      <c r="B237" s="363">
        <v>0</v>
      </c>
      <c r="C237" s="363">
        <v>0</v>
      </c>
      <c r="D237" s="363">
        <v>1200</v>
      </c>
      <c r="E237" s="363">
        <v>0</v>
      </c>
      <c r="F237" s="363">
        <v>0</v>
      </c>
      <c r="G237" s="364">
        <v>1200</v>
      </c>
      <c r="H237"/>
      <c r="I237"/>
    </row>
    <row r="238" spans="1:9" x14ac:dyDescent="0.2">
      <c r="A238" s="362" t="s">
        <v>533</v>
      </c>
      <c r="B238" s="363">
        <v>0</v>
      </c>
      <c r="C238" s="363">
        <v>0</v>
      </c>
      <c r="D238" s="363">
        <v>160</v>
      </c>
      <c r="E238" s="363">
        <v>0</v>
      </c>
      <c r="F238" s="363">
        <v>0</v>
      </c>
      <c r="G238" s="364">
        <v>160</v>
      </c>
      <c r="H238"/>
      <c r="I238"/>
    </row>
    <row r="239" spans="1:9" x14ac:dyDescent="0.2">
      <c r="A239" s="362" t="s">
        <v>534</v>
      </c>
      <c r="B239" s="363">
        <v>0</v>
      </c>
      <c r="C239" s="363">
        <v>0</v>
      </c>
      <c r="D239" s="363">
        <v>680</v>
      </c>
      <c r="E239" s="363">
        <v>0</v>
      </c>
      <c r="F239" s="363">
        <v>0</v>
      </c>
      <c r="G239" s="364">
        <v>680</v>
      </c>
      <c r="H239"/>
      <c r="I239"/>
    </row>
    <row r="240" spans="1:9" x14ac:dyDescent="0.2">
      <c r="A240" s="362" t="s">
        <v>193</v>
      </c>
      <c r="B240" s="363">
        <v>0</v>
      </c>
      <c r="C240" s="363">
        <v>0</v>
      </c>
      <c r="D240" s="363">
        <v>1372</v>
      </c>
      <c r="E240" s="363">
        <v>0</v>
      </c>
      <c r="F240" s="363">
        <v>0</v>
      </c>
      <c r="G240" s="364">
        <v>1372</v>
      </c>
      <c r="H240"/>
      <c r="I240"/>
    </row>
    <row r="241" spans="1:9" x14ac:dyDescent="0.2">
      <c r="A241" s="362" t="s">
        <v>535</v>
      </c>
      <c r="B241" s="363">
        <v>0</v>
      </c>
      <c r="C241" s="363">
        <v>0</v>
      </c>
      <c r="D241" s="363">
        <v>3600</v>
      </c>
      <c r="E241" s="363">
        <v>0</v>
      </c>
      <c r="F241" s="363">
        <v>0</v>
      </c>
      <c r="G241" s="364">
        <v>3600</v>
      </c>
      <c r="H241"/>
      <c r="I241"/>
    </row>
    <row r="242" spans="1:9" x14ac:dyDescent="0.2">
      <c r="A242" s="362" t="s">
        <v>536</v>
      </c>
      <c r="B242" s="363">
        <v>0</v>
      </c>
      <c r="C242" s="363">
        <v>0</v>
      </c>
      <c r="D242" s="363">
        <v>200</v>
      </c>
      <c r="E242" s="363">
        <v>0</v>
      </c>
      <c r="F242" s="363">
        <v>0</v>
      </c>
      <c r="G242" s="364">
        <v>200</v>
      </c>
      <c r="H242"/>
      <c r="I242"/>
    </row>
    <row r="243" spans="1:9" x14ac:dyDescent="0.2">
      <c r="A243" s="362" t="s">
        <v>537</v>
      </c>
      <c r="B243" s="363">
        <v>0</v>
      </c>
      <c r="C243" s="363">
        <v>0</v>
      </c>
      <c r="D243" s="363">
        <v>150</v>
      </c>
      <c r="E243" s="363">
        <v>0</v>
      </c>
      <c r="F243" s="363">
        <v>0</v>
      </c>
      <c r="G243" s="364">
        <v>150</v>
      </c>
      <c r="H243"/>
      <c r="I243"/>
    </row>
    <row r="244" spans="1:9" x14ac:dyDescent="0.2">
      <c r="A244" s="362" t="s">
        <v>538</v>
      </c>
      <c r="B244" s="363">
        <v>0</v>
      </c>
      <c r="C244" s="363">
        <v>0</v>
      </c>
      <c r="D244" s="363">
        <v>700</v>
      </c>
      <c r="E244" s="363">
        <v>0</v>
      </c>
      <c r="F244" s="363">
        <v>0</v>
      </c>
      <c r="G244" s="364">
        <v>700</v>
      </c>
      <c r="H244"/>
      <c r="I244"/>
    </row>
    <row r="245" spans="1:9" x14ac:dyDescent="0.2">
      <c r="A245" s="362" t="s">
        <v>200</v>
      </c>
      <c r="B245" s="363">
        <v>0</v>
      </c>
      <c r="C245" s="363">
        <v>0</v>
      </c>
      <c r="D245" s="363">
        <v>8062</v>
      </c>
      <c r="E245" s="363">
        <v>0</v>
      </c>
      <c r="F245" s="363">
        <v>0</v>
      </c>
      <c r="G245" s="364">
        <v>8062</v>
      </c>
      <c r="H245"/>
      <c r="I245"/>
    </row>
    <row r="246" spans="1:9" x14ac:dyDescent="0.2">
      <c r="A246" s="362" t="s">
        <v>221</v>
      </c>
      <c r="B246" s="394"/>
      <c r="C246" s="394"/>
      <c r="D246" s="394"/>
      <c r="E246" s="394"/>
      <c r="F246" s="394"/>
      <c r="G246" s="395"/>
      <c r="H246"/>
      <c r="I246"/>
    </row>
    <row r="247" spans="1:9" x14ac:dyDescent="0.2">
      <c r="A247" s="362" t="s">
        <v>222</v>
      </c>
      <c r="B247" s="363">
        <v>0</v>
      </c>
      <c r="C247" s="363">
        <v>0</v>
      </c>
      <c r="D247" s="363">
        <v>11050.42</v>
      </c>
      <c r="E247" s="363">
        <v>0</v>
      </c>
      <c r="F247" s="363">
        <v>0</v>
      </c>
      <c r="G247" s="364">
        <v>11050.42</v>
      </c>
      <c r="H247"/>
      <c r="I247"/>
    </row>
    <row r="248" spans="1:9" x14ac:dyDescent="0.2">
      <c r="A248" s="362" t="s">
        <v>223</v>
      </c>
      <c r="B248" s="363">
        <v>0</v>
      </c>
      <c r="C248" s="363">
        <v>0</v>
      </c>
      <c r="D248" s="363">
        <v>7800</v>
      </c>
      <c r="E248" s="363">
        <v>0</v>
      </c>
      <c r="F248" s="363">
        <v>0</v>
      </c>
      <c r="G248" s="364">
        <v>7800</v>
      </c>
      <c r="H248"/>
      <c r="I248"/>
    </row>
    <row r="249" spans="1:9" x14ac:dyDescent="0.2">
      <c r="A249" s="362" t="s">
        <v>226</v>
      </c>
      <c r="B249" s="363">
        <v>0</v>
      </c>
      <c r="C249" s="363">
        <v>0</v>
      </c>
      <c r="D249" s="363">
        <v>210</v>
      </c>
      <c r="E249" s="363">
        <v>0</v>
      </c>
      <c r="F249" s="363">
        <v>0</v>
      </c>
      <c r="G249" s="364">
        <v>210</v>
      </c>
      <c r="H249"/>
      <c r="I249"/>
    </row>
    <row r="250" spans="1:9" x14ac:dyDescent="0.2">
      <c r="A250" s="362" t="s">
        <v>549</v>
      </c>
      <c r="B250" s="363">
        <v>0</v>
      </c>
      <c r="C250" s="363">
        <v>0</v>
      </c>
      <c r="D250" s="363">
        <v>2300</v>
      </c>
      <c r="E250" s="363">
        <v>0</v>
      </c>
      <c r="F250" s="363">
        <v>0</v>
      </c>
      <c r="G250" s="364">
        <v>2300</v>
      </c>
      <c r="H250"/>
      <c r="I250"/>
    </row>
    <row r="251" spans="1:9" x14ac:dyDescent="0.2">
      <c r="A251" s="362" t="s">
        <v>553</v>
      </c>
      <c r="B251" s="363">
        <v>0</v>
      </c>
      <c r="C251" s="363">
        <v>0</v>
      </c>
      <c r="D251" s="363">
        <v>2950</v>
      </c>
      <c r="E251" s="363">
        <v>0</v>
      </c>
      <c r="F251" s="363">
        <v>0</v>
      </c>
      <c r="G251" s="364">
        <v>2950</v>
      </c>
      <c r="H251"/>
      <c r="I251"/>
    </row>
    <row r="252" spans="1:9" x14ac:dyDescent="0.2">
      <c r="A252" s="362" t="s">
        <v>550</v>
      </c>
      <c r="B252" s="363">
        <v>0</v>
      </c>
      <c r="C252" s="363">
        <v>0</v>
      </c>
      <c r="D252" s="363">
        <v>320</v>
      </c>
      <c r="E252" s="363">
        <v>0</v>
      </c>
      <c r="F252" s="363">
        <v>0</v>
      </c>
      <c r="G252" s="364">
        <v>320</v>
      </c>
      <c r="H252"/>
      <c r="I252"/>
    </row>
    <row r="253" spans="1:9" x14ac:dyDescent="0.2">
      <c r="A253" s="362" t="s">
        <v>547</v>
      </c>
      <c r="B253" s="363">
        <v>0</v>
      </c>
      <c r="C253" s="363">
        <v>0</v>
      </c>
      <c r="D253" s="363">
        <v>22350</v>
      </c>
      <c r="E253" s="363">
        <v>0</v>
      </c>
      <c r="F253" s="363">
        <v>0</v>
      </c>
      <c r="G253" s="364">
        <v>22350</v>
      </c>
      <c r="H253"/>
      <c r="I253"/>
    </row>
    <row r="254" spans="1:9" x14ac:dyDescent="0.2">
      <c r="A254" s="362" t="s">
        <v>548</v>
      </c>
      <c r="B254" s="363">
        <v>0</v>
      </c>
      <c r="C254" s="363">
        <v>0</v>
      </c>
      <c r="D254" s="363">
        <v>55235</v>
      </c>
      <c r="E254" s="363">
        <v>0</v>
      </c>
      <c r="F254" s="363">
        <v>0</v>
      </c>
      <c r="G254" s="364">
        <v>55235</v>
      </c>
      <c r="H254"/>
      <c r="I254"/>
    </row>
    <row r="255" spans="1:9" x14ac:dyDescent="0.2">
      <c r="A255" s="362" t="s">
        <v>551</v>
      </c>
      <c r="B255" s="363">
        <v>0</v>
      </c>
      <c r="C255" s="363">
        <v>0</v>
      </c>
      <c r="D255" s="363">
        <v>900</v>
      </c>
      <c r="E255" s="363">
        <v>0</v>
      </c>
      <c r="F255" s="363">
        <v>0</v>
      </c>
      <c r="G255" s="364">
        <v>900</v>
      </c>
      <c r="H255"/>
      <c r="I255"/>
    </row>
    <row r="256" spans="1:9" x14ac:dyDescent="0.2">
      <c r="A256" s="362" t="s">
        <v>554</v>
      </c>
      <c r="B256" s="363">
        <v>0</v>
      </c>
      <c r="C256" s="363">
        <v>0</v>
      </c>
      <c r="D256" s="363">
        <v>500</v>
      </c>
      <c r="E256" s="363">
        <v>0</v>
      </c>
      <c r="F256" s="363">
        <v>0</v>
      </c>
      <c r="G256" s="364">
        <v>500</v>
      </c>
      <c r="H256"/>
      <c r="I256"/>
    </row>
    <row r="257" spans="1:9" x14ac:dyDescent="0.2">
      <c r="A257" s="362" t="s">
        <v>555</v>
      </c>
      <c r="B257" s="363">
        <v>0</v>
      </c>
      <c r="C257" s="363">
        <v>0</v>
      </c>
      <c r="D257" s="363">
        <v>1000</v>
      </c>
      <c r="E257" s="363">
        <v>0</v>
      </c>
      <c r="F257" s="363">
        <v>0</v>
      </c>
      <c r="G257" s="364">
        <v>1000</v>
      </c>
      <c r="H257"/>
      <c r="I257"/>
    </row>
    <row r="258" spans="1:9" x14ac:dyDescent="0.2">
      <c r="A258" s="362" t="s">
        <v>556</v>
      </c>
      <c r="B258" s="363">
        <v>0</v>
      </c>
      <c r="C258" s="363">
        <v>0</v>
      </c>
      <c r="D258" s="363">
        <v>1900</v>
      </c>
      <c r="E258" s="363">
        <v>0</v>
      </c>
      <c r="F258" s="363">
        <v>0</v>
      </c>
      <c r="G258" s="364">
        <v>1900</v>
      </c>
      <c r="H258"/>
      <c r="I258"/>
    </row>
    <row r="259" spans="1:9" x14ac:dyDescent="0.2">
      <c r="A259" s="362" t="s">
        <v>539</v>
      </c>
      <c r="B259" s="363">
        <v>0</v>
      </c>
      <c r="C259" s="363">
        <v>0</v>
      </c>
      <c r="D259" s="363">
        <v>2000</v>
      </c>
      <c r="E259" s="363">
        <v>0</v>
      </c>
      <c r="F259" s="363">
        <v>0</v>
      </c>
      <c r="G259" s="364">
        <v>2000</v>
      </c>
      <c r="H259"/>
      <c r="I259"/>
    </row>
    <row r="260" spans="1:9" x14ac:dyDescent="0.2">
      <c r="A260" s="362" t="s">
        <v>557</v>
      </c>
      <c r="B260" s="363">
        <v>0</v>
      </c>
      <c r="C260" s="363">
        <v>0</v>
      </c>
      <c r="D260" s="363">
        <v>1400</v>
      </c>
      <c r="E260" s="363">
        <v>0</v>
      </c>
      <c r="F260" s="363">
        <v>0</v>
      </c>
      <c r="G260" s="364">
        <v>1400</v>
      </c>
      <c r="H260"/>
      <c r="I260"/>
    </row>
    <row r="261" spans="1:9" x14ac:dyDescent="0.2">
      <c r="A261" s="362" t="s">
        <v>540</v>
      </c>
      <c r="B261" s="363">
        <v>0</v>
      </c>
      <c r="C261" s="363">
        <v>0</v>
      </c>
      <c r="D261" s="363">
        <v>1600</v>
      </c>
      <c r="E261" s="363">
        <v>0</v>
      </c>
      <c r="F261" s="363">
        <v>0</v>
      </c>
      <c r="G261" s="364">
        <v>1600</v>
      </c>
      <c r="H261"/>
      <c r="I261"/>
    </row>
    <row r="262" spans="1:9" x14ac:dyDescent="0.2">
      <c r="A262" s="362" t="s">
        <v>541</v>
      </c>
      <c r="B262" s="363">
        <v>0</v>
      </c>
      <c r="C262" s="363">
        <v>0</v>
      </c>
      <c r="D262" s="363">
        <v>4000</v>
      </c>
      <c r="E262" s="363">
        <v>0</v>
      </c>
      <c r="F262" s="363">
        <v>0</v>
      </c>
      <c r="G262" s="364">
        <v>4000</v>
      </c>
      <c r="H262"/>
      <c r="I262"/>
    </row>
    <row r="263" spans="1:9" x14ac:dyDescent="0.2">
      <c r="A263" s="362" t="s">
        <v>558</v>
      </c>
      <c r="B263" s="363">
        <v>0</v>
      </c>
      <c r="C263" s="363">
        <v>0</v>
      </c>
      <c r="D263" s="363">
        <v>400</v>
      </c>
      <c r="E263" s="363">
        <v>0</v>
      </c>
      <c r="F263" s="363">
        <v>0</v>
      </c>
      <c r="G263" s="364">
        <v>400</v>
      </c>
      <c r="H263"/>
      <c r="I263"/>
    </row>
    <row r="264" spans="1:9" x14ac:dyDescent="0.2">
      <c r="A264" s="362" t="s">
        <v>542</v>
      </c>
      <c r="B264" s="363">
        <v>0</v>
      </c>
      <c r="C264" s="363">
        <v>0</v>
      </c>
      <c r="D264" s="363">
        <v>600</v>
      </c>
      <c r="E264" s="363">
        <v>0</v>
      </c>
      <c r="F264" s="363">
        <v>0</v>
      </c>
      <c r="G264" s="364">
        <v>600</v>
      </c>
      <c r="H264"/>
      <c r="I264"/>
    </row>
    <row r="265" spans="1:9" x14ac:dyDescent="0.2">
      <c r="A265" s="362" t="s">
        <v>559</v>
      </c>
      <c r="B265" s="363">
        <v>0</v>
      </c>
      <c r="C265" s="363">
        <v>0</v>
      </c>
      <c r="D265" s="363">
        <v>2000</v>
      </c>
      <c r="E265" s="363">
        <v>0</v>
      </c>
      <c r="F265" s="363">
        <v>0</v>
      </c>
      <c r="G265" s="364">
        <v>2000</v>
      </c>
      <c r="H265"/>
      <c r="I265"/>
    </row>
    <row r="266" spans="1:9" x14ac:dyDescent="0.2">
      <c r="A266" s="362" t="s">
        <v>552</v>
      </c>
      <c r="B266" s="363">
        <v>0</v>
      </c>
      <c r="C266" s="363">
        <v>0</v>
      </c>
      <c r="D266" s="363">
        <v>4200</v>
      </c>
      <c r="E266" s="363">
        <v>0</v>
      </c>
      <c r="F266" s="363">
        <v>0</v>
      </c>
      <c r="G266" s="364">
        <v>4200</v>
      </c>
      <c r="H266"/>
      <c r="I266"/>
    </row>
    <row r="267" spans="1:9" x14ac:dyDescent="0.2">
      <c r="A267" s="362" t="s">
        <v>543</v>
      </c>
      <c r="B267" s="363">
        <v>0</v>
      </c>
      <c r="C267" s="363">
        <v>0</v>
      </c>
      <c r="D267" s="363">
        <v>1800</v>
      </c>
      <c r="E267" s="363">
        <v>0</v>
      </c>
      <c r="F267" s="363">
        <v>0</v>
      </c>
      <c r="G267" s="364">
        <v>1800</v>
      </c>
      <c r="H267"/>
      <c r="I267"/>
    </row>
    <row r="268" spans="1:9" x14ac:dyDescent="0.2">
      <c r="A268" s="362" t="s">
        <v>544</v>
      </c>
      <c r="B268" s="363">
        <v>0</v>
      </c>
      <c r="C268" s="363">
        <v>0</v>
      </c>
      <c r="D268" s="363">
        <v>1750</v>
      </c>
      <c r="E268" s="363">
        <v>0</v>
      </c>
      <c r="F268" s="363">
        <v>0</v>
      </c>
      <c r="G268" s="364">
        <v>1750</v>
      </c>
      <c r="H268"/>
      <c r="I268"/>
    </row>
    <row r="269" spans="1:9" x14ac:dyDescent="0.2">
      <c r="A269" s="362" t="s">
        <v>545</v>
      </c>
      <c r="B269" s="363">
        <v>0</v>
      </c>
      <c r="C269" s="363">
        <v>0</v>
      </c>
      <c r="D269" s="363">
        <v>1000</v>
      </c>
      <c r="E269" s="363">
        <v>0</v>
      </c>
      <c r="F269" s="363">
        <v>0</v>
      </c>
      <c r="G269" s="364">
        <v>1000</v>
      </c>
      <c r="H269"/>
      <c r="I269"/>
    </row>
    <row r="270" spans="1:9" x14ac:dyDescent="0.2">
      <c r="A270" s="362" t="s">
        <v>546</v>
      </c>
      <c r="B270" s="363">
        <v>0</v>
      </c>
      <c r="C270" s="363">
        <v>0</v>
      </c>
      <c r="D270" s="363">
        <v>1700</v>
      </c>
      <c r="E270" s="363">
        <v>0</v>
      </c>
      <c r="F270" s="363">
        <v>0</v>
      </c>
      <c r="G270" s="364">
        <v>1700</v>
      </c>
      <c r="H270"/>
      <c r="I270"/>
    </row>
    <row r="271" spans="1:9" x14ac:dyDescent="0.2">
      <c r="A271" s="362" t="s">
        <v>228</v>
      </c>
      <c r="B271" s="363">
        <v>0</v>
      </c>
      <c r="C271" s="363">
        <v>0</v>
      </c>
      <c r="D271" s="363">
        <v>128965.42</v>
      </c>
      <c r="E271" s="363">
        <v>0</v>
      </c>
      <c r="F271" s="363">
        <v>0</v>
      </c>
      <c r="G271" s="364">
        <v>128965.42</v>
      </c>
      <c r="H271"/>
      <c r="I271"/>
    </row>
    <row r="272" spans="1:9" x14ac:dyDescent="0.2">
      <c r="A272" s="362" t="s">
        <v>45</v>
      </c>
      <c r="B272" s="363">
        <v>0</v>
      </c>
      <c r="C272" s="363">
        <v>0</v>
      </c>
      <c r="D272" s="363">
        <v>137027.41999999998</v>
      </c>
      <c r="E272" s="363">
        <v>0</v>
      </c>
      <c r="F272" s="363">
        <v>0</v>
      </c>
      <c r="G272" s="364">
        <v>137027.41999999998</v>
      </c>
      <c r="H272"/>
      <c r="I272"/>
    </row>
    <row r="273" spans="1:9" x14ac:dyDescent="0.2">
      <c r="A273" s="362" t="s">
        <v>46</v>
      </c>
      <c r="B273" s="394"/>
      <c r="C273" s="394"/>
      <c r="D273" s="394"/>
      <c r="E273" s="394"/>
      <c r="F273" s="394"/>
      <c r="G273" s="395"/>
      <c r="H273"/>
      <c r="I273"/>
    </row>
    <row r="274" spans="1:9" x14ac:dyDescent="0.2">
      <c r="A274" s="362" t="s">
        <v>143</v>
      </c>
      <c r="B274" s="394"/>
      <c r="C274" s="394"/>
      <c r="D274" s="394"/>
      <c r="E274" s="394"/>
      <c r="F274" s="394"/>
      <c r="G274" s="395"/>
      <c r="H274"/>
      <c r="I274"/>
    </row>
    <row r="275" spans="1:9" x14ac:dyDescent="0.2">
      <c r="A275" s="362" t="s">
        <v>560</v>
      </c>
      <c r="B275" s="363">
        <v>32615</v>
      </c>
      <c r="C275" s="363">
        <v>0</v>
      </c>
      <c r="D275" s="363">
        <v>0</v>
      </c>
      <c r="E275" s="363">
        <v>0</v>
      </c>
      <c r="F275" s="363">
        <v>0</v>
      </c>
      <c r="G275" s="364">
        <v>32615</v>
      </c>
      <c r="H275"/>
      <c r="I275"/>
    </row>
    <row r="276" spans="1:9" x14ac:dyDescent="0.2">
      <c r="A276" s="362" t="s">
        <v>561</v>
      </c>
      <c r="B276" s="363">
        <v>830</v>
      </c>
      <c r="C276" s="363">
        <v>0</v>
      </c>
      <c r="D276" s="363">
        <v>0</v>
      </c>
      <c r="E276" s="363">
        <v>0</v>
      </c>
      <c r="F276" s="363">
        <v>0</v>
      </c>
      <c r="G276" s="364">
        <v>830</v>
      </c>
      <c r="H276"/>
      <c r="I276"/>
    </row>
    <row r="277" spans="1:9" x14ac:dyDescent="0.2">
      <c r="A277" s="362" t="s">
        <v>146</v>
      </c>
      <c r="B277" s="363">
        <v>33445</v>
      </c>
      <c r="C277" s="363">
        <v>0</v>
      </c>
      <c r="D277" s="363">
        <v>0</v>
      </c>
      <c r="E277" s="363">
        <v>0</v>
      </c>
      <c r="F277" s="363">
        <v>0</v>
      </c>
      <c r="G277" s="364">
        <v>33445</v>
      </c>
      <c r="H277"/>
      <c r="I277"/>
    </row>
    <row r="278" spans="1:9" x14ac:dyDescent="0.2">
      <c r="A278" s="362" t="s">
        <v>159</v>
      </c>
      <c r="B278" s="394"/>
      <c r="C278" s="394"/>
      <c r="D278" s="394"/>
      <c r="E278" s="394"/>
      <c r="F278" s="394"/>
      <c r="G278" s="395"/>
      <c r="H278"/>
      <c r="I278"/>
    </row>
    <row r="279" spans="1:9" x14ac:dyDescent="0.2">
      <c r="A279" s="362" t="s">
        <v>164</v>
      </c>
      <c r="B279" s="363">
        <v>1500</v>
      </c>
      <c r="C279" s="363">
        <v>2970</v>
      </c>
      <c r="D279" s="363">
        <v>0</v>
      </c>
      <c r="E279" s="363">
        <v>0</v>
      </c>
      <c r="F279" s="363">
        <v>0</v>
      </c>
      <c r="G279" s="364">
        <v>4470</v>
      </c>
      <c r="H279"/>
      <c r="I279"/>
    </row>
    <row r="280" spans="1:9" x14ac:dyDescent="0.2">
      <c r="A280" s="362" t="s">
        <v>592</v>
      </c>
      <c r="B280" s="363">
        <v>380</v>
      </c>
      <c r="C280" s="363">
        <v>0</v>
      </c>
      <c r="D280" s="363">
        <v>0</v>
      </c>
      <c r="E280" s="363">
        <v>0</v>
      </c>
      <c r="F280" s="363">
        <v>0</v>
      </c>
      <c r="G280" s="364">
        <v>380</v>
      </c>
      <c r="H280"/>
      <c r="I280"/>
    </row>
    <row r="281" spans="1:9" x14ac:dyDescent="0.2">
      <c r="A281" s="362" t="s">
        <v>562</v>
      </c>
      <c r="B281" s="363">
        <v>9768</v>
      </c>
      <c r="C281" s="363">
        <v>15560</v>
      </c>
      <c r="D281" s="363">
        <v>0</v>
      </c>
      <c r="E281" s="363">
        <v>0</v>
      </c>
      <c r="F281" s="363">
        <v>0</v>
      </c>
      <c r="G281" s="364">
        <v>25328</v>
      </c>
      <c r="H281"/>
      <c r="I281"/>
    </row>
    <row r="282" spans="1:9" x14ac:dyDescent="0.2">
      <c r="A282" s="362" t="s">
        <v>563</v>
      </c>
      <c r="B282" s="363">
        <v>260</v>
      </c>
      <c r="C282" s="363">
        <v>1440</v>
      </c>
      <c r="D282" s="363">
        <v>0</v>
      </c>
      <c r="E282" s="363">
        <v>0</v>
      </c>
      <c r="F282" s="363">
        <v>0</v>
      </c>
      <c r="G282" s="364">
        <v>1700</v>
      </c>
      <c r="H282"/>
      <c r="I282"/>
    </row>
    <row r="283" spans="1:9" x14ac:dyDescent="0.2">
      <c r="A283" s="362" t="s">
        <v>170</v>
      </c>
      <c r="B283" s="363">
        <v>940</v>
      </c>
      <c r="C283" s="363">
        <v>7945</v>
      </c>
      <c r="D283" s="363">
        <v>0</v>
      </c>
      <c r="E283" s="363">
        <v>0</v>
      </c>
      <c r="F283" s="363">
        <v>0</v>
      </c>
      <c r="G283" s="364">
        <v>8885</v>
      </c>
      <c r="H283"/>
      <c r="I283"/>
    </row>
    <row r="284" spans="1:9" x14ac:dyDescent="0.2">
      <c r="A284" s="362" t="s">
        <v>593</v>
      </c>
      <c r="B284" s="363">
        <v>1028</v>
      </c>
      <c r="C284" s="363">
        <v>0</v>
      </c>
      <c r="D284" s="363">
        <v>0</v>
      </c>
      <c r="E284" s="363">
        <v>0</v>
      </c>
      <c r="F284" s="363">
        <v>0</v>
      </c>
      <c r="G284" s="364">
        <v>1028</v>
      </c>
      <c r="H284"/>
      <c r="I284"/>
    </row>
    <row r="285" spans="1:9" x14ac:dyDescent="0.2">
      <c r="A285" s="362" t="s">
        <v>594</v>
      </c>
      <c r="B285" s="363">
        <v>990</v>
      </c>
      <c r="C285" s="363">
        <v>0</v>
      </c>
      <c r="D285" s="363">
        <v>0</v>
      </c>
      <c r="E285" s="363">
        <v>0</v>
      </c>
      <c r="F285" s="363">
        <v>0</v>
      </c>
      <c r="G285" s="364">
        <v>990</v>
      </c>
      <c r="H285"/>
      <c r="I285"/>
    </row>
    <row r="286" spans="1:9" x14ac:dyDescent="0.2">
      <c r="A286" s="362" t="s">
        <v>564</v>
      </c>
      <c r="B286" s="363">
        <v>450</v>
      </c>
      <c r="C286" s="363">
        <v>550</v>
      </c>
      <c r="D286" s="363">
        <v>0</v>
      </c>
      <c r="E286" s="363">
        <v>0</v>
      </c>
      <c r="F286" s="363">
        <v>0</v>
      </c>
      <c r="G286" s="364">
        <v>1000</v>
      </c>
      <c r="H286"/>
      <c r="I286"/>
    </row>
    <row r="287" spans="1:9" x14ac:dyDescent="0.2">
      <c r="A287" s="362" t="s">
        <v>565</v>
      </c>
      <c r="B287" s="363">
        <v>100</v>
      </c>
      <c r="C287" s="363">
        <v>660</v>
      </c>
      <c r="D287" s="363">
        <v>0</v>
      </c>
      <c r="E287" s="363">
        <v>0</v>
      </c>
      <c r="F287" s="363">
        <v>0</v>
      </c>
      <c r="G287" s="364">
        <v>760</v>
      </c>
      <c r="H287"/>
      <c r="I287"/>
    </row>
    <row r="288" spans="1:9" x14ac:dyDescent="0.2">
      <c r="A288" s="362" t="s">
        <v>566</v>
      </c>
      <c r="B288" s="363">
        <v>1435</v>
      </c>
      <c r="C288" s="363">
        <v>8205</v>
      </c>
      <c r="D288" s="363">
        <v>0</v>
      </c>
      <c r="E288" s="363">
        <v>0</v>
      </c>
      <c r="F288" s="363">
        <v>0</v>
      </c>
      <c r="G288" s="364">
        <v>9640</v>
      </c>
      <c r="H288"/>
      <c r="I288"/>
    </row>
    <row r="289" spans="1:9" x14ac:dyDescent="0.2">
      <c r="A289" s="362" t="s">
        <v>175</v>
      </c>
      <c r="B289" s="363">
        <v>600</v>
      </c>
      <c r="C289" s="363">
        <v>3820</v>
      </c>
      <c r="D289" s="363">
        <v>0</v>
      </c>
      <c r="E289" s="363">
        <v>0</v>
      </c>
      <c r="F289" s="363">
        <v>0</v>
      </c>
      <c r="G289" s="364">
        <v>4420</v>
      </c>
      <c r="H289"/>
      <c r="I289"/>
    </row>
    <row r="290" spans="1:9" x14ac:dyDescent="0.2">
      <c r="A290" s="362" t="s">
        <v>567</v>
      </c>
      <c r="B290" s="363">
        <v>250</v>
      </c>
      <c r="C290" s="363">
        <v>1540</v>
      </c>
      <c r="D290" s="363">
        <v>0</v>
      </c>
      <c r="E290" s="363">
        <v>0</v>
      </c>
      <c r="F290" s="363">
        <v>0</v>
      </c>
      <c r="G290" s="364">
        <v>1790</v>
      </c>
      <c r="H290"/>
      <c r="I290"/>
    </row>
    <row r="291" spans="1:9" x14ac:dyDescent="0.2">
      <c r="A291" s="362" t="s">
        <v>176</v>
      </c>
      <c r="B291" s="363">
        <v>580</v>
      </c>
      <c r="C291" s="363">
        <v>3170</v>
      </c>
      <c r="D291" s="363">
        <v>0</v>
      </c>
      <c r="E291" s="363">
        <v>0</v>
      </c>
      <c r="F291" s="363">
        <v>0</v>
      </c>
      <c r="G291" s="364">
        <v>3750</v>
      </c>
      <c r="H291"/>
      <c r="I291"/>
    </row>
    <row r="292" spans="1:9" x14ac:dyDescent="0.2">
      <c r="A292" s="362" t="s">
        <v>568</v>
      </c>
      <c r="B292" s="363">
        <v>170</v>
      </c>
      <c r="C292" s="363">
        <v>880</v>
      </c>
      <c r="D292" s="363">
        <v>0</v>
      </c>
      <c r="E292" s="363">
        <v>0</v>
      </c>
      <c r="F292" s="363">
        <v>0</v>
      </c>
      <c r="G292" s="364">
        <v>1050</v>
      </c>
      <c r="H292"/>
      <c r="I292"/>
    </row>
    <row r="293" spans="1:9" x14ac:dyDescent="0.2">
      <c r="A293" s="362" t="s">
        <v>177</v>
      </c>
      <c r="B293" s="363">
        <v>300</v>
      </c>
      <c r="C293" s="363">
        <v>1810</v>
      </c>
      <c r="D293" s="363">
        <v>0</v>
      </c>
      <c r="E293" s="363">
        <v>0</v>
      </c>
      <c r="F293" s="363">
        <v>0</v>
      </c>
      <c r="G293" s="364">
        <v>2110</v>
      </c>
      <c r="H293"/>
      <c r="I293"/>
    </row>
    <row r="294" spans="1:9" x14ac:dyDescent="0.2">
      <c r="A294" s="362" t="s">
        <v>569</v>
      </c>
      <c r="B294" s="363">
        <v>100</v>
      </c>
      <c r="C294" s="363">
        <v>900</v>
      </c>
      <c r="D294" s="363">
        <v>0</v>
      </c>
      <c r="E294" s="363">
        <v>0</v>
      </c>
      <c r="F294" s="363">
        <v>0</v>
      </c>
      <c r="G294" s="364">
        <v>1000</v>
      </c>
      <c r="H294"/>
      <c r="I294"/>
    </row>
    <row r="295" spans="1:9" x14ac:dyDescent="0.2">
      <c r="A295" s="362" t="s">
        <v>178</v>
      </c>
      <c r="B295" s="363">
        <v>500</v>
      </c>
      <c r="C295" s="363">
        <v>2340</v>
      </c>
      <c r="D295" s="363">
        <v>0</v>
      </c>
      <c r="E295" s="363">
        <v>0</v>
      </c>
      <c r="F295" s="363">
        <v>0</v>
      </c>
      <c r="G295" s="364">
        <v>2840</v>
      </c>
      <c r="H295"/>
      <c r="I295"/>
    </row>
    <row r="296" spans="1:9" x14ac:dyDescent="0.2">
      <c r="A296" s="362" t="s">
        <v>179</v>
      </c>
      <c r="B296" s="363">
        <v>1370</v>
      </c>
      <c r="C296" s="363">
        <v>0</v>
      </c>
      <c r="D296" s="363">
        <v>0</v>
      </c>
      <c r="E296" s="363">
        <v>0</v>
      </c>
      <c r="F296" s="363">
        <v>0</v>
      </c>
      <c r="G296" s="364">
        <v>1370</v>
      </c>
      <c r="H296"/>
      <c r="I296"/>
    </row>
    <row r="297" spans="1:9" x14ac:dyDescent="0.2">
      <c r="A297" s="362" t="s">
        <v>180</v>
      </c>
      <c r="B297" s="363">
        <v>450</v>
      </c>
      <c r="C297" s="363">
        <v>0</v>
      </c>
      <c r="D297" s="363">
        <v>0</v>
      </c>
      <c r="E297" s="363">
        <v>0</v>
      </c>
      <c r="F297" s="363">
        <v>0</v>
      </c>
      <c r="G297" s="364">
        <v>450</v>
      </c>
      <c r="H297"/>
      <c r="I297"/>
    </row>
    <row r="298" spans="1:9" x14ac:dyDescent="0.2">
      <c r="A298" s="362" t="s">
        <v>595</v>
      </c>
      <c r="B298" s="363">
        <v>400</v>
      </c>
      <c r="C298" s="363">
        <v>0</v>
      </c>
      <c r="D298" s="363">
        <v>0</v>
      </c>
      <c r="E298" s="363">
        <v>0</v>
      </c>
      <c r="F298" s="363">
        <v>0</v>
      </c>
      <c r="G298" s="364">
        <v>400</v>
      </c>
      <c r="H298"/>
      <c r="I298"/>
    </row>
    <row r="299" spans="1:9" x14ac:dyDescent="0.2">
      <c r="A299" s="362" t="s">
        <v>182</v>
      </c>
      <c r="B299" s="363">
        <v>1620</v>
      </c>
      <c r="C299" s="363">
        <v>0</v>
      </c>
      <c r="D299" s="363">
        <v>0</v>
      </c>
      <c r="E299" s="363">
        <v>0</v>
      </c>
      <c r="F299" s="363">
        <v>0</v>
      </c>
      <c r="G299" s="364">
        <v>1620</v>
      </c>
      <c r="H299"/>
      <c r="I299"/>
    </row>
    <row r="300" spans="1:9" x14ac:dyDescent="0.2">
      <c r="A300" s="362" t="s">
        <v>184</v>
      </c>
      <c r="B300" s="363">
        <v>1800</v>
      </c>
      <c r="C300" s="363">
        <v>0</v>
      </c>
      <c r="D300" s="363">
        <v>0</v>
      </c>
      <c r="E300" s="363">
        <v>0</v>
      </c>
      <c r="F300" s="363">
        <v>0</v>
      </c>
      <c r="G300" s="364">
        <v>1800</v>
      </c>
      <c r="H300"/>
      <c r="I300"/>
    </row>
    <row r="301" spans="1:9" x14ac:dyDescent="0.2">
      <c r="A301" s="362" t="s">
        <v>570</v>
      </c>
      <c r="B301" s="363">
        <v>3280</v>
      </c>
      <c r="C301" s="363">
        <v>10920</v>
      </c>
      <c r="D301" s="363">
        <v>0</v>
      </c>
      <c r="E301" s="363">
        <v>0</v>
      </c>
      <c r="F301" s="363">
        <v>0</v>
      </c>
      <c r="G301" s="364">
        <v>14200</v>
      </c>
      <c r="H301"/>
      <c r="I301"/>
    </row>
    <row r="302" spans="1:9" x14ac:dyDescent="0.2">
      <c r="A302" s="362" t="s">
        <v>571</v>
      </c>
      <c r="B302" s="363">
        <v>340</v>
      </c>
      <c r="C302" s="363">
        <v>3280</v>
      </c>
      <c r="D302" s="363">
        <v>0</v>
      </c>
      <c r="E302" s="363">
        <v>0</v>
      </c>
      <c r="F302" s="363">
        <v>0</v>
      </c>
      <c r="G302" s="364">
        <v>3620</v>
      </c>
      <c r="H302"/>
      <c r="I302"/>
    </row>
    <row r="303" spans="1:9" x14ac:dyDescent="0.2">
      <c r="A303" s="362" t="s">
        <v>572</v>
      </c>
      <c r="B303" s="363">
        <v>2465</v>
      </c>
      <c r="C303" s="363">
        <v>8925</v>
      </c>
      <c r="D303" s="363">
        <v>0</v>
      </c>
      <c r="E303" s="363">
        <v>0</v>
      </c>
      <c r="F303" s="363">
        <v>0</v>
      </c>
      <c r="G303" s="364">
        <v>11390</v>
      </c>
      <c r="H303"/>
      <c r="I303"/>
    </row>
    <row r="304" spans="1:9" x14ac:dyDescent="0.2">
      <c r="A304" s="362" t="s">
        <v>596</v>
      </c>
      <c r="B304" s="363">
        <v>615</v>
      </c>
      <c r="C304" s="363">
        <v>0</v>
      </c>
      <c r="D304" s="363">
        <v>0</v>
      </c>
      <c r="E304" s="363">
        <v>0</v>
      </c>
      <c r="F304" s="363">
        <v>0</v>
      </c>
      <c r="G304" s="364">
        <v>615</v>
      </c>
      <c r="H304"/>
      <c r="I304"/>
    </row>
    <row r="305" spans="1:9" x14ac:dyDescent="0.2">
      <c r="A305" s="362" t="s">
        <v>187</v>
      </c>
      <c r="B305" s="363">
        <v>1460</v>
      </c>
      <c r="C305" s="363">
        <v>0</v>
      </c>
      <c r="D305" s="363">
        <v>0</v>
      </c>
      <c r="E305" s="363">
        <v>0</v>
      </c>
      <c r="F305" s="363">
        <v>0</v>
      </c>
      <c r="G305" s="364">
        <v>1460</v>
      </c>
      <c r="H305"/>
      <c r="I305"/>
    </row>
    <row r="306" spans="1:9" x14ac:dyDescent="0.2">
      <c r="A306" s="362" t="s">
        <v>188</v>
      </c>
      <c r="B306" s="363">
        <v>1760</v>
      </c>
      <c r="C306" s="363">
        <v>0</v>
      </c>
      <c r="D306" s="363">
        <v>0</v>
      </c>
      <c r="E306" s="363">
        <v>0</v>
      </c>
      <c r="F306" s="363">
        <v>0</v>
      </c>
      <c r="G306" s="364">
        <v>1760</v>
      </c>
      <c r="H306"/>
      <c r="I306"/>
    </row>
    <row r="307" spans="1:9" x14ac:dyDescent="0.2">
      <c r="A307" s="362" t="s">
        <v>190</v>
      </c>
      <c r="B307" s="363">
        <v>880</v>
      </c>
      <c r="C307" s="363">
        <v>0</v>
      </c>
      <c r="D307" s="363">
        <v>0</v>
      </c>
      <c r="E307" s="363">
        <v>0</v>
      </c>
      <c r="F307" s="363">
        <v>0</v>
      </c>
      <c r="G307" s="364">
        <v>880</v>
      </c>
      <c r="H307"/>
      <c r="I307"/>
    </row>
    <row r="308" spans="1:9" x14ac:dyDescent="0.2">
      <c r="A308" s="362" t="s">
        <v>194</v>
      </c>
      <c r="B308" s="363">
        <v>687</v>
      </c>
      <c r="C308" s="363">
        <v>36</v>
      </c>
      <c r="D308" s="363">
        <v>0</v>
      </c>
      <c r="E308" s="363">
        <v>0</v>
      </c>
      <c r="F308" s="363">
        <v>0</v>
      </c>
      <c r="G308" s="364">
        <v>723</v>
      </c>
      <c r="H308"/>
      <c r="I308"/>
    </row>
    <row r="309" spans="1:9" x14ac:dyDescent="0.2">
      <c r="A309" s="362" t="s">
        <v>195</v>
      </c>
      <c r="B309" s="363">
        <v>2548</v>
      </c>
      <c r="C309" s="363">
        <v>0</v>
      </c>
      <c r="D309" s="363">
        <v>0</v>
      </c>
      <c r="E309" s="363">
        <v>0</v>
      </c>
      <c r="F309" s="363">
        <v>0</v>
      </c>
      <c r="G309" s="364">
        <v>2548</v>
      </c>
      <c r="H309"/>
      <c r="I309"/>
    </row>
    <row r="310" spans="1:9" x14ac:dyDescent="0.2">
      <c r="A310" s="362" t="s">
        <v>573</v>
      </c>
      <c r="B310" s="363">
        <v>300</v>
      </c>
      <c r="C310" s="363">
        <v>1690</v>
      </c>
      <c r="D310" s="363">
        <v>0</v>
      </c>
      <c r="E310" s="363">
        <v>0</v>
      </c>
      <c r="F310" s="363">
        <v>0</v>
      </c>
      <c r="G310" s="364">
        <v>1990</v>
      </c>
      <c r="H310"/>
      <c r="I310"/>
    </row>
    <row r="311" spans="1:9" x14ac:dyDescent="0.2">
      <c r="A311" s="362" t="s">
        <v>196</v>
      </c>
      <c r="B311" s="363">
        <v>425</v>
      </c>
      <c r="C311" s="363">
        <v>0</v>
      </c>
      <c r="D311" s="363">
        <v>0</v>
      </c>
      <c r="E311" s="363">
        <v>0</v>
      </c>
      <c r="F311" s="363">
        <v>0</v>
      </c>
      <c r="G311" s="364">
        <v>425</v>
      </c>
      <c r="H311"/>
      <c r="I311"/>
    </row>
    <row r="312" spans="1:9" x14ac:dyDescent="0.2">
      <c r="A312" s="362" t="s">
        <v>197</v>
      </c>
      <c r="B312" s="363">
        <v>339</v>
      </c>
      <c r="C312" s="363">
        <v>0</v>
      </c>
      <c r="D312" s="363">
        <v>0</v>
      </c>
      <c r="E312" s="363">
        <v>0</v>
      </c>
      <c r="F312" s="363">
        <v>0</v>
      </c>
      <c r="G312" s="364">
        <v>339</v>
      </c>
      <c r="H312"/>
      <c r="I312"/>
    </row>
    <row r="313" spans="1:9" x14ac:dyDescent="0.2">
      <c r="A313" s="362" t="s">
        <v>574</v>
      </c>
      <c r="B313" s="363">
        <v>180</v>
      </c>
      <c r="C313" s="363">
        <v>1020</v>
      </c>
      <c r="D313" s="363">
        <v>0</v>
      </c>
      <c r="E313" s="363">
        <v>0</v>
      </c>
      <c r="F313" s="363">
        <v>0</v>
      </c>
      <c r="G313" s="364">
        <v>1200</v>
      </c>
      <c r="H313"/>
      <c r="I313"/>
    </row>
    <row r="314" spans="1:9" x14ac:dyDescent="0.2">
      <c r="A314" s="362" t="s">
        <v>601</v>
      </c>
      <c r="B314" s="363">
        <v>3645</v>
      </c>
      <c r="C314" s="363">
        <v>0</v>
      </c>
      <c r="D314" s="363">
        <v>0</v>
      </c>
      <c r="E314" s="363">
        <v>0</v>
      </c>
      <c r="F314" s="363">
        <v>0</v>
      </c>
      <c r="G314" s="364">
        <v>3645</v>
      </c>
      <c r="H314"/>
      <c r="I314"/>
    </row>
    <row r="315" spans="1:9" x14ac:dyDescent="0.2">
      <c r="A315" s="362" t="s">
        <v>575</v>
      </c>
      <c r="B315" s="363">
        <v>100</v>
      </c>
      <c r="C315" s="363">
        <v>300</v>
      </c>
      <c r="D315" s="363">
        <v>0</v>
      </c>
      <c r="E315" s="363">
        <v>0</v>
      </c>
      <c r="F315" s="363">
        <v>0</v>
      </c>
      <c r="G315" s="364">
        <v>400</v>
      </c>
      <c r="H315"/>
      <c r="I315"/>
    </row>
    <row r="316" spans="1:9" x14ac:dyDescent="0.2">
      <c r="A316" s="362" t="s">
        <v>576</v>
      </c>
      <c r="B316" s="363">
        <v>42900</v>
      </c>
      <c r="C316" s="363">
        <v>900</v>
      </c>
      <c r="D316" s="363">
        <v>0</v>
      </c>
      <c r="E316" s="363">
        <v>0</v>
      </c>
      <c r="F316" s="363">
        <v>0</v>
      </c>
      <c r="G316" s="364">
        <v>43800</v>
      </c>
      <c r="H316"/>
      <c r="I316"/>
    </row>
    <row r="317" spans="1:9" x14ac:dyDescent="0.2">
      <c r="A317" s="362" t="s">
        <v>602</v>
      </c>
      <c r="B317" s="363">
        <v>4245</v>
      </c>
      <c r="C317" s="363">
        <v>0</v>
      </c>
      <c r="D317" s="363">
        <v>0</v>
      </c>
      <c r="E317" s="363">
        <v>0</v>
      </c>
      <c r="F317" s="363">
        <v>0</v>
      </c>
      <c r="G317" s="364">
        <v>4245</v>
      </c>
      <c r="H317"/>
      <c r="I317"/>
    </row>
    <row r="318" spans="1:9" x14ac:dyDescent="0.2">
      <c r="A318" s="362" t="s">
        <v>603</v>
      </c>
      <c r="B318" s="363">
        <v>500</v>
      </c>
      <c r="C318" s="363">
        <v>0</v>
      </c>
      <c r="D318" s="363">
        <v>0</v>
      </c>
      <c r="E318" s="363">
        <v>0</v>
      </c>
      <c r="F318" s="363">
        <v>0</v>
      </c>
      <c r="G318" s="364">
        <v>500</v>
      </c>
      <c r="H318"/>
      <c r="I318"/>
    </row>
    <row r="319" spans="1:9" x14ac:dyDescent="0.2">
      <c r="A319" s="362" t="s">
        <v>604</v>
      </c>
      <c r="B319" s="363">
        <v>2675</v>
      </c>
      <c r="C319" s="363">
        <v>0</v>
      </c>
      <c r="D319" s="363">
        <v>0</v>
      </c>
      <c r="E319" s="363">
        <v>0</v>
      </c>
      <c r="F319" s="363">
        <v>0</v>
      </c>
      <c r="G319" s="364">
        <v>2675</v>
      </c>
      <c r="H319"/>
      <c r="I319"/>
    </row>
    <row r="320" spans="1:9" x14ac:dyDescent="0.2">
      <c r="A320" s="362" t="s">
        <v>577</v>
      </c>
      <c r="B320" s="363">
        <v>270</v>
      </c>
      <c r="C320" s="363">
        <v>1530</v>
      </c>
      <c r="D320" s="363">
        <v>0</v>
      </c>
      <c r="E320" s="363">
        <v>0</v>
      </c>
      <c r="F320" s="363">
        <v>0</v>
      </c>
      <c r="G320" s="364">
        <v>1800</v>
      </c>
      <c r="H320"/>
      <c r="I320"/>
    </row>
    <row r="321" spans="1:9" x14ac:dyDescent="0.2">
      <c r="A321" s="362" t="s">
        <v>578</v>
      </c>
      <c r="B321" s="363">
        <v>210</v>
      </c>
      <c r="C321" s="363">
        <v>1120</v>
      </c>
      <c r="D321" s="363">
        <v>0</v>
      </c>
      <c r="E321" s="363">
        <v>0</v>
      </c>
      <c r="F321" s="363">
        <v>0</v>
      </c>
      <c r="G321" s="364">
        <v>1330</v>
      </c>
      <c r="H321"/>
      <c r="I321"/>
    </row>
    <row r="322" spans="1:9" x14ac:dyDescent="0.2">
      <c r="A322" s="362" t="s">
        <v>579</v>
      </c>
      <c r="B322" s="363">
        <v>210</v>
      </c>
      <c r="C322" s="363">
        <v>1150</v>
      </c>
      <c r="D322" s="363">
        <v>0</v>
      </c>
      <c r="E322" s="363">
        <v>0</v>
      </c>
      <c r="F322" s="363">
        <v>0</v>
      </c>
      <c r="G322" s="364">
        <v>1360</v>
      </c>
      <c r="H322"/>
      <c r="I322"/>
    </row>
    <row r="323" spans="1:9" x14ac:dyDescent="0.2">
      <c r="A323" s="362" t="s">
        <v>580</v>
      </c>
      <c r="B323" s="363">
        <v>40</v>
      </c>
      <c r="C323" s="363">
        <v>210</v>
      </c>
      <c r="D323" s="363">
        <v>0</v>
      </c>
      <c r="E323" s="363">
        <v>0</v>
      </c>
      <c r="F323" s="363">
        <v>0</v>
      </c>
      <c r="G323" s="364">
        <v>250</v>
      </c>
      <c r="H323"/>
      <c r="I323"/>
    </row>
    <row r="324" spans="1:9" x14ac:dyDescent="0.2">
      <c r="A324" s="362" t="s">
        <v>610</v>
      </c>
      <c r="B324" s="363">
        <v>380</v>
      </c>
      <c r="C324" s="363">
        <v>0</v>
      </c>
      <c r="D324" s="363">
        <v>0</v>
      </c>
      <c r="E324" s="363">
        <v>0</v>
      </c>
      <c r="F324" s="363">
        <v>0</v>
      </c>
      <c r="G324" s="364">
        <v>380</v>
      </c>
      <c r="H324"/>
      <c r="I324"/>
    </row>
    <row r="325" spans="1:9" x14ac:dyDescent="0.2">
      <c r="A325" s="362" t="s">
        <v>581</v>
      </c>
      <c r="B325" s="363">
        <v>80</v>
      </c>
      <c r="C325" s="363">
        <v>240</v>
      </c>
      <c r="D325" s="363">
        <v>0</v>
      </c>
      <c r="E325" s="363">
        <v>0</v>
      </c>
      <c r="F325" s="363">
        <v>0</v>
      </c>
      <c r="G325" s="364">
        <v>320</v>
      </c>
      <c r="H325"/>
      <c r="I325"/>
    </row>
    <row r="326" spans="1:9" x14ac:dyDescent="0.2">
      <c r="A326" s="362" t="s">
        <v>615</v>
      </c>
      <c r="B326" s="363">
        <v>200</v>
      </c>
      <c r="C326" s="363">
        <v>0</v>
      </c>
      <c r="D326" s="363">
        <v>0</v>
      </c>
      <c r="E326" s="363">
        <v>0</v>
      </c>
      <c r="F326" s="363">
        <v>0</v>
      </c>
      <c r="G326" s="364">
        <v>200</v>
      </c>
      <c r="H326"/>
      <c r="I326"/>
    </row>
    <row r="327" spans="1:9" x14ac:dyDescent="0.2">
      <c r="A327" s="362" t="s">
        <v>616</v>
      </c>
      <c r="B327" s="363">
        <v>800</v>
      </c>
      <c r="C327" s="363">
        <v>0</v>
      </c>
      <c r="D327" s="363">
        <v>0</v>
      </c>
      <c r="E327" s="363">
        <v>0</v>
      </c>
      <c r="F327" s="363">
        <v>0</v>
      </c>
      <c r="G327" s="364">
        <v>800</v>
      </c>
      <c r="H327"/>
      <c r="I327"/>
    </row>
    <row r="328" spans="1:9" x14ac:dyDescent="0.2">
      <c r="A328" s="362" t="s">
        <v>617</v>
      </c>
      <c r="B328" s="363">
        <v>200</v>
      </c>
      <c r="C328" s="363">
        <v>0</v>
      </c>
      <c r="D328" s="363">
        <v>0</v>
      </c>
      <c r="E328" s="363">
        <v>0</v>
      </c>
      <c r="F328" s="363">
        <v>0</v>
      </c>
      <c r="G328" s="364">
        <v>200</v>
      </c>
      <c r="H328"/>
      <c r="I328"/>
    </row>
    <row r="329" spans="1:9" x14ac:dyDescent="0.2">
      <c r="A329" s="362" t="s">
        <v>582</v>
      </c>
      <c r="B329" s="363">
        <v>250</v>
      </c>
      <c r="C329" s="363">
        <v>1650</v>
      </c>
      <c r="D329" s="363">
        <v>0</v>
      </c>
      <c r="E329" s="363">
        <v>0</v>
      </c>
      <c r="F329" s="363">
        <v>0</v>
      </c>
      <c r="G329" s="364">
        <v>1900</v>
      </c>
      <c r="H329"/>
      <c r="I329"/>
    </row>
    <row r="330" spans="1:9" x14ac:dyDescent="0.2">
      <c r="A330" s="362" t="s">
        <v>200</v>
      </c>
      <c r="B330" s="363">
        <v>96975</v>
      </c>
      <c r="C330" s="363">
        <v>84761</v>
      </c>
      <c r="D330" s="363">
        <v>0</v>
      </c>
      <c r="E330" s="363">
        <v>0</v>
      </c>
      <c r="F330" s="363">
        <v>0</v>
      </c>
      <c r="G330" s="364">
        <v>181736</v>
      </c>
      <c r="H330"/>
      <c r="I330"/>
    </row>
    <row r="331" spans="1:9" x14ac:dyDescent="0.2">
      <c r="A331" s="362" t="s">
        <v>201</v>
      </c>
      <c r="B331" s="394"/>
      <c r="C331" s="394"/>
      <c r="D331" s="394"/>
      <c r="E331" s="394"/>
      <c r="F331" s="394"/>
      <c r="G331" s="395"/>
      <c r="H331"/>
      <c r="I331"/>
    </row>
    <row r="332" spans="1:9" x14ac:dyDescent="0.2">
      <c r="A332" s="362" t="s">
        <v>585</v>
      </c>
      <c r="B332" s="363">
        <v>54</v>
      </c>
      <c r="C332" s="363">
        <v>0</v>
      </c>
      <c r="D332" s="363">
        <v>0</v>
      </c>
      <c r="E332" s="363">
        <v>0</v>
      </c>
      <c r="F332" s="363">
        <v>0</v>
      </c>
      <c r="G332" s="364">
        <v>54</v>
      </c>
      <c r="H332"/>
      <c r="I332"/>
    </row>
    <row r="333" spans="1:9" x14ac:dyDescent="0.2">
      <c r="A333" s="362" t="s">
        <v>597</v>
      </c>
      <c r="B333" s="363">
        <v>310</v>
      </c>
      <c r="C333" s="363">
        <v>0</v>
      </c>
      <c r="D333" s="363">
        <v>0</v>
      </c>
      <c r="E333" s="363">
        <v>0</v>
      </c>
      <c r="F333" s="363">
        <v>0</v>
      </c>
      <c r="G333" s="364">
        <v>310</v>
      </c>
      <c r="H333"/>
      <c r="I333"/>
    </row>
    <row r="334" spans="1:9" x14ac:dyDescent="0.2">
      <c r="A334" s="362" t="s">
        <v>584</v>
      </c>
      <c r="B334" s="363">
        <v>290</v>
      </c>
      <c r="C334" s="363">
        <v>0</v>
      </c>
      <c r="D334" s="363">
        <v>0</v>
      </c>
      <c r="E334" s="363">
        <v>0</v>
      </c>
      <c r="F334" s="363">
        <v>0</v>
      </c>
      <c r="G334" s="364">
        <v>290</v>
      </c>
      <c r="H334"/>
      <c r="I334"/>
    </row>
    <row r="335" spans="1:9" x14ac:dyDescent="0.2">
      <c r="A335" s="362" t="s">
        <v>605</v>
      </c>
      <c r="B335" s="363">
        <v>341</v>
      </c>
      <c r="C335" s="363">
        <v>0</v>
      </c>
      <c r="D335" s="363">
        <v>0</v>
      </c>
      <c r="E335" s="363">
        <v>0</v>
      </c>
      <c r="F335" s="363">
        <v>0</v>
      </c>
      <c r="G335" s="364">
        <v>341</v>
      </c>
      <c r="H335"/>
      <c r="I335"/>
    </row>
    <row r="336" spans="1:9" x14ac:dyDescent="0.2">
      <c r="A336" s="362" t="s">
        <v>606</v>
      </c>
      <c r="B336" s="363">
        <v>150</v>
      </c>
      <c r="C336" s="363">
        <v>0</v>
      </c>
      <c r="D336" s="363">
        <v>0</v>
      </c>
      <c r="E336" s="363">
        <v>0</v>
      </c>
      <c r="F336" s="363">
        <v>0</v>
      </c>
      <c r="G336" s="364">
        <v>150</v>
      </c>
      <c r="H336"/>
      <c r="I336"/>
    </row>
    <row r="337" spans="1:9" x14ac:dyDescent="0.2">
      <c r="A337" s="362" t="s">
        <v>607</v>
      </c>
      <c r="B337" s="363">
        <v>800</v>
      </c>
      <c r="C337" s="363">
        <v>0</v>
      </c>
      <c r="D337" s="363">
        <v>0</v>
      </c>
      <c r="E337" s="363">
        <v>0</v>
      </c>
      <c r="F337" s="363">
        <v>0</v>
      </c>
      <c r="G337" s="364">
        <v>800</v>
      </c>
      <c r="H337"/>
      <c r="I337"/>
    </row>
    <row r="338" spans="1:9" x14ac:dyDescent="0.2">
      <c r="A338" s="362" t="s">
        <v>608</v>
      </c>
      <c r="B338" s="363">
        <v>270</v>
      </c>
      <c r="C338" s="363">
        <v>0</v>
      </c>
      <c r="D338" s="363">
        <v>0</v>
      </c>
      <c r="E338" s="363">
        <v>0</v>
      </c>
      <c r="F338" s="363">
        <v>0</v>
      </c>
      <c r="G338" s="364">
        <v>270</v>
      </c>
      <c r="H338"/>
      <c r="I338"/>
    </row>
    <row r="339" spans="1:9" x14ac:dyDescent="0.2">
      <c r="A339" s="362" t="s">
        <v>623</v>
      </c>
      <c r="B339" s="363">
        <v>910</v>
      </c>
      <c r="C339" s="363">
        <v>0</v>
      </c>
      <c r="D339" s="363">
        <v>0</v>
      </c>
      <c r="E339" s="363">
        <v>0</v>
      </c>
      <c r="F339" s="363">
        <v>0</v>
      </c>
      <c r="G339" s="364">
        <v>910</v>
      </c>
      <c r="H339"/>
      <c r="I339"/>
    </row>
    <row r="340" spans="1:9" x14ac:dyDescent="0.2">
      <c r="A340" s="362" t="s">
        <v>609</v>
      </c>
      <c r="B340" s="363">
        <v>825</v>
      </c>
      <c r="C340" s="363">
        <v>0</v>
      </c>
      <c r="D340" s="363">
        <v>0</v>
      </c>
      <c r="E340" s="363">
        <v>0</v>
      </c>
      <c r="F340" s="363">
        <v>0</v>
      </c>
      <c r="G340" s="364">
        <v>825</v>
      </c>
      <c r="H340"/>
      <c r="I340"/>
    </row>
    <row r="341" spans="1:9" x14ac:dyDescent="0.2">
      <c r="A341" s="362" t="s">
        <v>210</v>
      </c>
      <c r="B341" s="363">
        <v>3950</v>
      </c>
      <c r="C341" s="363">
        <v>0</v>
      </c>
      <c r="D341" s="363">
        <v>0</v>
      </c>
      <c r="E341" s="363">
        <v>0</v>
      </c>
      <c r="F341" s="363">
        <v>0</v>
      </c>
      <c r="G341" s="364">
        <v>3950</v>
      </c>
      <c r="H341"/>
      <c r="I341"/>
    </row>
    <row r="342" spans="1:9" x14ac:dyDescent="0.2">
      <c r="A342" s="362" t="s">
        <v>221</v>
      </c>
      <c r="B342" s="394"/>
      <c r="C342" s="394"/>
      <c r="D342" s="394"/>
      <c r="E342" s="394"/>
      <c r="F342" s="394"/>
      <c r="G342" s="395"/>
      <c r="H342"/>
      <c r="I342"/>
    </row>
    <row r="343" spans="1:9" x14ac:dyDescent="0.2">
      <c r="A343" s="362" t="s">
        <v>618</v>
      </c>
      <c r="B343" s="363">
        <v>865</v>
      </c>
      <c r="C343" s="363">
        <v>0</v>
      </c>
      <c r="D343" s="363">
        <v>0</v>
      </c>
      <c r="E343" s="363">
        <v>0</v>
      </c>
      <c r="F343" s="363">
        <v>0</v>
      </c>
      <c r="G343" s="364">
        <v>865</v>
      </c>
      <c r="H343"/>
      <c r="I343"/>
    </row>
    <row r="344" spans="1:9" x14ac:dyDescent="0.2">
      <c r="A344" s="362" t="s">
        <v>224</v>
      </c>
      <c r="B344" s="363">
        <v>22900</v>
      </c>
      <c r="C344" s="363">
        <v>0</v>
      </c>
      <c r="D344" s="363">
        <v>0</v>
      </c>
      <c r="E344" s="363">
        <v>0</v>
      </c>
      <c r="F344" s="363">
        <v>0</v>
      </c>
      <c r="G344" s="364">
        <v>22900</v>
      </c>
      <c r="H344"/>
      <c r="I344"/>
    </row>
    <row r="345" spans="1:9" x14ac:dyDescent="0.2">
      <c r="A345" s="362" t="s">
        <v>225</v>
      </c>
      <c r="B345" s="363">
        <v>438</v>
      </c>
      <c r="C345" s="363">
        <v>0</v>
      </c>
      <c r="D345" s="363">
        <v>0</v>
      </c>
      <c r="E345" s="363">
        <v>0</v>
      </c>
      <c r="F345" s="363">
        <v>0</v>
      </c>
      <c r="G345" s="364">
        <v>438</v>
      </c>
      <c r="H345"/>
      <c r="I345"/>
    </row>
    <row r="346" spans="1:9" x14ac:dyDescent="0.2">
      <c r="A346" s="362" t="s">
        <v>227</v>
      </c>
      <c r="B346" s="363">
        <v>2500</v>
      </c>
      <c r="C346" s="363">
        <v>0</v>
      </c>
      <c r="D346" s="363">
        <v>0</v>
      </c>
      <c r="E346" s="363">
        <v>0</v>
      </c>
      <c r="F346" s="363">
        <v>0</v>
      </c>
      <c r="G346" s="364">
        <v>2500</v>
      </c>
      <c r="H346"/>
      <c r="I346"/>
    </row>
    <row r="347" spans="1:9" x14ac:dyDescent="0.2">
      <c r="A347" s="362" t="s">
        <v>619</v>
      </c>
      <c r="B347" s="363">
        <v>2430</v>
      </c>
      <c r="C347" s="363">
        <v>0</v>
      </c>
      <c r="D347" s="363">
        <v>0</v>
      </c>
      <c r="E347" s="363">
        <v>0</v>
      </c>
      <c r="F347" s="363">
        <v>0</v>
      </c>
      <c r="G347" s="364">
        <v>2430</v>
      </c>
      <c r="H347"/>
      <c r="I347"/>
    </row>
    <row r="348" spans="1:9" x14ac:dyDescent="0.2">
      <c r="A348" s="362" t="s">
        <v>620</v>
      </c>
      <c r="B348" s="363">
        <v>1031</v>
      </c>
      <c r="C348" s="363">
        <v>0</v>
      </c>
      <c r="D348" s="363">
        <v>0</v>
      </c>
      <c r="E348" s="363">
        <v>0</v>
      </c>
      <c r="F348" s="363">
        <v>0</v>
      </c>
      <c r="G348" s="364">
        <v>1031</v>
      </c>
      <c r="H348"/>
      <c r="I348"/>
    </row>
    <row r="349" spans="1:9" x14ac:dyDescent="0.2">
      <c r="A349" s="362" t="s">
        <v>621</v>
      </c>
      <c r="B349" s="363">
        <v>405</v>
      </c>
      <c r="C349" s="363">
        <v>0</v>
      </c>
      <c r="D349" s="363">
        <v>0</v>
      </c>
      <c r="E349" s="363">
        <v>0</v>
      </c>
      <c r="F349" s="363">
        <v>0</v>
      </c>
      <c r="G349" s="364">
        <v>405</v>
      </c>
      <c r="H349"/>
      <c r="I349"/>
    </row>
    <row r="350" spans="1:9" x14ac:dyDescent="0.2">
      <c r="A350" s="362" t="s">
        <v>598</v>
      </c>
      <c r="B350" s="363">
        <v>2939</v>
      </c>
      <c r="C350" s="363">
        <v>0</v>
      </c>
      <c r="D350" s="363">
        <v>0</v>
      </c>
      <c r="E350" s="363">
        <v>0</v>
      </c>
      <c r="F350" s="363">
        <v>0</v>
      </c>
      <c r="G350" s="364">
        <v>2939</v>
      </c>
      <c r="H350"/>
      <c r="I350"/>
    </row>
    <row r="351" spans="1:9" x14ac:dyDescent="0.2">
      <c r="A351" s="362" t="s">
        <v>599</v>
      </c>
      <c r="B351" s="363">
        <v>1665</v>
      </c>
      <c r="C351" s="363">
        <v>0</v>
      </c>
      <c r="D351" s="363">
        <v>0</v>
      </c>
      <c r="E351" s="363">
        <v>0</v>
      </c>
      <c r="F351" s="363">
        <v>0</v>
      </c>
      <c r="G351" s="364">
        <v>1665</v>
      </c>
      <c r="H351"/>
      <c r="I351"/>
    </row>
    <row r="352" spans="1:9" x14ac:dyDescent="0.2">
      <c r="A352" s="362" t="s">
        <v>600</v>
      </c>
      <c r="B352" s="363">
        <v>420</v>
      </c>
      <c r="C352" s="363">
        <v>0</v>
      </c>
      <c r="D352" s="363">
        <v>0</v>
      </c>
      <c r="E352" s="363">
        <v>0</v>
      </c>
      <c r="F352" s="363">
        <v>0</v>
      </c>
      <c r="G352" s="364">
        <v>420</v>
      </c>
      <c r="H352"/>
      <c r="I352"/>
    </row>
    <row r="353" spans="1:9" x14ac:dyDescent="0.2">
      <c r="A353" s="362" t="s">
        <v>622</v>
      </c>
      <c r="B353" s="363">
        <v>405</v>
      </c>
      <c r="C353" s="363">
        <v>0</v>
      </c>
      <c r="D353" s="363">
        <v>0</v>
      </c>
      <c r="E353" s="363">
        <v>0</v>
      </c>
      <c r="F353" s="363">
        <v>0</v>
      </c>
      <c r="G353" s="364">
        <v>405</v>
      </c>
      <c r="H353"/>
      <c r="I353"/>
    </row>
    <row r="354" spans="1:9" x14ac:dyDescent="0.2">
      <c r="A354" s="362" t="s">
        <v>630</v>
      </c>
      <c r="B354" s="363">
        <v>600</v>
      </c>
      <c r="C354" s="363">
        <v>0</v>
      </c>
      <c r="D354" s="363">
        <v>0</v>
      </c>
      <c r="E354" s="363">
        <v>0</v>
      </c>
      <c r="F354" s="363">
        <v>0</v>
      </c>
      <c r="G354" s="364">
        <v>600</v>
      </c>
      <c r="H354"/>
      <c r="I354"/>
    </row>
    <row r="355" spans="1:9" x14ac:dyDescent="0.2">
      <c r="A355" s="362" t="s">
        <v>631</v>
      </c>
      <c r="B355" s="363">
        <v>420</v>
      </c>
      <c r="C355" s="363">
        <v>0</v>
      </c>
      <c r="D355" s="363">
        <v>0</v>
      </c>
      <c r="E355" s="363">
        <v>0</v>
      </c>
      <c r="F355" s="363">
        <v>0</v>
      </c>
      <c r="G355" s="364">
        <v>420</v>
      </c>
      <c r="H355"/>
      <c r="I355"/>
    </row>
    <row r="356" spans="1:9" x14ac:dyDescent="0.2">
      <c r="A356" s="362" t="s">
        <v>632</v>
      </c>
      <c r="B356" s="363">
        <v>380</v>
      </c>
      <c r="C356" s="363">
        <v>0</v>
      </c>
      <c r="D356" s="363">
        <v>0</v>
      </c>
      <c r="E356" s="363">
        <v>0</v>
      </c>
      <c r="F356" s="363">
        <v>0</v>
      </c>
      <c r="G356" s="364">
        <v>380</v>
      </c>
      <c r="H356"/>
      <c r="I356"/>
    </row>
    <row r="357" spans="1:9" x14ac:dyDescent="0.2">
      <c r="A357" s="362" t="s">
        <v>633</v>
      </c>
      <c r="B357" s="363">
        <v>105</v>
      </c>
      <c r="C357" s="363">
        <v>0</v>
      </c>
      <c r="D357" s="363">
        <v>0</v>
      </c>
      <c r="E357" s="363">
        <v>0</v>
      </c>
      <c r="F357" s="363">
        <v>0</v>
      </c>
      <c r="G357" s="364">
        <v>105</v>
      </c>
      <c r="H357"/>
      <c r="I357"/>
    </row>
    <row r="358" spans="1:9" x14ac:dyDescent="0.2">
      <c r="A358" s="362" t="s">
        <v>624</v>
      </c>
      <c r="B358" s="363">
        <v>8257</v>
      </c>
      <c r="C358" s="363">
        <v>0</v>
      </c>
      <c r="D358" s="363">
        <v>0</v>
      </c>
      <c r="E358" s="363">
        <v>0</v>
      </c>
      <c r="F358" s="363">
        <v>0</v>
      </c>
      <c r="G358" s="364">
        <v>8257</v>
      </c>
      <c r="H358"/>
      <c r="I358"/>
    </row>
    <row r="359" spans="1:9" x14ac:dyDescent="0.2">
      <c r="A359" s="362" t="s">
        <v>588</v>
      </c>
      <c r="B359" s="363">
        <v>6300</v>
      </c>
      <c r="C359" s="363">
        <v>0</v>
      </c>
      <c r="D359" s="363">
        <v>0</v>
      </c>
      <c r="E359" s="363">
        <v>0</v>
      </c>
      <c r="F359" s="363">
        <v>0</v>
      </c>
      <c r="G359" s="364">
        <v>6300</v>
      </c>
      <c r="H359"/>
      <c r="I359"/>
    </row>
    <row r="360" spans="1:9" x14ac:dyDescent="0.2">
      <c r="A360" s="362" t="s">
        <v>587</v>
      </c>
      <c r="B360" s="363">
        <v>713</v>
      </c>
      <c r="C360" s="363">
        <v>0</v>
      </c>
      <c r="D360" s="363">
        <v>0</v>
      </c>
      <c r="E360" s="363">
        <v>0</v>
      </c>
      <c r="F360" s="363">
        <v>0</v>
      </c>
      <c r="G360" s="364">
        <v>713</v>
      </c>
      <c r="H360"/>
      <c r="I360"/>
    </row>
    <row r="361" spans="1:9" x14ac:dyDescent="0.2">
      <c r="A361" s="362" t="s">
        <v>589</v>
      </c>
      <c r="B361" s="363">
        <v>1629</v>
      </c>
      <c r="C361" s="363">
        <v>0</v>
      </c>
      <c r="D361" s="363">
        <v>0</v>
      </c>
      <c r="E361" s="363">
        <v>0</v>
      </c>
      <c r="F361" s="363">
        <v>0</v>
      </c>
      <c r="G361" s="364">
        <v>1629</v>
      </c>
      <c r="H361"/>
      <c r="I361"/>
    </row>
    <row r="362" spans="1:9" x14ac:dyDescent="0.2">
      <c r="A362" s="362" t="s">
        <v>590</v>
      </c>
      <c r="B362" s="363">
        <v>1731</v>
      </c>
      <c r="C362" s="363">
        <v>0</v>
      </c>
      <c r="D362" s="363">
        <v>0</v>
      </c>
      <c r="E362" s="363">
        <v>0</v>
      </c>
      <c r="F362" s="363">
        <v>0</v>
      </c>
      <c r="G362" s="364">
        <v>1731</v>
      </c>
      <c r="H362"/>
      <c r="I362"/>
    </row>
    <row r="363" spans="1:9" x14ac:dyDescent="0.2">
      <c r="A363" s="362" t="s">
        <v>591</v>
      </c>
      <c r="B363" s="363">
        <v>1018</v>
      </c>
      <c r="C363" s="363">
        <v>0</v>
      </c>
      <c r="D363" s="363">
        <v>0</v>
      </c>
      <c r="E363" s="363">
        <v>0</v>
      </c>
      <c r="F363" s="363">
        <v>0</v>
      </c>
      <c r="G363" s="364">
        <v>1018</v>
      </c>
      <c r="H363"/>
      <c r="I363"/>
    </row>
    <row r="364" spans="1:9" x14ac:dyDescent="0.2">
      <c r="A364" s="362" t="s">
        <v>611</v>
      </c>
      <c r="B364" s="363">
        <v>193</v>
      </c>
      <c r="C364" s="363">
        <v>0</v>
      </c>
      <c r="D364" s="363">
        <v>0</v>
      </c>
      <c r="E364" s="363">
        <v>0</v>
      </c>
      <c r="F364" s="363">
        <v>0</v>
      </c>
      <c r="G364" s="364">
        <v>193</v>
      </c>
      <c r="H364"/>
      <c r="I364"/>
    </row>
    <row r="365" spans="1:9" x14ac:dyDescent="0.2">
      <c r="A365" s="362" t="s">
        <v>612</v>
      </c>
      <c r="B365" s="363">
        <v>200</v>
      </c>
      <c r="C365" s="363">
        <v>0</v>
      </c>
      <c r="D365" s="363">
        <v>0</v>
      </c>
      <c r="E365" s="363">
        <v>0</v>
      </c>
      <c r="F365" s="363">
        <v>0</v>
      </c>
      <c r="G365" s="364">
        <v>200</v>
      </c>
      <c r="H365"/>
      <c r="I365"/>
    </row>
    <row r="366" spans="1:9" x14ac:dyDescent="0.2">
      <c r="A366" s="362" t="s">
        <v>625</v>
      </c>
      <c r="B366" s="363">
        <v>2239</v>
      </c>
      <c r="C366" s="363">
        <v>0</v>
      </c>
      <c r="D366" s="363">
        <v>0</v>
      </c>
      <c r="E366" s="363">
        <v>0</v>
      </c>
      <c r="F366" s="363">
        <v>0</v>
      </c>
      <c r="G366" s="364">
        <v>2239</v>
      </c>
      <c r="H366"/>
      <c r="I366"/>
    </row>
    <row r="367" spans="1:9" x14ac:dyDescent="0.2">
      <c r="A367" s="362" t="s">
        <v>626</v>
      </c>
      <c r="B367" s="363">
        <v>4377</v>
      </c>
      <c r="C367" s="363">
        <v>0</v>
      </c>
      <c r="D367" s="363">
        <v>0</v>
      </c>
      <c r="E367" s="363">
        <v>0</v>
      </c>
      <c r="F367" s="363">
        <v>0</v>
      </c>
      <c r="G367" s="364">
        <v>4377</v>
      </c>
      <c r="H367"/>
      <c r="I367"/>
    </row>
    <row r="368" spans="1:9" x14ac:dyDescent="0.2">
      <c r="A368" s="362" t="s">
        <v>627</v>
      </c>
      <c r="B368" s="363">
        <v>153</v>
      </c>
      <c r="C368" s="363">
        <v>0</v>
      </c>
      <c r="D368" s="363">
        <v>0</v>
      </c>
      <c r="E368" s="363">
        <v>0</v>
      </c>
      <c r="F368" s="363">
        <v>0</v>
      </c>
      <c r="G368" s="364">
        <v>153</v>
      </c>
      <c r="H368"/>
      <c r="I368"/>
    </row>
    <row r="369" spans="1:9" x14ac:dyDescent="0.2">
      <c r="A369" s="362" t="s">
        <v>628</v>
      </c>
      <c r="B369" s="363">
        <v>320</v>
      </c>
      <c r="C369" s="363">
        <v>0</v>
      </c>
      <c r="D369" s="363">
        <v>0</v>
      </c>
      <c r="E369" s="363">
        <v>0</v>
      </c>
      <c r="F369" s="363">
        <v>0</v>
      </c>
      <c r="G369" s="364">
        <v>320</v>
      </c>
      <c r="H369"/>
      <c r="I369"/>
    </row>
    <row r="370" spans="1:9" x14ac:dyDescent="0.2">
      <c r="A370" s="362" t="s">
        <v>613</v>
      </c>
      <c r="B370" s="363">
        <v>745</v>
      </c>
      <c r="C370" s="363">
        <v>0</v>
      </c>
      <c r="D370" s="363">
        <v>0</v>
      </c>
      <c r="E370" s="363">
        <v>0</v>
      </c>
      <c r="F370" s="363">
        <v>0</v>
      </c>
      <c r="G370" s="364">
        <v>745</v>
      </c>
      <c r="H370"/>
      <c r="I370"/>
    </row>
    <row r="371" spans="1:9" x14ac:dyDescent="0.2">
      <c r="A371" s="362" t="s">
        <v>629</v>
      </c>
      <c r="B371" s="363">
        <v>3300</v>
      </c>
      <c r="C371" s="363">
        <v>0</v>
      </c>
      <c r="D371" s="363">
        <v>0</v>
      </c>
      <c r="E371" s="363">
        <v>0</v>
      </c>
      <c r="F371" s="363">
        <v>0</v>
      </c>
      <c r="G371" s="364">
        <v>3300</v>
      </c>
      <c r="H371"/>
      <c r="I371"/>
    </row>
    <row r="372" spans="1:9" x14ac:dyDescent="0.2">
      <c r="A372" s="362" t="s">
        <v>614</v>
      </c>
      <c r="B372" s="363">
        <v>509</v>
      </c>
      <c r="C372" s="363">
        <v>0</v>
      </c>
      <c r="D372" s="363">
        <v>0</v>
      </c>
      <c r="E372" s="363">
        <v>0</v>
      </c>
      <c r="F372" s="363">
        <v>0</v>
      </c>
      <c r="G372" s="364">
        <v>509</v>
      </c>
      <c r="H372"/>
      <c r="I372"/>
    </row>
    <row r="373" spans="1:9" x14ac:dyDescent="0.2">
      <c r="A373" s="362" t="s">
        <v>634</v>
      </c>
      <c r="B373" s="363">
        <v>1630</v>
      </c>
      <c r="C373" s="363">
        <v>0</v>
      </c>
      <c r="D373" s="363">
        <v>0</v>
      </c>
      <c r="E373" s="363">
        <v>0</v>
      </c>
      <c r="F373" s="363">
        <v>0</v>
      </c>
      <c r="G373" s="364">
        <v>1630</v>
      </c>
      <c r="H373"/>
      <c r="I373"/>
    </row>
    <row r="374" spans="1:9" x14ac:dyDescent="0.2">
      <c r="A374" s="362" t="s">
        <v>635</v>
      </c>
      <c r="B374" s="363">
        <v>500</v>
      </c>
      <c r="C374" s="363">
        <v>0</v>
      </c>
      <c r="D374" s="363">
        <v>0</v>
      </c>
      <c r="E374" s="363">
        <v>0</v>
      </c>
      <c r="F374" s="363">
        <v>0</v>
      </c>
      <c r="G374" s="364">
        <v>500</v>
      </c>
      <c r="H374"/>
      <c r="I374"/>
    </row>
    <row r="375" spans="1:9" x14ac:dyDescent="0.2">
      <c r="A375" s="362" t="s">
        <v>228</v>
      </c>
      <c r="B375" s="363">
        <v>71317</v>
      </c>
      <c r="C375" s="363">
        <v>0</v>
      </c>
      <c r="D375" s="363">
        <v>0</v>
      </c>
      <c r="E375" s="363">
        <v>0</v>
      </c>
      <c r="F375" s="363">
        <v>0</v>
      </c>
      <c r="G375" s="364">
        <v>71317</v>
      </c>
      <c r="H375"/>
      <c r="I375"/>
    </row>
    <row r="376" spans="1:9" x14ac:dyDescent="0.2">
      <c r="A376" s="365" t="s">
        <v>48</v>
      </c>
      <c r="B376" s="366">
        <v>205687</v>
      </c>
      <c r="C376" s="366">
        <v>84761</v>
      </c>
      <c r="D376" s="366">
        <v>0</v>
      </c>
      <c r="E376" s="366">
        <v>0</v>
      </c>
      <c r="F376" s="366">
        <v>0</v>
      </c>
      <c r="G376" s="367">
        <v>290448</v>
      </c>
      <c r="H376"/>
      <c r="I376"/>
    </row>
    <row r="377" spans="1:9" x14ac:dyDescent="0.2">
      <c r="A377" s="315" t="s">
        <v>55</v>
      </c>
      <c r="B377" s="354">
        <v>323373.59999999998</v>
      </c>
      <c r="C377" s="354">
        <v>263921.31400000001</v>
      </c>
      <c r="D377" s="354">
        <v>137027.41999999998</v>
      </c>
      <c r="E377" s="354">
        <v>5120</v>
      </c>
      <c r="F377" s="354">
        <v>37156</v>
      </c>
      <c r="G377" s="354">
        <v>766598.33400000003</v>
      </c>
      <c r="H377"/>
      <c r="I377"/>
    </row>
    <row r="378" spans="1:9" x14ac:dyDescent="0.2">
      <c r="A378"/>
      <c r="B378"/>
      <c r="C378"/>
      <c r="D378"/>
      <c r="E378"/>
      <c r="F378"/>
      <c r="G378"/>
      <c r="H378"/>
      <c r="I378"/>
    </row>
    <row r="379" spans="1:9" x14ac:dyDescent="0.2">
      <c r="A379"/>
      <c r="B379"/>
      <c r="C379"/>
      <c r="D379"/>
      <c r="E379"/>
      <c r="F379"/>
      <c r="G379"/>
      <c r="H379"/>
      <c r="I379"/>
    </row>
    <row r="380" spans="1:9" x14ac:dyDescent="0.2">
      <c r="A380"/>
      <c r="B380"/>
      <c r="C380"/>
      <c r="D380"/>
      <c r="E380"/>
      <c r="F380"/>
      <c r="G380"/>
      <c r="H380"/>
      <c r="I380"/>
    </row>
    <row r="381" spans="1:9" x14ac:dyDescent="0.2">
      <c r="A381"/>
      <c r="B381"/>
      <c r="C381"/>
      <c r="D381"/>
      <c r="E381"/>
      <c r="F381"/>
      <c r="G381"/>
      <c r="H381"/>
      <c r="I381"/>
    </row>
    <row r="382" spans="1:9" x14ac:dyDescent="0.2">
      <c r="A382"/>
      <c r="B382"/>
      <c r="C382"/>
      <c r="D382"/>
      <c r="E382"/>
      <c r="F382"/>
      <c r="G382"/>
      <c r="H382"/>
      <c r="I382"/>
    </row>
    <row r="383" spans="1:9" x14ac:dyDescent="0.2">
      <c r="A383"/>
      <c r="B383"/>
      <c r="C383"/>
      <c r="D383"/>
      <c r="E383"/>
      <c r="F383"/>
      <c r="G383"/>
      <c r="H383"/>
      <c r="I383"/>
    </row>
    <row r="384" spans="1:9" x14ac:dyDescent="0.2">
      <c r="A384"/>
      <c r="B384"/>
      <c r="C384"/>
      <c r="D384"/>
      <c r="E384"/>
      <c r="F384"/>
      <c r="G384"/>
      <c r="H384"/>
      <c r="I384"/>
    </row>
    <row r="385" spans="1:9" x14ac:dyDescent="0.2">
      <c r="A385"/>
      <c r="B385"/>
      <c r="C385"/>
      <c r="D385"/>
      <c r="E385"/>
      <c r="F385"/>
      <c r="G385"/>
      <c r="H385"/>
      <c r="I385"/>
    </row>
    <row r="386" spans="1:9" x14ac:dyDescent="0.2">
      <c r="A386"/>
      <c r="B386"/>
      <c r="C386"/>
      <c r="D386"/>
      <c r="E386"/>
      <c r="F386"/>
      <c r="G386"/>
      <c r="H386"/>
      <c r="I386"/>
    </row>
    <row r="387" spans="1:9" x14ac:dyDescent="0.2">
      <c r="A387"/>
      <c r="B387"/>
      <c r="C387"/>
      <c r="D387"/>
      <c r="E387"/>
      <c r="F387"/>
      <c r="G387"/>
      <c r="H387"/>
      <c r="I387"/>
    </row>
    <row r="388" spans="1:9" x14ac:dyDescent="0.2">
      <c r="A388"/>
      <c r="B388"/>
      <c r="C388"/>
      <c r="D388"/>
      <c r="E388"/>
      <c r="F388"/>
      <c r="G388"/>
      <c r="H388"/>
      <c r="I388"/>
    </row>
    <row r="389" spans="1:9" x14ac:dyDescent="0.2">
      <c r="A389"/>
      <c r="B389"/>
      <c r="C389"/>
      <c r="D389"/>
      <c r="E389"/>
      <c r="F389"/>
      <c r="G389"/>
      <c r="H389"/>
      <c r="I389"/>
    </row>
    <row r="390" spans="1:9" x14ac:dyDescent="0.2">
      <c r="A390"/>
      <c r="B390"/>
      <c r="C390"/>
      <c r="D390"/>
      <c r="E390"/>
      <c r="F390"/>
      <c r="G390"/>
      <c r="H390"/>
      <c r="I390"/>
    </row>
    <row r="391" spans="1:9" x14ac:dyDescent="0.2">
      <c r="A391"/>
      <c r="B391"/>
      <c r="C391"/>
      <c r="D391"/>
      <c r="E391"/>
      <c r="F391"/>
      <c r="G391"/>
      <c r="H391"/>
      <c r="I391"/>
    </row>
    <row r="392" spans="1:9" x14ac:dyDescent="0.2">
      <c r="A392"/>
      <c r="B392"/>
      <c r="C392"/>
      <c r="D392"/>
      <c r="E392"/>
      <c r="F392"/>
      <c r="G392"/>
      <c r="H392"/>
      <c r="I392"/>
    </row>
    <row r="393" spans="1:9" x14ac:dyDescent="0.2">
      <c r="A393"/>
      <c r="B393"/>
      <c r="C393"/>
      <c r="D393"/>
      <c r="E393"/>
      <c r="F393"/>
      <c r="G393"/>
      <c r="H393"/>
      <c r="I393"/>
    </row>
    <row r="394" spans="1:9" x14ac:dyDescent="0.2">
      <c r="A394"/>
      <c r="B394"/>
      <c r="C394"/>
      <c r="D394"/>
      <c r="E394"/>
      <c r="F394"/>
      <c r="G394"/>
      <c r="H394"/>
      <c r="I394"/>
    </row>
    <row r="395" spans="1:9" x14ac:dyDescent="0.2">
      <c r="A395"/>
      <c r="B395"/>
      <c r="C395"/>
      <c r="D395"/>
      <c r="E395"/>
      <c r="F395"/>
      <c r="G395"/>
      <c r="H395"/>
      <c r="I395"/>
    </row>
    <row r="396" spans="1:9" x14ac:dyDescent="0.2">
      <c r="A396"/>
      <c r="B396"/>
      <c r="C396"/>
      <c r="D396"/>
      <c r="E396"/>
      <c r="F396"/>
      <c r="G396"/>
      <c r="H396"/>
      <c r="I396"/>
    </row>
    <row r="397" spans="1:9" x14ac:dyDescent="0.2">
      <c r="A397"/>
      <c r="B397"/>
      <c r="C397"/>
      <c r="D397"/>
      <c r="E397"/>
      <c r="F397"/>
      <c r="G397"/>
      <c r="H397"/>
      <c r="I397"/>
    </row>
    <row r="398" spans="1:9" x14ac:dyDescent="0.2">
      <c r="A398"/>
      <c r="B398"/>
      <c r="C398"/>
      <c r="D398"/>
      <c r="E398"/>
      <c r="F398"/>
      <c r="G398"/>
      <c r="H398"/>
      <c r="I398"/>
    </row>
    <row r="399" spans="1:9" x14ac:dyDescent="0.2">
      <c r="A399"/>
      <c r="B399"/>
      <c r="C399"/>
      <c r="D399"/>
      <c r="E399"/>
      <c r="F399"/>
      <c r="G399"/>
      <c r="H399"/>
      <c r="I399"/>
    </row>
    <row r="400" spans="1:9" x14ac:dyDescent="0.2">
      <c r="A400"/>
      <c r="B400"/>
      <c r="C400"/>
      <c r="D400"/>
      <c r="E400"/>
      <c r="F400"/>
      <c r="G400"/>
      <c r="H400"/>
      <c r="I400"/>
    </row>
    <row r="401" spans="1:9" x14ac:dyDescent="0.2">
      <c r="A401"/>
      <c r="B401"/>
      <c r="C401"/>
      <c r="D401"/>
      <c r="E401"/>
      <c r="F401"/>
      <c r="G401"/>
      <c r="H401"/>
      <c r="I401"/>
    </row>
    <row r="402" spans="1:9" x14ac:dyDescent="0.2">
      <c r="A402"/>
      <c r="B402"/>
      <c r="C402"/>
      <c r="D402"/>
      <c r="E402"/>
      <c r="F402"/>
      <c r="G402"/>
      <c r="H402"/>
      <c r="I402"/>
    </row>
    <row r="403" spans="1:9" x14ac:dyDescent="0.2">
      <c r="A403"/>
      <c r="B403"/>
      <c r="C403"/>
      <c r="D403"/>
      <c r="E403"/>
      <c r="F403"/>
      <c r="G403"/>
      <c r="H403"/>
      <c r="I403"/>
    </row>
    <row r="404" spans="1:9" x14ac:dyDescent="0.2">
      <c r="A404"/>
      <c r="B404"/>
      <c r="C404"/>
      <c r="D404"/>
      <c r="E404"/>
      <c r="F404"/>
      <c r="G404"/>
      <c r="H404"/>
      <c r="I404"/>
    </row>
    <row r="405" spans="1:9" x14ac:dyDescent="0.2">
      <c r="A405"/>
      <c r="B405"/>
      <c r="C405"/>
      <c r="D405"/>
      <c r="E405"/>
      <c r="F405"/>
      <c r="G405"/>
      <c r="H405"/>
      <c r="I405"/>
    </row>
    <row r="406" spans="1:9" x14ac:dyDescent="0.2">
      <c r="A406"/>
      <c r="B406"/>
      <c r="C406"/>
      <c r="D406"/>
      <c r="E406"/>
      <c r="F406"/>
      <c r="G406"/>
      <c r="H406"/>
      <c r="I406"/>
    </row>
    <row r="407" spans="1:9" x14ac:dyDescent="0.2">
      <c r="A407"/>
      <c r="B407"/>
      <c r="C407"/>
      <c r="D407"/>
      <c r="E407"/>
      <c r="F407"/>
      <c r="G407"/>
      <c r="H407"/>
      <c r="I407"/>
    </row>
    <row r="408" spans="1:9" x14ac:dyDescent="0.2">
      <c r="A408"/>
      <c r="B408"/>
      <c r="C408"/>
      <c r="D408"/>
      <c r="E408"/>
      <c r="F408"/>
      <c r="G408"/>
      <c r="H408"/>
      <c r="I408"/>
    </row>
    <row r="409" spans="1:9" x14ac:dyDescent="0.2">
      <c r="A409"/>
      <c r="B409"/>
      <c r="C409"/>
      <c r="D409"/>
      <c r="E409"/>
      <c r="F409"/>
      <c r="G409"/>
      <c r="H409"/>
      <c r="I409"/>
    </row>
    <row r="410" spans="1:9" x14ac:dyDescent="0.2">
      <c r="A410"/>
      <c r="B410"/>
      <c r="C410"/>
      <c r="D410"/>
      <c r="E410"/>
      <c r="F410"/>
      <c r="G410"/>
      <c r="H410"/>
      <c r="I410"/>
    </row>
    <row r="411" spans="1:9" x14ac:dyDescent="0.2">
      <c r="A411"/>
      <c r="B411"/>
      <c r="C411"/>
      <c r="D411"/>
      <c r="E411"/>
      <c r="F411"/>
      <c r="G411"/>
      <c r="H411"/>
      <c r="I411"/>
    </row>
    <row r="412" spans="1:9" x14ac:dyDescent="0.2">
      <c r="A412"/>
      <c r="B412"/>
      <c r="C412"/>
      <c r="D412"/>
      <c r="E412"/>
      <c r="F412"/>
      <c r="G412"/>
      <c r="H412"/>
      <c r="I412"/>
    </row>
    <row r="413" spans="1:9" x14ac:dyDescent="0.2">
      <c r="A413"/>
      <c r="B413"/>
      <c r="C413"/>
      <c r="D413"/>
      <c r="E413"/>
      <c r="F413"/>
      <c r="G413"/>
      <c r="H413"/>
      <c r="I413"/>
    </row>
    <row r="414" spans="1:9" x14ac:dyDescent="0.2">
      <c r="A414"/>
      <c r="B414"/>
      <c r="C414"/>
      <c r="D414"/>
      <c r="E414"/>
      <c r="F414"/>
      <c r="G414"/>
      <c r="H414"/>
      <c r="I414"/>
    </row>
    <row r="415" spans="1:9" x14ac:dyDescent="0.2">
      <c r="A415"/>
      <c r="B415"/>
      <c r="C415"/>
      <c r="D415"/>
      <c r="E415"/>
      <c r="F415"/>
      <c r="G415"/>
      <c r="H415"/>
      <c r="I415"/>
    </row>
    <row r="416" spans="1:9" x14ac:dyDescent="0.2">
      <c r="A416"/>
      <c r="B416"/>
      <c r="C416"/>
      <c r="D416"/>
      <c r="E416"/>
      <c r="F416"/>
      <c r="G416"/>
      <c r="H416"/>
      <c r="I416"/>
    </row>
    <row r="417" spans="1:9" x14ac:dyDescent="0.2">
      <c r="A417"/>
      <c r="B417"/>
      <c r="C417"/>
      <c r="D417"/>
      <c r="E417"/>
      <c r="F417"/>
      <c r="G417"/>
      <c r="H417"/>
      <c r="I417"/>
    </row>
    <row r="418" spans="1:9" x14ac:dyDescent="0.2">
      <c r="A418"/>
      <c r="B418"/>
      <c r="C418"/>
      <c r="D418"/>
      <c r="E418"/>
      <c r="F418"/>
      <c r="G418"/>
      <c r="H418"/>
      <c r="I418"/>
    </row>
    <row r="419" spans="1:9" x14ac:dyDescent="0.2">
      <c r="A419"/>
      <c r="B419"/>
      <c r="C419"/>
      <c r="D419"/>
      <c r="E419"/>
      <c r="F419"/>
      <c r="G419"/>
      <c r="H419"/>
      <c r="I419"/>
    </row>
    <row r="420" spans="1:9" x14ac:dyDescent="0.2">
      <c r="A420"/>
      <c r="B420"/>
      <c r="C420"/>
      <c r="D420"/>
      <c r="E420"/>
      <c r="F420"/>
      <c r="G420"/>
      <c r="H420"/>
      <c r="I420"/>
    </row>
    <row r="421" spans="1:9" x14ac:dyDescent="0.2">
      <c r="A421"/>
      <c r="B421"/>
      <c r="C421"/>
      <c r="D421"/>
      <c r="E421"/>
      <c r="F421"/>
      <c r="G421"/>
      <c r="H421"/>
      <c r="I421"/>
    </row>
    <row r="422" spans="1:9" x14ac:dyDescent="0.2">
      <c r="A422"/>
      <c r="B422"/>
      <c r="C422"/>
      <c r="D422"/>
      <c r="E422"/>
      <c r="F422"/>
      <c r="G422"/>
      <c r="H422"/>
      <c r="I422"/>
    </row>
    <row r="423" spans="1:9" x14ac:dyDescent="0.2">
      <c r="A423"/>
      <c r="B423"/>
      <c r="C423"/>
      <c r="D423"/>
      <c r="E423"/>
      <c r="F423"/>
      <c r="G423"/>
      <c r="H423"/>
      <c r="I423"/>
    </row>
    <row r="424" spans="1:9" x14ac:dyDescent="0.2">
      <c r="A424"/>
      <c r="B424"/>
      <c r="C424"/>
      <c r="D424"/>
      <c r="E424"/>
      <c r="F424"/>
      <c r="G424"/>
      <c r="H424"/>
      <c r="I424"/>
    </row>
    <row r="425" spans="1:9" x14ac:dyDescent="0.2">
      <c r="A425"/>
      <c r="B425"/>
      <c r="C425"/>
      <c r="D425"/>
      <c r="E425"/>
      <c r="F425"/>
      <c r="G425"/>
      <c r="H425"/>
      <c r="I425"/>
    </row>
    <row r="426" spans="1:9" x14ac:dyDescent="0.2">
      <c r="A426"/>
      <c r="B426"/>
      <c r="C426"/>
      <c r="D426"/>
      <c r="E426"/>
      <c r="F426"/>
      <c r="G426"/>
      <c r="H426"/>
      <c r="I426"/>
    </row>
    <row r="427" spans="1:9" x14ac:dyDescent="0.2">
      <c r="A427"/>
      <c r="B427"/>
      <c r="C427"/>
      <c r="D427"/>
      <c r="E427"/>
      <c r="F427"/>
      <c r="G427"/>
      <c r="H427"/>
      <c r="I427"/>
    </row>
    <row r="428" spans="1:9" x14ac:dyDescent="0.2">
      <c r="A428"/>
      <c r="B428"/>
      <c r="C428"/>
      <c r="D428"/>
      <c r="E428"/>
      <c r="F428"/>
      <c r="G428"/>
      <c r="H428"/>
      <c r="I428"/>
    </row>
    <row r="429" spans="1:9" x14ac:dyDescent="0.2">
      <c r="A429"/>
      <c r="B429"/>
      <c r="C429"/>
      <c r="D429"/>
      <c r="E429"/>
      <c r="F429"/>
      <c r="G429"/>
      <c r="H429"/>
      <c r="I429"/>
    </row>
    <row r="430" spans="1:9" x14ac:dyDescent="0.2">
      <c r="A430"/>
      <c r="B430"/>
      <c r="C430"/>
      <c r="D430"/>
      <c r="E430"/>
      <c r="F430"/>
      <c r="G430"/>
      <c r="H430"/>
      <c r="I430"/>
    </row>
    <row r="431" spans="1:9" x14ac:dyDescent="0.2">
      <c r="A431"/>
      <c r="B431"/>
      <c r="C431"/>
      <c r="D431"/>
      <c r="E431"/>
      <c r="F431"/>
      <c r="G431"/>
      <c r="H431"/>
      <c r="I431"/>
    </row>
    <row r="432" spans="1:9" x14ac:dyDescent="0.2">
      <c r="A432"/>
      <c r="B432"/>
      <c r="C432"/>
      <c r="D432"/>
      <c r="E432"/>
      <c r="F432"/>
      <c r="G432"/>
      <c r="H432"/>
      <c r="I432"/>
    </row>
    <row r="433" spans="1:9" x14ac:dyDescent="0.2">
      <c r="A433"/>
      <c r="B433"/>
      <c r="C433"/>
      <c r="D433"/>
      <c r="E433"/>
      <c r="F433"/>
      <c r="G433"/>
      <c r="H433"/>
      <c r="I433"/>
    </row>
    <row r="434" spans="1:9" x14ac:dyDescent="0.2">
      <c r="A434"/>
      <c r="B434"/>
      <c r="C434"/>
      <c r="D434"/>
      <c r="E434"/>
      <c r="F434"/>
      <c r="G434"/>
      <c r="H434"/>
      <c r="I434"/>
    </row>
    <row r="435" spans="1:9" x14ac:dyDescent="0.2">
      <c r="A435"/>
      <c r="B435"/>
      <c r="C435"/>
      <c r="D435"/>
      <c r="E435"/>
      <c r="F435"/>
      <c r="G435"/>
      <c r="H435"/>
      <c r="I435"/>
    </row>
    <row r="436" spans="1:9" x14ac:dyDescent="0.2">
      <c r="A436"/>
      <c r="B436"/>
      <c r="C436"/>
      <c r="D436"/>
      <c r="E436"/>
      <c r="F436"/>
      <c r="G436"/>
      <c r="H436"/>
      <c r="I436"/>
    </row>
    <row r="437" spans="1:9" x14ac:dyDescent="0.2">
      <c r="A437"/>
      <c r="B437"/>
      <c r="C437"/>
      <c r="D437"/>
      <c r="E437"/>
      <c r="F437"/>
      <c r="G437"/>
      <c r="H437"/>
      <c r="I437"/>
    </row>
    <row r="438" spans="1:9" x14ac:dyDescent="0.2">
      <c r="A438"/>
      <c r="B438"/>
      <c r="C438"/>
      <c r="D438"/>
      <c r="E438"/>
      <c r="F438"/>
      <c r="G438"/>
      <c r="H438"/>
      <c r="I438"/>
    </row>
    <row r="439" spans="1:9" x14ac:dyDescent="0.2">
      <c r="A439"/>
      <c r="B439"/>
      <c r="C439"/>
      <c r="D439"/>
      <c r="E439"/>
      <c r="F439"/>
      <c r="G439"/>
      <c r="H439"/>
      <c r="I439"/>
    </row>
    <row r="440" spans="1:9" x14ac:dyDescent="0.2">
      <c r="A440"/>
      <c r="B440"/>
      <c r="C440"/>
      <c r="D440"/>
      <c r="E440"/>
      <c r="F440"/>
      <c r="G440"/>
      <c r="H440"/>
      <c r="I440"/>
    </row>
    <row r="441" spans="1:9" x14ac:dyDescent="0.2">
      <c r="A441"/>
      <c r="B441"/>
      <c r="C441"/>
      <c r="D441"/>
      <c r="E441"/>
      <c r="F441"/>
      <c r="G441"/>
      <c r="H441"/>
      <c r="I441"/>
    </row>
    <row r="442" spans="1:9" x14ac:dyDescent="0.2">
      <c r="A442"/>
      <c r="B442"/>
      <c r="C442"/>
      <c r="D442"/>
      <c r="E442"/>
      <c r="F442"/>
      <c r="G442"/>
      <c r="H442"/>
      <c r="I442"/>
    </row>
    <row r="443" spans="1:9" x14ac:dyDescent="0.2">
      <c r="A443"/>
      <c r="B443"/>
      <c r="C443"/>
      <c r="D443"/>
      <c r="E443"/>
      <c r="F443"/>
      <c r="G443"/>
      <c r="H443"/>
      <c r="I443"/>
    </row>
    <row r="444" spans="1:9" x14ac:dyDescent="0.2">
      <c r="A444"/>
      <c r="B444"/>
      <c r="C444"/>
      <c r="D444"/>
      <c r="E444"/>
      <c r="F444"/>
      <c r="G444"/>
      <c r="H444"/>
      <c r="I444"/>
    </row>
    <row r="445" spans="1:9" x14ac:dyDescent="0.2">
      <c r="A445"/>
      <c r="B445"/>
      <c r="C445"/>
      <c r="D445"/>
      <c r="E445"/>
      <c r="F445"/>
      <c r="G445"/>
      <c r="H445"/>
      <c r="I445"/>
    </row>
    <row r="446" spans="1:9" x14ac:dyDescent="0.2">
      <c r="A446"/>
      <c r="B446"/>
      <c r="C446"/>
      <c r="D446"/>
      <c r="E446"/>
      <c r="F446"/>
      <c r="G446"/>
      <c r="H446"/>
      <c r="I446"/>
    </row>
    <row r="447" spans="1:9" x14ac:dyDescent="0.2">
      <c r="A447"/>
      <c r="B447"/>
      <c r="C447"/>
      <c r="D447"/>
      <c r="E447"/>
      <c r="F447"/>
      <c r="G447"/>
      <c r="H447"/>
      <c r="I447"/>
    </row>
    <row r="448" spans="1:9" x14ac:dyDescent="0.2">
      <c r="A448"/>
      <c r="B448"/>
      <c r="C448"/>
      <c r="D448"/>
      <c r="E448"/>
      <c r="F448"/>
      <c r="G448"/>
      <c r="H448"/>
      <c r="I448"/>
    </row>
    <row r="449" spans="1:9" x14ac:dyDescent="0.2">
      <c r="A449"/>
      <c r="B449"/>
      <c r="C449"/>
      <c r="D449"/>
      <c r="E449"/>
      <c r="F449"/>
      <c r="G449"/>
      <c r="H449"/>
      <c r="I449"/>
    </row>
    <row r="450" spans="1:9" x14ac:dyDescent="0.2">
      <c r="A450"/>
      <c r="B450"/>
      <c r="C450"/>
      <c r="D450"/>
      <c r="E450"/>
      <c r="F450"/>
      <c r="G450"/>
      <c r="H450"/>
      <c r="I450"/>
    </row>
    <row r="451" spans="1:9" x14ac:dyDescent="0.2">
      <c r="A451"/>
      <c r="B451"/>
      <c r="C451"/>
      <c r="D451"/>
      <c r="E451"/>
      <c r="F451"/>
      <c r="G451"/>
      <c r="H451"/>
      <c r="I451"/>
    </row>
    <row r="452" spans="1:9" x14ac:dyDescent="0.2">
      <c r="A452"/>
      <c r="B452"/>
      <c r="C452"/>
      <c r="D452"/>
      <c r="E452"/>
      <c r="F452"/>
      <c r="G452"/>
      <c r="H452"/>
      <c r="I452"/>
    </row>
    <row r="453" spans="1:9" x14ac:dyDescent="0.2">
      <c r="A453"/>
      <c r="B453"/>
      <c r="C453"/>
      <c r="D453"/>
      <c r="E453"/>
      <c r="F453"/>
      <c r="G453"/>
      <c r="H453"/>
      <c r="I453"/>
    </row>
    <row r="454" spans="1:9" x14ac:dyDescent="0.2">
      <c r="A454"/>
      <c r="B454"/>
      <c r="C454"/>
      <c r="D454"/>
      <c r="E454"/>
      <c r="F454"/>
      <c r="G454"/>
      <c r="H454"/>
      <c r="I454"/>
    </row>
    <row r="455" spans="1:9" x14ac:dyDescent="0.2">
      <c r="A455"/>
      <c r="B455"/>
      <c r="C455"/>
      <c r="D455"/>
      <c r="E455"/>
      <c r="F455"/>
      <c r="G455"/>
      <c r="H455"/>
      <c r="I455"/>
    </row>
    <row r="456" spans="1:9" x14ac:dyDescent="0.2">
      <c r="A456"/>
      <c r="B456"/>
      <c r="C456"/>
      <c r="D456"/>
      <c r="E456"/>
      <c r="F456"/>
      <c r="G456"/>
      <c r="H456"/>
      <c r="I456"/>
    </row>
    <row r="457" spans="1:9" x14ac:dyDescent="0.2">
      <c r="A457"/>
      <c r="B457"/>
      <c r="C457"/>
      <c r="D457"/>
      <c r="E457"/>
      <c r="F457"/>
      <c r="G457"/>
      <c r="H457"/>
      <c r="I457"/>
    </row>
    <row r="458" spans="1:9" x14ac:dyDescent="0.2">
      <c r="A458"/>
      <c r="B458"/>
      <c r="C458"/>
      <c r="D458"/>
      <c r="E458"/>
      <c r="F458"/>
      <c r="G458"/>
      <c r="H458"/>
      <c r="I458"/>
    </row>
    <row r="459" spans="1:9" x14ac:dyDescent="0.2">
      <c r="A459"/>
      <c r="B459"/>
      <c r="C459"/>
      <c r="D459"/>
      <c r="E459"/>
      <c r="F459"/>
      <c r="G459"/>
      <c r="H459"/>
      <c r="I459"/>
    </row>
    <row r="460" spans="1:9" x14ac:dyDescent="0.2">
      <c r="A460"/>
      <c r="B460"/>
      <c r="C460"/>
      <c r="D460"/>
      <c r="E460"/>
      <c r="F460"/>
      <c r="G460"/>
      <c r="H460"/>
      <c r="I460"/>
    </row>
    <row r="461" spans="1:9" x14ac:dyDescent="0.2">
      <c r="A461"/>
      <c r="B461"/>
      <c r="C461"/>
      <c r="D461"/>
      <c r="E461"/>
      <c r="F461"/>
      <c r="G461"/>
      <c r="H461"/>
      <c r="I461"/>
    </row>
    <row r="462" spans="1:9" x14ac:dyDescent="0.2">
      <c r="A462"/>
      <c r="B462"/>
      <c r="C462"/>
      <c r="D462"/>
      <c r="E462"/>
      <c r="F462"/>
      <c r="G462"/>
      <c r="H462"/>
      <c r="I462"/>
    </row>
    <row r="463" spans="1:9" x14ac:dyDescent="0.2">
      <c r="A463"/>
      <c r="B463"/>
      <c r="C463"/>
      <c r="D463"/>
      <c r="E463"/>
      <c r="F463"/>
      <c r="G463"/>
      <c r="H463"/>
      <c r="I463"/>
    </row>
    <row r="464" spans="1:9" x14ac:dyDescent="0.2">
      <c r="A464"/>
      <c r="B464"/>
      <c r="C464"/>
      <c r="D464"/>
      <c r="E464"/>
      <c r="F464"/>
      <c r="G464"/>
      <c r="H464"/>
      <c r="I464"/>
    </row>
    <row r="465" spans="1:9" x14ac:dyDescent="0.2">
      <c r="A465"/>
      <c r="B465"/>
      <c r="C465"/>
      <c r="D465"/>
      <c r="E465"/>
      <c r="F465"/>
      <c r="G465"/>
      <c r="H465"/>
      <c r="I465"/>
    </row>
    <row r="466" spans="1:9" x14ac:dyDescent="0.2">
      <c r="A466"/>
      <c r="B466"/>
      <c r="C466"/>
      <c r="D466"/>
      <c r="E466"/>
      <c r="F466"/>
      <c r="G466"/>
      <c r="H466"/>
      <c r="I466"/>
    </row>
    <row r="467" spans="1:9" x14ac:dyDescent="0.2">
      <c r="A467"/>
      <c r="B467"/>
      <c r="C467"/>
      <c r="D467"/>
      <c r="E467"/>
      <c r="F467"/>
      <c r="G467"/>
      <c r="H467"/>
      <c r="I467"/>
    </row>
    <row r="468" spans="1:9" x14ac:dyDescent="0.2">
      <c r="A468"/>
      <c r="B468"/>
      <c r="C468"/>
      <c r="D468"/>
      <c r="E468"/>
      <c r="F468"/>
      <c r="G468"/>
      <c r="H468"/>
      <c r="I468"/>
    </row>
    <row r="469" spans="1:9" x14ac:dyDescent="0.2">
      <c r="A469"/>
      <c r="B469"/>
      <c r="C469"/>
      <c r="D469"/>
      <c r="E469"/>
      <c r="F469"/>
      <c r="G469"/>
      <c r="H469"/>
      <c r="I469"/>
    </row>
    <row r="470" spans="1:9" x14ac:dyDescent="0.2">
      <c r="A470"/>
      <c r="B470"/>
      <c r="C470"/>
      <c r="D470"/>
      <c r="E470"/>
      <c r="F470"/>
      <c r="G470"/>
      <c r="H470"/>
      <c r="I470"/>
    </row>
    <row r="471" spans="1:9" x14ac:dyDescent="0.2">
      <c r="A471"/>
      <c r="B471"/>
      <c r="C471"/>
      <c r="D471"/>
      <c r="E471"/>
      <c r="F471"/>
      <c r="G471"/>
      <c r="H471"/>
      <c r="I471"/>
    </row>
    <row r="472" spans="1:9" x14ac:dyDescent="0.2">
      <c r="A472"/>
      <c r="B472"/>
      <c r="C472"/>
      <c r="D472"/>
      <c r="E472"/>
      <c r="F472"/>
      <c r="G472"/>
      <c r="H472"/>
      <c r="I472"/>
    </row>
    <row r="473" spans="1:9" x14ac:dyDescent="0.2">
      <c r="A473"/>
      <c r="B473"/>
      <c r="C473"/>
      <c r="D473"/>
      <c r="E473"/>
      <c r="F473"/>
      <c r="G473"/>
      <c r="H473"/>
      <c r="I473"/>
    </row>
    <row r="474" spans="1:9" x14ac:dyDescent="0.2">
      <c r="A474"/>
      <c r="B474"/>
      <c r="C474"/>
      <c r="D474"/>
      <c r="E474"/>
      <c r="F474"/>
      <c r="G474"/>
      <c r="H474"/>
      <c r="I474"/>
    </row>
    <row r="475" spans="1:9" x14ac:dyDescent="0.2">
      <c r="A475"/>
      <c r="B475"/>
      <c r="C475"/>
      <c r="D475"/>
      <c r="E475"/>
      <c r="F475"/>
      <c r="G475"/>
      <c r="H475"/>
      <c r="I475"/>
    </row>
    <row r="476" spans="1:9" x14ac:dyDescent="0.2">
      <c r="A476"/>
      <c r="B476"/>
      <c r="C476"/>
      <c r="D476"/>
      <c r="E476"/>
      <c r="F476"/>
      <c r="G476"/>
      <c r="H476"/>
      <c r="I476"/>
    </row>
    <row r="477" spans="1:9" x14ac:dyDescent="0.2">
      <c r="A477"/>
      <c r="B477"/>
      <c r="C477"/>
      <c r="D477"/>
      <c r="E477"/>
      <c r="F477"/>
      <c r="G477"/>
      <c r="H477"/>
      <c r="I477"/>
    </row>
    <row r="478" spans="1:9" x14ac:dyDescent="0.2">
      <c r="A478"/>
      <c r="B478"/>
      <c r="C478"/>
      <c r="D478"/>
      <c r="E478"/>
      <c r="F478"/>
      <c r="G478"/>
      <c r="H478"/>
      <c r="I478"/>
    </row>
    <row r="479" spans="1:9" x14ac:dyDescent="0.2">
      <c r="A479"/>
      <c r="B479"/>
      <c r="C479"/>
      <c r="D479"/>
      <c r="E479"/>
      <c r="F479"/>
      <c r="G479"/>
      <c r="H479"/>
      <c r="I479"/>
    </row>
    <row r="480" spans="1:9" x14ac:dyDescent="0.2">
      <c r="A480"/>
      <c r="B480"/>
      <c r="C480"/>
      <c r="D480"/>
      <c r="E480"/>
      <c r="F480"/>
      <c r="G480"/>
      <c r="H480"/>
      <c r="I480"/>
    </row>
    <row r="481" spans="1:9" x14ac:dyDescent="0.2">
      <c r="A481"/>
      <c r="B481"/>
      <c r="C481"/>
      <c r="D481"/>
      <c r="E481"/>
      <c r="F481"/>
      <c r="G481"/>
      <c r="H481"/>
      <c r="I481"/>
    </row>
    <row r="482" spans="1:9" x14ac:dyDescent="0.2">
      <c r="A482"/>
      <c r="B482"/>
      <c r="C482"/>
      <c r="D482"/>
      <c r="E482"/>
      <c r="F482"/>
      <c r="G482"/>
      <c r="H482"/>
      <c r="I482"/>
    </row>
    <row r="483" spans="1:9" x14ac:dyDescent="0.2">
      <c r="A483"/>
      <c r="B483"/>
      <c r="C483"/>
      <c r="D483"/>
      <c r="E483"/>
      <c r="F483"/>
      <c r="G483"/>
      <c r="H483"/>
      <c r="I483"/>
    </row>
    <row r="484" spans="1:9" x14ac:dyDescent="0.2">
      <c r="A484"/>
      <c r="B484"/>
      <c r="C484"/>
      <c r="D484"/>
      <c r="E484"/>
      <c r="F484"/>
      <c r="G484"/>
      <c r="H484"/>
      <c r="I484"/>
    </row>
    <row r="485" spans="1:9" x14ac:dyDescent="0.2">
      <c r="A485"/>
      <c r="B485"/>
      <c r="C485"/>
      <c r="D485"/>
      <c r="E485"/>
      <c r="F485"/>
      <c r="G485"/>
      <c r="H485"/>
      <c r="I485"/>
    </row>
    <row r="486" spans="1:9" x14ac:dyDescent="0.2">
      <c r="A486"/>
      <c r="B486"/>
      <c r="C486"/>
      <c r="D486"/>
      <c r="E486"/>
      <c r="F486"/>
      <c r="G486"/>
      <c r="H486"/>
      <c r="I486"/>
    </row>
    <row r="487" spans="1:9" x14ac:dyDescent="0.2">
      <c r="A487"/>
      <c r="B487"/>
      <c r="C487"/>
      <c r="D487"/>
      <c r="E487"/>
      <c r="F487"/>
      <c r="G487"/>
      <c r="H487"/>
      <c r="I487"/>
    </row>
    <row r="488" spans="1:9" x14ac:dyDescent="0.2">
      <c r="A488"/>
      <c r="B488"/>
      <c r="C488"/>
      <c r="D488"/>
      <c r="E488"/>
      <c r="F488"/>
      <c r="G488"/>
      <c r="H488"/>
      <c r="I488"/>
    </row>
    <row r="489" spans="1:9" x14ac:dyDescent="0.2">
      <c r="A489"/>
      <c r="B489"/>
      <c r="C489"/>
      <c r="D489"/>
      <c r="E489"/>
      <c r="F489"/>
      <c r="G489"/>
      <c r="H489"/>
      <c r="I489"/>
    </row>
    <row r="490" spans="1:9" x14ac:dyDescent="0.2">
      <c r="A490"/>
      <c r="B490"/>
      <c r="C490"/>
      <c r="D490"/>
      <c r="E490"/>
      <c r="F490"/>
      <c r="G490"/>
      <c r="H490"/>
      <c r="I490"/>
    </row>
    <row r="491" spans="1:9" x14ac:dyDescent="0.2">
      <c r="A491"/>
      <c r="B491"/>
      <c r="C491"/>
      <c r="D491"/>
      <c r="E491"/>
      <c r="F491"/>
      <c r="G491"/>
      <c r="H491"/>
      <c r="I491"/>
    </row>
    <row r="492" spans="1:9" x14ac:dyDescent="0.2">
      <c r="A492"/>
      <c r="B492"/>
      <c r="C492"/>
      <c r="D492"/>
      <c r="E492"/>
      <c r="F492"/>
      <c r="G492"/>
      <c r="H492"/>
      <c r="I492"/>
    </row>
    <row r="493" spans="1:9" x14ac:dyDescent="0.2">
      <c r="A493"/>
      <c r="B493"/>
      <c r="C493"/>
      <c r="D493"/>
      <c r="E493"/>
      <c r="F493"/>
      <c r="G493"/>
      <c r="H493"/>
      <c r="I493"/>
    </row>
    <row r="494" spans="1:9" x14ac:dyDescent="0.2">
      <c r="A494"/>
      <c r="B494"/>
      <c r="C494"/>
      <c r="D494"/>
      <c r="E494"/>
      <c r="F494"/>
      <c r="G494"/>
      <c r="H494"/>
      <c r="I494"/>
    </row>
    <row r="495" spans="1:9" x14ac:dyDescent="0.2">
      <c r="A495"/>
      <c r="B495"/>
      <c r="C495"/>
      <c r="D495"/>
      <c r="E495"/>
      <c r="F495"/>
      <c r="G495"/>
      <c r="H495"/>
      <c r="I495"/>
    </row>
    <row r="496" spans="1:9" x14ac:dyDescent="0.2">
      <c r="A496"/>
      <c r="B496"/>
      <c r="C496"/>
      <c r="D496"/>
      <c r="E496"/>
      <c r="F496"/>
      <c r="G496"/>
      <c r="H496"/>
      <c r="I496"/>
    </row>
    <row r="497" spans="1:9" x14ac:dyDescent="0.2">
      <c r="A497"/>
      <c r="B497"/>
      <c r="C497"/>
      <c r="D497"/>
      <c r="E497"/>
      <c r="F497"/>
      <c r="G497"/>
      <c r="H497"/>
      <c r="I497"/>
    </row>
    <row r="498" spans="1:9" x14ac:dyDescent="0.2">
      <c r="A498"/>
      <c r="B498"/>
      <c r="C498"/>
      <c r="D498"/>
      <c r="E498"/>
      <c r="F498"/>
      <c r="G498"/>
      <c r="H498"/>
      <c r="I498"/>
    </row>
    <row r="499" spans="1:9" x14ac:dyDescent="0.2">
      <c r="A499"/>
      <c r="B499"/>
      <c r="C499"/>
      <c r="D499"/>
      <c r="E499"/>
      <c r="F499"/>
      <c r="G499"/>
      <c r="H499"/>
      <c r="I499"/>
    </row>
    <row r="500" spans="1:9" x14ac:dyDescent="0.2">
      <c r="A500"/>
      <c r="B500"/>
      <c r="C500"/>
      <c r="D500"/>
      <c r="E500"/>
      <c r="F500"/>
      <c r="G500"/>
      <c r="H500"/>
      <c r="I500"/>
    </row>
    <row r="501" spans="1:9" x14ac:dyDescent="0.2">
      <c r="A501"/>
      <c r="B501"/>
      <c r="C501"/>
      <c r="D501"/>
      <c r="E501"/>
      <c r="F501"/>
      <c r="G501"/>
      <c r="H501"/>
      <c r="I501"/>
    </row>
    <row r="502" spans="1:9" x14ac:dyDescent="0.2">
      <c r="A502"/>
      <c r="B502"/>
      <c r="C502"/>
      <c r="D502"/>
      <c r="E502"/>
      <c r="F502"/>
      <c r="G502"/>
      <c r="H502"/>
      <c r="I502"/>
    </row>
    <row r="503" spans="1:9" x14ac:dyDescent="0.2">
      <c r="A503"/>
      <c r="B503"/>
      <c r="C503"/>
      <c r="D503"/>
      <c r="E503"/>
      <c r="F503"/>
      <c r="G503"/>
      <c r="H503"/>
      <c r="I503"/>
    </row>
    <row r="504" spans="1:9" x14ac:dyDescent="0.2">
      <c r="A504"/>
      <c r="B504"/>
      <c r="C504"/>
      <c r="D504"/>
      <c r="E504"/>
      <c r="F504"/>
      <c r="G504"/>
      <c r="H504"/>
      <c r="I504"/>
    </row>
    <row r="505" spans="1:9" x14ac:dyDescent="0.2">
      <c r="A505"/>
      <c r="B505"/>
      <c r="C505"/>
      <c r="D505"/>
      <c r="E505"/>
      <c r="F505"/>
      <c r="G505"/>
      <c r="H505"/>
      <c r="I505"/>
    </row>
    <row r="506" spans="1:9" x14ac:dyDescent="0.2">
      <c r="A506"/>
      <c r="B506"/>
      <c r="C506"/>
      <c r="D506"/>
      <c r="E506"/>
      <c r="F506"/>
      <c r="G506"/>
      <c r="H506"/>
      <c r="I506"/>
    </row>
    <row r="507" spans="1:9" x14ac:dyDescent="0.2">
      <c r="A507"/>
      <c r="B507"/>
      <c r="C507"/>
      <c r="D507"/>
      <c r="E507"/>
      <c r="F507"/>
      <c r="G507"/>
      <c r="H507"/>
      <c r="I507"/>
    </row>
    <row r="508" spans="1:9" x14ac:dyDescent="0.2">
      <c r="A508"/>
      <c r="B508"/>
      <c r="C508"/>
      <c r="D508"/>
      <c r="E508"/>
      <c r="F508"/>
      <c r="G508"/>
      <c r="H508"/>
      <c r="I508"/>
    </row>
    <row r="509" spans="1:9" x14ac:dyDescent="0.2">
      <c r="A509"/>
      <c r="B509"/>
      <c r="C509"/>
      <c r="D509"/>
      <c r="E509"/>
      <c r="F509"/>
      <c r="G509"/>
      <c r="H509"/>
      <c r="I509"/>
    </row>
    <row r="510" spans="1:9" x14ac:dyDescent="0.2">
      <c r="A510"/>
      <c r="B510"/>
      <c r="C510"/>
      <c r="D510"/>
      <c r="E510"/>
      <c r="F510"/>
      <c r="G510"/>
      <c r="H510"/>
      <c r="I510"/>
    </row>
    <row r="511" spans="1:9" x14ac:dyDescent="0.2">
      <c r="A511"/>
      <c r="B511"/>
      <c r="C511"/>
      <c r="D511"/>
      <c r="E511"/>
      <c r="F511"/>
      <c r="G511"/>
      <c r="H511"/>
      <c r="I511"/>
    </row>
    <row r="512" spans="1:9" x14ac:dyDescent="0.2">
      <c r="A512"/>
      <c r="B512"/>
      <c r="C512"/>
      <c r="D512"/>
      <c r="E512"/>
      <c r="F512"/>
      <c r="G512"/>
      <c r="H512"/>
      <c r="I512"/>
    </row>
    <row r="513" spans="1:9" x14ac:dyDescent="0.2">
      <c r="A513"/>
      <c r="B513"/>
      <c r="C513"/>
      <c r="D513"/>
      <c r="E513"/>
      <c r="F513"/>
      <c r="G513"/>
      <c r="H513"/>
      <c r="I513"/>
    </row>
    <row r="514" spans="1:9" x14ac:dyDescent="0.2">
      <c r="A514"/>
      <c r="B514"/>
      <c r="C514"/>
      <c r="D514"/>
      <c r="E514"/>
      <c r="F514"/>
      <c r="G514"/>
      <c r="H514"/>
      <c r="I514"/>
    </row>
    <row r="515" spans="1:9" x14ac:dyDescent="0.2">
      <c r="A515"/>
      <c r="B515"/>
      <c r="C515"/>
      <c r="D515"/>
      <c r="E515"/>
      <c r="F515"/>
      <c r="G515"/>
      <c r="H515"/>
      <c r="I515"/>
    </row>
    <row r="516" spans="1:9" x14ac:dyDescent="0.2">
      <c r="A516"/>
      <c r="B516"/>
      <c r="C516"/>
      <c r="D516"/>
      <c r="E516"/>
      <c r="F516"/>
      <c r="G516"/>
      <c r="H516"/>
      <c r="I516"/>
    </row>
    <row r="517" spans="1:9" x14ac:dyDescent="0.2">
      <c r="A517"/>
      <c r="B517"/>
      <c r="C517"/>
      <c r="D517"/>
      <c r="E517"/>
      <c r="F517"/>
      <c r="G517"/>
      <c r="H517"/>
      <c r="I517"/>
    </row>
    <row r="518" spans="1:9" x14ac:dyDescent="0.2">
      <c r="A518"/>
      <c r="B518"/>
      <c r="C518"/>
      <c r="D518"/>
      <c r="E518"/>
      <c r="F518"/>
      <c r="G518"/>
      <c r="H518"/>
      <c r="I518"/>
    </row>
    <row r="519" spans="1:9" x14ac:dyDescent="0.2">
      <c r="A519"/>
      <c r="B519"/>
      <c r="C519"/>
      <c r="D519"/>
      <c r="E519"/>
      <c r="F519"/>
      <c r="G519"/>
      <c r="H519"/>
      <c r="I519"/>
    </row>
    <row r="520" spans="1:9" x14ac:dyDescent="0.2">
      <c r="A520"/>
      <c r="B520"/>
      <c r="C520"/>
      <c r="D520"/>
      <c r="E520"/>
      <c r="F520"/>
      <c r="G520"/>
      <c r="H520"/>
      <c r="I520"/>
    </row>
    <row r="521" spans="1:9" x14ac:dyDescent="0.2">
      <c r="A521"/>
      <c r="B521"/>
      <c r="C521"/>
      <c r="D521"/>
      <c r="E521"/>
      <c r="F521"/>
      <c r="G521"/>
      <c r="H521"/>
      <c r="I521"/>
    </row>
    <row r="522" spans="1:9" x14ac:dyDescent="0.2">
      <c r="A522"/>
      <c r="B522"/>
      <c r="C522"/>
      <c r="D522"/>
      <c r="E522"/>
      <c r="F522"/>
      <c r="G522"/>
      <c r="H522"/>
      <c r="I522"/>
    </row>
    <row r="523" spans="1:9" x14ac:dyDescent="0.2">
      <c r="A523"/>
      <c r="B523"/>
      <c r="C523"/>
      <c r="D523"/>
      <c r="E523"/>
      <c r="F523"/>
      <c r="G523"/>
      <c r="H523"/>
      <c r="I523"/>
    </row>
    <row r="524" spans="1:9" x14ac:dyDescent="0.2">
      <c r="A524"/>
      <c r="B524"/>
      <c r="C524"/>
      <c r="D524"/>
      <c r="E524"/>
      <c r="F524"/>
      <c r="G524"/>
      <c r="H524"/>
      <c r="I524"/>
    </row>
    <row r="525" spans="1:9" x14ac:dyDescent="0.2">
      <c r="A525"/>
      <c r="B525"/>
      <c r="C525"/>
      <c r="D525"/>
      <c r="E525"/>
      <c r="F525"/>
      <c r="G525"/>
      <c r="H525"/>
      <c r="I525"/>
    </row>
    <row r="526" spans="1:9" x14ac:dyDescent="0.2">
      <c r="A526"/>
      <c r="B526"/>
      <c r="C526"/>
      <c r="D526"/>
      <c r="E526"/>
      <c r="F526"/>
      <c r="G526"/>
      <c r="H526"/>
      <c r="I526"/>
    </row>
    <row r="527" spans="1:9" x14ac:dyDescent="0.2">
      <c r="A527"/>
      <c r="B527"/>
      <c r="C527"/>
      <c r="D527"/>
      <c r="E527"/>
      <c r="F527"/>
      <c r="G527"/>
      <c r="H527"/>
      <c r="I527"/>
    </row>
    <row r="528" spans="1:9" x14ac:dyDescent="0.2">
      <c r="A528"/>
      <c r="B528"/>
      <c r="C528"/>
      <c r="D528"/>
      <c r="E528"/>
      <c r="F528"/>
      <c r="G528"/>
      <c r="H528"/>
      <c r="I528"/>
    </row>
    <row r="529" spans="1:9" x14ac:dyDescent="0.2">
      <c r="A529"/>
      <c r="B529"/>
      <c r="C529"/>
      <c r="D529"/>
      <c r="E529"/>
      <c r="F529"/>
      <c r="G529"/>
      <c r="H529"/>
      <c r="I529"/>
    </row>
    <row r="530" spans="1:9" x14ac:dyDescent="0.2">
      <c r="A530"/>
      <c r="B530"/>
      <c r="C530"/>
      <c r="D530"/>
      <c r="E530"/>
      <c r="F530"/>
      <c r="G530"/>
      <c r="H530"/>
      <c r="I530"/>
    </row>
    <row r="531" spans="1:9" x14ac:dyDescent="0.2">
      <c r="A531"/>
      <c r="B531"/>
      <c r="C531"/>
      <c r="D531"/>
      <c r="E531"/>
      <c r="F531"/>
      <c r="G531"/>
      <c r="H531"/>
      <c r="I531"/>
    </row>
    <row r="532" spans="1:9" x14ac:dyDescent="0.2">
      <c r="A532"/>
      <c r="B532"/>
      <c r="C532"/>
      <c r="D532"/>
      <c r="E532"/>
      <c r="F532"/>
      <c r="G532"/>
      <c r="H532"/>
      <c r="I532"/>
    </row>
    <row r="533" spans="1:9" x14ac:dyDescent="0.2">
      <c r="A533"/>
      <c r="B533"/>
      <c r="C533"/>
      <c r="D533"/>
      <c r="E533"/>
      <c r="F533"/>
      <c r="G533"/>
      <c r="H533"/>
      <c r="I533"/>
    </row>
    <row r="534" spans="1:9" x14ac:dyDescent="0.2">
      <c r="A534"/>
      <c r="B534"/>
      <c r="C534"/>
      <c r="D534"/>
      <c r="E534"/>
      <c r="F534"/>
      <c r="G534"/>
      <c r="H534"/>
      <c r="I534"/>
    </row>
    <row r="535" spans="1:9" x14ac:dyDescent="0.2">
      <c r="A535"/>
      <c r="B535"/>
      <c r="C535"/>
      <c r="D535"/>
      <c r="E535"/>
      <c r="F535"/>
      <c r="G535"/>
      <c r="H535"/>
      <c r="I535"/>
    </row>
    <row r="536" spans="1:9" x14ac:dyDescent="0.2">
      <c r="A536"/>
      <c r="B536"/>
      <c r="C536"/>
      <c r="D536"/>
      <c r="E536"/>
      <c r="F536"/>
      <c r="G536"/>
      <c r="H536"/>
      <c r="I536"/>
    </row>
    <row r="537" spans="1:9" x14ac:dyDescent="0.2">
      <c r="A537"/>
      <c r="B537"/>
      <c r="C537"/>
      <c r="D537"/>
      <c r="E537"/>
      <c r="F537"/>
      <c r="G537"/>
      <c r="H537"/>
      <c r="I537"/>
    </row>
    <row r="538" spans="1:9" x14ac:dyDescent="0.2">
      <c r="A538"/>
      <c r="B538"/>
      <c r="C538"/>
      <c r="D538"/>
      <c r="E538"/>
      <c r="F538"/>
      <c r="G538"/>
      <c r="H538"/>
      <c r="I538"/>
    </row>
    <row r="539" spans="1:9" x14ac:dyDescent="0.2">
      <c r="A539"/>
      <c r="B539"/>
      <c r="C539"/>
      <c r="D539"/>
      <c r="E539"/>
      <c r="F539"/>
      <c r="G539"/>
      <c r="H539"/>
      <c r="I539"/>
    </row>
    <row r="540" spans="1:9" x14ac:dyDescent="0.2">
      <c r="A540"/>
      <c r="B540"/>
      <c r="C540"/>
      <c r="D540"/>
      <c r="E540"/>
      <c r="F540"/>
      <c r="G540"/>
      <c r="H540"/>
      <c r="I540"/>
    </row>
    <row r="541" spans="1:9" x14ac:dyDescent="0.2">
      <c r="A541"/>
      <c r="B541"/>
      <c r="C541"/>
      <c r="D541"/>
      <c r="E541"/>
      <c r="F541"/>
      <c r="G541"/>
      <c r="H541"/>
      <c r="I541"/>
    </row>
    <row r="542" spans="1:9" x14ac:dyDescent="0.2">
      <c r="A542"/>
      <c r="B542"/>
      <c r="C542"/>
      <c r="D542"/>
      <c r="E542"/>
      <c r="F542"/>
      <c r="G542"/>
      <c r="H542"/>
      <c r="I542"/>
    </row>
    <row r="543" spans="1:9" x14ac:dyDescent="0.2">
      <c r="A543"/>
      <c r="B543"/>
      <c r="C543"/>
      <c r="D543"/>
      <c r="E543"/>
      <c r="F543"/>
      <c r="G543"/>
      <c r="H543"/>
      <c r="I543"/>
    </row>
    <row r="544" spans="1:9" x14ac:dyDescent="0.2">
      <c r="A544"/>
      <c r="B544"/>
      <c r="C544"/>
      <c r="D544"/>
      <c r="E544"/>
      <c r="F544"/>
      <c r="G544"/>
      <c r="H544"/>
      <c r="I544"/>
    </row>
    <row r="545" spans="1:9" x14ac:dyDescent="0.2">
      <c r="A545"/>
      <c r="B545"/>
      <c r="C545"/>
      <c r="D545"/>
      <c r="E545"/>
      <c r="F545"/>
      <c r="G545"/>
      <c r="H545"/>
      <c r="I545"/>
    </row>
    <row r="546" spans="1:9" x14ac:dyDescent="0.2">
      <c r="A546"/>
      <c r="B546"/>
      <c r="C546"/>
      <c r="D546"/>
      <c r="E546"/>
      <c r="F546"/>
      <c r="G546"/>
    </row>
    <row r="547" spans="1:9" x14ac:dyDescent="0.2">
      <c r="A547"/>
      <c r="B547"/>
      <c r="C547"/>
      <c r="D547"/>
      <c r="E547"/>
      <c r="F547"/>
      <c r="G547"/>
    </row>
    <row r="548" spans="1:9" x14ac:dyDescent="0.2">
      <c r="A548"/>
      <c r="B548"/>
      <c r="C548"/>
      <c r="D548"/>
      <c r="E548"/>
      <c r="F548"/>
      <c r="G548"/>
    </row>
    <row r="549" spans="1:9" x14ac:dyDescent="0.2">
      <c r="A549"/>
      <c r="B549"/>
      <c r="C549"/>
      <c r="D549"/>
      <c r="E549"/>
      <c r="F549"/>
      <c r="G549"/>
    </row>
    <row r="550" spans="1:9" x14ac:dyDescent="0.2">
      <c r="A550"/>
      <c r="B550"/>
      <c r="C550"/>
      <c r="D550"/>
      <c r="E550"/>
      <c r="F550"/>
      <c r="G550"/>
    </row>
    <row r="551" spans="1:9" x14ac:dyDescent="0.2">
      <c r="A551"/>
      <c r="B551"/>
      <c r="C551"/>
      <c r="D551"/>
      <c r="E551"/>
      <c r="F551"/>
      <c r="G551"/>
    </row>
    <row r="552" spans="1:9" x14ac:dyDescent="0.2">
      <c r="A552"/>
      <c r="B552"/>
      <c r="C552"/>
      <c r="D552"/>
      <c r="E552"/>
      <c r="F552"/>
      <c r="G552"/>
    </row>
    <row r="553" spans="1:9" x14ac:dyDescent="0.2">
      <c r="A553"/>
      <c r="B553"/>
      <c r="C553"/>
      <c r="D553"/>
      <c r="E553"/>
      <c r="F553"/>
      <c r="G553"/>
    </row>
    <row r="554" spans="1:9" x14ac:dyDescent="0.2">
      <c r="A554"/>
      <c r="B554"/>
      <c r="C554"/>
      <c r="D554"/>
      <c r="E554"/>
      <c r="F554"/>
      <c r="G554"/>
    </row>
    <row r="555" spans="1:9" x14ac:dyDescent="0.2">
      <c r="A555"/>
      <c r="B555"/>
      <c r="C555"/>
      <c r="D555"/>
      <c r="E555"/>
      <c r="F555"/>
      <c r="G555"/>
    </row>
    <row r="556" spans="1:9" x14ac:dyDescent="0.2">
      <c r="A556"/>
      <c r="B556"/>
      <c r="C556"/>
      <c r="D556"/>
      <c r="E556"/>
      <c r="F556"/>
      <c r="G556"/>
    </row>
    <row r="557" spans="1:9" x14ac:dyDescent="0.2">
      <c r="A557"/>
      <c r="B557"/>
      <c r="C557"/>
      <c r="D557"/>
      <c r="E557"/>
      <c r="F557"/>
      <c r="G557"/>
    </row>
    <row r="558" spans="1:9" x14ac:dyDescent="0.2">
      <c r="A558"/>
      <c r="B558"/>
      <c r="C558"/>
      <c r="D558"/>
      <c r="E558"/>
      <c r="F558"/>
      <c r="G558"/>
    </row>
    <row r="559" spans="1:9" x14ac:dyDescent="0.2">
      <c r="A559"/>
      <c r="B559"/>
      <c r="C559"/>
      <c r="D559"/>
      <c r="E559"/>
      <c r="F559"/>
      <c r="G559"/>
    </row>
    <row r="560" spans="1:9" x14ac:dyDescent="0.2">
      <c r="A560"/>
      <c r="B560"/>
      <c r="C560"/>
      <c r="D560"/>
      <c r="E560"/>
      <c r="F560"/>
      <c r="G560"/>
    </row>
    <row r="561" spans="1:7" x14ac:dyDescent="0.2">
      <c r="A561"/>
      <c r="B561"/>
      <c r="C561"/>
      <c r="D561"/>
      <c r="E561"/>
      <c r="F561"/>
      <c r="G561"/>
    </row>
    <row r="562" spans="1:7" x14ac:dyDescent="0.2">
      <c r="A562"/>
      <c r="B562"/>
      <c r="C562"/>
      <c r="D562"/>
      <c r="E562"/>
      <c r="F562"/>
      <c r="G562"/>
    </row>
    <row r="563" spans="1:7" x14ac:dyDescent="0.2">
      <c r="A563"/>
      <c r="B563"/>
      <c r="C563"/>
      <c r="D563"/>
      <c r="E563"/>
      <c r="F563"/>
      <c r="G563"/>
    </row>
    <row r="564" spans="1:7" x14ac:dyDescent="0.2">
      <c r="A564"/>
      <c r="B564"/>
      <c r="C564"/>
      <c r="D564"/>
      <c r="E564"/>
      <c r="F564"/>
      <c r="G564"/>
    </row>
    <row r="565" spans="1:7" x14ac:dyDescent="0.2">
      <c r="A565"/>
      <c r="B565"/>
      <c r="C565"/>
      <c r="D565"/>
      <c r="E565"/>
      <c r="F565"/>
      <c r="G565"/>
    </row>
    <row r="566" spans="1:7" x14ac:dyDescent="0.2">
      <c r="A566"/>
      <c r="B566"/>
      <c r="C566"/>
      <c r="D566"/>
      <c r="E566"/>
      <c r="F566"/>
      <c r="G566"/>
    </row>
    <row r="567" spans="1:7" x14ac:dyDescent="0.2">
      <c r="A567"/>
      <c r="B567"/>
      <c r="C567"/>
      <c r="D567"/>
      <c r="E567"/>
      <c r="F567"/>
      <c r="G567"/>
    </row>
    <row r="568" spans="1:7" x14ac:dyDescent="0.2">
      <c r="A568"/>
      <c r="B568"/>
      <c r="C568"/>
      <c r="D568"/>
      <c r="E568"/>
      <c r="F568"/>
      <c r="G568"/>
    </row>
    <row r="569" spans="1:7" x14ac:dyDescent="0.2">
      <c r="A569"/>
      <c r="B569"/>
      <c r="C569"/>
      <c r="D569"/>
      <c r="E569"/>
      <c r="F569"/>
      <c r="G569"/>
    </row>
    <row r="570" spans="1:7" x14ac:dyDescent="0.2">
      <c r="A570"/>
      <c r="B570"/>
      <c r="C570"/>
      <c r="D570"/>
      <c r="E570"/>
      <c r="F570"/>
      <c r="G570"/>
    </row>
  </sheetData>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2"/>
  <sheetViews>
    <sheetView workbookViewId="0">
      <selection activeCell="J11" sqref="J11"/>
    </sheetView>
  </sheetViews>
  <sheetFormatPr defaultRowHeight="12.75" x14ac:dyDescent="0.2"/>
  <cols>
    <col min="1" max="1" width="46.7109375" style="371" customWidth="1"/>
    <col min="2" max="2" width="13.85546875" style="368" customWidth="1"/>
    <col min="3" max="16384" width="9.140625" style="368"/>
  </cols>
  <sheetData>
    <row r="1" spans="1:3" s="138" customFormat="1" ht="7.5" customHeight="1" x14ac:dyDescent="0.2">
      <c r="A1" s="137" t="s">
        <v>1143</v>
      </c>
    </row>
    <row r="2" spans="1:3" s="138" customFormat="1" ht="15.75" x14ac:dyDescent="0.25">
      <c r="A2" s="141" t="s">
        <v>66</v>
      </c>
    </row>
    <row r="3" spans="1:3" s="138" customFormat="1" ht="15.75" x14ac:dyDescent="0.25">
      <c r="A3" s="141" t="s">
        <v>1144</v>
      </c>
    </row>
    <row r="4" spans="1:3" s="138" customFormat="1" ht="15.75" x14ac:dyDescent="0.25">
      <c r="A4" s="141" t="s">
        <v>251</v>
      </c>
    </row>
    <row r="5" spans="1:3" s="138" customFormat="1" ht="15" x14ac:dyDescent="0.2">
      <c r="A5" s="142" t="s">
        <v>138</v>
      </c>
    </row>
    <row r="6" spans="1:3" s="398" customFormat="1" ht="24" customHeight="1" x14ac:dyDescent="0.2">
      <c r="A6" s="396" t="s">
        <v>1142</v>
      </c>
      <c r="B6" s="397" t="s">
        <v>115</v>
      </c>
      <c r="C6" s="397"/>
    </row>
    <row r="7" spans="1:3" x14ac:dyDescent="0.2">
      <c r="A7" s="359" t="s">
        <v>57</v>
      </c>
      <c r="B7" s="361"/>
      <c r="C7"/>
    </row>
    <row r="8" spans="1:3" x14ac:dyDescent="0.2">
      <c r="A8" s="362" t="s">
        <v>253</v>
      </c>
      <c r="B8" s="395"/>
      <c r="C8"/>
    </row>
    <row r="9" spans="1:3" x14ac:dyDescent="0.2">
      <c r="A9" s="362" t="s">
        <v>452</v>
      </c>
      <c r="B9" s="364">
        <v>1000</v>
      </c>
      <c r="C9"/>
    </row>
    <row r="10" spans="1:3" x14ac:dyDescent="0.2">
      <c r="A10" s="362" t="s">
        <v>254</v>
      </c>
      <c r="B10" s="364">
        <v>1000</v>
      </c>
      <c r="C10"/>
    </row>
    <row r="11" spans="1:3" x14ac:dyDescent="0.2">
      <c r="A11" s="362" t="s">
        <v>255</v>
      </c>
      <c r="B11" s="395"/>
      <c r="C11"/>
    </row>
    <row r="12" spans="1:3" x14ac:dyDescent="0.2">
      <c r="A12" s="362" t="s">
        <v>512</v>
      </c>
      <c r="B12" s="364">
        <v>2000</v>
      </c>
      <c r="C12"/>
    </row>
    <row r="13" spans="1:3" x14ac:dyDescent="0.2">
      <c r="A13" s="362" t="s">
        <v>214</v>
      </c>
      <c r="B13" s="364">
        <v>2610</v>
      </c>
      <c r="C13"/>
    </row>
    <row r="14" spans="1:3" x14ac:dyDescent="0.2">
      <c r="A14" s="362" t="s">
        <v>492</v>
      </c>
      <c r="B14" s="364">
        <v>432</v>
      </c>
      <c r="C14"/>
    </row>
    <row r="15" spans="1:3" x14ac:dyDescent="0.2">
      <c r="A15" s="362" t="s">
        <v>451</v>
      </c>
      <c r="B15" s="364">
        <v>191.1</v>
      </c>
      <c r="C15"/>
    </row>
    <row r="16" spans="1:3" x14ac:dyDescent="0.2">
      <c r="A16" s="362" t="s">
        <v>638</v>
      </c>
      <c r="B16" s="364">
        <v>286</v>
      </c>
      <c r="C16"/>
    </row>
    <row r="17" spans="1:3" x14ac:dyDescent="0.2">
      <c r="A17" s="362" t="s">
        <v>256</v>
      </c>
      <c r="B17" s="364">
        <v>5519.1</v>
      </c>
      <c r="C17"/>
    </row>
    <row r="18" spans="1:3" x14ac:dyDescent="0.2">
      <c r="A18" s="362" t="s">
        <v>257</v>
      </c>
      <c r="B18" s="395"/>
      <c r="C18"/>
    </row>
    <row r="19" spans="1:3" x14ac:dyDescent="0.2">
      <c r="A19" s="362" t="s">
        <v>141</v>
      </c>
      <c r="B19" s="364">
        <v>4601</v>
      </c>
      <c r="C19"/>
    </row>
    <row r="20" spans="1:3" x14ac:dyDescent="0.2">
      <c r="A20" s="362" t="s">
        <v>429</v>
      </c>
      <c r="B20" s="364">
        <v>150</v>
      </c>
      <c r="C20"/>
    </row>
    <row r="21" spans="1:3" x14ac:dyDescent="0.2">
      <c r="A21" s="362" t="s">
        <v>431</v>
      </c>
      <c r="B21" s="364">
        <v>350</v>
      </c>
      <c r="C21"/>
    </row>
    <row r="22" spans="1:3" x14ac:dyDescent="0.2">
      <c r="A22" s="362" t="s">
        <v>452</v>
      </c>
      <c r="B22" s="364">
        <v>1000</v>
      </c>
      <c r="C22"/>
    </row>
    <row r="23" spans="1:3" x14ac:dyDescent="0.2">
      <c r="A23" s="362" t="s">
        <v>258</v>
      </c>
      <c r="B23" s="364">
        <v>6101</v>
      </c>
      <c r="C23"/>
    </row>
    <row r="24" spans="1:3" x14ac:dyDescent="0.2">
      <c r="A24" s="362" t="s">
        <v>259</v>
      </c>
      <c r="B24" s="364">
        <v>12620.1</v>
      </c>
    </row>
    <row r="25" spans="1:3" x14ac:dyDescent="0.2">
      <c r="A25" s="362" t="s">
        <v>234</v>
      </c>
      <c r="B25" s="395"/>
    </row>
    <row r="26" spans="1:3" x14ac:dyDescent="0.2">
      <c r="A26" s="362" t="s">
        <v>91</v>
      </c>
      <c r="B26" s="395"/>
    </row>
    <row r="27" spans="1:3" x14ac:dyDescent="0.2">
      <c r="A27" s="362" t="s">
        <v>141</v>
      </c>
      <c r="B27" s="364">
        <v>225</v>
      </c>
    </row>
    <row r="28" spans="1:3" x14ac:dyDescent="0.2">
      <c r="A28" s="362" t="s">
        <v>260</v>
      </c>
      <c r="B28" s="364">
        <v>225</v>
      </c>
    </row>
    <row r="29" spans="1:3" x14ac:dyDescent="0.2">
      <c r="A29" s="362" t="s">
        <v>261</v>
      </c>
      <c r="B29" s="395"/>
    </row>
    <row r="30" spans="1:3" x14ac:dyDescent="0.2">
      <c r="A30" s="362" t="s">
        <v>213</v>
      </c>
      <c r="B30" s="364">
        <v>6</v>
      </c>
    </row>
    <row r="31" spans="1:3" x14ac:dyDescent="0.2">
      <c r="A31" s="362" t="s">
        <v>216</v>
      </c>
      <c r="B31" s="364">
        <v>114</v>
      </c>
    </row>
    <row r="32" spans="1:3" x14ac:dyDescent="0.2">
      <c r="A32" s="362" t="s">
        <v>217</v>
      </c>
      <c r="B32" s="364">
        <v>14</v>
      </c>
    </row>
    <row r="33" spans="1:2" x14ac:dyDescent="0.2">
      <c r="A33" s="362" t="s">
        <v>453</v>
      </c>
      <c r="B33" s="364">
        <v>61</v>
      </c>
    </row>
    <row r="34" spans="1:2" x14ac:dyDescent="0.2">
      <c r="A34" s="362" t="s">
        <v>218</v>
      </c>
      <c r="B34" s="364">
        <v>11</v>
      </c>
    </row>
    <row r="35" spans="1:2" x14ac:dyDescent="0.2">
      <c r="A35" s="362" t="s">
        <v>454</v>
      </c>
      <c r="B35" s="364">
        <v>741.5</v>
      </c>
    </row>
    <row r="36" spans="1:2" x14ac:dyDescent="0.2">
      <c r="A36" s="362" t="s">
        <v>445</v>
      </c>
      <c r="B36" s="364">
        <v>300</v>
      </c>
    </row>
    <row r="37" spans="1:2" x14ac:dyDescent="0.2">
      <c r="A37" s="362" t="s">
        <v>262</v>
      </c>
      <c r="B37" s="364">
        <v>1247.5</v>
      </c>
    </row>
    <row r="38" spans="1:2" x14ac:dyDescent="0.2">
      <c r="A38" s="362" t="s">
        <v>263</v>
      </c>
      <c r="B38" s="395"/>
    </row>
    <row r="39" spans="1:2" x14ac:dyDescent="0.2">
      <c r="A39" s="362" t="s">
        <v>597</v>
      </c>
      <c r="B39" s="364">
        <v>248</v>
      </c>
    </row>
    <row r="40" spans="1:2" x14ac:dyDescent="0.2">
      <c r="A40" s="362" t="s">
        <v>264</v>
      </c>
      <c r="B40" s="364">
        <v>248</v>
      </c>
    </row>
    <row r="41" spans="1:2" x14ac:dyDescent="0.2">
      <c r="A41" s="362" t="s">
        <v>265</v>
      </c>
      <c r="B41" s="395"/>
    </row>
    <row r="42" spans="1:2" x14ac:dyDescent="0.2">
      <c r="A42" s="362" t="s">
        <v>449</v>
      </c>
      <c r="B42" s="364">
        <v>192</v>
      </c>
    </row>
    <row r="43" spans="1:2" x14ac:dyDescent="0.2">
      <c r="A43" s="362" t="s">
        <v>266</v>
      </c>
      <c r="B43" s="364">
        <v>192</v>
      </c>
    </row>
    <row r="44" spans="1:2" x14ac:dyDescent="0.2">
      <c r="A44" s="362" t="s">
        <v>267</v>
      </c>
      <c r="B44" s="395"/>
    </row>
    <row r="45" spans="1:2" x14ac:dyDescent="0.2">
      <c r="A45" s="362" t="s">
        <v>212</v>
      </c>
      <c r="B45" s="364">
        <v>78</v>
      </c>
    </row>
    <row r="46" spans="1:2" x14ac:dyDescent="0.2">
      <c r="A46" s="362" t="s">
        <v>618</v>
      </c>
      <c r="B46" s="364">
        <v>433</v>
      </c>
    </row>
    <row r="47" spans="1:2" x14ac:dyDescent="0.2">
      <c r="A47" s="362" t="s">
        <v>164</v>
      </c>
      <c r="B47" s="364">
        <v>350</v>
      </c>
    </row>
    <row r="48" spans="1:2" x14ac:dyDescent="0.2">
      <c r="A48" s="362" t="s">
        <v>165</v>
      </c>
      <c r="B48" s="364">
        <v>660</v>
      </c>
    </row>
    <row r="49" spans="1:2" x14ac:dyDescent="0.2">
      <c r="A49" s="362" t="s">
        <v>224</v>
      </c>
      <c r="B49" s="364">
        <v>350</v>
      </c>
    </row>
    <row r="50" spans="1:2" x14ac:dyDescent="0.2">
      <c r="A50" s="362" t="s">
        <v>592</v>
      </c>
      <c r="B50" s="364">
        <v>250</v>
      </c>
    </row>
    <row r="51" spans="1:2" x14ac:dyDescent="0.2">
      <c r="A51" s="362" t="s">
        <v>562</v>
      </c>
      <c r="B51" s="364">
        <v>8000</v>
      </c>
    </row>
    <row r="52" spans="1:2" x14ac:dyDescent="0.2">
      <c r="A52" s="362" t="s">
        <v>563</v>
      </c>
      <c r="B52" s="364">
        <v>200</v>
      </c>
    </row>
    <row r="53" spans="1:2" x14ac:dyDescent="0.2">
      <c r="A53" s="362" t="s">
        <v>170</v>
      </c>
      <c r="B53" s="364">
        <v>940</v>
      </c>
    </row>
    <row r="54" spans="1:2" x14ac:dyDescent="0.2">
      <c r="A54" s="362" t="s">
        <v>593</v>
      </c>
      <c r="B54" s="364">
        <v>478</v>
      </c>
    </row>
    <row r="55" spans="1:2" x14ac:dyDescent="0.2">
      <c r="A55" s="362" t="s">
        <v>594</v>
      </c>
      <c r="B55" s="364">
        <v>490</v>
      </c>
    </row>
    <row r="56" spans="1:2" x14ac:dyDescent="0.2">
      <c r="A56" s="362" t="s">
        <v>171</v>
      </c>
      <c r="B56" s="364">
        <v>250</v>
      </c>
    </row>
    <row r="57" spans="1:2" x14ac:dyDescent="0.2">
      <c r="A57" s="362" t="s">
        <v>172</v>
      </c>
      <c r="B57" s="364">
        <v>260</v>
      </c>
    </row>
    <row r="58" spans="1:2" x14ac:dyDescent="0.2">
      <c r="A58" s="362" t="s">
        <v>564</v>
      </c>
      <c r="B58" s="364">
        <v>300</v>
      </c>
    </row>
    <row r="59" spans="1:2" x14ac:dyDescent="0.2">
      <c r="A59" s="362" t="s">
        <v>215</v>
      </c>
      <c r="B59" s="364">
        <v>750</v>
      </c>
    </row>
    <row r="60" spans="1:2" x14ac:dyDescent="0.2">
      <c r="A60" s="362" t="s">
        <v>565</v>
      </c>
      <c r="B60" s="364">
        <v>100</v>
      </c>
    </row>
    <row r="61" spans="1:2" x14ac:dyDescent="0.2">
      <c r="A61" s="362" t="s">
        <v>566</v>
      </c>
      <c r="B61" s="364">
        <v>1235</v>
      </c>
    </row>
    <row r="62" spans="1:2" x14ac:dyDescent="0.2">
      <c r="A62" s="362" t="s">
        <v>175</v>
      </c>
      <c r="B62" s="364">
        <v>600</v>
      </c>
    </row>
    <row r="63" spans="1:2" x14ac:dyDescent="0.2">
      <c r="A63" s="362" t="s">
        <v>567</v>
      </c>
      <c r="B63" s="364">
        <v>250</v>
      </c>
    </row>
    <row r="64" spans="1:2" x14ac:dyDescent="0.2">
      <c r="A64" s="362" t="s">
        <v>176</v>
      </c>
      <c r="B64" s="364">
        <v>580</v>
      </c>
    </row>
    <row r="65" spans="1:2" x14ac:dyDescent="0.2">
      <c r="A65" s="362" t="s">
        <v>568</v>
      </c>
      <c r="B65" s="364">
        <v>170</v>
      </c>
    </row>
    <row r="66" spans="1:2" x14ac:dyDescent="0.2">
      <c r="A66" s="362" t="s">
        <v>177</v>
      </c>
      <c r="B66" s="364">
        <v>300</v>
      </c>
    </row>
    <row r="67" spans="1:2" x14ac:dyDescent="0.2">
      <c r="A67" s="362" t="s">
        <v>569</v>
      </c>
      <c r="B67" s="364">
        <v>100</v>
      </c>
    </row>
    <row r="68" spans="1:2" x14ac:dyDescent="0.2">
      <c r="A68" s="362" t="s">
        <v>178</v>
      </c>
      <c r="B68" s="364">
        <v>500</v>
      </c>
    </row>
    <row r="69" spans="1:2" x14ac:dyDescent="0.2">
      <c r="A69" s="362" t="s">
        <v>179</v>
      </c>
      <c r="B69" s="364">
        <v>390</v>
      </c>
    </row>
    <row r="70" spans="1:2" x14ac:dyDescent="0.2">
      <c r="A70" s="362" t="s">
        <v>180</v>
      </c>
      <c r="B70" s="364">
        <v>350</v>
      </c>
    </row>
    <row r="71" spans="1:2" x14ac:dyDescent="0.2">
      <c r="A71" s="362" t="s">
        <v>595</v>
      </c>
      <c r="B71" s="364">
        <v>200</v>
      </c>
    </row>
    <row r="72" spans="1:2" x14ac:dyDescent="0.2">
      <c r="A72" s="362" t="s">
        <v>181</v>
      </c>
      <c r="B72" s="364">
        <v>80</v>
      </c>
    </row>
    <row r="73" spans="1:2" x14ac:dyDescent="0.2">
      <c r="A73" s="362" t="s">
        <v>182</v>
      </c>
      <c r="B73" s="364">
        <v>620</v>
      </c>
    </row>
    <row r="74" spans="1:2" x14ac:dyDescent="0.2">
      <c r="A74" s="362" t="s">
        <v>183</v>
      </c>
      <c r="B74" s="364">
        <v>120</v>
      </c>
    </row>
    <row r="75" spans="1:2" x14ac:dyDescent="0.2">
      <c r="A75" s="362" t="s">
        <v>184</v>
      </c>
      <c r="B75" s="364">
        <v>800</v>
      </c>
    </row>
    <row r="76" spans="1:2" x14ac:dyDescent="0.2">
      <c r="A76" s="362" t="s">
        <v>570</v>
      </c>
      <c r="B76" s="364">
        <v>2280</v>
      </c>
    </row>
    <row r="77" spans="1:2" x14ac:dyDescent="0.2">
      <c r="A77" s="362" t="s">
        <v>148</v>
      </c>
      <c r="B77" s="364">
        <v>100</v>
      </c>
    </row>
    <row r="78" spans="1:2" x14ac:dyDescent="0.2">
      <c r="A78" s="362" t="s">
        <v>571</v>
      </c>
      <c r="B78" s="364">
        <v>340</v>
      </c>
    </row>
    <row r="79" spans="1:2" x14ac:dyDescent="0.2">
      <c r="A79" s="362" t="s">
        <v>572</v>
      </c>
      <c r="B79" s="364">
        <v>2425</v>
      </c>
    </row>
    <row r="80" spans="1:2" x14ac:dyDescent="0.2">
      <c r="A80" s="362" t="s">
        <v>508</v>
      </c>
      <c r="B80" s="364">
        <v>150</v>
      </c>
    </row>
    <row r="81" spans="1:2" x14ac:dyDescent="0.2">
      <c r="A81" s="362" t="s">
        <v>422</v>
      </c>
      <c r="B81" s="364">
        <v>632</v>
      </c>
    </row>
    <row r="82" spans="1:2" x14ac:dyDescent="0.2">
      <c r="A82" s="362" t="s">
        <v>596</v>
      </c>
      <c r="B82" s="364">
        <v>430</v>
      </c>
    </row>
    <row r="83" spans="1:2" x14ac:dyDescent="0.2">
      <c r="A83" s="362" t="s">
        <v>187</v>
      </c>
      <c r="B83" s="364">
        <v>460</v>
      </c>
    </row>
    <row r="84" spans="1:2" x14ac:dyDescent="0.2">
      <c r="A84" s="362" t="s">
        <v>188</v>
      </c>
      <c r="B84" s="364">
        <v>760</v>
      </c>
    </row>
    <row r="85" spans="1:2" x14ac:dyDescent="0.2">
      <c r="A85" s="362" t="s">
        <v>189</v>
      </c>
      <c r="B85" s="364">
        <v>190</v>
      </c>
    </row>
    <row r="86" spans="1:2" x14ac:dyDescent="0.2">
      <c r="A86" s="362" t="s">
        <v>190</v>
      </c>
      <c r="B86" s="364">
        <v>380</v>
      </c>
    </row>
    <row r="87" spans="1:2" x14ac:dyDescent="0.2">
      <c r="A87" s="362" t="s">
        <v>191</v>
      </c>
      <c r="B87" s="364">
        <v>210</v>
      </c>
    </row>
    <row r="88" spans="1:2" x14ac:dyDescent="0.2">
      <c r="A88" s="362" t="s">
        <v>194</v>
      </c>
      <c r="B88" s="364">
        <v>12</v>
      </c>
    </row>
    <row r="89" spans="1:2" x14ac:dyDescent="0.2">
      <c r="A89" s="362" t="s">
        <v>195</v>
      </c>
      <c r="B89" s="364">
        <v>1548</v>
      </c>
    </row>
    <row r="90" spans="1:2" x14ac:dyDescent="0.2">
      <c r="A90" s="362" t="s">
        <v>573</v>
      </c>
      <c r="B90" s="364">
        <v>130</v>
      </c>
    </row>
    <row r="91" spans="1:2" x14ac:dyDescent="0.2">
      <c r="A91" s="362" t="s">
        <v>196</v>
      </c>
      <c r="B91" s="364">
        <v>300</v>
      </c>
    </row>
    <row r="92" spans="1:2" x14ac:dyDescent="0.2">
      <c r="A92" s="362" t="s">
        <v>197</v>
      </c>
      <c r="B92" s="364">
        <v>14</v>
      </c>
    </row>
    <row r="93" spans="1:2" x14ac:dyDescent="0.2">
      <c r="A93" s="362" t="s">
        <v>585</v>
      </c>
      <c r="B93" s="364">
        <v>8</v>
      </c>
    </row>
    <row r="94" spans="1:2" x14ac:dyDescent="0.2">
      <c r="A94" s="362" t="s">
        <v>227</v>
      </c>
      <c r="B94" s="364">
        <v>1500</v>
      </c>
    </row>
    <row r="95" spans="1:2" x14ac:dyDescent="0.2">
      <c r="A95" s="362" t="s">
        <v>149</v>
      </c>
      <c r="B95" s="364">
        <v>300</v>
      </c>
    </row>
    <row r="96" spans="1:2" x14ac:dyDescent="0.2">
      <c r="A96" s="362" t="s">
        <v>435</v>
      </c>
      <c r="B96" s="364">
        <v>95</v>
      </c>
    </row>
    <row r="97" spans="1:2" x14ac:dyDescent="0.2">
      <c r="A97" s="362" t="s">
        <v>219</v>
      </c>
      <c r="B97" s="364">
        <v>167</v>
      </c>
    </row>
    <row r="98" spans="1:2" x14ac:dyDescent="0.2">
      <c r="A98" s="362" t="s">
        <v>150</v>
      </c>
      <c r="B98" s="364">
        <v>50</v>
      </c>
    </row>
    <row r="99" spans="1:2" x14ac:dyDescent="0.2">
      <c r="A99" s="362" t="s">
        <v>151</v>
      </c>
      <c r="B99" s="364">
        <v>200</v>
      </c>
    </row>
    <row r="100" spans="1:2" x14ac:dyDescent="0.2">
      <c r="A100" s="362" t="s">
        <v>1104</v>
      </c>
      <c r="B100" s="364">
        <v>300</v>
      </c>
    </row>
    <row r="101" spans="1:2" x14ac:dyDescent="0.2">
      <c r="A101" s="362" t="s">
        <v>351</v>
      </c>
      <c r="B101" s="364">
        <v>500</v>
      </c>
    </row>
    <row r="102" spans="1:2" x14ac:dyDescent="0.2">
      <c r="A102" s="362" t="s">
        <v>421</v>
      </c>
      <c r="B102" s="364">
        <v>60</v>
      </c>
    </row>
    <row r="103" spans="1:2" x14ac:dyDescent="0.2">
      <c r="A103" s="362" t="s">
        <v>455</v>
      </c>
      <c r="B103" s="364">
        <v>60</v>
      </c>
    </row>
    <row r="104" spans="1:2" x14ac:dyDescent="0.2">
      <c r="A104" s="362" t="s">
        <v>515</v>
      </c>
      <c r="B104" s="364">
        <v>725</v>
      </c>
    </row>
    <row r="105" spans="1:2" x14ac:dyDescent="0.2">
      <c r="A105" s="362" t="s">
        <v>574</v>
      </c>
      <c r="B105" s="364">
        <v>180</v>
      </c>
    </row>
    <row r="106" spans="1:2" x14ac:dyDescent="0.2">
      <c r="A106" s="362" t="s">
        <v>619</v>
      </c>
      <c r="B106" s="364">
        <v>486</v>
      </c>
    </row>
    <row r="107" spans="1:2" x14ac:dyDescent="0.2">
      <c r="A107" s="362" t="s">
        <v>620</v>
      </c>
      <c r="B107" s="364">
        <v>516</v>
      </c>
    </row>
    <row r="108" spans="1:2" x14ac:dyDescent="0.2">
      <c r="A108" s="362" t="s">
        <v>621</v>
      </c>
      <c r="B108" s="364">
        <v>81</v>
      </c>
    </row>
    <row r="109" spans="1:2" x14ac:dyDescent="0.2">
      <c r="A109" s="362" t="s">
        <v>598</v>
      </c>
      <c r="B109" s="364">
        <v>2351</v>
      </c>
    </row>
    <row r="110" spans="1:2" x14ac:dyDescent="0.2">
      <c r="A110" s="362" t="s">
        <v>599</v>
      </c>
      <c r="B110" s="364">
        <v>1665</v>
      </c>
    </row>
    <row r="111" spans="1:2" x14ac:dyDescent="0.2">
      <c r="A111" s="362" t="s">
        <v>600</v>
      </c>
      <c r="B111" s="364">
        <v>336</v>
      </c>
    </row>
    <row r="112" spans="1:2" x14ac:dyDescent="0.2">
      <c r="A112" s="362" t="s">
        <v>622</v>
      </c>
      <c r="B112" s="364">
        <v>81</v>
      </c>
    </row>
    <row r="113" spans="1:2" x14ac:dyDescent="0.2">
      <c r="A113" s="362" t="s">
        <v>423</v>
      </c>
      <c r="B113" s="364">
        <v>300</v>
      </c>
    </row>
    <row r="114" spans="1:2" x14ac:dyDescent="0.2">
      <c r="A114" s="362" t="s">
        <v>424</v>
      </c>
      <c r="B114" s="364">
        <v>300</v>
      </c>
    </row>
    <row r="115" spans="1:2" x14ac:dyDescent="0.2">
      <c r="A115" s="362" t="s">
        <v>425</v>
      </c>
      <c r="B115" s="364">
        <v>400</v>
      </c>
    </row>
    <row r="116" spans="1:2" x14ac:dyDescent="0.2">
      <c r="A116" s="362" t="s">
        <v>426</v>
      </c>
      <c r="B116" s="364">
        <v>400</v>
      </c>
    </row>
    <row r="117" spans="1:2" x14ac:dyDescent="0.2">
      <c r="A117" s="362" t="s">
        <v>427</v>
      </c>
      <c r="B117" s="364">
        <v>250</v>
      </c>
    </row>
    <row r="118" spans="1:2" x14ac:dyDescent="0.2">
      <c r="A118" s="362" t="s">
        <v>418</v>
      </c>
      <c r="B118" s="364">
        <v>155</v>
      </c>
    </row>
    <row r="119" spans="1:2" x14ac:dyDescent="0.2">
      <c r="A119" s="362" t="s">
        <v>420</v>
      </c>
      <c r="B119" s="364">
        <v>370</v>
      </c>
    </row>
    <row r="120" spans="1:2" x14ac:dyDescent="0.2">
      <c r="A120" s="362" t="s">
        <v>439</v>
      </c>
      <c r="B120" s="364">
        <v>905</v>
      </c>
    </row>
    <row r="121" spans="1:2" x14ac:dyDescent="0.2">
      <c r="A121" s="362" t="s">
        <v>428</v>
      </c>
      <c r="B121" s="364">
        <v>2000</v>
      </c>
    </row>
    <row r="122" spans="1:2" x14ac:dyDescent="0.2">
      <c r="A122" s="362" t="s">
        <v>514</v>
      </c>
      <c r="B122" s="364">
        <v>6125</v>
      </c>
    </row>
    <row r="123" spans="1:2" x14ac:dyDescent="0.2">
      <c r="A123" s="362" t="s">
        <v>519</v>
      </c>
      <c r="B123" s="364">
        <v>810</v>
      </c>
    </row>
    <row r="124" spans="1:2" x14ac:dyDescent="0.2">
      <c r="A124" s="362" t="s">
        <v>430</v>
      </c>
      <c r="B124" s="364">
        <v>645</v>
      </c>
    </row>
    <row r="125" spans="1:2" x14ac:dyDescent="0.2">
      <c r="A125" s="362" t="s">
        <v>440</v>
      </c>
      <c r="B125" s="364">
        <v>14659</v>
      </c>
    </row>
    <row r="126" spans="1:2" x14ac:dyDescent="0.2">
      <c r="A126" s="362" t="s">
        <v>601</v>
      </c>
      <c r="B126" s="364">
        <v>3645</v>
      </c>
    </row>
    <row r="127" spans="1:2" x14ac:dyDescent="0.2">
      <c r="A127" s="362" t="s">
        <v>460</v>
      </c>
      <c r="B127" s="364">
        <v>1230</v>
      </c>
    </row>
    <row r="128" spans="1:2" x14ac:dyDescent="0.2">
      <c r="A128" s="362" t="s">
        <v>441</v>
      </c>
      <c r="B128" s="364">
        <v>5000</v>
      </c>
    </row>
    <row r="129" spans="1:2" x14ac:dyDescent="0.2">
      <c r="A129" s="362" t="s">
        <v>575</v>
      </c>
      <c r="B129" s="364">
        <v>100</v>
      </c>
    </row>
    <row r="130" spans="1:2" x14ac:dyDescent="0.2">
      <c r="A130" s="362" t="s">
        <v>576</v>
      </c>
      <c r="B130" s="364">
        <v>12900</v>
      </c>
    </row>
    <row r="131" spans="1:2" x14ac:dyDescent="0.2">
      <c r="A131" s="362" t="s">
        <v>414</v>
      </c>
      <c r="B131" s="364">
        <v>1696</v>
      </c>
    </row>
    <row r="132" spans="1:2" x14ac:dyDescent="0.2">
      <c r="A132" s="362" t="s">
        <v>415</v>
      </c>
      <c r="B132" s="364">
        <v>1100</v>
      </c>
    </row>
    <row r="133" spans="1:2" x14ac:dyDescent="0.2">
      <c r="A133" s="362" t="s">
        <v>602</v>
      </c>
      <c r="B133" s="364">
        <v>2245</v>
      </c>
    </row>
    <row r="134" spans="1:2" x14ac:dyDescent="0.2">
      <c r="A134" s="362" t="s">
        <v>603</v>
      </c>
      <c r="B134" s="364">
        <v>500</v>
      </c>
    </row>
    <row r="135" spans="1:2" x14ac:dyDescent="0.2">
      <c r="A135" s="362" t="s">
        <v>604</v>
      </c>
      <c r="B135" s="364">
        <v>675</v>
      </c>
    </row>
    <row r="136" spans="1:2" x14ac:dyDescent="0.2">
      <c r="A136" s="362" t="s">
        <v>577</v>
      </c>
      <c r="B136" s="364">
        <v>250</v>
      </c>
    </row>
    <row r="137" spans="1:2" x14ac:dyDescent="0.2">
      <c r="A137" s="362" t="s">
        <v>630</v>
      </c>
      <c r="B137" s="364">
        <v>480</v>
      </c>
    </row>
    <row r="138" spans="1:2" x14ac:dyDescent="0.2">
      <c r="A138" s="362" t="s">
        <v>631</v>
      </c>
      <c r="B138" s="364">
        <v>420</v>
      </c>
    </row>
    <row r="139" spans="1:2" x14ac:dyDescent="0.2">
      <c r="A139" s="362" t="s">
        <v>632</v>
      </c>
      <c r="B139" s="364">
        <v>380</v>
      </c>
    </row>
    <row r="140" spans="1:2" x14ac:dyDescent="0.2">
      <c r="A140" s="362" t="s">
        <v>633</v>
      </c>
      <c r="B140" s="364">
        <v>105</v>
      </c>
    </row>
    <row r="141" spans="1:2" x14ac:dyDescent="0.2">
      <c r="A141" s="362" t="s">
        <v>578</v>
      </c>
      <c r="B141" s="364">
        <v>210</v>
      </c>
    </row>
    <row r="142" spans="1:2" x14ac:dyDescent="0.2">
      <c r="A142" s="362" t="s">
        <v>579</v>
      </c>
      <c r="B142" s="364">
        <v>210</v>
      </c>
    </row>
    <row r="143" spans="1:2" x14ac:dyDescent="0.2">
      <c r="A143" s="362" t="s">
        <v>580</v>
      </c>
      <c r="B143" s="364">
        <v>40</v>
      </c>
    </row>
    <row r="144" spans="1:2" x14ac:dyDescent="0.2">
      <c r="A144" s="362" t="s">
        <v>436</v>
      </c>
      <c r="B144" s="364">
        <v>71</v>
      </c>
    </row>
    <row r="145" spans="1:2" x14ac:dyDescent="0.2">
      <c r="A145" s="362" t="s">
        <v>433</v>
      </c>
      <c r="B145" s="364">
        <v>350</v>
      </c>
    </row>
    <row r="146" spans="1:2" x14ac:dyDescent="0.2">
      <c r="A146" s="362" t="s">
        <v>434</v>
      </c>
      <c r="B146" s="364">
        <v>432</v>
      </c>
    </row>
    <row r="147" spans="1:2" x14ac:dyDescent="0.2">
      <c r="A147" s="362" t="s">
        <v>584</v>
      </c>
      <c r="B147" s="364">
        <v>290</v>
      </c>
    </row>
    <row r="148" spans="1:2" x14ac:dyDescent="0.2">
      <c r="A148" s="362" t="s">
        <v>605</v>
      </c>
      <c r="B148" s="364">
        <v>341</v>
      </c>
    </row>
    <row r="149" spans="1:2" x14ac:dyDescent="0.2">
      <c r="A149" s="362" t="s">
        <v>606</v>
      </c>
      <c r="B149" s="364">
        <v>150</v>
      </c>
    </row>
    <row r="150" spans="1:2" x14ac:dyDescent="0.2">
      <c r="A150" s="362" t="s">
        <v>459</v>
      </c>
      <c r="B150" s="364">
        <v>50</v>
      </c>
    </row>
    <row r="151" spans="1:2" x14ac:dyDescent="0.2">
      <c r="A151" s="362" t="s">
        <v>623</v>
      </c>
      <c r="B151" s="364">
        <v>136</v>
      </c>
    </row>
    <row r="152" spans="1:2" x14ac:dyDescent="0.2">
      <c r="A152" s="362" t="s">
        <v>419</v>
      </c>
      <c r="B152" s="364">
        <v>70</v>
      </c>
    </row>
    <row r="153" spans="1:2" x14ac:dyDescent="0.2">
      <c r="A153" s="362" t="s">
        <v>610</v>
      </c>
      <c r="B153" s="364">
        <v>160</v>
      </c>
    </row>
    <row r="154" spans="1:2" x14ac:dyDescent="0.2">
      <c r="A154" s="362" t="s">
        <v>442</v>
      </c>
      <c r="B154" s="364">
        <v>100</v>
      </c>
    </row>
    <row r="155" spans="1:2" x14ac:dyDescent="0.2">
      <c r="A155" s="362" t="s">
        <v>443</v>
      </c>
      <c r="B155" s="364">
        <v>179</v>
      </c>
    </row>
    <row r="156" spans="1:2" x14ac:dyDescent="0.2">
      <c r="A156" s="362" t="s">
        <v>444</v>
      </c>
      <c r="B156" s="364">
        <v>150</v>
      </c>
    </row>
    <row r="157" spans="1:2" x14ac:dyDescent="0.2">
      <c r="A157" s="362" t="s">
        <v>446</v>
      </c>
      <c r="B157" s="364">
        <v>100</v>
      </c>
    </row>
    <row r="158" spans="1:2" x14ac:dyDescent="0.2">
      <c r="A158" s="362" t="s">
        <v>447</v>
      </c>
      <c r="B158" s="364">
        <v>578</v>
      </c>
    </row>
    <row r="159" spans="1:2" x14ac:dyDescent="0.2">
      <c r="A159" s="362" t="s">
        <v>456</v>
      </c>
      <c r="B159" s="364">
        <v>730</v>
      </c>
    </row>
    <row r="160" spans="1:2" x14ac:dyDescent="0.2">
      <c r="A160" s="362" t="s">
        <v>457</v>
      </c>
      <c r="B160" s="364">
        <v>300</v>
      </c>
    </row>
    <row r="161" spans="1:2" x14ac:dyDescent="0.2">
      <c r="A161" s="362" t="s">
        <v>448</v>
      </c>
      <c r="B161" s="364">
        <v>50</v>
      </c>
    </row>
    <row r="162" spans="1:2" x14ac:dyDescent="0.2">
      <c r="A162" s="362" t="s">
        <v>450</v>
      </c>
      <c r="B162" s="364">
        <v>100</v>
      </c>
    </row>
    <row r="163" spans="1:2" x14ac:dyDescent="0.2">
      <c r="A163" s="362" t="s">
        <v>509</v>
      </c>
      <c r="B163" s="364">
        <v>3000</v>
      </c>
    </row>
    <row r="164" spans="1:2" x14ac:dyDescent="0.2">
      <c r="A164" s="362" t="s">
        <v>624</v>
      </c>
      <c r="B164" s="364">
        <v>413</v>
      </c>
    </row>
    <row r="165" spans="1:2" x14ac:dyDescent="0.2">
      <c r="A165" s="362" t="s">
        <v>611</v>
      </c>
      <c r="B165" s="364">
        <v>193</v>
      </c>
    </row>
    <row r="166" spans="1:2" x14ac:dyDescent="0.2">
      <c r="A166" s="362" t="s">
        <v>612</v>
      </c>
      <c r="B166" s="364">
        <v>100</v>
      </c>
    </row>
    <row r="167" spans="1:2" x14ac:dyDescent="0.2">
      <c r="A167" s="362" t="s">
        <v>625</v>
      </c>
      <c r="B167" s="364">
        <v>1679</v>
      </c>
    </row>
    <row r="168" spans="1:2" x14ac:dyDescent="0.2">
      <c r="A168" s="362" t="s">
        <v>626</v>
      </c>
      <c r="B168" s="364">
        <v>2232</v>
      </c>
    </row>
    <row r="169" spans="1:2" x14ac:dyDescent="0.2">
      <c r="A169" s="362" t="s">
        <v>627</v>
      </c>
      <c r="B169" s="364">
        <v>8</v>
      </c>
    </row>
    <row r="170" spans="1:2" x14ac:dyDescent="0.2">
      <c r="A170" s="362" t="s">
        <v>628</v>
      </c>
      <c r="B170" s="364">
        <v>160</v>
      </c>
    </row>
    <row r="171" spans="1:2" x14ac:dyDescent="0.2">
      <c r="A171" s="362" t="s">
        <v>613</v>
      </c>
      <c r="B171" s="364">
        <v>626</v>
      </c>
    </row>
    <row r="172" spans="1:2" x14ac:dyDescent="0.2">
      <c r="A172" s="362" t="s">
        <v>629</v>
      </c>
      <c r="B172" s="364">
        <v>561</v>
      </c>
    </row>
    <row r="173" spans="1:2" x14ac:dyDescent="0.2">
      <c r="A173" s="362" t="s">
        <v>614</v>
      </c>
      <c r="B173" s="364">
        <v>509</v>
      </c>
    </row>
    <row r="174" spans="1:2" x14ac:dyDescent="0.2">
      <c r="A174" s="362" t="s">
        <v>517</v>
      </c>
      <c r="B174" s="364">
        <v>4700</v>
      </c>
    </row>
    <row r="175" spans="1:2" x14ac:dyDescent="0.2">
      <c r="A175" s="362" t="s">
        <v>518</v>
      </c>
      <c r="B175" s="364">
        <v>3855</v>
      </c>
    </row>
    <row r="176" spans="1:2" x14ac:dyDescent="0.2">
      <c r="A176" s="362" t="s">
        <v>581</v>
      </c>
      <c r="B176" s="364">
        <v>80</v>
      </c>
    </row>
    <row r="177" spans="1:2" x14ac:dyDescent="0.2">
      <c r="A177" s="362" t="s">
        <v>528</v>
      </c>
      <c r="B177" s="364">
        <v>140</v>
      </c>
    </row>
    <row r="178" spans="1:2" x14ac:dyDescent="0.2">
      <c r="A178" s="362" t="s">
        <v>432</v>
      </c>
      <c r="B178" s="364">
        <v>60</v>
      </c>
    </row>
    <row r="179" spans="1:2" x14ac:dyDescent="0.2">
      <c r="A179" s="362" t="s">
        <v>458</v>
      </c>
      <c r="B179" s="364">
        <v>1395</v>
      </c>
    </row>
    <row r="180" spans="1:2" x14ac:dyDescent="0.2">
      <c r="A180" s="362" t="s">
        <v>461</v>
      </c>
      <c r="B180" s="364">
        <v>60</v>
      </c>
    </row>
    <row r="181" spans="1:2" x14ac:dyDescent="0.2">
      <c r="A181" s="362" t="s">
        <v>615</v>
      </c>
      <c r="B181" s="364">
        <v>100</v>
      </c>
    </row>
    <row r="182" spans="1:2" x14ac:dyDescent="0.2">
      <c r="A182" s="362" t="s">
        <v>616</v>
      </c>
      <c r="B182" s="364">
        <v>300</v>
      </c>
    </row>
    <row r="183" spans="1:2" x14ac:dyDescent="0.2">
      <c r="A183" s="362" t="s">
        <v>617</v>
      </c>
      <c r="B183" s="364">
        <v>100</v>
      </c>
    </row>
    <row r="184" spans="1:2" x14ac:dyDescent="0.2">
      <c r="A184" s="362" t="s">
        <v>582</v>
      </c>
      <c r="B184" s="364">
        <v>250</v>
      </c>
    </row>
    <row r="185" spans="1:2" x14ac:dyDescent="0.2">
      <c r="A185" s="362" t="s">
        <v>531</v>
      </c>
      <c r="B185" s="364">
        <v>500</v>
      </c>
    </row>
    <row r="186" spans="1:2" x14ac:dyDescent="0.2">
      <c r="A186" s="362" t="s">
        <v>416</v>
      </c>
      <c r="B186" s="364">
        <v>150</v>
      </c>
    </row>
    <row r="187" spans="1:2" x14ac:dyDescent="0.2">
      <c r="A187" s="362" t="s">
        <v>431</v>
      </c>
      <c r="B187" s="364">
        <v>300</v>
      </c>
    </row>
    <row r="188" spans="1:2" x14ac:dyDescent="0.2">
      <c r="A188" s="362" t="s">
        <v>634</v>
      </c>
      <c r="B188" s="364">
        <v>1630</v>
      </c>
    </row>
    <row r="189" spans="1:2" x14ac:dyDescent="0.2">
      <c r="A189" s="362" t="s">
        <v>635</v>
      </c>
      <c r="B189" s="364">
        <v>500</v>
      </c>
    </row>
    <row r="190" spans="1:2" x14ac:dyDescent="0.2">
      <c r="A190" s="362" t="s">
        <v>452</v>
      </c>
      <c r="B190" s="364">
        <v>2000</v>
      </c>
    </row>
    <row r="191" spans="1:2" x14ac:dyDescent="0.2">
      <c r="A191" s="362" t="s">
        <v>268</v>
      </c>
      <c r="B191" s="364">
        <v>128649</v>
      </c>
    </row>
    <row r="192" spans="1:2" x14ac:dyDescent="0.2">
      <c r="A192" s="362" t="s">
        <v>70</v>
      </c>
      <c r="B192" s="395"/>
    </row>
    <row r="193" spans="1:2" x14ac:dyDescent="0.2">
      <c r="A193" s="362" t="s">
        <v>560</v>
      </c>
      <c r="B193" s="364">
        <v>32615</v>
      </c>
    </row>
    <row r="194" spans="1:2" x14ac:dyDescent="0.2">
      <c r="A194" s="362" t="s">
        <v>561</v>
      </c>
      <c r="B194" s="364">
        <v>830</v>
      </c>
    </row>
    <row r="195" spans="1:2" x14ac:dyDescent="0.2">
      <c r="A195" s="362" t="s">
        <v>269</v>
      </c>
      <c r="B195" s="364">
        <v>33445</v>
      </c>
    </row>
    <row r="196" spans="1:2" x14ac:dyDescent="0.2">
      <c r="A196" s="362" t="s">
        <v>270</v>
      </c>
      <c r="B196" s="395"/>
    </row>
    <row r="197" spans="1:2" x14ac:dyDescent="0.2">
      <c r="A197" s="362" t="s">
        <v>638</v>
      </c>
      <c r="B197" s="364">
        <v>3963</v>
      </c>
    </row>
    <row r="198" spans="1:2" x14ac:dyDescent="0.2">
      <c r="A198" s="362" t="s">
        <v>271</v>
      </c>
      <c r="B198" s="364">
        <v>3963</v>
      </c>
    </row>
    <row r="199" spans="1:2" x14ac:dyDescent="0.2">
      <c r="A199" s="362" t="s">
        <v>272</v>
      </c>
      <c r="B199" s="395"/>
    </row>
    <row r="200" spans="1:2" x14ac:dyDescent="0.2">
      <c r="A200" s="362" t="s">
        <v>155</v>
      </c>
      <c r="B200" s="364">
        <v>330</v>
      </c>
    </row>
    <row r="201" spans="1:2" x14ac:dyDescent="0.2">
      <c r="A201" s="362" t="s">
        <v>273</v>
      </c>
      <c r="B201" s="364">
        <v>330</v>
      </c>
    </row>
    <row r="202" spans="1:2" x14ac:dyDescent="0.2">
      <c r="A202" s="362" t="s">
        <v>274</v>
      </c>
      <c r="B202" s="395"/>
    </row>
    <row r="203" spans="1:2" x14ac:dyDescent="0.2">
      <c r="A203" s="362" t="s">
        <v>520</v>
      </c>
      <c r="B203" s="364">
        <v>75</v>
      </c>
    </row>
    <row r="204" spans="1:2" x14ac:dyDescent="0.2">
      <c r="A204" s="362" t="s">
        <v>521</v>
      </c>
      <c r="B204" s="364">
        <v>425</v>
      </c>
    </row>
    <row r="205" spans="1:2" x14ac:dyDescent="0.2">
      <c r="A205" s="362" t="s">
        <v>522</v>
      </c>
      <c r="B205" s="364">
        <v>110</v>
      </c>
    </row>
    <row r="206" spans="1:2" x14ac:dyDescent="0.2">
      <c r="A206" s="362" t="s">
        <v>523</v>
      </c>
      <c r="B206" s="364">
        <v>400</v>
      </c>
    </row>
    <row r="207" spans="1:2" x14ac:dyDescent="0.2">
      <c r="A207" s="362" t="s">
        <v>524</v>
      </c>
      <c r="B207" s="364">
        <v>110</v>
      </c>
    </row>
    <row r="208" spans="1:2" x14ac:dyDescent="0.2">
      <c r="A208" s="362" t="s">
        <v>525</v>
      </c>
      <c r="B208" s="364">
        <v>40</v>
      </c>
    </row>
    <row r="209" spans="1:2" x14ac:dyDescent="0.2">
      <c r="A209" s="362" t="s">
        <v>526</v>
      </c>
      <c r="B209" s="364">
        <v>262</v>
      </c>
    </row>
    <row r="210" spans="1:2" x14ac:dyDescent="0.2">
      <c r="A210" s="362" t="s">
        <v>527</v>
      </c>
      <c r="B210" s="364">
        <v>76</v>
      </c>
    </row>
    <row r="211" spans="1:2" x14ac:dyDescent="0.2">
      <c r="A211" s="362" t="s">
        <v>529</v>
      </c>
      <c r="B211" s="364">
        <v>500</v>
      </c>
    </row>
    <row r="212" spans="1:2" x14ac:dyDescent="0.2">
      <c r="A212" s="362" t="s">
        <v>275</v>
      </c>
      <c r="B212" s="364">
        <v>1998</v>
      </c>
    </row>
    <row r="213" spans="1:2" x14ac:dyDescent="0.2">
      <c r="A213" s="362" t="s">
        <v>76</v>
      </c>
      <c r="B213" s="395"/>
    </row>
    <row r="214" spans="1:2" x14ac:dyDescent="0.2">
      <c r="A214" s="362" t="s">
        <v>607</v>
      </c>
      <c r="B214" s="364">
        <v>800</v>
      </c>
    </row>
    <row r="215" spans="1:2" x14ac:dyDescent="0.2">
      <c r="A215" s="362" t="s">
        <v>608</v>
      </c>
      <c r="B215" s="364">
        <v>270</v>
      </c>
    </row>
    <row r="216" spans="1:2" x14ac:dyDescent="0.2">
      <c r="A216" s="362" t="s">
        <v>609</v>
      </c>
      <c r="B216" s="364">
        <v>825</v>
      </c>
    </row>
    <row r="217" spans="1:2" x14ac:dyDescent="0.2">
      <c r="A217" s="362" t="s">
        <v>276</v>
      </c>
      <c r="B217" s="364">
        <v>1895</v>
      </c>
    </row>
    <row r="218" spans="1:2" x14ac:dyDescent="0.2">
      <c r="A218" s="362" t="s">
        <v>75</v>
      </c>
      <c r="B218" s="395"/>
    </row>
    <row r="219" spans="1:2" x14ac:dyDescent="0.2">
      <c r="A219" s="362" t="s">
        <v>636</v>
      </c>
      <c r="B219" s="364">
        <v>424</v>
      </c>
    </row>
    <row r="220" spans="1:2" x14ac:dyDescent="0.2">
      <c r="A220" s="362" t="s">
        <v>637</v>
      </c>
      <c r="B220" s="364">
        <v>1815</v>
      </c>
    </row>
    <row r="221" spans="1:2" x14ac:dyDescent="0.2">
      <c r="A221" s="362" t="s">
        <v>642</v>
      </c>
      <c r="B221" s="364">
        <v>400</v>
      </c>
    </row>
    <row r="222" spans="1:2" x14ac:dyDescent="0.2">
      <c r="A222" s="362" t="s">
        <v>643</v>
      </c>
      <c r="B222" s="364">
        <v>200</v>
      </c>
    </row>
    <row r="223" spans="1:2" x14ac:dyDescent="0.2">
      <c r="A223" s="362" t="s">
        <v>639</v>
      </c>
      <c r="B223" s="364">
        <v>1853</v>
      </c>
    </row>
    <row r="224" spans="1:2" x14ac:dyDescent="0.2">
      <c r="A224" s="362" t="s">
        <v>640</v>
      </c>
      <c r="B224" s="364">
        <v>45</v>
      </c>
    </row>
    <row r="225" spans="1:2" x14ac:dyDescent="0.2">
      <c r="A225" s="362" t="s">
        <v>644</v>
      </c>
      <c r="B225" s="364">
        <v>8000</v>
      </c>
    </row>
    <row r="226" spans="1:2" x14ac:dyDescent="0.2">
      <c r="A226" s="362" t="s">
        <v>645</v>
      </c>
      <c r="B226" s="364">
        <v>600</v>
      </c>
    </row>
    <row r="227" spans="1:2" x14ac:dyDescent="0.2">
      <c r="A227" s="362" t="s">
        <v>646</v>
      </c>
      <c r="B227" s="364">
        <v>1048</v>
      </c>
    </row>
    <row r="228" spans="1:2" x14ac:dyDescent="0.2">
      <c r="A228" s="362" t="s">
        <v>277</v>
      </c>
      <c r="B228" s="364">
        <v>14385</v>
      </c>
    </row>
    <row r="229" spans="1:2" x14ac:dyDescent="0.2">
      <c r="A229" s="362" t="s">
        <v>1115</v>
      </c>
      <c r="B229" s="395"/>
    </row>
    <row r="230" spans="1:2" x14ac:dyDescent="0.2">
      <c r="A230" s="362" t="s">
        <v>438</v>
      </c>
      <c r="B230" s="364">
        <v>40</v>
      </c>
    </row>
    <row r="231" spans="1:2" x14ac:dyDescent="0.2">
      <c r="A231" s="362" t="s">
        <v>1127</v>
      </c>
      <c r="B231" s="364">
        <v>40</v>
      </c>
    </row>
    <row r="232" spans="1:2" x14ac:dyDescent="0.2">
      <c r="A232" s="362" t="s">
        <v>1116</v>
      </c>
      <c r="B232" s="395"/>
    </row>
    <row r="233" spans="1:2" x14ac:dyDescent="0.2">
      <c r="A233" s="362" t="s">
        <v>513</v>
      </c>
      <c r="B233" s="364">
        <v>900</v>
      </c>
    </row>
    <row r="234" spans="1:2" x14ac:dyDescent="0.2">
      <c r="A234" s="362" t="s">
        <v>1128</v>
      </c>
      <c r="B234" s="364">
        <v>900</v>
      </c>
    </row>
    <row r="235" spans="1:2" x14ac:dyDescent="0.2">
      <c r="A235" s="362" t="s">
        <v>278</v>
      </c>
      <c r="B235" s="395"/>
    </row>
    <row r="236" spans="1:2" x14ac:dyDescent="0.2">
      <c r="A236" s="362" t="s">
        <v>203</v>
      </c>
      <c r="B236" s="364">
        <v>7579</v>
      </c>
    </row>
    <row r="237" spans="1:2" x14ac:dyDescent="0.2">
      <c r="A237" s="362" t="s">
        <v>204</v>
      </c>
      <c r="B237" s="364">
        <v>1500</v>
      </c>
    </row>
    <row r="238" spans="1:2" x14ac:dyDescent="0.2">
      <c r="A238" s="362" t="s">
        <v>206</v>
      </c>
      <c r="B238" s="364">
        <v>1011</v>
      </c>
    </row>
    <row r="239" spans="1:2" x14ac:dyDescent="0.2">
      <c r="A239" s="362" t="s">
        <v>207</v>
      </c>
      <c r="B239" s="364">
        <v>750</v>
      </c>
    </row>
    <row r="240" spans="1:2" x14ac:dyDescent="0.2">
      <c r="A240" s="362" t="s">
        <v>208</v>
      </c>
      <c r="B240" s="364">
        <v>300</v>
      </c>
    </row>
    <row r="241" spans="1:2" x14ac:dyDescent="0.2">
      <c r="A241" s="362" t="s">
        <v>510</v>
      </c>
      <c r="B241" s="364">
        <v>450</v>
      </c>
    </row>
    <row r="242" spans="1:2" x14ac:dyDescent="0.2">
      <c r="A242" s="362" t="s">
        <v>511</v>
      </c>
      <c r="B242" s="364">
        <v>550</v>
      </c>
    </row>
    <row r="243" spans="1:2" x14ac:dyDescent="0.2">
      <c r="A243" s="362" t="s">
        <v>279</v>
      </c>
      <c r="B243" s="364">
        <v>12140</v>
      </c>
    </row>
    <row r="244" spans="1:2" x14ac:dyDescent="0.2">
      <c r="A244" s="362" t="s">
        <v>280</v>
      </c>
      <c r="B244" s="395"/>
    </row>
    <row r="245" spans="1:2" x14ac:dyDescent="0.2">
      <c r="A245" s="362" t="s">
        <v>222</v>
      </c>
      <c r="B245" s="364">
        <v>9392.42</v>
      </c>
    </row>
    <row r="246" spans="1:2" x14ac:dyDescent="0.2">
      <c r="A246" s="362" t="s">
        <v>164</v>
      </c>
      <c r="B246" s="364">
        <v>100</v>
      </c>
    </row>
    <row r="247" spans="1:2" x14ac:dyDescent="0.2">
      <c r="A247" s="362" t="s">
        <v>562</v>
      </c>
      <c r="B247" s="364">
        <v>1128</v>
      </c>
    </row>
    <row r="248" spans="1:2" x14ac:dyDescent="0.2">
      <c r="A248" s="362" t="s">
        <v>564</v>
      </c>
      <c r="B248" s="364">
        <v>150</v>
      </c>
    </row>
    <row r="249" spans="1:2" x14ac:dyDescent="0.2">
      <c r="A249" s="362" t="s">
        <v>533</v>
      </c>
      <c r="B249" s="364">
        <v>10</v>
      </c>
    </row>
    <row r="250" spans="1:2" x14ac:dyDescent="0.2">
      <c r="A250" s="362" t="s">
        <v>225</v>
      </c>
      <c r="B250" s="364">
        <v>127</v>
      </c>
    </row>
    <row r="251" spans="1:2" x14ac:dyDescent="0.2">
      <c r="A251" s="362" t="s">
        <v>226</v>
      </c>
      <c r="B251" s="364">
        <v>210</v>
      </c>
    </row>
    <row r="252" spans="1:2" x14ac:dyDescent="0.2">
      <c r="A252" s="362" t="s">
        <v>573</v>
      </c>
      <c r="B252" s="364">
        <v>170</v>
      </c>
    </row>
    <row r="253" spans="1:2" x14ac:dyDescent="0.2">
      <c r="A253" s="362" t="s">
        <v>549</v>
      </c>
      <c r="B253" s="364">
        <v>2300</v>
      </c>
    </row>
    <row r="254" spans="1:2" x14ac:dyDescent="0.2">
      <c r="A254" s="362" t="s">
        <v>535</v>
      </c>
      <c r="B254" s="364">
        <v>3600</v>
      </c>
    </row>
    <row r="255" spans="1:2" x14ac:dyDescent="0.2">
      <c r="A255" s="362" t="s">
        <v>536</v>
      </c>
      <c r="B255" s="364">
        <v>200</v>
      </c>
    </row>
    <row r="256" spans="1:2" x14ac:dyDescent="0.2">
      <c r="A256" s="362" t="s">
        <v>537</v>
      </c>
      <c r="B256" s="364">
        <v>150</v>
      </c>
    </row>
    <row r="257" spans="1:2" x14ac:dyDescent="0.2">
      <c r="A257" s="362" t="s">
        <v>587</v>
      </c>
      <c r="B257" s="364">
        <v>713</v>
      </c>
    </row>
    <row r="258" spans="1:2" x14ac:dyDescent="0.2">
      <c r="A258" s="362" t="s">
        <v>591</v>
      </c>
      <c r="B258" s="364">
        <v>397</v>
      </c>
    </row>
    <row r="259" spans="1:2" x14ac:dyDescent="0.2">
      <c r="A259" s="362" t="s">
        <v>538</v>
      </c>
      <c r="B259" s="364">
        <v>700</v>
      </c>
    </row>
    <row r="260" spans="1:2" x14ac:dyDescent="0.2">
      <c r="A260" s="362" t="s">
        <v>553</v>
      </c>
      <c r="B260" s="364">
        <v>2950</v>
      </c>
    </row>
    <row r="261" spans="1:2" x14ac:dyDescent="0.2">
      <c r="A261" s="362" t="s">
        <v>547</v>
      </c>
      <c r="B261" s="364">
        <v>22350</v>
      </c>
    </row>
    <row r="262" spans="1:2" x14ac:dyDescent="0.2">
      <c r="A262" s="362" t="s">
        <v>548</v>
      </c>
      <c r="B262" s="364">
        <v>100</v>
      </c>
    </row>
    <row r="263" spans="1:2" x14ac:dyDescent="0.2">
      <c r="A263" s="362" t="s">
        <v>554</v>
      </c>
      <c r="B263" s="364">
        <v>500</v>
      </c>
    </row>
    <row r="264" spans="1:2" x14ac:dyDescent="0.2">
      <c r="A264" s="362" t="s">
        <v>555</v>
      </c>
      <c r="B264" s="364">
        <v>1000</v>
      </c>
    </row>
    <row r="265" spans="1:2" x14ac:dyDescent="0.2">
      <c r="A265" s="362" t="s">
        <v>556</v>
      </c>
      <c r="B265" s="364">
        <v>1900</v>
      </c>
    </row>
    <row r="266" spans="1:2" x14ac:dyDescent="0.2">
      <c r="A266" s="362" t="s">
        <v>539</v>
      </c>
      <c r="B266" s="364">
        <v>2000</v>
      </c>
    </row>
    <row r="267" spans="1:2" x14ac:dyDescent="0.2">
      <c r="A267" s="362" t="s">
        <v>557</v>
      </c>
      <c r="B267" s="364">
        <v>1400</v>
      </c>
    </row>
    <row r="268" spans="1:2" x14ac:dyDescent="0.2">
      <c r="A268" s="362" t="s">
        <v>540</v>
      </c>
      <c r="B268" s="364">
        <v>1600</v>
      </c>
    </row>
    <row r="269" spans="1:2" x14ac:dyDescent="0.2">
      <c r="A269" s="362" t="s">
        <v>541</v>
      </c>
      <c r="B269" s="364">
        <v>4000</v>
      </c>
    </row>
    <row r="270" spans="1:2" x14ac:dyDescent="0.2">
      <c r="A270" s="362" t="s">
        <v>558</v>
      </c>
      <c r="B270" s="364">
        <v>400</v>
      </c>
    </row>
    <row r="271" spans="1:2" x14ac:dyDescent="0.2">
      <c r="A271" s="362" t="s">
        <v>542</v>
      </c>
      <c r="B271" s="364">
        <v>600</v>
      </c>
    </row>
    <row r="272" spans="1:2" x14ac:dyDescent="0.2">
      <c r="A272" s="362" t="s">
        <v>559</v>
      </c>
      <c r="B272" s="364">
        <v>2000</v>
      </c>
    </row>
    <row r="273" spans="1:2" x14ac:dyDescent="0.2">
      <c r="A273" s="362" t="s">
        <v>543</v>
      </c>
      <c r="B273" s="364">
        <v>1800</v>
      </c>
    </row>
    <row r="274" spans="1:2" x14ac:dyDescent="0.2">
      <c r="A274" s="362" t="s">
        <v>544</v>
      </c>
      <c r="B274" s="364">
        <v>1750</v>
      </c>
    </row>
    <row r="275" spans="1:2" x14ac:dyDescent="0.2">
      <c r="A275" s="362" t="s">
        <v>545</v>
      </c>
      <c r="B275" s="364">
        <v>1000</v>
      </c>
    </row>
    <row r="276" spans="1:2" x14ac:dyDescent="0.2">
      <c r="A276" s="362" t="s">
        <v>546</v>
      </c>
      <c r="B276" s="364">
        <v>1700</v>
      </c>
    </row>
    <row r="277" spans="1:2" x14ac:dyDescent="0.2">
      <c r="A277" s="362" t="s">
        <v>281</v>
      </c>
      <c r="B277" s="364">
        <v>66397.42</v>
      </c>
    </row>
    <row r="278" spans="1:2" x14ac:dyDescent="0.2">
      <c r="A278" s="362" t="s">
        <v>282</v>
      </c>
      <c r="B278" s="364">
        <v>266054.92000000004</v>
      </c>
    </row>
    <row r="279" spans="1:2" x14ac:dyDescent="0.2">
      <c r="A279" s="362" t="s">
        <v>63</v>
      </c>
      <c r="B279" s="395"/>
    </row>
    <row r="280" spans="1:2" x14ac:dyDescent="0.2">
      <c r="A280" s="362" t="s">
        <v>78</v>
      </c>
      <c r="B280" s="395"/>
    </row>
    <row r="281" spans="1:2" x14ac:dyDescent="0.2">
      <c r="A281" s="362" t="s">
        <v>530</v>
      </c>
      <c r="B281" s="364">
        <v>6320</v>
      </c>
    </row>
    <row r="282" spans="1:2" x14ac:dyDescent="0.2">
      <c r="A282" s="362" t="s">
        <v>252</v>
      </c>
      <c r="B282" s="364">
        <v>6320</v>
      </c>
    </row>
    <row r="283" spans="1:2" x14ac:dyDescent="0.2">
      <c r="A283" s="362" t="s">
        <v>1126</v>
      </c>
      <c r="B283" s="364">
        <v>6320</v>
      </c>
    </row>
    <row r="284" spans="1:2" x14ac:dyDescent="0.2">
      <c r="A284" s="362" t="s">
        <v>72</v>
      </c>
      <c r="B284" s="395"/>
    </row>
    <row r="285" spans="1:2" x14ac:dyDescent="0.2">
      <c r="A285" s="362" t="s">
        <v>283</v>
      </c>
      <c r="B285" s="395"/>
    </row>
    <row r="286" spans="1:2" x14ac:dyDescent="0.2">
      <c r="A286" s="362" t="s">
        <v>483</v>
      </c>
      <c r="B286" s="364">
        <v>1620</v>
      </c>
    </row>
    <row r="287" spans="1:2" x14ac:dyDescent="0.2">
      <c r="A287" s="362" t="s">
        <v>163</v>
      </c>
      <c r="B287" s="364">
        <v>5936</v>
      </c>
    </row>
    <row r="288" spans="1:2" x14ac:dyDescent="0.2">
      <c r="A288" s="362" t="s">
        <v>205</v>
      </c>
      <c r="B288" s="364">
        <v>6</v>
      </c>
    </row>
    <row r="289" spans="1:2" x14ac:dyDescent="0.2">
      <c r="A289" s="362" t="s">
        <v>493</v>
      </c>
      <c r="B289" s="364">
        <v>400</v>
      </c>
    </row>
    <row r="290" spans="1:2" x14ac:dyDescent="0.2">
      <c r="A290" s="362" t="s">
        <v>170</v>
      </c>
      <c r="B290" s="364">
        <v>6198</v>
      </c>
    </row>
    <row r="291" spans="1:2" x14ac:dyDescent="0.2">
      <c r="A291" s="362" t="s">
        <v>494</v>
      </c>
      <c r="B291" s="364">
        <v>900</v>
      </c>
    </row>
    <row r="292" spans="1:2" x14ac:dyDescent="0.2">
      <c r="A292" s="362" t="s">
        <v>173</v>
      </c>
      <c r="B292" s="364">
        <v>250</v>
      </c>
    </row>
    <row r="293" spans="1:2" x14ac:dyDescent="0.2">
      <c r="A293" s="362" t="s">
        <v>564</v>
      </c>
      <c r="B293" s="364">
        <v>190</v>
      </c>
    </row>
    <row r="294" spans="1:2" x14ac:dyDescent="0.2">
      <c r="A294" s="362" t="s">
        <v>495</v>
      </c>
      <c r="B294" s="364">
        <v>180</v>
      </c>
    </row>
    <row r="295" spans="1:2" x14ac:dyDescent="0.2">
      <c r="A295" s="362" t="s">
        <v>565</v>
      </c>
      <c r="B295" s="364">
        <v>200</v>
      </c>
    </row>
    <row r="296" spans="1:2" x14ac:dyDescent="0.2">
      <c r="A296" s="362" t="s">
        <v>567</v>
      </c>
      <c r="B296" s="364">
        <v>350</v>
      </c>
    </row>
    <row r="297" spans="1:2" x14ac:dyDescent="0.2">
      <c r="A297" s="362" t="s">
        <v>176</v>
      </c>
      <c r="B297" s="364">
        <v>760</v>
      </c>
    </row>
    <row r="298" spans="1:2" x14ac:dyDescent="0.2">
      <c r="A298" s="362" t="s">
        <v>568</v>
      </c>
      <c r="B298" s="364">
        <v>150</v>
      </c>
    </row>
    <row r="299" spans="1:2" x14ac:dyDescent="0.2">
      <c r="A299" s="362" t="s">
        <v>177</v>
      </c>
      <c r="B299" s="364">
        <v>600</v>
      </c>
    </row>
    <row r="300" spans="1:2" x14ac:dyDescent="0.2">
      <c r="A300" s="362" t="s">
        <v>569</v>
      </c>
      <c r="B300" s="364">
        <v>200</v>
      </c>
    </row>
    <row r="301" spans="1:2" x14ac:dyDescent="0.2">
      <c r="A301" s="362" t="s">
        <v>178</v>
      </c>
      <c r="B301" s="364">
        <v>515</v>
      </c>
    </row>
    <row r="302" spans="1:2" x14ac:dyDescent="0.2">
      <c r="A302" s="362" t="s">
        <v>570</v>
      </c>
      <c r="B302" s="364">
        <v>1400</v>
      </c>
    </row>
    <row r="303" spans="1:2" x14ac:dyDescent="0.2">
      <c r="A303" s="362" t="s">
        <v>572</v>
      </c>
      <c r="B303" s="364">
        <v>700</v>
      </c>
    </row>
    <row r="304" spans="1:2" x14ac:dyDescent="0.2">
      <c r="A304" s="362" t="s">
        <v>596</v>
      </c>
      <c r="B304" s="364">
        <v>99</v>
      </c>
    </row>
    <row r="305" spans="1:2" x14ac:dyDescent="0.2">
      <c r="A305" s="362" t="s">
        <v>476</v>
      </c>
      <c r="B305" s="364">
        <v>100</v>
      </c>
    </row>
    <row r="306" spans="1:2" x14ac:dyDescent="0.2">
      <c r="A306" s="362" t="s">
        <v>194</v>
      </c>
      <c r="B306" s="364">
        <v>12</v>
      </c>
    </row>
    <row r="307" spans="1:2" x14ac:dyDescent="0.2">
      <c r="A307" s="362" t="s">
        <v>573</v>
      </c>
      <c r="B307" s="364">
        <v>175</v>
      </c>
    </row>
    <row r="308" spans="1:2" x14ac:dyDescent="0.2">
      <c r="A308" s="362" t="s">
        <v>574</v>
      </c>
      <c r="B308" s="364">
        <v>300</v>
      </c>
    </row>
    <row r="309" spans="1:2" x14ac:dyDescent="0.2">
      <c r="A309" s="362" t="s">
        <v>506</v>
      </c>
      <c r="B309" s="364">
        <v>150</v>
      </c>
    </row>
    <row r="310" spans="1:2" x14ac:dyDescent="0.2">
      <c r="A310" s="362" t="s">
        <v>496</v>
      </c>
      <c r="B310" s="364">
        <v>2000</v>
      </c>
    </row>
    <row r="311" spans="1:2" x14ac:dyDescent="0.2">
      <c r="A311" s="362" t="s">
        <v>497</v>
      </c>
      <c r="B311" s="364">
        <v>500</v>
      </c>
    </row>
    <row r="312" spans="1:2" x14ac:dyDescent="0.2">
      <c r="A312" s="362" t="s">
        <v>498</v>
      </c>
      <c r="B312" s="364">
        <v>19100</v>
      </c>
    </row>
    <row r="313" spans="1:2" x14ac:dyDescent="0.2">
      <c r="A313" s="362" t="s">
        <v>499</v>
      </c>
      <c r="B313" s="364">
        <v>1500</v>
      </c>
    </row>
    <row r="314" spans="1:2" x14ac:dyDescent="0.2">
      <c r="A314" s="362" t="s">
        <v>500</v>
      </c>
      <c r="B314" s="364">
        <v>50</v>
      </c>
    </row>
    <row r="315" spans="1:2" x14ac:dyDescent="0.2">
      <c r="A315" s="362" t="s">
        <v>492</v>
      </c>
      <c r="B315" s="364">
        <v>48</v>
      </c>
    </row>
    <row r="316" spans="1:2" x14ac:dyDescent="0.2">
      <c r="A316" s="362" t="s">
        <v>473</v>
      </c>
      <c r="B316" s="364">
        <v>311.5</v>
      </c>
    </row>
    <row r="317" spans="1:2" x14ac:dyDescent="0.2">
      <c r="A317" s="362" t="s">
        <v>474</v>
      </c>
      <c r="B317" s="364">
        <v>87.5</v>
      </c>
    </row>
    <row r="318" spans="1:2" x14ac:dyDescent="0.2">
      <c r="A318" s="362" t="s">
        <v>475</v>
      </c>
      <c r="B318" s="364">
        <v>26</v>
      </c>
    </row>
    <row r="319" spans="1:2" x14ac:dyDescent="0.2">
      <c r="A319" s="362" t="s">
        <v>575</v>
      </c>
      <c r="B319" s="364">
        <v>100</v>
      </c>
    </row>
    <row r="320" spans="1:2" x14ac:dyDescent="0.2">
      <c r="A320" s="362" t="s">
        <v>576</v>
      </c>
      <c r="B320" s="364">
        <v>300</v>
      </c>
    </row>
    <row r="321" spans="1:2" x14ac:dyDescent="0.2">
      <c r="A321" s="362" t="s">
        <v>477</v>
      </c>
      <c r="B321" s="364">
        <v>100</v>
      </c>
    </row>
    <row r="322" spans="1:2" x14ac:dyDescent="0.2">
      <c r="A322" s="362" t="s">
        <v>478</v>
      </c>
      <c r="B322" s="364">
        <v>1810</v>
      </c>
    </row>
    <row r="323" spans="1:2" x14ac:dyDescent="0.2">
      <c r="A323" s="362" t="s">
        <v>479</v>
      </c>
      <c r="B323" s="364">
        <v>2200</v>
      </c>
    </row>
    <row r="324" spans="1:2" x14ac:dyDescent="0.2">
      <c r="A324" s="362" t="s">
        <v>501</v>
      </c>
      <c r="B324" s="364">
        <v>1131</v>
      </c>
    </row>
    <row r="325" spans="1:2" x14ac:dyDescent="0.2">
      <c r="A325" s="362" t="s">
        <v>577</v>
      </c>
      <c r="B325" s="364">
        <v>430</v>
      </c>
    </row>
    <row r="326" spans="1:2" x14ac:dyDescent="0.2">
      <c r="A326" s="362" t="s">
        <v>578</v>
      </c>
      <c r="B326" s="364">
        <v>300</v>
      </c>
    </row>
    <row r="327" spans="1:2" x14ac:dyDescent="0.2">
      <c r="A327" s="362" t="s">
        <v>480</v>
      </c>
      <c r="B327" s="364">
        <v>150</v>
      </c>
    </row>
    <row r="328" spans="1:2" x14ac:dyDescent="0.2">
      <c r="A328" s="362" t="s">
        <v>579</v>
      </c>
      <c r="B328" s="364">
        <v>300</v>
      </c>
    </row>
    <row r="329" spans="1:2" x14ac:dyDescent="0.2">
      <c r="A329" s="362" t="s">
        <v>580</v>
      </c>
      <c r="B329" s="364">
        <v>55</v>
      </c>
    </row>
    <row r="330" spans="1:2" x14ac:dyDescent="0.2">
      <c r="A330" s="362" t="s">
        <v>581</v>
      </c>
      <c r="B330" s="364">
        <v>160</v>
      </c>
    </row>
    <row r="331" spans="1:2" x14ac:dyDescent="0.2">
      <c r="A331" s="362" t="s">
        <v>481</v>
      </c>
      <c r="B331" s="364">
        <v>500</v>
      </c>
    </row>
    <row r="332" spans="1:2" x14ac:dyDescent="0.2">
      <c r="A332" s="362" t="s">
        <v>582</v>
      </c>
      <c r="B332" s="364">
        <v>633</v>
      </c>
    </row>
    <row r="333" spans="1:2" x14ac:dyDescent="0.2">
      <c r="A333" s="362" t="s">
        <v>482</v>
      </c>
      <c r="B333" s="364">
        <v>1000</v>
      </c>
    </row>
    <row r="334" spans="1:2" x14ac:dyDescent="0.2">
      <c r="A334" s="362" t="s">
        <v>502</v>
      </c>
      <c r="B334" s="364">
        <v>300</v>
      </c>
    </row>
    <row r="335" spans="1:2" x14ac:dyDescent="0.2">
      <c r="A335" s="362" t="s">
        <v>284</v>
      </c>
      <c r="B335" s="364">
        <v>54483</v>
      </c>
    </row>
    <row r="336" spans="1:2" x14ac:dyDescent="0.2">
      <c r="A336" s="362" t="s">
        <v>668</v>
      </c>
      <c r="B336" s="395"/>
    </row>
    <row r="337" spans="1:2" x14ac:dyDescent="0.2">
      <c r="A337" s="362" t="s">
        <v>161</v>
      </c>
      <c r="B337" s="364">
        <v>7875</v>
      </c>
    </row>
    <row r="338" spans="1:2" x14ac:dyDescent="0.2">
      <c r="A338" s="362" t="s">
        <v>164</v>
      </c>
      <c r="B338" s="364">
        <v>830</v>
      </c>
    </row>
    <row r="339" spans="1:2" x14ac:dyDescent="0.2">
      <c r="A339" s="362" t="s">
        <v>490</v>
      </c>
      <c r="B339" s="364">
        <v>197.5</v>
      </c>
    </row>
    <row r="340" spans="1:2" x14ac:dyDescent="0.2">
      <c r="A340" s="362" t="s">
        <v>563</v>
      </c>
      <c r="B340" s="364">
        <v>410</v>
      </c>
    </row>
    <row r="341" spans="1:2" x14ac:dyDescent="0.2">
      <c r="A341" s="362" t="s">
        <v>174</v>
      </c>
      <c r="B341" s="364">
        <v>100</v>
      </c>
    </row>
    <row r="342" spans="1:2" x14ac:dyDescent="0.2">
      <c r="A342" s="362" t="s">
        <v>564</v>
      </c>
      <c r="B342" s="364">
        <v>190</v>
      </c>
    </row>
    <row r="343" spans="1:2" x14ac:dyDescent="0.2">
      <c r="A343" s="362" t="s">
        <v>565</v>
      </c>
      <c r="B343" s="364">
        <v>200</v>
      </c>
    </row>
    <row r="344" spans="1:2" x14ac:dyDescent="0.2">
      <c r="A344" s="362" t="s">
        <v>566</v>
      </c>
      <c r="B344" s="364">
        <v>2295</v>
      </c>
    </row>
    <row r="345" spans="1:2" x14ac:dyDescent="0.2">
      <c r="A345" s="362" t="s">
        <v>175</v>
      </c>
      <c r="B345" s="364">
        <v>1390</v>
      </c>
    </row>
    <row r="346" spans="1:2" x14ac:dyDescent="0.2">
      <c r="A346" s="362" t="s">
        <v>176</v>
      </c>
      <c r="B346" s="364">
        <v>870</v>
      </c>
    </row>
    <row r="347" spans="1:2" x14ac:dyDescent="0.2">
      <c r="A347" s="362" t="s">
        <v>177</v>
      </c>
      <c r="B347" s="364">
        <v>330</v>
      </c>
    </row>
    <row r="348" spans="1:2" x14ac:dyDescent="0.2">
      <c r="A348" s="362" t="s">
        <v>178</v>
      </c>
      <c r="B348" s="364">
        <v>450</v>
      </c>
    </row>
    <row r="349" spans="1:2" x14ac:dyDescent="0.2">
      <c r="A349" s="362" t="s">
        <v>570</v>
      </c>
      <c r="B349" s="364">
        <v>3360</v>
      </c>
    </row>
    <row r="350" spans="1:2" x14ac:dyDescent="0.2">
      <c r="A350" s="362" t="s">
        <v>571</v>
      </c>
      <c r="B350" s="364">
        <v>2520</v>
      </c>
    </row>
    <row r="351" spans="1:2" x14ac:dyDescent="0.2">
      <c r="A351" s="362" t="s">
        <v>572</v>
      </c>
      <c r="B351" s="364">
        <v>80</v>
      </c>
    </row>
    <row r="352" spans="1:2" x14ac:dyDescent="0.2">
      <c r="A352" s="362" t="s">
        <v>194</v>
      </c>
      <c r="B352" s="364">
        <v>12</v>
      </c>
    </row>
    <row r="353" spans="1:2" x14ac:dyDescent="0.2">
      <c r="A353" s="362" t="s">
        <v>573</v>
      </c>
      <c r="B353" s="364">
        <v>225</v>
      </c>
    </row>
    <row r="354" spans="1:2" x14ac:dyDescent="0.2">
      <c r="A354" s="362" t="s">
        <v>198</v>
      </c>
      <c r="B354" s="364">
        <v>510</v>
      </c>
    </row>
    <row r="355" spans="1:2" x14ac:dyDescent="0.2">
      <c r="A355" s="362" t="s">
        <v>484</v>
      </c>
      <c r="B355" s="364">
        <v>500</v>
      </c>
    </row>
    <row r="356" spans="1:2" x14ac:dyDescent="0.2">
      <c r="A356" s="362" t="s">
        <v>574</v>
      </c>
      <c r="B356" s="364">
        <v>300</v>
      </c>
    </row>
    <row r="357" spans="1:2" x14ac:dyDescent="0.2">
      <c r="A357" s="362" t="s">
        <v>485</v>
      </c>
      <c r="B357" s="364">
        <v>175</v>
      </c>
    </row>
    <row r="358" spans="1:2" x14ac:dyDescent="0.2">
      <c r="A358" s="362" t="s">
        <v>575</v>
      </c>
      <c r="B358" s="364">
        <v>100</v>
      </c>
    </row>
    <row r="359" spans="1:2" x14ac:dyDescent="0.2">
      <c r="A359" s="362" t="s">
        <v>576</v>
      </c>
      <c r="B359" s="364">
        <v>300</v>
      </c>
    </row>
    <row r="360" spans="1:2" x14ac:dyDescent="0.2">
      <c r="A360" s="362" t="s">
        <v>477</v>
      </c>
      <c r="B360" s="364">
        <v>800</v>
      </c>
    </row>
    <row r="361" spans="1:2" x14ac:dyDescent="0.2">
      <c r="A361" s="362" t="s">
        <v>478</v>
      </c>
      <c r="B361" s="364">
        <v>5000</v>
      </c>
    </row>
    <row r="362" spans="1:2" x14ac:dyDescent="0.2">
      <c r="A362" s="362" t="s">
        <v>479</v>
      </c>
      <c r="B362" s="364">
        <v>2200</v>
      </c>
    </row>
    <row r="363" spans="1:2" x14ac:dyDescent="0.2">
      <c r="A363" s="362" t="s">
        <v>486</v>
      </c>
      <c r="B363" s="364">
        <v>510</v>
      </c>
    </row>
    <row r="364" spans="1:2" x14ac:dyDescent="0.2">
      <c r="A364" s="362" t="s">
        <v>487</v>
      </c>
      <c r="B364" s="364">
        <v>300</v>
      </c>
    </row>
    <row r="365" spans="1:2" x14ac:dyDescent="0.2">
      <c r="A365" s="362" t="s">
        <v>488</v>
      </c>
      <c r="B365" s="364">
        <v>775</v>
      </c>
    </row>
    <row r="366" spans="1:2" x14ac:dyDescent="0.2">
      <c r="A366" s="362" t="s">
        <v>489</v>
      </c>
      <c r="B366" s="364">
        <v>325</v>
      </c>
    </row>
    <row r="367" spans="1:2" x14ac:dyDescent="0.2">
      <c r="A367" s="362" t="s">
        <v>577</v>
      </c>
      <c r="B367" s="364">
        <v>430</v>
      </c>
    </row>
    <row r="368" spans="1:2" x14ac:dyDescent="0.2">
      <c r="A368" s="362" t="s">
        <v>578</v>
      </c>
      <c r="B368" s="364">
        <v>300</v>
      </c>
    </row>
    <row r="369" spans="1:2" x14ac:dyDescent="0.2">
      <c r="A369" s="362" t="s">
        <v>480</v>
      </c>
      <c r="B369" s="364">
        <v>150</v>
      </c>
    </row>
    <row r="370" spans="1:2" x14ac:dyDescent="0.2">
      <c r="A370" s="362" t="s">
        <v>579</v>
      </c>
      <c r="B370" s="364">
        <v>300</v>
      </c>
    </row>
    <row r="371" spans="1:2" x14ac:dyDescent="0.2">
      <c r="A371" s="362" t="s">
        <v>580</v>
      </c>
      <c r="B371" s="364">
        <v>55</v>
      </c>
    </row>
    <row r="372" spans="1:2" x14ac:dyDescent="0.2">
      <c r="A372" s="362" t="s">
        <v>481</v>
      </c>
      <c r="B372" s="364">
        <v>500</v>
      </c>
    </row>
    <row r="373" spans="1:2" x14ac:dyDescent="0.2">
      <c r="A373" s="362" t="s">
        <v>582</v>
      </c>
      <c r="B373" s="364">
        <v>640</v>
      </c>
    </row>
    <row r="374" spans="1:2" x14ac:dyDescent="0.2">
      <c r="A374" s="362" t="s">
        <v>1129</v>
      </c>
      <c r="B374" s="364">
        <v>35504.5</v>
      </c>
    </row>
    <row r="375" spans="1:2" x14ac:dyDescent="0.2">
      <c r="A375" s="362" t="s">
        <v>285</v>
      </c>
      <c r="B375" s="395"/>
    </row>
    <row r="376" spans="1:2" x14ac:dyDescent="0.2">
      <c r="A376" s="362" t="s">
        <v>160</v>
      </c>
      <c r="B376" s="364">
        <v>380</v>
      </c>
    </row>
    <row r="377" spans="1:2" x14ac:dyDescent="0.2">
      <c r="A377" s="362" t="s">
        <v>168</v>
      </c>
      <c r="B377" s="364">
        <v>380</v>
      </c>
    </row>
    <row r="378" spans="1:2" x14ac:dyDescent="0.2">
      <c r="A378" s="362" t="s">
        <v>144</v>
      </c>
      <c r="B378" s="364">
        <v>1000</v>
      </c>
    </row>
    <row r="379" spans="1:2" x14ac:dyDescent="0.2">
      <c r="A379" s="362" t="s">
        <v>463</v>
      </c>
      <c r="B379" s="364">
        <v>200</v>
      </c>
    </row>
    <row r="380" spans="1:2" x14ac:dyDescent="0.2">
      <c r="A380" s="362" t="s">
        <v>464</v>
      </c>
      <c r="B380" s="364">
        <v>2000</v>
      </c>
    </row>
    <row r="381" spans="1:2" x14ac:dyDescent="0.2">
      <c r="A381" s="362" t="s">
        <v>562</v>
      </c>
      <c r="B381" s="364">
        <v>10000</v>
      </c>
    </row>
    <row r="382" spans="1:2" x14ac:dyDescent="0.2">
      <c r="A382" s="362" t="s">
        <v>170</v>
      </c>
      <c r="B382" s="364">
        <v>1480</v>
      </c>
    </row>
    <row r="383" spans="1:2" x14ac:dyDescent="0.2">
      <c r="A383" s="362" t="s">
        <v>564</v>
      </c>
      <c r="B383" s="364">
        <v>170</v>
      </c>
    </row>
    <row r="384" spans="1:2" x14ac:dyDescent="0.2">
      <c r="A384" s="362" t="s">
        <v>565</v>
      </c>
      <c r="B384" s="364">
        <v>260</v>
      </c>
    </row>
    <row r="385" spans="1:2" x14ac:dyDescent="0.2">
      <c r="A385" s="362" t="s">
        <v>566</v>
      </c>
      <c r="B385" s="364">
        <v>3600</v>
      </c>
    </row>
    <row r="386" spans="1:2" x14ac:dyDescent="0.2">
      <c r="A386" s="362" t="s">
        <v>175</v>
      </c>
      <c r="B386" s="364">
        <v>1180</v>
      </c>
    </row>
    <row r="387" spans="1:2" x14ac:dyDescent="0.2">
      <c r="A387" s="362" t="s">
        <v>176</v>
      </c>
      <c r="B387" s="364">
        <v>1000</v>
      </c>
    </row>
    <row r="388" spans="1:2" x14ac:dyDescent="0.2">
      <c r="A388" s="362" t="s">
        <v>568</v>
      </c>
      <c r="B388" s="364">
        <v>300</v>
      </c>
    </row>
    <row r="389" spans="1:2" x14ac:dyDescent="0.2">
      <c r="A389" s="362" t="s">
        <v>177</v>
      </c>
      <c r="B389" s="364">
        <v>760</v>
      </c>
    </row>
    <row r="390" spans="1:2" x14ac:dyDescent="0.2">
      <c r="A390" s="362" t="s">
        <v>569</v>
      </c>
      <c r="B390" s="364">
        <v>325</v>
      </c>
    </row>
    <row r="391" spans="1:2" x14ac:dyDescent="0.2">
      <c r="A391" s="362" t="s">
        <v>178</v>
      </c>
      <c r="B391" s="364">
        <v>1000</v>
      </c>
    </row>
    <row r="392" spans="1:2" x14ac:dyDescent="0.2">
      <c r="A392" s="362" t="s">
        <v>185</v>
      </c>
      <c r="B392" s="364">
        <v>251</v>
      </c>
    </row>
    <row r="393" spans="1:2" x14ac:dyDescent="0.2">
      <c r="A393" s="362" t="s">
        <v>186</v>
      </c>
      <c r="B393" s="364">
        <v>200</v>
      </c>
    </row>
    <row r="394" spans="1:2" x14ac:dyDescent="0.2">
      <c r="A394" s="362" t="s">
        <v>209</v>
      </c>
      <c r="B394" s="364">
        <v>500</v>
      </c>
    </row>
    <row r="395" spans="1:2" x14ac:dyDescent="0.2">
      <c r="A395" s="362" t="s">
        <v>570</v>
      </c>
      <c r="B395" s="364">
        <v>4050</v>
      </c>
    </row>
    <row r="396" spans="1:2" x14ac:dyDescent="0.2">
      <c r="A396" s="362" t="s">
        <v>571</v>
      </c>
      <c r="B396" s="364">
        <v>760</v>
      </c>
    </row>
    <row r="397" spans="1:2" x14ac:dyDescent="0.2">
      <c r="A397" s="362" t="s">
        <v>572</v>
      </c>
      <c r="B397" s="364">
        <v>5100</v>
      </c>
    </row>
    <row r="398" spans="1:2" x14ac:dyDescent="0.2">
      <c r="A398" s="362" t="s">
        <v>145</v>
      </c>
      <c r="B398" s="364">
        <v>4325</v>
      </c>
    </row>
    <row r="399" spans="1:2" x14ac:dyDescent="0.2">
      <c r="A399" s="362" t="s">
        <v>596</v>
      </c>
      <c r="B399" s="364">
        <v>86</v>
      </c>
    </row>
    <row r="400" spans="1:2" x14ac:dyDescent="0.2">
      <c r="A400" s="362" t="s">
        <v>465</v>
      </c>
      <c r="B400" s="364">
        <v>3900</v>
      </c>
    </row>
    <row r="401" spans="1:2" x14ac:dyDescent="0.2">
      <c r="A401" s="362" t="s">
        <v>192</v>
      </c>
      <c r="B401" s="364">
        <v>200</v>
      </c>
    </row>
    <row r="402" spans="1:2" x14ac:dyDescent="0.2">
      <c r="A402" s="362" t="s">
        <v>194</v>
      </c>
      <c r="B402" s="364">
        <v>12</v>
      </c>
    </row>
    <row r="403" spans="1:2" x14ac:dyDescent="0.2">
      <c r="A403" s="362" t="s">
        <v>573</v>
      </c>
      <c r="B403" s="364">
        <v>1030</v>
      </c>
    </row>
    <row r="404" spans="1:2" x14ac:dyDescent="0.2">
      <c r="A404" s="362" t="s">
        <v>574</v>
      </c>
      <c r="B404" s="364">
        <v>420</v>
      </c>
    </row>
    <row r="405" spans="1:2" x14ac:dyDescent="0.2">
      <c r="A405" s="362" t="s">
        <v>473</v>
      </c>
      <c r="B405" s="364">
        <v>311.5</v>
      </c>
    </row>
    <row r="406" spans="1:2" x14ac:dyDescent="0.2">
      <c r="A406" s="362" t="s">
        <v>474</v>
      </c>
      <c r="B406" s="364">
        <v>87.5</v>
      </c>
    </row>
    <row r="407" spans="1:2" x14ac:dyDescent="0.2">
      <c r="A407" s="362" t="s">
        <v>475</v>
      </c>
      <c r="B407" s="364">
        <v>26</v>
      </c>
    </row>
    <row r="408" spans="1:2" x14ac:dyDescent="0.2">
      <c r="A408" s="362" t="s">
        <v>466</v>
      </c>
      <c r="B408" s="364">
        <v>575</v>
      </c>
    </row>
    <row r="409" spans="1:2" x14ac:dyDescent="0.2">
      <c r="A409" s="362" t="s">
        <v>575</v>
      </c>
      <c r="B409" s="364">
        <v>100</v>
      </c>
    </row>
    <row r="410" spans="1:2" x14ac:dyDescent="0.2">
      <c r="A410" s="362" t="s">
        <v>576</v>
      </c>
      <c r="B410" s="364">
        <v>300</v>
      </c>
    </row>
    <row r="411" spans="1:2" x14ac:dyDescent="0.2">
      <c r="A411" s="362" t="s">
        <v>467</v>
      </c>
      <c r="B411" s="364">
        <v>259</v>
      </c>
    </row>
    <row r="412" spans="1:2" x14ac:dyDescent="0.2">
      <c r="A412" s="362" t="s">
        <v>577</v>
      </c>
      <c r="B412" s="364">
        <v>610</v>
      </c>
    </row>
    <row r="413" spans="1:2" x14ac:dyDescent="0.2">
      <c r="A413" s="362" t="s">
        <v>578</v>
      </c>
      <c r="B413" s="364">
        <v>460</v>
      </c>
    </row>
    <row r="414" spans="1:2" x14ac:dyDescent="0.2">
      <c r="A414" s="362" t="s">
        <v>579</v>
      </c>
      <c r="B414" s="364">
        <v>470</v>
      </c>
    </row>
    <row r="415" spans="1:2" x14ac:dyDescent="0.2">
      <c r="A415" s="362" t="s">
        <v>580</v>
      </c>
      <c r="B415" s="364">
        <v>85</v>
      </c>
    </row>
    <row r="416" spans="1:2" x14ac:dyDescent="0.2">
      <c r="A416" s="362" t="s">
        <v>468</v>
      </c>
      <c r="B416" s="364">
        <v>728</v>
      </c>
    </row>
    <row r="417" spans="1:2" x14ac:dyDescent="0.2">
      <c r="A417" s="362" t="s">
        <v>469</v>
      </c>
      <c r="B417" s="364">
        <v>1200</v>
      </c>
    </row>
    <row r="418" spans="1:2" x14ac:dyDescent="0.2">
      <c r="A418" s="362" t="s">
        <v>470</v>
      </c>
      <c r="B418" s="364">
        <v>11900</v>
      </c>
    </row>
    <row r="419" spans="1:2" x14ac:dyDescent="0.2">
      <c r="A419" s="362" t="s">
        <v>471</v>
      </c>
      <c r="B419" s="364">
        <v>293</v>
      </c>
    </row>
    <row r="420" spans="1:2" x14ac:dyDescent="0.2">
      <c r="A420" s="362" t="s">
        <v>472</v>
      </c>
      <c r="B420" s="364">
        <v>1261</v>
      </c>
    </row>
    <row r="421" spans="1:2" x14ac:dyDescent="0.2">
      <c r="A421" s="362" t="s">
        <v>581</v>
      </c>
      <c r="B421" s="364">
        <v>80</v>
      </c>
    </row>
    <row r="422" spans="1:2" x14ac:dyDescent="0.2">
      <c r="A422" s="362" t="s">
        <v>582</v>
      </c>
      <c r="B422" s="364">
        <v>290</v>
      </c>
    </row>
    <row r="423" spans="1:2" x14ac:dyDescent="0.2">
      <c r="A423" s="362" t="s">
        <v>482</v>
      </c>
      <c r="B423" s="364">
        <v>2000</v>
      </c>
    </row>
    <row r="424" spans="1:2" x14ac:dyDescent="0.2">
      <c r="A424" s="362" t="s">
        <v>286</v>
      </c>
      <c r="B424" s="364">
        <v>65905</v>
      </c>
    </row>
    <row r="425" spans="1:2" x14ac:dyDescent="0.2">
      <c r="A425" s="362" t="s">
        <v>287</v>
      </c>
      <c r="B425" s="364">
        <v>155892.5</v>
      </c>
    </row>
    <row r="426" spans="1:2" x14ac:dyDescent="0.2">
      <c r="A426" s="362" t="s">
        <v>60</v>
      </c>
      <c r="B426" s="395"/>
    </row>
    <row r="427" spans="1:2" x14ac:dyDescent="0.2">
      <c r="A427" s="362" t="s">
        <v>288</v>
      </c>
      <c r="B427" s="395"/>
    </row>
    <row r="428" spans="1:2" x14ac:dyDescent="0.2">
      <c r="A428" s="362" t="s">
        <v>222</v>
      </c>
      <c r="B428" s="364">
        <v>1658</v>
      </c>
    </row>
    <row r="429" spans="1:2" x14ac:dyDescent="0.2">
      <c r="A429" s="362" t="s">
        <v>223</v>
      </c>
      <c r="B429" s="364">
        <v>2942</v>
      </c>
    </row>
    <row r="430" spans="1:2" x14ac:dyDescent="0.2">
      <c r="A430" s="362" t="s">
        <v>533</v>
      </c>
      <c r="B430" s="364">
        <v>110</v>
      </c>
    </row>
    <row r="431" spans="1:2" x14ac:dyDescent="0.2">
      <c r="A431" s="362" t="s">
        <v>193</v>
      </c>
      <c r="B431" s="364">
        <v>1170</v>
      </c>
    </row>
    <row r="432" spans="1:2" x14ac:dyDescent="0.2">
      <c r="A432" s="362" t="s">
        <v>548</v>
      </c>
      <c r="B432" s="364">
        <v>26000</v>
      </c>
    </row>
    <row r="433" spans="1:2" x14ac:dyDescent="0.2">
      <c r="A433" s="362" t="s">
        <v>289</v>
      </c>
      <c r="B433" s="364">
        <v>31880</v>
      </c>
    </row>
    <row r="434" spans="1:2" x14ac:dyDescent="0.2">
      <c r="A434" s="362" t="s">
        <v>290</v>
      </c>
      <c r="B434" s="395"/>
    </row>
    <row r="435" spans="1:2" x14ac:dyDescent="0.2">
      <c r="A435" s="362" t="s">
        <v>223</v>
      </c>
      <c r="B435" s="364">
        <v>100</v>
      </c>
    </row>
    <row r="436" spans="1:2" x14ac:dyDescent="0.2">
      <c r="A436" s="362" t="s">
        <v>548</v>
      </c>
      <c r="B436" s="364">
        <v>4900</v>
      </c>
    </row>
    <row r="437" spans="1:2" x14ac:dyDescent="0.2">
      <c r="A437" s="362" t="s">
        <v>291</v>
      </c>
      <c r="B437" s="364">
        <v>5000</v>
      </c>
    </row>
    <row r="438" spans="1:2" x14ac:dyDescent="0.2">
      <c r="A438" s="362" t="s">
        <v>292</v>
      </c>
      <c r="B438" s="364">
        <v>36880</v>
      </c>
    </row>
    <row r="439" spans="1:2" x14ac:dyDescent="0.2">
      <c r="A439" s="362" t="s">
        <v>235</v>
      </c>
      <c r="B439" s="395"/>
    </row>
    <row r="440" spans="1:2" x14ac:dyDescent="0.2">
      <c r="A440" s="362" t="s">
        <v>293</v>
      </c>
      <c r="B440" s="395"/>
    </row>
    <row r="441" spans="1:2" x14ac:dyDescent="0.2">
      <c r="A441" s="362" t="s">
        <v>216</v>
      </c>
      <c r="B441" s="364">
        <v>700</v>
      </c>
    </row>
    <row r="442" spans="1:2" x14ac:dyDescent="0.2">
      <c r="A442" s="362" t="s">
        <v>294</v>
      </c>
      <c r="B442" s="364">
        <v>700</v>
      </c>
    </row>
    <row r="443" spans="1:2" x14ac:dyDescent="0.2">
      <c r="A443" s="362" t="s">
        <v>295</v>
      </c>
      <c r="B443" s="395"/>
    </row>
    <row r="444" spans="1:2" x14ac:dyDescent="0.2">
      <c r="A444" s="362" t="s">
        <v>618</v>
      </c>
      <c r="B444" s="364">
        <v>32</v>
      </c>
    </row>
    <row r="445" spans="1:2" x14ac:dyDescent="0.2">
      <c r="A445" s="362" t="s">
        <v>454</v>
      </c>
      <c r="B445" s="364">
        <v>3163</v>
      </c>
    </row>
    <row r="446" spans="1:2" x14ac:dyDescent="0.2">
      <c r="A446" s="362" t="s">
        <v>225</v>
      </c>
      <c r="B446" s="364">
        <v>23</v>
      </c>
    </row>
    <row r="447" spans="1:2" x14ac:dyDescent="0.2">
      <c r="A447" s="362" t="s">
        <v>598</v>
      </c>
      <c r="B447" s="364">
        <v>588</v>
      </c>
    </row>
    <row r="448" spans="1:2" x14ac:dyDescent="0.2">
      <c r="A448" s="362" t="s">
        <v>296</v>
      </c>
      <c r="B448" s="364">
        <v>3806</v>
      </c>
    </row>
    <row r="449" spans="1:2" x14ac:dyDescent="0.2">
      <c r="A449" s="362" t="s">
        <v>1107</v>
      </c>
      <c r="B449" s="395"/>
    </row>
    <row r="450" spans="1:2" x14ac:dyDescent="0.2">
      <c r="A450" s="362" t="s">
        <v>526</v>
      </c>
      <c r="B450" s="364">
        <v>1488</v>
      </c>
    </row>
    <row r="451" spans="1:2" x14ac:dyDescent="0.2">
      <c r="A451" s="362" t="s">
        <v>1130</v>
      </c>
      <c r="B451" s="364">
        <v>1488</v>
      </c>
    </row>
    <row r="452" spans="1:2" x14ac:dyDescent="0.2">
      <c r="A452" s="362" t="s">
        <v>1108</v>
      </c>
      <c r="B452" s="395"/>
    </row>
    <row r="453" spans="1:2" x14ac:dyDescent="0.2">
      <c r="A453" s="362" t="s">
        <v>525</v>
      </c>
      <c r="B453" s="364">
        <v>360</v>
      </c>
    </row>
    <row r="454" spans="1:2" x14ac:dyDescent="0.2">
      <c r="A454" s="362" t="s">
        <v>527</v>
      </c>
      <c r="B454" s="364">
        <v>237</v>
      </c>
    </row>
    <row r="455" spans="1:2" x14ac:dyDescent="0.2">
      <c r="A455" s="362" t="s">
        <v>1131</v>
      </c>
      <c r="B455" s="364">
        <v>597</v>
      </c>
    </row>
    <row r="456" spans="1:2" x14ac:dyDescent="0.2">
      <c r="A456" s="362" t="s">
        <v>1109</v>
      </c>
      <c r="B456" s="395"/>
    </row>
    <row r="457" spans="1:2" x14ac:dyDescent="0.2">
      <c r="A457" s="362" t="s">
        <v>527</v>
      </c>
      <c r="B457" s="364">
        <v>87</v>
      </c>
    </row>
    <row r="458" spans="1:2" x14ac:dyDescent="0.2">
      <c r="A458" s="362" t="s">
        <v>1132</v>
      </c>
      <c r="B458" s="364">
        <v>87</v>
      </c>
    </row>
    <row r="459" spans="1:2" x14ac:dyDescent="0.2">
      <c r="A459" s="362" t="s">
        <v>297</v>
      </c>
      <c r="B459" s="395"/>
    </row>
    <row r="460" spans="1:2" x14ac:dyDescent="0.2">
      <c r="A460" s="362" t="s">
        <v>216</v>
      </c>
      <c r="B460" s="364">
        <v>328</v>
      </c>
    </row>
    <row r="461" spans="1:2" x14ac:dyDescent="0.2">
      <c r="A461" s="362" t="s">
        <v>453</v>
      </c>
      <c r="B461" s="364">
        <v>548</v>
      </c>
    </row>
    <row r="462" spans="1:2" x14ac:dyDescent="0.2">
      <c r="A462" s="362" t="s">
        <v>298</v>
      </c>
      <c r="B462" s="364">
        <v>876</v>
      </c>
    </row>
    <row r="463" spans="1:2" x14ac:dyDescent="0.2">
      <c r="A463" s="362" t="s">
        <v>299</v>
      </c>
      <c r="B463" s="395"/>
    </row>
    <row r="464" spans="1:2" x14ac:dyDescent="0.2">
      <c r="A464" s="362" t="s">
        <v>213</v>
      </c>
      <c r="B464" s="364">
        <v>58</v>
      </c>
    </row>
    <row r="465" spans="1:2" x14ac:dyDescent="0.2">
      <c r="A465" s="362" t="s">
        <v>217</v>
      </c>
      <c r="B465" s="364">
        <v>127</v>
      </c>
    </row>
    <row r="466" spans="1:2" x14ac:dyDescent="0.2">
      <c r="A466" s="362" t="s">
        <v>218</v>
      </c>
      <c r="B466" s="364">
        <v>95</v>
      </c>
    </row>
    <row r="467" spans="1:2" x14ac:dyDescent="0.2">
      <c r="A467" s="362" t="s">
        <v>300</v>
      </c>
      <c r="B467" s="364">
        <v>280</v>
      </c>
    </row>
    <row r="468" spans="1:2" x14ac:dyDescent="0.2">
      <c r="A468" s="362" t="s">
        <v>1110</v>
      </c>
      <c r="B468" s="395"/>
    </row>
    <row r="469" spans="1:2" x14ac:dyDescent="0.2">
      <c r="A469" s="362" t="s">
        <v>225</v>
      </c>
      <c r="B469" s="364">
        <v>49</v>
      </c>
    </row>
    <row r="470" spans="1:2" x14ac:dyDescent="0.2">
      <c r="A470" s="362" t="s">
        <v>1133</v>
      </c>
      <c r="B470" s="364">
        <v>49</v>
      </c>
    </row>
    <row r="471" spans="1:2" x14ac:dyDescent="0.2">
      <c r="A471" s="362" t="s">
        <v>301</v>
      </c>
      <c r="B471" s="395"/>
    </row>
    <row r="472" spans="1:2" x14ac:dyDescent="0.2">
      <c r="A472" s="362" t="s">
        <v>160</v>
      </c>
      <c r="B472" s="364">
        <v>38</v>
      </c>
    </row>
    <row r="473" spans="1:2" x14ac:dyDescent="0.2">
      <c r="A473" s="362" t="s">
        <v>168</v>
      </c>
      <c r="B473" s="364">
        <v>308</v>
      </c>
    </row>
    <row r="474" spans="1:2" x14ac:dyDescent="0.2">
      <c r="A474" s="362" t="s">
        <v>199</v>
      </c>
      <c r="B474" s="364">
        <v>17</v>
      </c>
    </row>
    <row r="475" spans="1:2" x14ac:dyDescent="0.2">
      <c r="A475" s="362" t="s">
        <v>302</v>
      </c>
      <c r="B475" s="364">
        <v>363</v>
      </c>
    </row>
    <row r="476" spans="1:2" x14ac:dyDescent="0.2">
      <c r="A476" s="362" t="s">
        <v>303</v>
      </c>
      <c r="B476" s="395"/>
    </row>
    <row r="477" spans="1:2" x14ac:dyDescent="0.2">
      <c r="A477" s="362" t="s">
        <v>435</v>
      </c>
      <c r="B477" s="364">
        <v>405</v>
      </c>
    </row>
    <row r="478" spans="1:2" x14ac:dyDescent="0.2">
      <c r="A478" s="362" t="s">
        <v>436</v>
      </c>
      <c r="B478" s="364">
        <v>419</v>
      </c>
    </row>
    <row r="479" spans="1:2" x14ac:dyDescent="0.2">
      <c r="A479" s="362" t="s">
        <v>304</v>
      </c>
      <c r="B479" s="364">
        <v>824</v>
      </c>
    </row>
    <row r="480" spans="1:2" x14ac:dyDescent="0.2">
      <c r="A480" s="362" t="s">
        <v>1111</v>
      </c>
      <c r="B480" s="395"/>
    </row>
    <row r="481" spans="1:2" x14ac:dyDescent="0.2">
      <c r="A481" s="362" t="s">
        <v>219</v>
      </c>
      <c r="B481" s="364">
        <v>163</v>
      </c>
    </row>
    <row r="482" spans="1:2" x14ac:dyDescent="0.2">
      <c r="A482" s="362" t="s">
        <v>1134</v>
      </c>
      <c r="B482" s="364">
        <v>163</v>
      </c>
    </row>
    <row r="483" spans="1:2" x14ac:dyDescent="0.2">
      <c r="A483" s="362" t="s">
        <v>305</v>
      </c>
      <c r="B483" s="395"/>
    </row>
    <row r="484" spans="1:2" x14ac:dyDescent="0.2">
      <c r="A484" s="362" t="s">
        <v>214</v>
      </c>
      <c r="B484" s="364">
        <v>6621</v>
      </c>
    </row>
    <row r="485" spans="1:2" x14ac:dyDescent="0.2">
      <c r="A485" s="362" t="s">
        <v>306</v>
      </c>
      <c r="B485" s="364">
        <v>6621</v>
      </c>
    </row>
    <row r="486" spans="1:2" x14ac:dyDescent="0.2">
      <c r="A486" s="362" t="s">
        <v>1112</v>
      </c>
      <c r="B486" s="395"/>
    </row>
    <row r="487" spans="1:2" x14ac:dyDescent="0.2">
      <c r="A487" s="362" t="s">
        <v>212</v>
      </c>
      <c r="B487" s="364">
        <v>272</v>
      </c>
    </row>
    <row r="488" spans="1:2" x14ac:dyDescent="0.2">
      <c r="A488" s="362" t="s">
        <v>1135</v>
      </c>
      <c r="B488" s="364">
        <v>272</v>
      </c>
    </row>
    <row r="489" spans="1:2" x14ac:dyDescent="0.2">
      <c r="A489" s="362" t="s">
        <v>1113</v>
      </c>
      <c r="B489" s="395"/>
    </row>
    <row r="490" spans="1:2" x14ac:dyDescent="0.2">
      <c r="A490" s="362" t="s">
        <v>173</v>
      </c>
      <c r="B490" s="364">
        <v>750</v>
      </c>
    </row>
    <row r="491" spans="1:2" x14ac:dyDescent="0.2">
      <c r="A491" s="362" t="s">
        <v>1136</v>
      </c>
      <c r="B491" s="364">
        <v>750</v>
      </c>
    </row>
    <row r="492" spans="1:2" x14ac:dyDescent="0.2">
      <c r="A492" s="362" t="s">
        <v>307</v>
      </c>
      <c r="B492" s="395"/>
    </row>
    <row r="493" spans="1:2" x14ac:dyDescent="0.2">
      <c r="A493" s="362" t="s">
        <v>618</v>
      </c>
      <c r="B493" s="364">
        <v>400</v>
      </c>
    </row>
    <row r="494" spans="1:2" x14ac:dyDescent="0.2">
      <c r="A494" s="362" t="s">
        <v>224</v>
      </c>
      <c r="B494" s="364">
        <v>21755</v>
      </c>
    </row>
    <row r="495" spans="1:2" x14ac:dyDescent="0.2">
      <c r="A495" s="362" t="s">
        <v>585</v>
      </c>
      <c r="B495" s="364">
        <v>46</v>
      </c>
    </row>
    <row r="496" spans="1:2" x14ac:dyDescent="0.2">
      <c r="A496" s="362" t="s">
        <v>597</v>
      </c>
      <c r="B496" s="364">
        <v>62</v>
      </c>
    </row>
    <row r="497" spans="1:2" x14ac:dyDescent="0.2">
      <c r="A497" s="362" t="s">
        <v>619</v>
      </c>
      <c r="B497" s="364">
        <v>1944</v>
      </c>
    </row>
    <row r="498" spans="1:2" x14ac:dyDescent="0.2">
      <c r="A498" s="362" t="s">
        <v>620</v>
      </c>
      <c r="B498" s="364">
        <v>515</v>
      </c>
    </row>
    <row r="499" spans="1:2" x14ac:dyDescent="0.2">
      <c r="A499" s="362" t="s">
        <v>621</v>
      </c>
      <c r="B499" s="364">
        <v>324</v>
      </c>
    </row>
    <row r="500" spans="1:2" x14ac:dyDescent="0.2">
      <c r="A500" s="362" t="s">
        <v>600</v>
      </c>
      <c r="B500" s="364">
        <v>84</v>
      </c>
    </row>
    <row r="501" spans="1:2" x14ac:dyDescent="0.2">
      <c r="A501" s="362" t="s">
        <v>622</v>
      </c>
      <c r="B501" s="364">
        <v>324</v>
      </c>
    </row>
    <row r="502" spans="1:2" x14ac:dyDescent="0.2">
      <c r="A502" s="362" t="s">
        <v>630</v>
      </c>
      <c r="B502" s="364">
        <v>120</v>
      </c>
    </row>
    <row r="503" spans="1:2" x14ac:dyDescent="0.2">
      <c r="A503" s="362" t="s">
        <v>624</v>
      </c>
      <c r="B503" s="364">
        <v>5208</v>
      </c>
    </row>
    <row r="504" spans="1:2" x14ac:dyDescent="0.2">
      <c r="A504" s="362" t="s">
        <v>625</v>
      </c>
      <c r="B504" s="364">
        <v>560</v>
      </c>
    </row>
    <row r="505" spans="1:2" x14ac:dyDescent="0.2">
      <c r="A505" s="362" t="s">
        <v>626</v>
      </c>
      <c r="B505" s="364">
        <v>2145</v>
      </c>
    </row>
    <row r="506" spans="1:2" x14ac:dyDescent="0.2">
      <c r="A506" s="362" t="s">
        <v>627</v>
      </c>
      <c r="B506" s="364">
        <v>145</v>
      </c>
    </row>
    <row r="507" spans="1:2" x14ac:dyDescent="0.2">
      <c r="A507" s="362" t="s">
        <v>628</v>
      </c>
      <c r="B507" s="364">
        <v>160</v>
      </c>
    </row>
    <row r="508" spans="1:2" x14ac:dyDescent="0.2">
      <c r="A508" s="362" t="s">
        <v>613</v>
      </c>
      <c r="B508" s="364">
        <v>119</v>
      </c>
    </row>
    <row r="509" spans="1:2" x14ac:dyDescent="0.2">
      <c r="A509" s="362" t="s">
        <v>629</v>
      </c>
      <c r="B509" s="364">
        <v>2739</v>
      </c>
    </row>
    <row r="510" spans="1:2" x14ac:dyDescent="0.2">
      <c r="A510" s="362" t="s">
        <v>552</v>
      </c>
      <c r="B510" s="364">
        <v>2856</v>
      </c>
    </row>
    <row r="511" spans="1:2" x14ac:dyDescent="0.2">
      <c r="A511" s="362" t="s">
        <v>308</v>
      </c>
      <c r="B511" s="364">
        <v>39506</v>
      </c>
    </row>
    <row r="512" spans="1:2" x14ac:dyDescent="0.2">
      <c r="A512" s="362" t="s">
        <v>309</v>
      </c>
      <c r="B512" s="395"/>
    </row>
    <row r="513" spans="1:2" x14ac:dyDescent="0.2">
      <c r="A513" s="362" t="s">
        <v>205</v>
      </c>
      <c r="B513" s="364">
        <v>56</v>
      </c>
    </row>
    <row r="514" spans="1:2" x14ac:dyDescent="0.2">
      <c r="A514" s="362" t="s">
        <v>501</v>
      </c>
      <c r="B514" s="364">
        <v>169</v>
      </c>
    </row>
    <row r="515" spans="1:2" x14ac:dyDescent="0.2">
      <c r="A515" s="362" t="s">
        <v>310</v>
      </c>
      <c r="B515" s="364">
        <v>225</v>
      </c>
    </row>
    <row r="516" spans="1:2" x14ac:dyDescent="0.2">
      <c r="A516" s="362" t="s">
        <v>311</v>
      </c>
      <c r="B516" s="395"/>
    </row>
    <row r="517" spans="1:2" x14ac:dyDescent="0.2">
      <c r="A517" s="362" t="s">
        <v>164</v>
      </c>
      <c r="B517" s="364">
        <v>134</v>
      </c>
    </row>
    <row r="518" spans="1:2" x14ac:dyDescent="0.2">
      <c r="A518" s="362" t="s">
        <v>562</v>
      </c>
      <c r="B518" s="364">
        <v>1004</v>
      </c>
    </row>
    <row r="519" spans="1:2" x14ac:dyDescent="0.2">
      <c r="A519" s="362" t="s">
        <v>563</v>
      </c>
      <c r="B519" s="364">
        <v>51</v>
      </c>
    </row>
    <row r="520" spans="1:2" x14ac:dyDescent="0.2">
      <c r="A520" s="362" t="s">
        <v>170</v>
      </c>
      <c r="B520" s="364">
        <v>267</v>
      </c>
    </row>
    <row r="521" spans="1:2" x14ac:dyDescent="0.2">
      <c r="A521" s="362" t="s">
        <v>178</v>
      </c>
      <c r="B521" s="364">
        <v>85</v>
      </c>
    </row>
    <row r="522" spans="1:2" x14ac:dyDescent="0.2">
      <c r="A522" s="362" t="s">
        <v>573</v>
      </c>
      <c r="B522" s="364">
        <v>60</v>
      </c>
    </row>
    <row r="523" spans="1:2" x14ac:dyDescent="0.2">
      <c r="A523" s="362" t="s">
        <v>582</v>
      </c>
      <c r="B523" s="364">
        <v>57</v>
      </c>
    </row>
    <row r="524" spans="1:2" x14ac:dyDescent="0.2">
      <c r="A524" s="362" t="s">
        <v>312</v>
      </c>
      <c r="B524" s="364">
        <v>1658</v>
      </c>
    </row>
    <row r="525" spans="1:2" x14ac:dyDescent="0.2">
      <c r="A525" s="362" t="s">
        <v>313</v>
      </c>
      <c r="B525" s="395"/>
    </row>
    <row r="526" spans="1:2" x14ac:dyDescent="0.2">
      <c r="A526" s="362" t="s">
        <v>162</v>
      </c>
      <c r="B526" s="364">
        <v>1303</v>
      </c>
    </row>
    <row r="527" spans="1:2" x14ac:dyDescent="0.2">
      <c r="A527" s="362" t="s">
        <v>163</v>
      </c>
      <c r="B527" s="364">
        <v>1392</v>
      </c>
    </row>
    <row r="528" spans="1:2" x14ac:dyDescent="0.2">
      <c r="A528" s="362" t="s">
        <v>166</v>
      </c>
      <c r="B528" s="364">
        <v>700</v>
      </c>
    </row>
    <row r="529" spans="1:2" x14ac:dyDescent="0.2">
      <c r="A529" s="362" t="s">
        <v>167</v>
      </c>
      <c r="B529" s="364">
        <v>300</v>
      </c>
    </row>
    <row r="530" spans="1:2" x14ac:dyDescent="0.2">
      <c r="A530" s="362" t="s">
        <v>504</v>
      </c>
      <c r="B530" s="364">
        <v>7502</v>
      </c>
    </row>
    <row r="531" spans="1:2" x14ac:dyDescent="0.2">
      <c r="A531" s="362" t="s">
        <v>314</v>
      </c>
      <c r="B531" s="364">
        <v>11197</v>
      </c>
    </row>
    <row r="532" spans="1:2" x14ac:dyDescent="0.2">
      <c r="A532" s="362" t="s">
        <v>315</v>
      </c>
      <c r="B532" s="395"/>
    </row>
    <row r="533" spans="1:2" x14ac:dyDescent="0.2">
      <c r="A533" s="362" t="s">
        <v>490</v>
      </c>
      <c r="B533" s="364">
        <v>52.5</v>
      </c>
    </row>
    <row r="534" spans="1:2" x14ac:dyDescent="0.2">
      <c r="A534" s="362" t="s">
        <v>169</v>
      </c>
      <c r="B534" s="364">
        <v>200</v>
      </c>
    </row>
    <row r="535" spans="1:2" x14ac:dyDescent="0.2">
      <c r="A535" s="362" t="s">
        <v>475</v>
      </c>
      <c r="B535" s="364">
        <v>208</v>
      </c>
    </row>
    <row r="536" spans="1:2" x14ac:dyDescent="0.2">
      <c r="A536" s="362" t="s">
        <v>316</v>
      </c>
      <c r="B536" s="364">
        <v>460.5</v>
      </c>
    </row>
    <row r="537" spans="1:2" x14ac:dyDescent="0.2">
      <c r="A537" s="362" t="s">
        <v>317</v>
      </c>
      <c r="B537" s="395"/>
    </row>
    <row r="538" spans="1:2" x14ac:dyDescent="0.2">
      <c r="A538" s="362" t="s">
        <v>474</v>
      </c>
      <c r="B538" s="364">
        <v>75</v>
      </c>
    </row>
    <row r="539" spans="1:2" x14ac:dyDescent="0.2">
      <c r="A539" s="362" t="s">
        <v>318</v>
      </c>
      <c r="B539" s="364">
        <v>75</v>
      </c>
    </row>
    <row r="540" spans="1:2" x14ac:dyDescent="0.2">
      <c r="A540" s="362" t="s">
        <v>1118</v>
      </c>
      <c r="B540" s="395"/>
    </row>
    <row r="541" spans="1:2" x14ac:dyDescent="0.2">
      <c r="A541" s="362" t="s">
        <v>491</v>
      </c>
      <c r="B541" s="364">
        <v>6500.826</v>
      </c>
    </row>
    <row r="542" spans="1:2" x14ac:dyDescent="0.2">
      <c r="A542" s="362" t="s">
        <v>1137</v>
      </c>
      <c r="B542" s="364">
        <v>6500.826</v>
      </c>
    </row>
    <row r="543" spans="1:2" x14ac:dyDescent="0.2">
      <c r="A543" s="362" t="s">
        <v>319</v>
      </c>
      <c r="B543" s="395"/>
    </row>
    <row r="544" spans="1:2" x14ac:dyDescent="0.2">
      <c r="A544" s="362" t="s">
        <v>161</v>
      </c>
      <c r="B544" s="364">
        <v>4625</v>
      </c>
    </row>
    <row r="545" spans="1:2" x14ac:dyDescent="0.2">
      <c r="A545" s="362" t="s">
        <v>505</v>
      </c>
      <c r="B545" s="364">
        <v>404.488</v>
      </c>
    </row>
    <row r="546" spans="1:2" x14ac:dyDescent="0.2">
      <c r="A546" s="362" t="s">
        <v>320</v>
      </c>
      <c r="B546" s="364">
        <v>5029.4880000000003</v>
      </c>
    </row>
    <row r="547" spans="1:2" x14ac:dyDescent="0.2">
      <c r="A547" s="362" t="s">
        <v>1119</v>
      </c>
      <c r="B547" s="395"/>
    </row>
    <row r="548" spans="1:2" x14ac:dyDescent="0.2">
      <c r="A548" s="362" t="s">
        <v>223</v>
      </c>
      <c r="B548" s="364">
        <v>4758</v>
      </c>
    </row>
    <row r="549" spans="1:2" x14ac:dyDescent="0.2">
      <c r="A549" s="362" t="s">
        <v>1138</v>
      </c>
      <c r="B549" s="364">
        <v>4758</v>
      </c>
    </row>
    <row r="550" spans="1:2" x14ac:dyDescent="0.2">
      <c r="A550" s="362" t="s">
        <v>321</v>
      </c>
      <c r="B550" s="395"/>
    </row>
    <row r="551" spans="1:2" x14ac:dyDescent="0.2">
      <c r="A551" s="362" t="s">
        <v>225</v>
      </c>
      <c r="B551" s="364">
        <v>239</v>
      </c>
    </row>
    <row r="552" spans="1:2" x14ac:dyDescent="0.2">
      <c r="A552" s="362" t="s">
        <v>588</v>
      </c>
      <c r="B552" s="364">
        <v>3843</v>
      </c>
    </row>
    <row r="553" spans="1:2" x14ac:dyDescent="0.2">
      <c r="A553" s="362" t="s">
        <v>589</v>
      </c>
      <c r="B553" s="364">
        <v>994</v>
      </c>
    </row>
    <row r="554" spans="1:2" x14ac:dyDescent="0.2">
      <c r="A554" s="362" t="s">
        <v>590</v>
      </c>
      <c r="B554" s="364">
        <v>1056</v>
      </c>
    </row>
    <row r="555" spans="1:2" x14ac:dyDescent="0.2">
      <c r="A555" s="362" t="s">
        <v>591</v>
      </c>
      <c r="B555" s="364">
        <v>621</v>
      </c>
    </row>
    <row r="556" spans="1:2" x14ac:dyDescent="0.2">
      <c r="A556" s="362" t="s">
        <v>322</v>
      </c>
      <c r="B556" s="364">
        <v>6753</v>
      </c>
    </row>
    <row r="557" spans="1:2" x14ac:dyDescent="0.2">
      <c r="A557" s="362" t="s">
        <v>1120</v>
      </c>
      <c r="B557" s="395"/>
    </row>
    <row r="558" spans="1:2" x14ac:dyDescent="0.2">
      <c r="A558" s="362" t="s">
        <v>623</v>
      </c>
      <c r="B558" s="364">
        <v>774</v>
      </c>
    </row>
    <row r="559" spans="1:2" x14ac:dyDescent="0.2">
      <c r="A559" s="362" t="s">
        <v>1139</v>
      </c>
      <c r="B559" s="364">
        <v>774</v>
      </c>
    </row>
    <row r="560" spans="1:2" x14ac:dyDescent="0.2">
      <c r="A560" s="362" t="s">
        <v>323</v>
      </c>
      <c r="B560" s="395"/>
    </row>
    <row r="561" spans="1:2" x14ac:dyDescent="0.2">
      <c r="A561" s="362" t="s">
        <v>160</v>
      </c>
      <c r="B561" s="364">
        <v>3382</v>
      </c>
    </row>
    <row r="562" spans="1:2" x14ac:dyDescent="0.2">
      <c r="A562" s="362" t="s">
        <v>168</v>
      </c>
      <c r="B562" s="364">
        <v>3112</v>
      </c>
    </row>
    <row r="563" spans="1:2" x14ac:dyDescent="0.2">
      <c r="A563" s="362" t="s">
        <v>199</v>
      </c>
      <c r="B563" s="364">
        <v>136</v>
      </c>
    </row>
    <row r="564" spans="1:2" x14ac:dyDescent="0.2">
      <c r="A564" s="362" t="s">
        <v>324</v>
      </c>
      <c r="B564" s="364">
        <v>6630</v>
      </c>
    </row>
    <row r="565" spans="1:2" x14ac:dyDescent="0.2">
      <c r="A565" s="362" t="s">
        <v>325</v>
      </c>
      <c r="B565" s="395"/>
    </row>
    <row r="566" spans="1:2" x14ac:dyDescent="0.2">
      <c r="A566" s="362" t="s">
        <v>473</v>
      </c>
      <c r="B566" s="364">
        <v>77</v>
      </c>
    </row>
    <row r="567" spans="1:2" x14ac:dyDescent="0.2">
      <c r="A567" s="362" t="s">
        <v>326</v>
      </c>
      <c r="B567" s="364">
        <v>77</v>
      </c>
    </row>
    <row r="568" spans="1:2" x14ac:dyDescent="0.2">
      <c r="A568" s="362" t="s">
        <v>327</v>
      </c>
      <c r="B568" s="364">
        <v>100519.814</v>
      </c>
    </row>
    <row r="569" spans="1:2" x14ac:dyDescent="0.2">
      <c r="A569" s="362" t="s">
        <v>236</v>
      </c>
      <c r="B569" s="395"/>
    </row>
    <row r="570" spans="1:2" x14ac:dyDescent="0.2">
      <c r="A570" s="362" t="s">
        <v>328</v>
      </c>
      <c r="B570" s="395"/>
    </row>
    <row r="571" spans="1:2" x14ac:dyDescent="0.2">
      <c r="A571" s="362" t="s">
        <v>154</v>
      </c>
      <c r="B571" s="364">
        <v>1400</v>
      </c>
    </row>
    <row r="572" spans="1:2" x14ac:dyDescent="0.2">
      <c r="A572" s="362" t="s">
        <v>641</v>
      </c>
      <c r="B572" s="364">
        <v>16792</v>
      </c>
    </row>
    <row r="573" spans="1:2" x14ac:dyDescent="0.2">
      <c r="A573" s="362" t="s">
        <v>329</v>
      </c>
      <c r="B573" s="364">
        <v>18192</v>
      </c>
    </row>
    <row r="574" spans="1:2" x14ac:dyDescent="0.2">
      <c r="A574" s="362" t="s">
        <v>330</v>
      </c>
      <c r="B574" s="395"/>
    </row>
    <row r="575" spans="1:2" x14ac:dyDescent="0.2">
      <c r="A575" s="362" t="s">
        <v>212</v>
      </c>
      <c r="B575" s="364">
        <v>200</v>
      </c>
    </row>
    <row r="576" spans="1:2" x14ac:dyDescent="0.2">
      <c r="A576" s="362" t="s">
        <v>164</v>
      </c>
      <c r="B576" s="364">
        <v>50</v>
      </c>
    </row>
    <row r="577" spans="1:2" x14ac:dyDescent="0.2">
      <c r="A577" s="362" t="s">
        <v>165</v>
      </c>
      <c r="B577" s="364">
        <v>1000</v>
      </c>
    </row>
    <row r="578" spans="1:2" x14ac:dyDescent="0.2">
      <c r="A578" s="362" t="s">
        <v>224</v>
      </c>
      <c r="B578" s="364">
        <v>795</v>
      </c>
    </row>
    <row r="579" spans="1:2" x14ac:dyDescent="0.2">
      <c r="A579" s="362" t="s">
        <v>592</v>
      </c>
      <c r="B579" s="364">
        <v>130</v>
      </c>
    </row>
    <row r="580" spans="1:2" x14ac:dyDescent="0.2">
      <c r="A580" s="362" t="s">
        <v>562</v>
      </c>
      <c r="B580" s="364">
        <v>640</v>
      </c>
    </row>
    <row r="581" spans="1:2" x14ac:dyDescent="0.2">
      <c r="A581" s="362" t="s">
        <v>563</v>
      </c>
      <c r="B581" s="364">
        <v>60</v>
      </c>
    </row>
    <row r="582" spans="1:2" x14ac:dyDescent="0.2">
      <c r="A582" s="362" t="s">
        <v>593</v>
      </c>
      <c r="B582" s="364">
        <v>550</v>
      </c>
    </row>
    <row r="583" spans="1:2" x14ac:dyDescent="0.2">
      <c r="A583" s="362" t="s">
        <v>594</v>
      </c>
      <c r="B583" s="364">
        <v>500</v>
      </c>
    </row>
    <row r="584" spans="1:2" x14ac:dyDescent="0.2">
      <c r="A584" s="362" t="s">
        <v>171</v>
      </c>
      <c r="B584" s="364">
        <v>300</v>
      </c>
    </row>
    <row r="585" spans="1:2" x14ac:dyDescent="0.2">
      <c r="A585" s="362" t="s">
        <v>566</v>
      </c>
      <c r="B585" s="364">
        <v>200</v>
      </c>
    </row>
    <row r="586" spans="1:2" x14ac:dyDescent="0.2">
      <c r="A586" s="362" t="s">
        <v>179</v>
      </c>
      <c r="B586" s="364">
        <v>980</v>
      </c>
    </row>
    <row r="587" spans="1:2" x14ac:dyDescent="0.2">
      <c r="A587" s="362" t="s">
        <v>180</v>
      </c>
      <c r="B587" s="364">
        <v>100</v>
      </c>
    </row>
    <row r="588" spans="1:2" x14ac:dyDescent="0.2">
      <c r="A588" s="362" t="s">
        <v>595</v>
      </c>
      <c r="B588" s="364">
        <v>200</v>
      </c>
    </row>
    <row r="589" spans="1:2" x14ac:dyDescent="0.2">
      <c r="A589" s="362" t="s">
        <v>181</v>
      </c>
      <c r="B589" s="364">
        <v>100</v>
      </c>
    </row>
    <row r="590" spans="1:2" x14ac:dyDescent="0.2">
      <c r="A590" s="362" t="s">
        <v>182</v>
      </c>
      <c r="B590" s="364">
        <v>1000</v>
      </c>
    </row>
    <row r="591" spans="1:2" x14ac:dyDescent="0.2">
      <c r="A591" s="362" t="s">
        <v>183</v>
      </c>
      <c r="B591" s="364">
        <v>500</v>
      </c>
    </row>
    <row r="592" spans="1:2" x14ac:dyDescent="0.2">
      <c r="A592" s="362" t="s">
        <v>184</v>
      </c>
      <c r="B592" s="364">
        <v>1000</v>
      </c>
    </row>
    <row r="593" spans="1:2" x14ac:dyDescent="0.2">
      <c r="A593" s="362" t="s">
        <v>570</v>
      </c>
      <c r="B593" s="364">
        <v>1000</v>
      </c>
    </row>
    <row r="594" spans="1:2" x14ac:dyDescent="0.2">
      <c r="A594" s="362" t="s">
        <v>572</v>
      </c>
      <c r="B594" s="364">
        <v>40</v>
      </c>
    </row>
    <row r="595" spans="1:2" x14ac:dyDescent="0.2">
      <c r="A595" s="362" t="s">
        <v>187</v>
      </c>
      <c r="B595" s="364">
        <v>1000</v>
      </c>
    </row>
    <row r="596" spans="1:2" x14ac:dyDescent="0.2">
      <c r="A596" s="362" t="s">
        <v>188</v>
      </c>
      <c r="B596" s="364">
        <v>1000</v>
      </c>
    </row>
    <row r="597" spans="1:2" x14ac:dyDescent="0.2">
      <c r="A597" s="362" t="s">
        <v>190</v>
      </c>
      <c r="B597" s="364">
        <v>500</v>
      </c>
    </row>
    <row r="598" spans="1:2" x14ac:dyDescent="0.2">
      <c r="A598" s="362" t="s">
        <v>191</v>
      </c>
      <c r="B598" s="364">
        <v>500</v>
      </c>
    </row>
    <row r="599" spans="1:2" x14ac:dyDescent="0.2">
      <c r="A599" s="362" t="s">
        <v>194</v>
      </c>
      <c r="B599" s="364">
        <v>675</v>
      </c>
    </row>
    <row r="600" spans="1:2" x14ac:dyDescent="0.2">
      <c r="A600" s="362" t="s">
        <v>195</v>
      </c>
      <c r="B600" s="364">
        <v>1000</v>
      </c>
    </row>
    <row r="601" spans="1:2" x14ac:dyDescent="0.2">
      <c r="A601" s="362" t="s">
        <v>196</v>
      </c>
      <c r="B601" s="364">
        <v>125</v>
      </c>
    </row>
    <row r="602" spans="1:2" x14ac:dyDescent="0.2">
      <c r="A602" s="362" t="s">
        <v>197</v>
      </c>
      <c r="B602" s="364">
        <v>325</v>
      </c>
    </row>
    <row r="603" spans="1:2" x14ac:dyDescent="0.2">
      <c r="A603" s="362" t="s">
        <v>227</v>
      </c>
      <c r="B603" s="364">
        <v>1000</v>
      </c>
    </row>
    <row r="604" spans="1:2" x14ac:dyDescent="0.2">
      <c r="A604" s="362" t="s">
        <v>576</v>
      </c>
      <c r="B604" s="364">
        <v>30000</v>
      </c>
    </row>
    <row r="605" spans="1:2" x14ac:dyDescent="0.2">
      <c r="A605" s="362" t="s">
        <v>602</v>
      </c>
      <c r="B605" s="364">
        <v>2000</v>
      </c>
    </row>
    <row r="606" spans="1:2" x14ac:dyDescent="0.2">
      <c r="A606" s="362" t="s">
        <v>604</v>
      </c>
      <c r="B606" s="364">
        <v>2000</v>
      </c>
    </row>
    <row r="607" spans="1:2" x14ac:dyDescent="0.2">
      <c r="A607" s="362" t="s">
        <v>577</v>
      </c>
      <c r="B607" s="364">
        <v>20</v>
      </c>
    </row>
    <row r="608" spans="1:2" x14ac:dyDescent="0.2">
      <c r="A608" s="362" t="s">
        <v>610</v>
      </c>
      <c r="B608" s="364">
        <v>220</v>
      </c>
    </row>
    <row r="609" spans="1:2" x14ac:dyDescent="0.2">
      <c r="A609" s="362" t="s">
        <v>612</v>
      </c>
      <c r="B609" s="364">
        <v>100</v>
      </c>
    </row>
    <row r="610" spans="1:2" x14ac:dyDescent="0.2">
      <c r="A610" s="362" t="s">
        <v>615</v>
      </c>
      <c r="B610" s="364">
        <v>100</v>
      </c>
    </row>
    <row r="611" spans="1:2" x14ac:dyDescent="0.2">
      <c r="A611" s="362" t="s">
        <v>616</v>
      </c>
      <c r="B611" s="364">
        <v>500</v>
      </c>
    </row>
    <row r="612" spans="1:2" x14ac:dyDescent="0.2">
      <c r="A612" s="362" t="s">
        <v>617</v>
      </c>
      <c r="B612" s="364">
        <v>100</v>
      </c>
    </row>
    <row r="613" spans="1:2" x14ac:dyDescent="0.2">
      <c r="A613" s="362" t="s">
        <v>416</v>
      </c>
      <c r="B613" s="364">
        <v>100</v>
      </c>
    </row>
    <row r="614" spans="1:2" x14ac:dyDescent="0.2">
      <c r="A614" s="362" t="s">
        <v>552</v>
      </c>
      <c r="B614" s="364">
        <v>1344</v>
      </c>
    </row>
    <row r="615" spans="1:2" x14ac:dyDescent="0.2">
      <c r="A615" s="362" t="s">
        <v>331</v>
      </c>
      <c r="B615" s="364">
        <v>51954</v>
      </c>
    </row>
    <row r="616" spans="1:2" x14ac:dyDescent="0.2">
      <c r="A616" s="362" t="s">
        <v>332</v>
      </c>
      <c r="B616" s="395"/>
    </row>
    <row r="617" spans="1:2" x14ac:dyDescent="0.2">
      <c r="A617" s="362" t="s">
        <v>164</v>
      </c>
      <c r="B617" s="364">
        <v>1000</v>
      </c>
    </row>
    <row r="618" spans="1:2" x14ac:dyDescent="0.2">
      <c r="A618" s="362" t="s">
        <v>532</v>
      </c>
      <c r="B618" s="364">
        <v>1200</v>
      </c>
    </row>
    <row r="619" spans="1:2" x14ac:dyDescent="0.2">
      <c r="A619" s="362" t="s">
        <v>533</v>
      </c>
      <c r="B619" s="364">
        <v>40</v>
      </c>
    </row>
    <row r="620" spans="1:2" x14ac:dyDescent="0.2">
      <c r="A620" s="362" t="s">
        <v>534</v>
      </c>
      <c r="B620" s="364">
        <v>680</v>
      </c>
    </row>
    <row r="621" spans="1:2" x14ac:dyDescent="0.2">
      <c r="A621" s="362" t="s">
        <v>193</v>
      </c>
      <c r="B621" s="364">
        <v>202</v>
      </c>
    </row>
    <row r="622" spans="1:2" x14ac:dyDescent="0.2">
      <c r="A622" s="362" t="s">
        <v>588</v>
      </c>
      <c r="B622" s="364">
        <v>2457</v>
      </c>
    </row>
    <row r="623" spans="1:2" x14ac:dyDescent="0.2">
      <c r="A623" s="362" t="s">
        <v>589</v>
      </c>
      <c r="B623" s="364">
        <v>635</v>
      </c>
    </row>
    <row r="624" spans="1:2" x14ac:dyDescent="0.2">
      <c r="A624" s="362" t="s">
        <v>590</v>
      </c>
      <c r="B624" s="364">
        <v>675</v>
      </c>
    </row>
    <row r="625" spans="1:2" x14ac:dyDescent="0.2">
      <c r="A625" s="362" t="s">
        <v>550</v>
      </c>
      <c r="B625" s="364">
        <v>320</v>
      </c>
    </row>
    <row r="626" spans="1:2" x14ac:dyDescent="0.2">
      <c r="A626" s="362" t="s">
        <v>548</v>
      </c>
      <c r="B626" s="364">
        <v>24235</v>
      </c>
    </row>
    <row r="627" spans="1:2" x14ac:dyDescent="0.2">
      <c r="A627" s="362" t="s">
        <v>551</v>
      </c>
      <c r="B627" s="364">
        <v>900</v>
      </c>
    </row>
    <row r="628" spans="1:2" x14ac:dyDescent="0.2">
      <c r="A628" s="362" t="s">
        <v>333</v>
      </c>
      <c r="B628" s="364">
        <v>32344</v>
      </c>
    </row>
    <row r="629" spans="1:2" x14ac:dyDescent="0.2">
      <c r="A629" s="362" t="s">
        <v>334</v>
      </c>
      <c r="B629" s="364">
        <v>102490</v>
      </c>
    </row>
    <row r="630" spans="1:2" x14ac:dyDescent="0.2">
      <c r="A630" s="362" t="s">
        <v>237</v>
      </c>
      <c r="B630" s="395"/>
    </row>
    <row r="631" spans="1:2" x14ac:dyDescent="0.2">
      <c r="A631" s="362" t="s">
        <v>335</v>
      </c>
      <c r="B631" s="395"/>
    </row>
    <row r="632" spans="1:2" x14ac:dyDescent="0.2">
      <c r="A632" s="362" t="s">
        <v>162</v>
      </c>
      <c r="B632" s="364">
        <v>8024</v>
      </c>
    </row>
    <row r="633" spans="1:2" x14ac:dyDescent="0.2">
      <c r="A633" s="362" t="s">
        <v>202</v>
      </c>
      <c r="B633" s="364">
        <v>7412</v>
      </c>
    </row>
    <row r="634" spans="1:2" x14ac:dyDescent="0.2">
      <c r="A634" s="362" t="s">
        <v>164</v>
      </c>
      <c r="B634" s="364">
        <v>696</v>
      </c>
    </row>
    <row r="635" spans="1:2" x14ac:dyDescent="0.2">
      <c r="A635" s="362" t="s">
        <v>205</v>
      </c>
      <c r="B635" s="364">
        <v>50</v>
      </c>
    </row>
    <row r="636" spans="1:2" x14ac:dyDescent="0.2">
      <c r="A636" s="362" t="s">
        <v>562</v>
      </c>
      <c r="B636" s="364">
        <v>616</v>
      </c>
    </row>
    <row r="637" spans="1:2" x14ac:dyDescent="0.2">
      <c r="A637" s="362" t="s">
        <v>563</v>
      </c>
      <c r="B637" s="364">
        <v>359</v>
      </c>
    </row>
    <row r="638" spans="1:2" x14ac:dyDescent="0.2">
      <c r="A638" s="362" t="s">
        <v>566</v>
      </c>
      <c r="B638" s="364">
        <v>2295</v>
      </c>
    </row>
    <row r="639" spans="1:2" x14ac:dyDescent="0.2">
      <c r="A639" s="362" t="s">
        <v>175</v>
      </c>
      <c r="B639" s="364">
        <v>1050</v>
      </c>
    </row>
    <row r="640" spans="1:2" x14ac:dyDescent="0.2">
      <c r="A640" s="362" t="s">
        <v>567</v>
      </c>
      <c r="B640" s="364">
        <v>40</v>
      </c>
    </row>
    <row r="641" spans="1:2" x14ac:dyDescent="0.2">
      <c r="A641" s="362" t="s">
        <v>176</v>
      </c>
      <c r="B641" s="364">
        <v>200</v>
      </c>
    </row>
    <row r="642" spans="1:2" x14ac:dyDescent="0.2">
      <c r="A642" s="362" t="s">
        <v>568</v>
      </c>
      <c r="B642" s="364">
        <v>30</v>
      </c>
    </row>
    <row r="643" spans="1:2" x14ac:dyDescent="0.2">
      <c r="A643" s="362" t="s">
        <v>177</v>
      </c>
      <c r="B643" s="364">
        <v>50</v>
      </c>
    </row>
    <row r="644" spans="1:2" x14ac:dyDescent="0.2">
      <c r="A644" s="362" t="s">
        <v>569</v>
      </c>
      <c r="B644" s="364">
        <v>50</v>
      </c>
    </row>
    <row r="645" spans="1:2" x14ac:dyDescent="0.2">
      <c r="A645" s="362" t="s">
        <v>178</v>
      </c>
      <c r="B645" s="364">
        <v>100</v>
      </c>
    </row>
    <row r="646" spans="1:2" x14ac:dyDescent="0.2">
      <c r="A646" s="362" t="s">
        <v>570</v>
      </c>
      <c r="B646" s="364">
        <v>2110</v>
      </c>
    </row>
    <row r="647" spans="1:2" x14ac:dyDescent="0.2">
      <c r="A647" s="362" t="s">
        <v>572</v>
      </c>
      <c r="B647" s="364">
        <v>3010</v>
      </c>
    </row>
    <row r="648" spans="1:2" x14ac:dyDescent="0.2">
      <c r="A648" s="362" t="s">
        <v>476</v>
      </c>
      <c r="B648" s="364">
        <v>70</v>
      </c>
    </row>
    <row r="649" spans="1:2" x14ac:dyDescent="0.2">
      <c r="A649" s="362" t="s">
        <v>497</v>
      </c>
      <c r="B649" s="364">
        <v>500</v>
      </c>
    </row>
    <row r="650" spans="1:2" x14ac:dyDescent="0.2">
      <c r="A650" s="362" t="s">
        <v>499</v>
      </c>
      <c r="B650" s="364">
        <v>5000</v>
      </c>
    </row>
    <row r="651" spans="1:2" x14ac:dyDescent="0.2">
      <c r="A651" s="362" t="s">
        <v>477</v>
      </c>
      <c r="B651" s="364">
        <v>100</v>
      </c>
    </row>
    <row r="652" spans="1:2" x14ac:dyDescent="0.2">
      <c r="A652" s="362" t="s">
        <v>478</v>
      </c>
      <c r="B652" s="364">
        <v>135</v>
      </c>
    </row>
    <row r="653" spans="1:2" x14ac:dyDescent="0.2">
      <c r="A653" s="362" t="s">
        <v>577</v>
      </c>
      <c r="B653" s="364">
        <v>20</v>
      </c>
    </row>
    <row r="654" spans="1:2" x14ac:dyDescent="0.2">
      <c r="A654" s="362" t="s">
        <v>578</v>
      </c>
      <c r="B654" s="364">
        <v>20</v>
      </c>
    </row>
    <row r="655" spans="1:2" x14ac:dyDescent="0.2">
      <c r="A655" s="362" t="s">
        <v>480</v>
      </c>
      <c r="B655" s="364">
        <v>150</v>
      </c>
    </row>
    <row r="656" spans="1:2" x14ac:dyDescent="0.2">
      <c r="A656" s="362" t="s">
        <v>579</v>
      </c>
      <c r="B656" s="364">
        <v>30</v>
      </c>
    </row>
    <row r="657" spans="1:2" x14ac:dyDescent="0.2">
      <c r="A657" s="362" t="s">
        <v>580</v>
      </c>
      <c r="B657" s="364">
        <v>5</v>
      </c>
    </row>
    <row r="658" spans="1:2" x14ac:dyDescent="0.2">
      <c r="A658" s="362" t="s">
        <v>582</v>
      </c>
      <c r="B658" s="364">
        <v>10</v>
      </c>
    </row>
    <row r="659" spans="1:2" x14ac:dyDescent="0.2">
      <c r="A659" s="362" t="s">
        <v>336</v>
      </c>
      <c r="B659" s="364">
        <v>32132</v>
      </c>
    </row>
    <row r="660" spans="1:2" x14ac:dyDescent="0.2">
      <c r="A660" s="362" t="s">
        <v>1117</v>
      </c>
      <c r="B660" s="395"/>
    </row>
    <row r="661" spans="1:2" x14ac:dyDescent="0.2">
      <c r="A661" s="362" t="s">
        <v>562</v>
      </c>
      <c r="B661" s="364">
        <v>3630</v>
      </c>
    </row>
    <row r="662" spans="1:2" x14ac:dyDescent="0.2">
      <c r="A662" s="362" t="s">
        <v>567</v>
      </c>
      <c r="B662" s="364">
        <v>510</v>
      </c>
    </row>
    <row r="663" spans="1:2" x14ac:dyDescent="0.2">
      <c r="A663" s="362" t="s">
        <v>568</v>
      </c>
      <c r="B663" s="364">
        <v>350</v>
      </c>
    </row>
    <row r="664" spans="1:2" x14ac:dyDescent="0.2">
      <c r="A664" s="362" t="s">
        <v>569</v>
      </c>
      <c r="B664" s="364">
        <v>250</v>
      </c>
    </row>
    <row r="665" spans="1:2" x14ac:dyDescent="0.2">
      <c r="A665" s="362" t="s">
        <v>476</v>
      </c>
      <c r="B665" s="364">
        <v>170</v>
      </c>
    </row>
    <row r="666" spans="1:2" x14ac:dyDescent="0.2">
      <c r="A666" s="362" t="s">
        <v>198</v>
      </c>
      <c r="B666" s="364">
        <v>1500</v>
      </c>
    </row>
    <row r="667" spans="1:2" x14ac:dyDescent="0.2">
      <c r="A667" s="362" t="s">
        <v>477</v>
      </c>
      <c r="B667" s="364">
        <v>1000</v>
      </c>
    </row>
    <row r="668" spans="1:2" x14ac:dyDescent="0.2">
      <c r="A668" s="362" t="s">
        <v>478</v>
      </c>
      <c r="B668" s="364">
        <v>2876</v>
      </c>
    </row>
    <row r="669" spans="1:2" x14ac:dyDescent="0.2">
      <c r="A669" s="362" t="s">
        <v>487</v>
      </c>
      <c r="B669" s="364">
        <v>400</v>
      </c>
    </row>
    <row r="670" spans="1:2" x14ac:dyDescent="0.2">
      <c r="A670" s="362" t="s">
        <v>488</v>
      </c>
      <c r="B670" s="364">
        <v>12000</v>
      </c>
    </row>
    <row r="671" spans="1:2" x14ac:dyDescent="0.2">
      <c r="A671" s="362" t="s">
        <v>489</v>
      </c>
      <c r="B671" s="364">
        <v>300</v>
      </c>
    </row>
    <row r="672" spans="1:2" x14ac:dyDescent="0.2">
      <c r="A672" s="362" t="s">
        <v>577</v>
      </c>
      <c r="B672" s="364">
        <v>20</v>
      </c>
    </row>
    <row r="673" spans="1:2" x14ac:dyDescent="0.2">
      <c r="A673" s="362" t="s">
        <v>578</v>
      </c>
      <c r="B673" s="364">
        <v>20</v>
      </c>
    </row>
    <row r="674" spans="1:2" x14ac:dyDescent="0.2">
      <c r="A674" s="362" t="s">
        <v>480</v>
      </c>
      <c r="B674" s="364">
        <v>150</v>
      </c>
    </row>
    <row r="675" spans="1:2" x14ac:dyDescent="0.2">
      <c r="A675" s="362" t="s">
        <v>579</v>
      </c>
      <c r="B675" s="364">
        <v>30</v>
      </c>
    </row>
    <row r="676" spans="1:2" x14ac:dyDescent="0.2">
      <c r="A676" s="362" t="s">
        <v>580</v>
      </c>
      <c r="B676" s="364">
        <v>5</v>
      </c>
    </row>
    <row r="677" spans="1:2" x14ac:dyDescent="0.2">
      <c r="A677" s="362" t="s">
        <v>582</v>
      </c>
      <c r="B677" s="364">
        <v>10</v>
      </c>
    </row>
    <row r="678" spans="1:2" x14ac:dyDescent="0.2">
      <c r="A678" s="362" t="s">
        <v>1140</v>
      </c>
      <c r="B678" s="364">
        <v>23221</v>
      </c>
    </row>
    <row r="679" spans="1:2" x14ac:dyDescent="0.2">
      <c r="A679" s="362" t="s">
        <v>337</v>
      </c>
      <c r="B679" s="395"/>
    </row>
    <row r="680" spans="1:2" x14ac:dyDescent="0.2">
      <c r="A680" s="362" t="s">
        <v>164</v>
      </c>
      <c r="B680" s="364">
        <v>1310</v>
      </c>
    </row>
    <row r="681" spans="1:2" x14ac:dyDescent="0.2">
      <c r="A681" s="362" t="s">
        <v>463</v>
      </c>
      <c r="B681" s="364">
        <v>800</v>
      </c>
    </row>
    <row r="682" spans="1:2" x14ac:dyDescent="0.2">
      <c r="A682" s="362" t="s">
        <v>562</v>
      </c>
      <c r="B682" s="364">
        <v>310</v>
      </c>
    </row>
    <row r="683" spans="1:2" x14ac:dyDescent="0.2">
      <c r="A683" s="362" t="s">
        <v>563</v>
      </c>
      <c r="B683" s="364">
        <v>620</v>
      </c>
    </row>
    <row r="684" spans="1:2" x14ac:dyDescent="0.2">
      <c r="A684" s="362" t="s">
        <v>566</v>
      </c>
      <c r="B684" s="364">
        <v>15</v>
      </c>
    </row>
    <row r="685" spans="1:2" x14ac:dyDescent="0.2">
      <c r="A685" s="362" t="s">
        <v>175</v>
      </c>
      <c r="B685" s="364">
        <v>200</v>
      </c>
    </row>
    <row r="686" spans="1:2" x14ac:dyDescent="0.2">
      <c r="A686" s="362" t="s">
        <v>567</v>
      </c>
      <c r="B686" s="364">
        <v>640</v>
      </c>
    </row>
    <row r="687" spans="1:2" x14ac:dyDescent="0.2">
      <c r="A687" s="362" t="s">
        <v>176</v>
      </c>
      <c r="B687" s="364">
        <v>340</v>
      </c>
    </row>
    <row r="688" spans="1:2" x14ac:dyDescent="0.2">
      <c r="A688" s="362" t="s">
        <v>568</v>
      </c>
      <c r="B688" s="364">
        <v>50</v>
      </c>
    </row>
    <row r="689" spans="1:2" x14ac:dyDescent="0.2">
      <c r="A689" s="362" t="s">
        <v>177</v>
      </c>
      <c r="B689" s="364">
        <v>70</v>
      </c>
    </row>
    <row r="690" spans="1:2" x14ac:dyDescent="0.2">
      <c r="A690" s="362" t="s">
        <v>569</v>
      </c>
      <c r="B690" s="364">
        <v>75</v>
      </c>
    </row>
    <row r="691" spans="1:2" x14ac:dyDescent="0.2">
      <c r="A691" s="362" t="s">
        <v>178</v>
      </c>
      <c r="B691" s="364">
        <v>190</v>
      </c>
    </row>
    <row r="692" spans="1:2" x14ac:dyDescent="0.2">
      <c r="A692" s="362" t="s">
        <v>185</v>
      </c>
      <c r="B692" s="364">
        <v>100</v>
      </c>
    </row>
    <row r="693" spans="1:2" x14ac:dyDescent="0.2">
      <c r="A693" s="362" t="s">
        <v>186</v>
      </c>
      <c r="B693" s="364">
        <v>500</v>
      </c>
    </row>
    <row r="694" spans="1:2" x14ac:dyDescent="0.2">
      <c r="A694" s="362" t="s">
        <v>209</v>
      </c>
      <c r="B694" s="364">
        <v>500</v>
      </c>
    </row>
    <row r="695" spans="1:2" x14ac:dyDescent="0.2">
      <c r="A695" s="362" t="s">
        <v>572</v>
      </c>
      <c r="B695" s="364">
        <v>35</v>
      </c>
    </row>
    <row r="696" spans="1:2" x14ac:dyDescent="0.2">
      <c r="A696" s="362" t="s">
        <v>465</v>
      </c>
      <c r="B696" s="364">
        <v>100</v>
      </c>
    </row>
    <row r="697" spans="1:2" x14ac:dyDescent="0.2">
      <c r="A697" s="362" t="s">
        <v>192</v>
      </c>
      <c r="B697" s="364">
        <v>300</v>
      </c>
    </row>
    <row r="698" spans="1:2" x14ac:dyDescent="0.2">
      <c r="A698" s="362" t="s">
        <v>573</v>
      </c>
      <c r="B698" s="364">
        <v>200</v>
      </c>
    </row>
    <row r="699" spans="1:2" x14ac:dyDescent="0.2">
      <c r="A699" s="362" t="s">
        <v>467</v>
      </c>
      <c r="B699" s="364">
        <v>1830</v>
      </c>
    </row>
    <row r="700" spans="1:2" x14ac:dyDescent="0.2">
      <c r="A700" s="362" t="s">
        <v>577</v>
      </c>
      <c r="B700" s="364">
        <v>20</v>
      </c>
    </row>
    <row r="701" spans="1:2" x14ac:dyDescent="0.2">
      <c r="A701" s="362" t="s">
        <v>578</v>
      </c>
      <c r="B701" s="364">
        <v>20</v>
      </c>
    </row>
    <row r="702" spans="1:2" x14ac:dyDescent="0.2">
      <c r="A702" s="362" t="s">
        <v>579</v>
      </c>
      <c r="B702" s="364">
        <v>20</v>
      </c>
    </row>
    <row r="703" spans="1:2" x14ac:dyDescent="0.2">
      <c r="A703" s="362" t="s">
        <v>580</v>
      </c>
      <c r="B703" s="364">
        <v>5</v>
      </c>
    </row>
    <row r="704" spans="1:2" x14ac:dyDescent="0.2">
      <c r="A704" s="362" t="s">
        <v>468</v>
      </c>
      <c r="B704" s="364">
        <v>1000</v>
      </c>
    </row>
    <row r="705" spans="1:2" x14ac:dyDescent="0.2">
      <c r="A705" s="362" t="s">
        <v>470</v>
      </c>
      <c r="B705" s="364">
        <v>60</v>
      </c>
    </row>
    <row r="706" spans="1:2" x14ac:dyDescent="0.2">
      <c r="A706" s="362" t="s">
        <v>472</v>
      </c>
      <c r="B706" s="364">
        <v>1500</v>
      </c>
    </row>
    <row r="707" spans="1:2" x14ac:dyDescent="0.2">
      <c r="A707" s="362" t="s">
        <v>582</v>
      </c>
      <c r="B707" s="364">
        <v>10</v>
      </c>
    </row>
    <row r="708" spans="1:2" x14ac:dyDescent="0.2">
      <c r="A708" s="362" t="s">
        <v>338</v>
      </c>
      <c r="B708" s="364">
        <v>10820</v>
      </c>
    </row>
    <row r="709" spans="1:2" x14ac:dyDescent="0.2">
      <c r="A709" s="362" t="s">
        <v>339</v>
      </c>
      <c r="B709" s="364">
        <v>66173</v>
      </c>
    </row>
    <row r="710" spans="1:2" x14ac:dyDescent="0.2">
      <c r="A710" s="362" t="s">
        <v>238</v>
      </c>
      <c r="B710" s="395"/>
    </row>
    <row r="711" spans="1:2" x14ac:dyDescent="0.2">
      <c r="A711" s="362" t="s">
        <v>340</v>
      </c>
      <c r="B711" s="395"/>
    </row>
    <row r="712" spans="1:2" x14ac:dyDescent="0.2">
      <c r="A712" s="362" t="s">
        <v>214</v>
      </c>
      <c r="B712" s="364">
        <v>8169</v>
      </c>
    </row>
    <row r="713" spans="1:2" x14ac:dyDescent="0.2">
      <c r="A713" s="362" t="s">
        <v>341</v>
      </c>
      <c r="B713" s="364">
        <v>8169</v>
      </c>
    </row>
    <row r="714" spans="1:2" x14ac:dyDescent="0.2">
      <c r="A714" s="362" t="s">
        <v>342</v>
      </c>
      <c r="B714" s="395"/>
    </row>
    <row r="715" spans="1:2" x14ac:dyDescent="0.2">
      <c r="A715" s="362" t="s">
        <v>624</v>
      </c>
      <c r="B715" s="364">
        <v>2636</v>
      </c>
    </row>
    <row r="716" spans="1:2" x14ac:dyDescent="0.2">
      <c r="A716" s="362" t="s">
        <v>343</v>
      </c>
      <c r="B716" s="364">
        <v>2636</v>
      </c>
    </row>
    <row r="717" spans="1:2" x14ac:dyDescent="0.2">
      <c r="A717" s="362" t="s">
        <v>1114</v>
      </c>
      <c r="B717" s="395"/>
    </row>
    <row r="718" spans="1:2" x14ac:dyDescent="0.2">
      <c r="A718" s="362" t="s">
        <v>162</v>
      </c>
      <c r="B718" s="364">
        <v>4273</v>
      </c>
    </row>
    <row r="719" spans="1:2" x14ac:dyDescent="0.2">
      <c r="A719" s="362" t="s">
        <v>163</v>
      </c>
      <c r="B719" s="364">
        <v>3872</v>
      </c>
    </row>
    <row r="720" spans="1:2" x14ac:dyDescent="0.2">
      <c r="A720" s="362" t="s">
        <v>504</v>
      </c>
      <c r="B720" s="364">
        <v>698</v>
      </c>
    </row>
    <row r="721" spans="1:2" x14ac:dyDescent="0.2">
      <c r="A721" s="362" t="s">
        <v>1141</v>
      </c>
      <c r="B721" s="364">
        <v>8843</v>
      </c>
    </row>
    <row r="722" spans="1:2" x14ac:dyDescent="0.2">
      <c r="A722" s="365" t="s">
        <v>344</v>
      </c>
      <c r="B722" s="367">
        <v>19648</v>
      </c>
    </row>
    <row r="723" spans="1:2" x14ac:dyDescent="0.2">
      <c r="A723" s="315" t="s">
        <v>55</v>
      </c>
      <c r="B723" s="354">
        <v>766598.33400000003</v>
      </c>
    </row>
    <row r="724" spans="1:2" x14ac:dyDescent="0.2">
      <c r="A724"/>
      <c r="B724"/>
    </row>
    <row r="725" spans="1:2" x14ac:dyDescent="0.2">
      <c r="A725"/>
      <c r="B725"/>
    </row>
    <row r="726" spans="1:2" x14ac:dyDescent="0.2">
      <c r="A726"/>
      <c r="B726"/>
    </row>
    <row r="727" spans="1:2" x14ac:dyDescent="0.2">
      <c r="A727"/>
      <c r="B727"/>
    </row>
    <row r="728" spans="1:2" x14ac:dyDescent="0.2">
      <c r="A728"/>
      <c r="B728"/>
    </row>
    <row r="729" spans="1:2" x14ac:dyDescent="0.2">
      <c r="A729"/>
      <c r="B729"/>
    </row>
    <row r="730" spans="1:2" x14ac:dyDescent="0.2">
      <c r="A730"/>
      <c r="B730"/>
    </row>
    <row r="731" spans="1:2" x14ac:dyDescent="0.2">
      <c r="A731"/>
      <c r="B731"/>
    </row>
    <row r="732" spans="1:2" x14ac:dyDescent="0.2">
      <c r="A732"/>
      <c r="B732"/>
    </row>
    <row r="733" spans="1:2" x14ac:dyDescent="0.2">
      <c r="A733"/>
      <c r="B733"/>
    </row>
    <row r="734" spans="1:2" x14ac:dyDescent="0.2">
      <c r="A734"/>
      <c r="B734"/>
    </row>
    <row r="735" spans="1:2" x14ac:dyDescent="0.2">
      <c r="A735"/>
      <c r="B735"/>
    </row>
    <row r="736" spans="1:2" x14ac:dyDescent="0.2">
      <c r="A736"/>
      <c r="B736"/>
    </row>
    <row r="737" spans="1:2" x14ac:dyDescent="0.2">
      <c r="A737"/>
      <c r="B737"/>
    </row>
    <row r="738" spans="1:2" x14ac:dyDescent="0.2">
      <c r="A738"/>
      <c r="B738"/>
    </row>
    <row r="739" spans="1:2" x14ac:dyDescent="0.2">
      <c r="A739"/>
      <c r="B739"/>
    </row>
    <row r="740" spans="1:2" x14ac:dyDescent="0.2">
      <c r="A740"/>
      <c r="B740"/>
    </row>
    <row r="741" spans="1:2" x14ac:dyDescent="0.2">
      <c r="A741"/>
      <c r="B741"/>
    </row>
    <row r="742" spans="1:2" x14ac:dyDescent="0.2">
      <c r="A742"/>
      <c r="B742"/>
    </row>
    <row r="743" spans="1:2" x14ac:dyDescent="0.2">
      <c r="A743"/>
      <c r="B743"/>
    </row>
    <row r="744" spans="1:2" x14ac:dyDescent="0.2">
      <c r="A744"/>
      <c r="B744"/>
    </row>
    <row r="745" spans="1:2" x14ac:dyDescent="0.2">
      <c r="A745"/>
      <c r="B745"/>
    </row>
    <row r="746" spans="1:2" x14ac:dyDescent="0.2">
      <c r="A746"/>
      <c r="B746"/>
    </row>
    <row r="747" spans="1:2" x14ac:dyDescent="0.2">
      <c r="A747"/>
      <c r="B747"/>
    </row>
    <row r="748" spans="1:2" x14ac:dyDescent="0.2">
      <c r="A748"/>
      <c r="B748"/>
    </row>
    <row r="749" spans="1:2" x14ac:dyDescent="0.2">
      <c r="A749"/>
      <c r="B749"/>
    </row>
    <row r="750" spans="1:2" x14ac:dyDescent="0.2">
      <c r="A750"/>
      <c r="B750"/>
    </row>
    <row r="751" spans="1:2" x14ac:dyDescent="0.2">
      <c r="A751"/>
      <c r="B751"/>
    </row>
    <row r="752" spans="1:2" x14ac:dyDescent="0.2">
      <c r="A752"/>
      <c r="B752"/>
    </row>
    <row r="753" spans="1:2" x14ac:dyDescent="0.2">
      <c r="A753"/>
      <c r="B753"/>
    </row>
    <row r="754" spans="1:2" x14ac:dyDescent="0.2">
      <c r="A754"/>
      <c r="B754"/>
    </row>
    <row r="755" spans="1:2" x14ac:dyDescent="0.2">
      <c r="A755"/>
      <c r="B755"/>
    </row>
    <row r="756" spans="1:2" x14ac:dyDescent="0.2">
      <c r="A756"/>
      <c r="B756"/>
    </row>
    <row r="757" spans="1:2" x14ac:dyDescent="0.2">
      <c r="A757"/>
      <c r="B757"/>
    </row>
    <row r="758" spans="1:2" x14ac:dyDescent="0.2">
      <c r="A758"/>
      <c r="B758"/>
    </row>
    <row r="759" spans="1:2" x14ac:dyDescent="0.2">
      <c r="A759"/>
      <c r="B759"/>
    </row>
    <row r="760" spans="1:2" x14ac:dyDescent="0.2">
      <c r="A760"/>
      <c r="B760"/>
    </row>
    <row r="761" spans="1:2" x14ac:dyDescent="0.2">
      <c r="A761"/>
      <c r="B761"/>
    </row>
    <row r="762" spans="1:2" x14ac:dyDescent="0.2">
      <c r="A762"/>
      <c r="B762"/>
    </row>
    <row r="763" spans="1:2" x14ac:dyDescent="0.2">
      <c r="A763"/>
      <c r="B763"/>
    </row>
    <row r="764" spans="1:2" x14ac:dyDescent="0.2">
      <c r="A764"/>
      <c r="B764"/>
    </row>
    <row r="765" spans="1:2" x14ac:dyDescent="0.2">
      <c r="A765"/>
      <c r="B765"/>
    </row>
    <row r="766" spans="1:2" x14ac:dyDescent="0.2">
      <c r="A766"/>
      <c r="B766"/>
    </row>
    <row r="767" spans="1:2" x14ac:dyDescent="0.2">
      <c r="A767"/>
      <c r="B767"/>
    </row>
    <row r="768" spans="1:2" x14ac:dyDescent="0.2">
      <c r="A768"/>
      <c r="B768"/>
    </row>
    <row r="769" spans="1:2" x14ac:dyDescent="0.2">
      <c r="A769"/>
      <c r="B769"/>
    </row>
    <row r="770" spans="1:2" x14ac:dyDescent="0.2">
      <c r="A770"/>
      <c r="B770"/>
    </row>
    <row r="771" spans="1:2" x14ac:dyDescent="0.2">
      <c r="A771"/>
      <c r="B771"/>
    </row>
    <row r="772" spans="1:2" x14ac:dyDescent="0.2">
      <c r="A772"/>
      <c r="B772"/>
    </row>
    <row r="773" spans="1:2" x14ac:dyDescent="0.2">
      <c r="A773"/>
      <c r="B773"/>
    </row>
    <row r="774" spans="1:2" x14ac:dyDescent="0.2">
      <c r="A774"/>
      <c r="B774"/>
    </row>
    <row r="775" spans="1:2" x14ac:dyDescent="0.2">
      <c r="A775"/>
      <c r="B775"/>
    </row>
    <row r="776" spans="1:2" x14ac:dyDescent="0.2">
      <c r="A776"/>
      <c r="B776"/>
    </row>
    <row r="777" spans="1:2" x14ac:dyDescent="0.2">
      <c r="A777"/>
      <c r="B777"/>
    </row>
    <row r="778" spans="1:2" x14ac:dyDescent="0.2">
      <c r="A778"/>
      <c r="B778"/>
    </row>
    <row r="779" spans="1:2" x14ac:dyDescent="0.2">
      <c r="A779"/>
      <c r="B779"/>
    </row>
    <row r="780" spans="1:2" x14ac:dyDescent="0.2">
      <c r="A780"/>
      <c r="B780"/>
    </row>
    <row r="781" spans="1:2" x14ac:dyDescent="0.2">
      <c r="A781"/>
      <c r="B781"/>
    </row>
    <row r="782" spans="1:2" x14ac:dyDescent="0.2">
      <c r="A782"/>
      <c r="B782"/>
    </row>
    <row r="783" spans="1:2" x14ac:dyDescent="0.2">
      <c r="A783"/>
      <c r="B783"/>
    </row>
    <row r="784" spans="1:2" x14ac:dyDescent="0.2">
      <c r="A784"/>
      <c r="B784"/>
    </row>
    <row r="785" spans="1:2" x14ac:dyDescent="0.2">
      <c r="A785"/>
      <c r="B785"/>
    </row>
    <row r="786" spans="1:2" x14ac:dyDescent="0.2">
      <c r="A786"/>
      <c r="B786"/>
    </row>
    <row r="787" spans="1:2" x14ac:dyDescent="0.2">
      <c r="A787"/>
      <c r="B787"/>
    </row>
    <row r="788" spans="1:2" x14ac:dyDescent="0.2">
      <c r="A788"/>
      <c r="B788"/>
    </row>
    <row r="789" spans="1:2" x14ac:dyDescent="0.2">
      <c r="A789"/>
      <c r="B789"/>
    </row>
    <row r="790" spans="1:2" x14ac:dyDescent="0.2">
      <c r="A790"/>
      <c r="B790"/>
    </row>
    <row r="791" spans="1:2" x14ac:dyDescent="0.2">
      <c r="A791"/>
      <c r="B791"/>
    </row>
    <row r="792" spans="1:2" x14ac:dyDescent="0.2">
      <c r="A792"/>
      <c r="B792"/>
    </row>
    <row r="793" spans="1:2" x14ac:dyDescent="0.2">
      <c r="A793"/>
      <c r="B793"/>
    </row>
    <row r="794" spans="1:2" x14ac:dyDescent="0.2">
      <c r="A794"/>
      <c r="B794"/>
    </row>
    <row r="795" spans="1:2" x14ac:dyDescent="0.2">
      <c r="A795"/>
      <c r="B795"/>
    </row>
    <row r="796" spans="1:2" x14ac:dyDescent="0.2">
      <c r="A796"/>
      <c r="B796"/>
    </row>
    <row r="797" spans="1:2" x14ac:dyDescent="0.2">
      <c r="A797"/>
      <c r="B797"/>
    </row>
    <row r="798" spans="1:2" x14ac:dyDescent="0.2">
      <c r="A798"/>
      <c r="B798"/>
    </row>
    <row r="799" spans="1:2" x14ac:dyDescent="0.2">
      <c r="A799"/>
      <c r="B799"/>
    </row>
    <row r="800" spans="1:2" x14ac:dyDescent="0.2">
      <c r="A800"/>
      <c r="B800"/>
    </row>
    <row r="801" spans="1:2" x14ac:dyDescent="0.2">
      <c r="A801"/>
      <c r="B801"/>
    </row>
    <row r="802" spans="1:2" x14ac:dyDescent="0.2">
      <c r="A802"/>
      <c r="B802"/>
    </row>
    <row r="803" spans="1:2" x14ac:dyDescent="0.2">
      <c r="A803"/>
      <c r="B803"/>
    </row>
    <row r="804" spans="1:2" x14ac:dyDescent="0.2">
      <c r="A804"/>
      <c r="B804"/>
    </row>
    <row r="805" spans="1:2" x14ac:dyDescent="0.2">
      <c r="A805"/>
      <c r="B805"/>
    </row>
    <row r="806" spans="1:2" x14ac:dyDescent="0.2">
      <c r="A806"/>
      <c r="B806"/>
    </row>
    <row r="807" spans="1:2" x14ac:dyDescent="0.2">
      <c r="A807"/>
      <c r="B807"/>
    </row>
    <row r="808" spans="1:2" x14ac:dyDescent="0.2">
      <c r="A808"/>
      <c r="B808"/>
    </row>
    <row r="809" spans="1:2" x14ac:dyDescent="0.2">
      <c r="A809"/>
      <c r="B809"/>
    </row>
    <row r="810" spans="1:2" x14ac:dyDescent="0.2">
      <c r="A810"/>
      <c r="B810"/>
    </row>
    <row r="811" spans="1:2" x14ac:dyDescent="0.2">
      <c r="A811"/>
      <c r="B811"/>
    </row>
    <row r="812" spans="1:2" x14ac:dyDescent="0.2">
      <c r="A812"/>
      <c r="B812"/>
    </row>
    <row r="813" spans="1:2" x14ac:dyDescent="0.2">
      <c r="A813"/>
      <c r="B813"/>
    </row>
    <row r="814" spans="1:2" x14ac:dyDescent="0.2">
      <c r="A814"/>
      <c r="B814"/>
    </row>
    <row r="815" spans="1:2" x14ac:dyDescent="0.2">
      <c r="A815"/>
      <c r="B815"/>
    </row>
    <row r="816" spans="1:2" x14ac:dyDescent="0.2">
      <c r="A816"/>
      <c r="B816"/>
    </row>
    <row r="817" spans="1:2" x14ac:dyDescent="0.2">
      <c r="A817"/>
      <c r="B817"/>
    </row>
    <row r="818" spans="1:2" x14ac:dyDescent="0.2">
      <c r="A818"/>
      <c r="B818"/>
    </row>
    <row r="819" spans="1:2" x14ac:dyDescent="0.2">
      <c r="A819"/>
      <c r="B819"/>
    </row>
    <row r="820" spans="1:2" x14ac:dyDescent="0.2">
      <c r="A820"/>
      <c r="B820"/>
    </row>
    <row r="821" spans="1:2" x14ac:dyDescent="0.2">
      <c r="A821"/>
      <c r="B821"/>
    </row>
    <row r="822" spans="1:2" x14ac:dyDescent="0.2">
      <c r="A822"/>
      <c r="B822"/>
    </row>
    <row r="823" spans="1:2" x14ac:dyDescent="0.2">
      <c r="A823"/>
      <c r="B823"/>
    </row>
    <row r="824" spans="1:2" x14ac:dyDescent="0.2">
      <c r="A824"/>
      <c r="B824"/>
    </row>
    <row r="825" spans="1:2" x14ac:dyDescent="0.2">
      <c r="A825"/>
      <c r="B825"/>
    </row>
    <row r="826" spans="1:2" x14ac:dyDescent="0.2">
      <c r="A826"/>
      <c r="B826"/>
    </row>
    <row r="827" spans="1:2" x14ac:dyDescent="0.2">
      <c r="A827"/>
      <c r="B827"/>
    </row>
    <row r="828" spans="1:2" x14ac:dyDescent="0.2">
      <c r="A828"/>
      <c r="B828"/>
    </row>
    <row r="829" spans="1:2" x14ac:dyDescent="0.2">
      <c r="A829"/>
      <c r="B829"/>
    </row>
    <row r="830" spans="1:2" x14ac:dyDescent="0.2">
      <c r="A830"/>
      <c r="B830"/>
    </row>
    <row r="831" spans="1:2" x14ac:dyDescent="0.2">
      <c r="A831"/>
      <c r="B831"/>
    </row>
    <row r="832" spans="1:2" x14ac:dyDescent="0.2">
      <c r="A832"/>
      <c r="B832"/>
    </row>
    <row r="833" spans="1:2" x14ac:dyDescent="0.2">
      <c r="A833"/>
      <c r="B833"/>
    </row>
    <row r="834" spans="1:2" x14ac:dyDescent="0.2">
      <c r="A834"/>
      <c r="B834"/>
    </row>
    <row r="835" spans="1:2" x14ac:dyDescent="0.2">
      <c r="A835"/>
      <c r="B835"/>
    </row>
    <row r="836" spans="1:2" x14ac:dyDescent="0.2">
      <c r="A836"/>
      <c r="B836"/>
    </row>
    <row r="837" spans="1:2" x14ac:dyDescent="0.2">
      <c r="A837"/>
      <c r="B837"/>
    </row>
    <row r="838" spans="1:2" x14ac:dyDescent="0.2">
      <c r="A838"/>
      <c r="B838"/>
    </row>
    <row r="839" spans="1:2" x14ac:dyDescent="0.2">
      <c r="A839"/>
      <c r="B839"/>
    </row>
    <row r="840" spans="1:2" x14ac:dyDescent="0.2">
      <c r="A840"/>
      <c r="B840"/>
    </row>
    <row r="841" spans="1:2" x14ac:dyDescent="0.2">
      <c r="A841"/>
      <c r="B841"/>
    </row>
    <row r="842" spans="1:2" x14ac:dyDescent="0.2">
      <c r="A842"/>
      <c r="B842"/>
    </row>
    <row r="843" spans="1:2" x14ac:dyDescent="0.2">
      <c r="A843"/>
      <c r="B843"/>
    </row>
    <row r="844" spans="1:2" x14ac:dyDescent="0.2">
      <c r="A844"/>
      <c r="B844"/>
    </row>
    <row r="845" spans="1:2" x14ac:dyDescent="0.2">
      <c r="A845"/>
      <c r="B845"/>
    </row>
    <row r="846" spans="1:2" x14ac:dyDescent="0.2">
      <c r="A846"/>
      <c r="B846"/>
    </row>
    <row r="847" spans="1:2" x14ac:dyDescent="0.2">
      <c r="A847"/>
      <c r="B847"/>
    </row>
    <row r="848" spans="1:2" x14ac:dyDescent="0.2">
      <c r="A848"/>
      <c r="B848"/>
    </row>
    <row r="849" spans="1:2" x14ac:dyDescent="0.2">
      <c r="A849"/>
      <c r="B849"/>
    </row>
    <row r="850" spans="1:2" x14ac:dyDescent="0.2">
      <c r="A850"/>
      <c r="B850"/>
    </row>
    <row r="851" spans="1:2" x14ac:dyDescent="0.2">
      <c r="A851"/>
      <c r="B851"/>
    </row>
    <row r="852" spans="1:2" x14ac:dyDescent="0.2">
      <c r="A852"/>
      <c r="B852"/>
    </row>
    <row r="853" spans="1:2" x14ac:dyDescent="0.2">
      <c r="A853"/>
      <c r="B853"/>
    </row>
    <row r="854" spans="1:2" x14ac:dyDescent="0.2">
      <c r="A854"/>
      <c r="B854"/>
    </row>
    <row r="855" spans="1:2" x14ac:dyDescent="0.2">
      <c r="A855"/>
      <c r="B855"/>
    </row>
    <row r="856" spans="1:2" x14ac:dyDescent="0.2">
      <c r="A856"/>
      <c r="B856"/>
    </row>
    <row r="857" spans="1:2" x14ac:dyDescent="0.2">
      <c r="A857"/>
      <c r="B857"/>
    </row>
    <row r="858" spans="1:2" x14ac:dyDescent="0.2">
      <c r="A858"/>
      <c r="B858"/>
    </row>
    <row r="859" spans="1:2" x14ac:dyDescent="0.2">
      <c r="A859"/>
      <c r="B859"/>
    </row>
    <row r="860" spans="1:2" x14ac:dyDescent="0.2">
      <c r="A860"/>
      <c r="B860"/>
    </row>
    <row r="861" spans="1:2" x14ac:dyDescent="0.2">
      <c r="A861"/>
      <c r="B861"/>
    </row>
    <row r="862" spans="1:2" x14ac:dyDescent="0.2">
      <c r="A862"/>
      <c r="B862"/>
    </row>
    <row r="863" spans="1:2" x14ac:dyDescent="0.2">
      <c r="A863"/>
      <c r="B863"/>
    </row>
    <row r="864" spans="1:2" x14ac:dyDescent="0.2">
      <c r="A864"/>
      <c r="B864"/>
    </row>
    <row r="865" spans="1:2" x14ac:dyDescent="0.2">
      <c r="A865"/>
      <c r="B865"/>
    </row>
    <row r="866" spans="1:2" x14ac:dyDescent="0.2">
      <c r="A866"/>
      <c r="B866"/>
    </row>
    <row r="867" spans="1:2" x14ac:dyDescent="0.2">
      <c r="A867"/>
      <c r="B867"/>
    </row>
    <row r="868" spans="1:2" x14ac:dyDescent="0.2">
      <c r="A868"/>
      <c r="B868"/>
    </row>
    <row r="869" spans="1:2" x14ac:dyDescent="0.2">
      <c r="A869"/>
      <c r="B869"/>
    </row>
    <row r="870" spans="1:2" x14ac:dyDescent="0.2">
      <c r="A870"/>
      <c r="B870"/>
    </row>
    <row r="871" spans="1:2" x14ac:dyDescent="0.2">
      <c r="A871"/>
      <c r="B871"/>
    </row>
    <row r="872" spans="1:2" x14ac:dyDescent="0.2">
      <c r="A872"/>
      <c r="B872"/>
    </row>
    <row r="873" spans="1:2" x14ac:dyDescent="0.2">
      <c r="A873"/>
      <c r="B873"/>
    </row>
    <row r="874" spans="1:2" x14ac:dyDescent="0.2">
      <c r="A874"/>
      <c r="B874"/>
    </row>
    <row r="875" spans="1:2" x14ac:dyDescent="0.2">
      <c r="A875"/>
      <c r="B875"/>
    </row>
    <row r="876" spans="1:2" x14ac:dyDescent="0.2">
      <c r="A876"/>
      <c r="B876"/>
    </row>
    <row r="877" spans="1:2" x14ac:dyDescent="0.2">
      <c r="A877"/>
      <c r="B877"/>
    </row>
    <row r="878" spans="1:2" x14ac:dyDescent="0.2">
      <c r="A878"/>
      <c r="B878"/>
    </row>
    <row r="879" spans="1:2" x14ac:dyDescent="0.2">
      <c r="A879"/>
      <c r="B879"/>
    </row>
    <row r="880" spans="1:2" x14ac:dyDescent="0.2">
      <c r="A880"/>
      <c r="B880"/>
    </row>
    <row r="881" spans="1:2" x14ac:dyDescent="0.2">
      <c r="A881"/>
      <c r="B881"/>
    </row>
    <row r="882" spans="1:2" x14ac:dyDescent="0.2">
      <c r="A882"/>
      <c r="B882"/>
    </row>
    <row r="883" spans="1:2" x14ac:dyDescent="0.2">
      <c r="A883"/>
      <c r="B883"/>
    </row>
    <row r="884" spans="1:2" x14ac:dyDescent="0.2">
      <c r="A884"/>
      <c r="B884"/>
    </row>
    <row r="885" spans="1:2" x14ac:dyDescent="0.2">
      <c r="A885"/>
      <c r="B885"/>
    </row>
    <row r="886" spans="1:2" x14ac:dyDescent="0.2">
      <c r="A886"/>
      <c r="B886"/>
    </row>
    <row r="887" spans="1:2" x14ac:dyDescent="0.2">
      <c r="A887"/>
      <c r="B887"/>
    </row>
    <row r="888" spans="1:2" x14ac:dyDescent="0.2">
      <c r="A888"/>
      <c r="B888"/>
    </row>
    <row r="889" spans="1:2" x14ac:dyDescent="0.2">
      <c r="A889"/>
      <c r="B889"/>
    </row>
    <row r="890" spans="1:2" x14ac:dyDescent="0.2">
      <c r="A890"/>
      <c r="B890"/>
    </row>
    <row r="891" spans="1:2" x14ac:dyDescent="0.2">
      <c r="A891"/>
      <c r="B891"/>
    </row>
    <row r="892" spans="1:2" x14ac:dyDescent="0.2">
      <c r="A892"/>
      <c r="B892"/>
    </row>
    <row r="893" spans="1:2" x14ac:dyDescent="0.2">
      <c r="A893"/>
      <c r="B893"/>
    </row>
    <row r="894" spans="1:2" x14ac:dyDescent="0.2">
      <c r="A894"/>
      <c r="B894"/>
    </row>
    <row r="895" spans="1:2" x14ac:dyDescent="0.2">
      <c r="A895"/>
      <c r="B895"/>
    </row>
    <row r="896" spans="1:2" x14ac:dyDescent="0.2">
      <c r="A896"/>
      <c r="B896"/>
    </row>
    <row r="897" spans="1:2" x14ac:dyDescent="0.2">
      <c r="A897"/>
      <c r="B897"/>
    </row>
    <row r="898" spans="1:2" x14ac:dyDescent="0.2">
      <c r="A898"/>
      <c r="B898"/>
    </row>
    <row r="899" spans="1:2" x14ac:dyDescent="0.2">
      <c r="A899"/>
      <c r="B899"/>
    </row>
    <row r="900" spans="1:2" x14ac:dyDescent="0.2">
      <c r="A900"/>
      <c r="B900"/>
    </row>
    <row r="901" spans="1:2" x14ac:dyDescent="0.2">
      <c r="A901"/>
      <c r="B901"/>
    </row>
    <row r="902" spans="1:2" x14ac:dyDescent="0.2">
      <c r="A902"/>
      <c r="B902"/>
    </row>
    <row r="903" spans="1:2" x14ac:dyDescent="0.2">
      <c r="A903"/>
      <c r="B903"/>
    </row>
    <row r="904" spans="1:2" x14ac:dyDescent="0.2">
      <c r="A904"/>
      <c r="B904"/>
    </row>
    <row r="905" spans="1:2" x14ac:dyDescent="0.2">
      <c r="A905"/>
      <c r="B905"/>
    </row>
    <row r="906" spans="1:2" x14ac:dyDescent="0.2">
      <c r="A906"/>
      <c r="B906"/>
    </row>
    <row r="907" spans="1:2" x14ac:dyDescent="0.2">
      <c r="A907"/>
      <c r="B907"/>
    </row>
    <row r="908" spans="1:2" x14ac:dyDescent="0.2">
      <c r="A908"/>
      <c r="B908"/>
    </row>
    <row r="909" spans="1:2" x14ac:dyDescent="0.2">
      <c r="A909"/>
      <c r="B909"/>
    </row>
    <row r="910" spans="1:2" x14ac:dyDescent="0.2">
      <c r="A910"/>
      <c r="B910"/>
    </row>
    <row r="911" spans="1:2" x14ac:dyDescent="0.2">
      <c r="A911"/>
      <c r="B911"/>
    </row>
    <row r="912" spans="1:2" x14ac:dyDescent="0.2">
      <c r="A912"/>
      <c r="B912"/>
    </row>
    <row r="913" spans="1:2" x14ac:dyDescent="0.2">
      <c r="A913"/>
      <c r="B913"/>
    </row>
    <row r="914" spans="1:2" x14ac:dyDescent="0.2">
      <c r="A914"/>
      <c r="B914"/>
    </row>
    <row r="915" spans="1:2" x14ac:dyDescent="0.2">
      <c r="A915"/>
      <c r="B915"/>
    </row>
    <row r="916" spans="1:2" x14ac:dyDescent="0.2">
      <c r="A916"/>
      <c r="B916"/>
    </row>
    <row r="917" spans="1:2" x14ac:dyDescent="0.2">
      <c r="A917"/>
      <c r="B917"/>
    </row>
    <row r="918" spans="1:2" x14ac:dyDescent="0.2">
      <c r="A918"/>
      <c r="B918"/>
    </row>
    <row r="919" spans="1:2" x14ac:dyDescent="0.2">
      <c r="A919"/>
      <c r="B919"/>
    </row>
    <row r="920" spans="1:2" x14ac:dyDescent="0.2">
      <c r="A920"/>
      <c r="B920"/>
    </row>
    <row r="921" spans="1:2" x14ac:dyDescent="0.2">
      <c r="A921"/>
      <c r="B921"/>
    </row>
    <row r="922" spans="1:2" x14ac:dyDescent="0.2">
      <c r="A922"/>
      <c r="B922"/>
    </row>
    <row r="923" spans="1:2" x14ac:dyDescent="0.2">
      <c r="A923"/>
      <c r="B923"/>
    </row>
    <row r="924" spans="1:2" x14ac:dyDescent="0.2">
      <c r="A924"/>
      <c r="B924"/>
    </row>
    <row r="925" spans="1:2" x14ac:dyDescent="0.2">
      <c r="A925"/>
      <c r="B925"/>
    </row>
    <row r="926" spans="1:2" x14ac:dyDescent="0.2">
      <c r="A926"/>
      <c r="B926"/>
    </row>
    <row r="927" spans="1:2" x14ac:dyDescent="0.2">
      <c r="A927"/>
      <c r="B927"/>
    </row>
    <row r="928" spans="1:2" x14ac:dyDescent="0.2">
      <c r="A928"/>
      <c r="B928"/>
    </row>
    <row r="929" spans="1:2" x14ac:dyDescent="0.2">
      <c r="A929"/>
      <c r="B929"/>
    </row>
    <row r="930" spans="1:2" x14ac:dyDescent="0.2">
      <c r="A930"/>
      <c r="B930"/>
    </row>
    <row r="931" spans="1:2" x14ac:dyDescent="0.2">
      <c r="A931"/>
      <c r="B931"/>
    </row>
    <row r="932" spans="1:2" x14ac:dyDescent="0.2">
      <c r="A932"/>
      <c r="B932"/>
    </row>
    <row r="933" spans="1:2" x14ac:dyDescent="0.2">
      <c r="A933"/>
      <c r="B933"/>
    </row>
    <row r="934" spans="1:2" x14ac:dyDescent="0.2">
      <c r="A934"/>
      <c r="B934"/>
    </row>
    <row r="935" spans="1:2" x14ac:dyDescent="0.2">
      <c r="A935"/>
      <c r="B935"/>
    </row>
    <row r="936" spans="1:2" x14ac:dyDescent="0.2">
      <c r="A936"/>
      <c r="B936"/>
    </row>
    <row r="937" spans="1:2" x14ac:dyDescent="0.2">
      <c r="A937"/>
      <c r="B937"/>
    </row>
    <row r="938" spans="1:2" x14ac:dyDescent="0.2">
      <c r="A938"/>
      <c r="B938"/>
    </row>
    <row r="939" spans="1:2" x14ac:dyDescent="0.2">
      <c r="A939"/>
      <c r="B939"/>
    </row>
    <row r="940" spans="1:2" x14ac:dyDescent="0.2">
      <c r="A940"/>
      <c r="B940"/>
    </row>
    <row r="941" spans="1:2" x14ac:dyDescent="0.2">
      <c r="A941"/>
      <c r="B941"/>
    </row>
    <row r="942" spans="1:2" x14ac:dyDescent="0.2">
      <c r="A942"/>
      <c r="B942"/>
    </row>
    <row r="943" spans="1:2" x14ac:dyDescent="0.2">
      <c r="A943"/>
      <c r="B943"/>
    </row>
    <row r="944" spans="1:2" x14ac:dyDescent="0.2">
      <c r="A944"/>
      <c r="B944"/>
    </row>
    <row r="945" spans="1:2" x14ac:dyDescent="0.2">
      <c r="A945"/>
      <c r="B945"/>
    </row>
    <row r="946" spans="1:2" x14ac:dyDescent="0.2">
      <c r="A946"/>
      <c r="B946"/>
    </row>
    <row r="947" spans="1:2" x14ac:dyDescent="0.2">
      <c r="A947"/>
      <c r="B947"/>
    </row>
    <row r="948" spans="1:2" x14ac:dyDescent="0.2">
      <c r="A948"/>
      <c r="B948"/>
    </row>
    <row r="949" spans="1:2" x14ac:dyDescent="0.2">
      <c r="A949"/>
      <c r="B949"/>
    </row>
    <row r="950" spans="1:2" x14ac:dyDescent="0.2">
      <c r="A950"/>
      <c r="B950"/>
    </row>
    <row r="951" spans="1:2" x14ac:dyDescent="0.2">
      <c r="A951"/>
      <c r="B951"/>
    </row>
    <row r="952" spans="1:2" x14ac:dyDescent="0.2">
      <c r="A952"/>
      <c r="B952"/>
    </row>
    <row r="953" spans="1:2" x14ac:dyDescent="0.2">
      <c r="A953"/>
      <c r="B953"/>
    </row>
    <row r="954" spans="1:2" x14ac:dyDescent="0.2">
      <c r="A954"/>
      <c r="B954"/>
    </row>
    <row r="955" spans="1:2" x14ac:dyDescent="0.2">
      <c r="A955"/>
      <c r="B955"/>
    </row>
    <row r="956" spans="1:2" x14ac:dyDescent="0.2">
      <c r="A956"/>
      <c r="B956"/>
    </row>
    <row r="957" spans="1:2" x14ac:dyDescent="0.2">
      <c r="A957"/>
      <c r="B957"/>
    </row>
    <row r="958" spans="1:2" x14ac:dyDescent="0.2">
      <c r="A958"/>
      <c r="B958"/>
    </row>
    <row r="959" spans="1:2" x14ac:dyDescent="0.2">
      <c r="A959"/>
      <c r="B959"/>
    </row>
    <row r="960" spans="1:2" x14ac:dyDescent="0.2">
      <c r="A960"/>
      <c r="B960"/>
    </row>
    <row r="961" spans="1:2" x14ac:dyDescent="0.2">
      <c r="A961"/>
      <c r="B961"/>
    </row>
    <row r="962" spans="1:2" x14ac:dyDescent="0.2">
      <c r="A962"/>
      <c r="B962"/>
    </row>
    <row r="963" spans="1:2" x14ac:dyDescent="0.2">
      <c r="A963"/>
      <c r="B963"/>
    </row>
    <row r="964" spans="1:2" x14ac:dyDescent="0.2">
      <c r="A964"/>
      <c r="B964"/>
    </row>
    <row r="965" spans="1:2" x14ac:dyDescent="0.2">
      <c r="A965"/>
      <c r="B965"/>
    </row>
    <row r="966" spans="1:2" x14ac:dyDescent="0.2">
      <c r="A966"/>
      <c r="B966"/>
    </row>
    <row r="967" spans="1:2" x14ac:dyDescent="0.2">
      <c r="A967"/>
      <c r="B967"/>
    </row>
    <row r="968" spans="1:2" x14ac:dyDescent="0.2">
      <c r="A968"/>
      <c r="B968"/>
    </row>
    <row r="969" spans="1:2" x14ac:dyDescent="0.2">
      <c r="A969"/>
      <c r="B969"/>
    </row>
    <row r="970" spans="1:2" x14ac:dyDescent="0.2">
      <c r="A970"/>
      <c r="B970"/>
    </row>
    <row r="971" spans="1:2" x14ac:dyDescent="0.2">
      <c r="A971"/>
      <c r="B971"/>
    </row>
    <row r="972" spans="1:2" x14ac:dyDescent="0.2">
      <c r="A972"/>
      <c r="B972"/>
    </row>
    <row r="973" spans="1:2" x14ac:dyDescent="0.2">
      <c r="A973"/>
      <c r="B973"/>
    </row>
    <row r="974" spans="1:2" x14ac:dyDescent="0.2">
      <c r="A974"/>
      <c r="B974"/>
    </row>
    <row r="975" spans="1:2" x14ac:dyDescent="0.2">
      <c r="A975"/>
      <c r="B975"/>
    </row>
    <row r="976" spans="1:2" x14ac:dyDescent="0.2">
      <c r="A976"/>
      <c r="B976"/>
    </row>
    <row r="977" spans="1:2" x14ac:dyDescent="0.2">
      <c r="A977"/>
      <c r="B977"/>
    </row>
    <row r="978" spans="1:2" x14ac:dyDescent="0.2">
      <c r="A978"/>
      <c r="B978"/>
    </row>
    <row r="979" spans="1:2" x14ac:dyDescent="0.2">
      <c r="A979"/>
      <c r="B979"/>
    </row>
    <row r="980" spans="1:2" x14ac:dyDescent="0.2">
      <c r="A980"/>
      <c r="B980"/>
    </row>
    <row r="981" spans="1:2" x14ac:dyDescent="0.2">
      <c r="A981"/>
      <c r="B981"/>
    </row>
    <row r="982" spans="1:2" x14ac:dyDescent="0.2">
      <c r="A982"/>
      <c r="B982"/>
    </row>
    <row r="983" spans="1:2" x14ac:dyDescent="0.2">
      <c r="A983"/>
      <c r="B983"/>
    </row>
    <row r="984" spans="1:2" x14ac:dyDescent="0.2">
      <c r="A984"/>
      <c r="B984"/>
    </row>
    <row r="985" spans="1:2" x14ac:dyDescent="0.2">
      <c r="A985"/>
      <c r="B985"/>
    </row>
    <row r="986" spans="1:2" x14ac:dyDescent="0.2">
      <c r="A986"/>
      <c r="B986"/>
    </row>
    <row r="987" spans="1:2" x14ac:dyDescent="0.2">
      <c r="A987"/>
      <c r="B987"/>
    </row>
    <row r="988" spans="1:2" x14ac:dyDescent="0.2">
      <c r="A988"/>
      <c r="B988"/>
    </row>
    <row r="989" spans="1:2" x14ac:dyDescent="0.2">
      <c r="A989"/>
      <c r="B989"/>
    </row>
    <row r="990" spans="1:2" x14ac:dyDescent="0.2">
      <c r="A990"/>
      <c r="B990"/>
    </row>
    <row r="991" spans="1:2" x14ac:dyDescent="0.2">
      <c r="A991"/>
      <c r="B991"/>
    </row>
    <row r="992" spans="1:2" x14ac:dyDescent="0.2">
      <c r="A992"/>
      <c r="B992"/>
    </row>
    <row r="993" spans="1:2" x14ac:dyDescent="0.2">
      <c r="A993"/>
      <c r="B993"/>
    </row>
    <row r="994" spans="1:2" x14ac:dyDescent="0.2">
      <c r="A994"/>
      <c r="B994"/>
    </row>
    <row r="995" spans="1:2" x14ac:dyDescent="0.2">
      <c r="A995"/>
      <c r="B995"/>
    </row>
    <row r="996" spans="1:2" x14ac:dyDescent="0.2">
      <c r="A996"/>
      <c r="B996"/>
    </row>
    <row r="997" spans="1:2" x14ac:dyDescent="0.2">
      <c r="A997"/>
      <c r="B997"/>
    </row>
    <row r="998" spans="1:2" x14ac:dyDescent="0.2">
      <c r="A998"/>
      <c r="B998"/>
    </row>
    <row r="999" spans="1:2" x14ac:dyDescent="0.2">
      <c r="A999"/>
      <c r="B999"/>
    </row>
    <row r="1000" spans="1:2" x14ac:dyDescent="0.2">
      <c r="A1000"/>
      <c r="B1000"/>
    </row>
    <row r="1001" spans="1:2" x14ac:dyDescent="0.2">
      <c r="A1001"/>
      <c r="B1001"/>
    </row>
    <row r="1002" spans="1:2" x14ac:dyDescent="0.2">
      <c r="A1002"/>
      <c r="B1002"/>
    </row>
    <row r="1003" spans="1:2" x14ac:dyDescent="0.2">
      <c r="A1003"/>
      <c r="B1003"/>
    </row>
    <row r="1004" spans="1:2" x14ac:dyDescent="0.2">
      <c r="A1004"/>
      <c r="B1004"/>
    </row>
    <row r="1005" spans="1:2" x14ac:dyDescent="0.2">
      <c r="A1005"/>
      <c r="B1005"/>
    </row>
    <row r="1006" spans="1:2" x14ac:dyDescent="0.2">
      <c r="A1006"/>
      <c r="B1006"/>
    </row>
    <row r="1007" spans="1:2" x14ac:dyDescent="0.2">
      <c r="A1007"/>
      <c r="B1007"/>
    </row>
    <row r="1008" spans="1:2" x14ac:dyDescent="0.2">
      <c r="A1008"/>
      <c r="B1008"/>
    </row>
    <row r="1009" spans="1:2" x14ac:dyDescent="0.2">
      <c r="A1009"/>
      <c r="B1009"/>
    </row>
    <row r="1010" spans="1:2" x14ac:dyDescent="0.2">
      <c r="A1010"/>
      <c r="B1010"/>
    </row>
    <row r="1011" spans="1:2" x14ac:dyDescent="0.2">
      <c r="A1011"/>
      <c r="B1011"/>
    </row>
    <row r="1012" spans="1:2" x14ac:dyDescent="0.2">
      <c r="A1012"/>
      <c r="B1012"/>
    </row>
    <row r="1013" spans="1:2" x14ac:dyDescent="0.2">
      <c r="A1013"/>
      <c r="B1013"/>
    </row>
    <row r="1014" spans="1:2" x14ac:dyDescent="0.2">
      <c r="A1014"/>
      <c r="B1014"/>
    </row>
    <row r="1015" spans="1:2" x14ac:dyDescent="0.2">
      <c r="A1015"/>
      <c r="B1015"/>
    </row>
    <row r="1016" spans="1:2" x14ac:dyDescent="0.2">
      <c r="A1016"/>
      <c r="B1016"/>
    </row>
    <row r="1017" spans="1:2" x14ac:dyDescent="0.2">
      <c r="A1017"/>
      <c r="B1017"/>
    </row>
    <row r="1018" spans="1:2" x14ac:dyDescent="0.2">
      <c r="A1018"/>
      <c r="B1018"/>
    </row>
    <row r="1019" spans="1:2" x14ac:dyDescent="0.2">
      <c r="A1019"/>
      <c r="B1019"/>
    </row>
    <row r="1020" spans="1:2" x14ac:dyDescent="0.2">
      <c r="A1020"/>
      <c r="B1020"/>
    </row>
    <row r="1021" spans="1:2" x14ac:dyDescent="0.2">
      <c r="A1021"/>
      <c r="B1021"/>
    </row>
    <row r="1022" spans="1:2" x14ac:dyDescent="0.2">
      <c r="A1022"/>
      <c r="B1022"/>
    </row>
    <row r="1023" spans="1:2" x14ac:dyDescent="0.2">
      <c r="A1023"/>
      <c r="B1023"/>
    </row>
    <row r="1024" spans="1:2" x14ac:dyDescent="0.2">
      <c r="A1024"/>
      <c r="B1024"/>
    </row>
    <row r="1025" spans="1:2" x14ac:dyDescent="0.2">
      <c r="A1025"/>
      <c r="B1025"/>
    </row>
    <row r="1026" spans="1:2" x14ac:dyDescent="0.2">
      <c r="A1026"/>
      <c r="B1026"/>
    </row>
    <row r="1027" spans="1:2" x14ac:dyDescent="0.2">
      <c r="A1027"/>
      <c r="B1027"/>
    </row>
    <row r="1028" spans="1:2" x14ac:dyDescent="0.2">
      <c r="A1028"/>
      <c r="B1028"/>
    </row>
    <row r="1029" spans="1:2" x14ac:dyDescent="0.2">
      <c r="A1029"/>
      <c r="B1029"/>
    </row>
    <row r="1030" spans="1:2" x14ac:dyDescent="0.2">
      <c r="A1030"/>
      <c r="B1030"/>
    </row>
    <row r="1031" spans="1:2" x14ac:dyDescent="0.2">
      <c r="A1031"/>
      <c r="B1031"/>
    </row>
    <row r="1032" spans="1:2" x14ac:dyDescent="0.2">
      <c r="A1032"/>
      <c r="B1032"/>
    </row>
    <row r="1033" spans="1:2" x14ac:dyDescent="0.2">
      <c r="A1033"/>
      <c r="B1033"/>
    </row>
    <row r="1034" spans="1:2" x14ac:dyDescent="0.2">
      <c r="A1034"/>
      <c r="B1034"/>
    </row>
    <row r="1035" spans="1:2" x14ac:dyDescent="0.2">
      <c r="A1035"/>
      <c r="B1035"/>
    </row>
    <row r="1036" spans="1:2" x14ac:dyDescent="0.2">
      <c r="A1036"/>
      <c r="B1036"/>
    </row>
    <row r="1037" spans="1:2" x14ac:dyDescent="0.2">
      <c r="A1037"/>
      <c r="B1037"/>
    </row>
    <row r="1038" spans="1:2" x14ac:dyDescent="0.2">
      <c r="A1038"/>
      <c r="B1038"/>
    </row>
    <row r="1039" spans="1:2" x14ac:dyDescent="0.2">
      <c r="A1039"/>
      <c r="B1039"/>
    </row>
    <row r="1040" spans="1:2" x14ac:dyDescent="0.2">
      <c r="A1040"/>
      <c r="B1040"/>
    </row>
    <row r="1041" spans="1:2" x14ac:dyDescent="0.2">
      <c r="A1041"/>
      <c r="B1041"/>
    </row>
    <row r="1042" spans="1:2" x14ac:dyDescent="0.2">
      <c r="A1042"/>
      <c r="B1042"/>
    </row>
    <row r="1043" spans="1:2" x14ac:dyDescent="0.2">
      <c r="A1043"/>
      <c r="B1043"/>
    </row>
    <row r="1044" spans="1:2" x14ac:dyDescent="0.2">
      <c r="A1044"/>
      <c r="B1044"/>
    </row>
    <row r="1045" spans="1:2" x14ac:dyDescent="0.2">
      <c r="A1045"/>
      <c r="B1045"/>
    </row>
    <row r="1046" spans="1:2" x14ac:dyDescent="0.2">
      <c r="A1046"/>
      <c r="B1046"/>
    </row>
    <row r="1047" spans="1:2" x14ac:dyDescent="0.2">
      <c r="A1047"/>
      <c r="B1047"/>
    </row>
    <row r="1048" spans="1:2" x14ac:dyDescent="0.2">
      <c r="A1048"/>
      <c r="B1048"/>
    </row>
    <row r="1049" spans="1:2" x14ac:dyDescent="0.2">
      <c r="A1049"/>
      <c r="B1049"/>
    </row>
    <row r="1050" spans="1:2" x14ac:dyDescent="0.2">
      <c r="A1050"/>
      <c r="B1050"/>
    </row>
    <row r="1051" spans="1:2" x14ac:dyDescent="0.2">
      <c r="A1051"/>
      <c r="B1051"/>
    </row>
    <row r="1052" spans="1:2" x14ac:dyDescent="0.2">
      <c r="A1052"/>
      <c r="B1052"/>
    </row>
    <row r="1053" spans="1:2" x14ac:dyDescent="0.2">
      <c r="A1053"/>
      <c r="B1053"/>
    </row>
    <row r="1054" spans="1:2" x14ac:dyDescent="0.2">
      <c r="A1054"/>
      <c r="B1054"/>
    </row>
    <row r="1055" spans="1:2" x14ac:dyDescent="0.2">
      <c r="A1055"/>
      <c r="B1055"/>
    </row>
    <row r="1056" spans="1:2" x14ac:dyDescent="0.2">
      <c r="A1056"/>
      <c r="B1056"/>
    </row>
    <row r="1057" spans="1:2" x14ac:dyDescent="0.2">
      <c r="A1057"/>
      <c r="B1057"/>
    </row>
    <row r="1058" spans="1:2" x14ac:dyDescent="0.2">
      <c r="A1058"/>
      <c r="B1058"/>
    </row>
    <row r="1059" spans="1:2" x14ac:dyDescent="0.2">
      <c r="A1059"/>
      <c r="B1059"/>
    </row>
    <row r="1060" spans="1:2" x14ac:dyDescent="0.2">
      <c r="A1060"/>
      <c r="B1060"/>
    </row>
    <row r="1061" spans="1:2" x14ac:dyDescent="0.2">
      <c r="A1061"/>
      <c r="B1061"/>
    </row>
    <row r="1062" spans="1:2" x14ac:dyDescent="0.2">
      <c r="A1062"/>
      <c r="B1062"/>
    </row>
    <row r="1063" spans="1:2" x14ac:dyDescent="0.2">
      <c r="A1063"/>
      <c r="B1063"/>
    </row>
    <row r="1064" spans="1:2" x14ac:dyDescent="0.2">
      <c r="A1064"/>
      <c r="B1064"/>
    </row>
    <row r="1065" spans="1:2" x14ac:dyDescent="0.2">
      <c r="A1065"/>
      <c r="B1065"/>
    </row>
    <row r="1066" spans="1:2" x14ac:dyDescent="0.2">
      <c r="A1066"/>
      <c r="B1066"/>
    </row>
    <row r="1067" spans="1:2" x14ac:dyDescent="0.2">
      <c r="A1067"/>
      <c r="B1067"/>
    </row>
    <row r="1068" spans="1:2" x14ac:dyDescent="0.2">
      <c r="A1068"/>
      <c r="B1068"/>
    </row>
    <row r="1069" spans="1:2" x14ac:dyDescent="0.2">
      <c r="A1069"/>
      <c r="B1069"/>
    </row>
    <row r="1070" spans="1:2" x14ac:dyDescent="0.2">
      <c r="A1070"/>
      <c r="B1070"/>
    </row>
    <row r="1071" spans="1:2" x14ac:dyDescent="0.2">
      <c r="A1071"/>
      <c r="B1071"/>
    </row>
    <row r="1072" spans="1:2" x14ac:dyDescent="0.2">
      <c r="A1072"/>
      <c r="B1072"/>
    </row>
    <row r="1073" spans="1:2" x14ac:dyDescent="0.2">
      <c r="A1073"/>
      <c r="B1073"/>
    </row>
    <row r="1074" spans="1:2" x14ac:dyDescent="0.2">
      <c r="A1074"/>
      <c r="B1074"/>
    </row>
    <row r="1075" spans="1:2" x14ac:dyDescent="0.2">
      <c r="A1075"/>
      <c r="B1075"/>
    </row>
    <row r="1076" spans="1:2" x14ac:dyDescent="0.2">
      <c r="A1076"/>
      <c r="B1076"/>
    </row>
    <row r="1077" spans="1:2" x14ac:dyDescent="0.2">
      <c r="A1077"/>
      <c r="B1077"/>
    </row>
    <row r="1078" spans="1:2" x14ac:dyDescent="0.2">
      <c r="A1078"/>
      <c r="B1078"/>
    </row>
    <row r="1079" spans="1:2" x14ac:dyDescent="0.2">
      <c r="A1079"/>
      <c r="B1079"/>
    </row>
    <row r="1080" spans="1:2" x14ac:dyDescent="0.2">
      <c r="A1080"/>
      <c r="B1080"/>
    </row>
    <row r="1081" spans="1:2" x14ac:dyDescent="0.2">
      <c r="A1081"/>
      <c r="B1081"/>
    </row>
    <row r="1082" spans="1:2" x14ac:dyDescent="0.2">
      <c r="A1082"/>
      <c r="B1082"/>
    </row>
    <row r="1083" spans="1:2" x14ac:dyDescent="0.2">
      <c r="A1083"/>
      <c r="B1083"/>
    </row>
    <row r="1084" spans="1:2" x14ac:dyDescent="0.2">
      <c r="A1084"/>
      <c r="B1084"/>
    </row>
    <row r="1085" spans="1:2" x14ac:dyDescent="0.2">
      <c r="A1085"/>
      <c r="B1085"/>
    </row>
    <row r="1086" spans="1:2" x14ac:dyDescent="0.2">
      <c r="A1086"/>
      <c r="B1086"/>
    </row>
    <row r="1087" spans="1:2" x14ac:dyDescent="0.2">
      <c r="A1087"/>
      <c r="B1087"/>
    </row>
    <row r="1088" spans="1:2" x14ac:dyDescent="0.2">
      <c r="A1088"/>
      <c r="B1088"/>
    </row>
    <row r="1089" spans="1:2" x14ac:dyDescent="0.2">
      <c r="A1089"/>
      <c r="B1089"/>
    </row>
    <row r="1090" spans="1:2" x14ac:dyDescent="0.2">
      <c r="A1090"/>
      <c r="B1090"/>
    </row>
    <row r="1091" spans="1:2" x14ac:dyDescent="0.2">
      <c r="A1091"/>
      <c r="B1091"/>
    </row>
    <row r="1092" spans="1:2" x14ac:dyDescent="0.2">
      <c r="A1092"/>
      <c r="B1092"/>
    </row>
    <row r="1093" spans="1:2" x14ac:dyDescent="0.2">
      <c r="A1093"/>
      <c r="B1093"/>
    </row>
    <row r="1094" spans="1:2" x14ac:dyDescent="0.2">
      <c r="A1094"/>
      <c r="B1094"/>
    </row>
    <row r="1095" spans="1:2" x14ac:dyDescent="0.2">
      <c r="A1095"/>
      <c r="B1095"/>
    </row>
    <row r="1096" spans="1:2" x14ac:dyDescent="0.2">
      <c r="A1096"/>
      <c r="B1096"/>
    </row>
    <row r="1097" spans="1:2" x14ac:dyDescent="0.2">
      <c r="A1097"/>
      <c r="B1097"/>
    </row>
    <row r="1098" spans="1:2" x14ac:dyDescent="0.2">
      <c r="A1098"/>
      <c r="B1098"/>
    </row>
    <row r="1099" spans="1:2" x14ac:dyDescent="0.2">
      <c r="A1099"/>
      <c r="B1099"/>
    </row>
    <row r="1100" spans="1:2" x14ac:dyDescent="0.2">
      <c r="A1100"/>
      <c r="B1100"/>
    </row>
    <row r="1101" spans="1:2" x14ac:dyDescent="0.2">
      <c r="A1101"/>
      <c r="B1101"/>
    </row>
    <row r="1102" spans="1:2" x14ac:dyDescent="0.2">
      <c r="A1102"/>
      <c r="B1102"/>
    </row>
    <row r="1103" spans="1:2" x14ac:dyDescent="0.2">
      <c r="A1103"/>
      <c r="B1103"/>
    </row>
    <row r="1104" spans="1:2" x14ac:dyDescent="0.2">
      <c r="A1104"/>
      <c r="B1104"/>
    </row>
    <row r="1105" spans="1:2" x14ac:dyDescent="0.2">
      <c r="A1105"/>
      <c r="B1105"/>
    </row>
    <row r="1106" spans="1:2" x14ac:dyDescent="0.2">
      <c r="A1106"/>
      <c r="B1106"/>
    </row>
    <row r="1107" spans="1:2" x14ac:dyDescent="0.2">
      <c r="A1107"/>
      <c r="B1107"/>
    </row>
    <row r="1108" spans="1:2" x14ac:dyDescent="0.2">
      <c r="A1108"/>
      <c r="B1108"/>
    </row>
    <row r="1109" spans="1:2" x14ac:dyDescent="0.2">
      <c r="A1109"/>
      <c r="B1109"/>
    </row>
    <row r="1110" spans="1:2" x14ac:dyDescent="0.2">
      <c r="A1110"/>
      <c r="B1110"/>
    </row>
    <row r="1111" spans="1:2" x14ac:dyDescent="0.2">
      <c r="A1111"/>
      <c r="B1111"/>
    </row>
    <row r="1112" spans="1:2" x14ac:dyDescent="0.2">
      <c r="A1112"/>
      <c r="B1112"/>
    </row>
    <row r="1113" spans="1:2" x14ac:dyDescent="0.2">
      <c r="A1113"/>
      <c r="B1113"/>
    </row>
    <row r="1114" spans="1:2" x14ac:dyDescent="0.2">
      <c r="A1114"/>
      <c r="B1114"/>
    </row>
    <row r="1115" spans="1:2" x14ac:dyDescent="0.2">
      <c r="A1115"/>
      <c r="B1115"/>
    </row>
    <row r="1116" spans="1:2" x14ac:dyDescent="0.2">
      <c r="A1116"/>
      <c r="B1116"/>
    </row>
    <row r="1117" spans="1:2" x14ac:dyDescent="0.2">
      <c r="A1117"/>
      <c r="B1117"/>
    </row>
    <row r="1118" spans="1:2" x14ac:dyDescent="0.2">
      <c r="A1118"/>
      <c r="B1118"/>
    </row>
    <row r="1119" spans="1:2" x14ac:dyDescent="0.2">
      <c r="A1119"/>
      <c r="B1119"/>
    </row>
    <row r="1120" spans="1:2" x14ac:dyDescent="0.2">
      <c r="A1120"/>
      <c r="B1120"/>
    </row>
    <row r="1121" spans="1:2" x14ac:dyDescent="0.2">
      <c r="A1121"/>
      <c r="B1121"/>
    </row>
    <row r="1122" spans="1:2" x14ac:dyDescent="0.2">
      <c r="A1122"/>
      <c r="B1122"/>
    </row>
    <row r="1123" spans="1:2" x14ac:dyDescent="0.2">
      <c r="A1123"/>
      <c r="B1123"/>
    </row>
    <row r="1124" spans="1:2" x14ac:dyDescent="0.2">
      <c r="A1124"/>
      <c r="B1124"/>
    </row>
    <row r="1125" spans="1:2" x14ac:dyDescent="0.2">
      <c r="A1125"/>
      <c r="B1125"/>
    </row>
    <row r="1126" spans="1:2" x14ac:dyDescent="0.2">
      <c r="A1126"/>
      <c r="B1126"/>
    </row>
    <row r="1127" spans="1:2" x14ac:dyDescent="0.2">
      <c r="A1127"/>
      <c r="B1127"/>
    </row>
    <row r="1128" spans="1:2" x14ac:dyDescent="0.2">
      <c r="A1128"/>
      <c r="B1128"/>
    </row>
    <row r="1129" spans="1:2" x14ac:dyDescent="0.2">
      <c r="A1129"/>
      <c r="B1129"/>
    </row>
    <row r="1130" spans="1:2" x14ac:dyDescent="0.2">
      <c r="A1130"/>
      <c r="B1130"/>
    </row>
    <row r="1131" spans="1:2" x14ac:dyDescent="0.2">
      <c r="A1131"/>
      <c r="B1131"/>
    </row>
    <row r="1132" spans="1:2" x14ac:dyDescent="0.2">
      <c r="A1132"/>
      <c r="B1132"/>
    </row>
    <row r="1133" spans="1:2" x14ac:dyDescent="0.2">
      <c r="A1133"/>
      <c r="B1133"/>
    </row>
    <row r="1134" spans="1:2" x14ac:dyDescent="0.2">
      <c r="A1134"/>
      <c r="B1134"/>
    </row>
    <row r="1135" spans="1:2" x14ac:dyDescent="0.2">
      <c r="A1135"/>
      <c r="B1135"/>
    </row>
    <row r="1136" spans="1:2" x14ac:dyDescent="0.2">
      <c r="A1136"/>
      <c r="B1136"/>
    </row>
    <row r="1137" spans="1:2" x14ac:dyDescent="0.2">
      <c r="A1137"/>
      <c r="B1137"/>
    </row>
    <row r="1138" spans="1:2" x14ac:dyDescent="0.2">
      <c r="A1138"/>
      <c r="B1138"/>
    </row>
    <row r="1139" spans="1:2" x14ac:dyDescent="0.2">
      <c r="A1139"/>
      <c r="B1139"/>
    </row>
    <row r="1140" spans="1:2" x14ac:dyDescent="0.2">
      <c r="A1140"/>
      <c r="B1140"/>
    </row>
    <row r="1141" spans="1:2" x14ac:dyDescent="0.2">
      <c r="A1141"/>
      <c r="B1141"/>
    </row>
    <row r="1142" spans="1:2" x14ac:dyDescent="0.2">
      <c r="A1142"/>
      <c r="B1142"/>
    </row>
    <row r="1143" spans="1:2" x14ac:dyDescent="0.2">
      <c r="A1143"/>
      <c r="B1143"/>
    </row>
    <row r="1144" spans="1:2" x14ac:dyDescent="0.2">
      <c r="A1144"/>
      <c r="B1144"/>
    </row>
    <row r="1145" spans="1:2" x14ac:dyDescent="0.2">
      <c r="A1145"/>
      <c r="B1145"/>
    </row>
    <row r="1146" spans="1:2" x14ac:dyDescent="0.2">
      <c r="A1146"/>
      <c r="B1146"/>
    </row>
    <row r="1147" spans="1:2" x14ac:dyDescent="0.2">
      <c r="A1147"/>
      <c r="B1147"/>
    </row>
    <row r="1148" spans="1:2" x14ac:dyDescent="0.2">
      <c r="A1148"/>
      <c r="B1148"/>
    </row>
    <row r="1149" spans="1:2" x14ac:dyDescent="0.2">
      <c r="A1149"/>
      <c r="B1149"/>
    </row>
    <row r="1150" spans="1:2" x14ac:dyDescent="0.2">
      <c r="A1150"/>
      <c r="B1150"/>
    </row>
    <row r="1151" spans="1:2" x14ac:dyDescent="0.2">
      <c r="A1151"/>
      <c r="B1151"/>
    </row>
    <row r="1152" spans="1:2" x14ac:dyDescent="0.2">
      <c r="A1152"/>
      <c r="B1152"/>
    </row>
    <row r="1153" spans="1:2" x14ac:dyDescent="0.2">
      <c r="A1153"/>
      <c r="B1153"/>
    </row>
    <row r="1154" spans="1:2" x14ac:dyDescent="0.2">
      <c r="A1154"/>
      <c r="B1154"/>
    </row>
    <row r="1155" spans="1:2" x14ac:dyDescent="0.2">
      <c r="A1155"/>
      <c r="B1155"/>
    </row>
    <row r="1156" spans="1:2" x14ac:dyDescent="0.2">
      <c r="A1156"/>
      <c r="B1156"/>
    </row>
    <row r="1157" spans="1:2" x14ac:dyDescent="0.2">
      <c r="A1157"/>
      <c r="B1157"/>
    </row>
    <row r="1158" spans="1:2" x14ac:dyDescent="0.2">
      <c r="A1158"/>
      <c r="B1158"/>
    </row>
    <row r="1159" spans="1:2" x14ac:dyDescent="0.2">
      <c r="A1159"/>
      <c r="B1159"/>
    </row>
    <row r="1160" spans="1:2" x14ac:dyDescent="0.2">
      <c r="A1160"/>
      <c r="B1160"/>
    </row>
    <row r="1161" spans="1:2" x14ac:dyDescent="0.2">
      <c r="A1161"/>
      <c r="B1161"/>
    </row>
    <row r="1162" spans="1:2" x14ac:dyDescent="0.2">
      <c r="A1162"/>
      <c r="B1162"/>
    </row>
    <row r="1163" spans="1:2" x14ac:dyDescent="0.2">
      <c r="A1163"/>
      <c r="B1163"/>
    </row>
    <row r="1164" spans="1:2" x14ac:dyDescent="0.2">
      <c r="A1164"/>
      <c r="B1164"/>
    </row>
    <row r="1165" spans="1:2" x14ac:dyDescent="0.2">
      <c r="A1165"/>
      <c r="B1165"/>
    </row>
    <row r="1166" spans="1:2" x14ac:dyDescent="0.2">
      <c r="A1166"/>
      <c r="B1166"/>
    </row>
    <row r="1167" spans="1:2" x14ac:dyDescent="0.2">
      <c r="A1167"/>
      <c r="B1167"/>
    </row>
    <row r="1168" spans="1:2" x14ac:dyDescent="0.2">
      <c r="A1168"/>
      <c r="B1168"/>
    </row>
    <row r="1169" spans="1:2" x14ac:dyDescent="0.2">
      <c r="A1169"/>
      <c r="B1169"/>
    </row>
    <row r="1170" spans="1:2" x14ac:dyDescent="0.2">
      <c r="A1170"/>
      <c r="B1170"/>
    </row>
    <row r="1171" spans="1:2" x14ac:dyDescent="0.2">
      <c r="A1171"/>
      <c r="B1171"/>
    </row>
    <row r="1172" spans="1:2" x14ac:dyDescent="0.2">
      <c r="A1172"/>
      <c r="B1172"/>
    </row>
    <row r="1173" spans="1:2" x14ac:dyDescent="0.2">
      <c r="A1173"/>
      <c r="B1173"/>
    </row>
    <row r="1174" spans="1:2" x14ac:dyDescent="0.2">
      <c r="A1174"/>
      <c r="B1174"/>
    </row>
    <row r="1175" spans="1:2" x14ac:dyDescent="0.2">
      <c r="A1175"/>
      <c r="B1175"/>
    </row>
    <row r="1176" spans="1:2" x14ac:dyDescent="0.2">
      <c r="A1176"/>
      <c r="B1176"/>
    </row>
    <row r="1177" spans="1:2" x14ac:dyDescent="0.2">
      <c r="A1177"/>
      <c r="B1177"/>
    </row>
    <row r="1178" spans="1:2" x14ac:dyDescent="0.2">
      <c r="A1178"/>
      <c r="B1178"/>
    </row>
    <row r="1179" spans="1:2" x14ac:dyDescent="0.2">
      <c r="A1179"/>
      <c r="B1179"/>
    </row>
    <row r="1180" spans="1:2" x14ac:dyDescent="0.2">
      <c r="A1180"/>
      <c r="B1180"/>
    </row>
    <row r="1181" spans="1:2" x14ac:dyDescent="0.2">
      <c r="A1181"/>
      <c r="B1181"/>
    </row>
    <row r="1182" spans="1:2" x14ac:dyDescent="0.2">
      <c r="A1182"/>
      <c r="B1182"/>
    </row>
    <row r="1183" spans="1:2" x14ac:dyDescent="0.2">
      <c r="A1183"/>
      <c r="B1183"/>
    </row>
    <row r="1184" spans="1:2" x14ac:dyDescent="0.2">
      <c r="A1184"/>
      <c r="B1184"/>
    </row>
    <row r="1185" spans="1:2" x14ac:dyDescent="0.2">
      <c r="A1185"/>
      <c r="B1185"/>
    </row>
    <row r="1186" spans="1:2" x14ac:dyDescent="0.2">
      <c r="A1186"/>
      <c r="B1186"/>
    </row>
    <row r="1187" spans="1:2" x14ac:dyDescent="0.2">
      <c r="A1187"/>
      <c r="B1187"/>
    </row>
    <row r="1188" spans="1:2" x14ac:dyDescent="0.2">
      <c r="A1188"/>
      <c r="B1188"/>
    </row>
    <row r="1189" spans="1:2" x14ac:dyDescent="0.2">
      <c r="A1189"/>
      <c r="B1189"/>
    </row>
    <row r="1190" spans="1:2" x14ac:dyDescent="0.2">
      <c r="A1190"/>
      <c r="B1190"/>
    </row>
    <row r="1191" spans="1:2" x14ac:dyDescent="0.2">
      <c r="A1191"/>
      <c r="B1191"/>
    </row>
    <row r="1192" spans="1:2" x14ac:dyDescent="0.2">
      <c r="A1192"/>
      <c r="B1192"/>
    </row>
    <row r="1193" spans="1:2" x14ac:dyDescent="0.2">
      <c r="A1193"/>
      <c r="B1193"/>
    </row>
    <row r="1194" spans="1:2" x14ac:dyDescent="0.2">
      <c r="A1194"/>
      <c r="B1194"/>
    </row>
    <row r="1195" spans="1:2" x14ac:dyDescent="0.2">
      <c r="A1195"/>
      <c r="B1195"/>
    </row>
    <row r="1196" spans="1:2" x14ac:dyDescent="0.2">
      <c r="A1196"/>
      <c r="B1196"/>
    </row>
    <row r="1197" spans="1:2" x14ac:dyDescent="0.2">
      <c r="A1197"/>
      <c r="B1197"/>
    </row>
    <row r="1198" spans="1:2" x14ac:dyDescent="0.2">
      <c r="A1198"/>
      <c r="B1198"/>
    </row>
    <row r="1199" spans="1:2" x14ac:dyDescent="0.2">
      <c r="A1199"/>
      <c r="B1199"/>
    </row>
    <row r="1200" spans="1:2" x14ac:dyDescent="0.2">
      <c r="A1200"/>
      <c r="B1200"/>
    </row>
    <row r="1201" spans="1:2" x14ac:dyDescent="0.2">
      <c r="A1201"/>
      <c r="B1201"/>
    </row>
    <row r="1202" spans="1:2" x14ac:dyDescent="0.2">
      <c r="A1202"/>
      <c r="B1202"/>
    </row>
    <row r="1203" spans="1:2" x14ac:dyDescent="0.2">
      <c r="A1203"/>
      <c r="B1203"/>
    </row>
    <row r="1204" spans="1:2" x14ac:dyDescent="0.2">
      <c r="A1204"/>
      <c r="B1204"/>
    </row>
    <row r="1205" spans="1:2" x14ac:dyDescent="0.2">
      <c r="A1205"/>
      <c r="B1205"/>
    </row>
    <row r="1206" spans="1:2" x14ac:dyDescent="0.2">
      <c r="A1206"/>
      <c r="B1206"/>
    </row>
    <row r="1207" spans="1:2" x14ac:dyDescent="0.2">
      <c r="A1207"/>
      <c r="B1207"/>
    </row>
    <row r="1208" spans="1:2" x14ac:dyDescent="0.2">
      <c r="A1208"/>
      <c r="B1208"/>
    </row>
    <row r="1209" spans="1:2" x14ac:dyDescent="0.2">
      <c r="A1209"/>
      <c r="B1209"/>
    </row>
    <row r="1210" spans="1:2" x14ac:dyDescent="0.2">
      <c r="A1210"/>
      <c r="B1210"/>
    </row>
    <row r="1211" spans="1:2" x14ac:dyDescent="0.2">
      <c r="A1211"/>
      <c r="B1211"/>
    </row>
    <row r="1212" spans="1:2" x14ac:dyDescent="0.2">
      <c r="A1212"/>
      <c r="B1212"/>
    </row>
    <row r="1213" spans="1:2" x14ac:dyDescent="0.2">
      <c r="A1213"/>
      <c r="B1213"/>
    </row>
    <row r="1214" spans="1:2" x14ac:dyDescent="0.2">
      <c r="A1214"/>
      <c r="B1214"/>
    </row>
    <row r="1215" spans="1:2" x14ac:dyDescent="0.2">
      <c r="A1215"/>
      <c r="B1215"/>
    </row>
    <row r="1216" spans="1:2" x14ac:dyDescent="0.2">
      <c r="A1216"/>
      <c r="B1216"/>
    </row>
    <row r="1217" spans="1:2" x14ac:dyDescent="0.2">
      <c r="A1217"/>
      <c r="B1217"/>
    </row>
    <row r="1218" spans="1:2" x14ac:dyDescent="0.2">
      <c r="A1218"/>
      <c r="B1218"/>
    </row>
    <row r="1219" spans="1:2" x14ac:dyDescent="0.2">
      <c r="A1219"/>
      <c r="B1219"/>
    </row>
    <row r="1220" spans="1:2" x14ac:dyDescent="0.2">
      <c r="A1220"/>
      <c r="B1220"/>
    </row>
    <row r="1221" spans="1:2" x14ac:dyDescent="0.2">
      <c r="A1221"/>
      <c r="B1221"/>
    </row>
    <row r="1222" spans="1:2" x14ac:dyDescent="0.2">
      <c r="A1222"/>
      <c r="B1222"/>
    </row>
    <row r="1223" spans="1:2" x14ac:dyDescent="0.2">
      <c r="A1223"/>
      <c r="B1223"/>
    </row>
    <row r="1224" spans="1:2" x14ac:dyDescent="0.2">
      <c r="A1224"/>
      <c r="B1224"/>
    </row>
    <row r="1225" spans="1:2" x14ac:dyDescent="0.2">
      <c r="A1225"/>
      <c r="B1225"/>
    </row>
    <row r="1226" spans="1:2" x14ac:dyDescent="0.2">
      <c r="A1226"/>
      <c r="B1226"/>
    </row>
    <row r="1227" spans="1:2" x14ac:dyDescent="0.2">
      <c r="A1227"/>
      <c r="B1227"/>
    </row>
    <row r="1228" spans="1:2" x14ac:dyDescent="0.2">
      <c r="A1228"/>
      <c r="B1228"/>
    </row>
    <row r="1229" spans="1:2" x14ac:dyDescent="0.2">
      <c r="A1229"/>
      <c r="B1229"/>
    </row>
    <row r="1230" spans="1:2" x14ac:dyDescent="0.2">
      <c r="A1230"/>
      <c r="B1230"/>
    </row>
    <row r="1231" spans="1:2" x14ac:dyDescent="0.2">
      <c r="A1231"/>
      <c r="B1231"/>
    </row>
    <row r="1232" spans="1:2" x14ac:dyDescent="0.2">
      <c r="A1232"/>
      <c r="B1232"/>
    </row>
    <row r="1233" spans="1:2" x14ac:dyDescent="0.2">
      <c r="A1233"/>
      <c r="B1233"/>
    </row>
    <row r="1234" spans="1:2" x14ac:dyDescent="0.2">
      <c r="A1234"/>
      <c r="B1234"/>
    </row>
    <row r="1235" spans="1:2" x14ac:dyDescent="0.2">
      <c r="A1235"/>
      <c r="B1235"/>
    </row>
    <row r="1236" spans="1:2" x14ac:dyDescent="0.2">
      <c r="A1236"/>
      <c r="B1236"/>
    </row>
    <row r="1237" spans="1:2" x14ac:dyDescent="0.2">
      <c r="A1237"/>
      <c r="B1237"/>
    </row>
    <row r="1238" spans="1:2" x14ac:dyDescent="0.2">
      <c r="A1238"/>
      <c r="B1238"/>
    </row>
    <row r="1239" spans="1:2" x14ac:dyDescent="0.2">
      <c r="A1239"/>
      <c r="B1239"/>
    </row>
    <row r="1240" spans="1:2" x14ac:dyDescent="0.2">
      <c r="A1240"/>
      <c r="B1240"/>
    </row>
    <row r="1241" spans="1:2" x14ac:dyDescent="0.2">
      <c r="A1241"/>
      <c r="B1241"/>
    </row>
    <row r="1242" spans="1:2" x14ac:dyDescent="0.2">
      <c r="A1242"/>
      <c r="B1242"/>
    </row>
    <row r="1243" spans="1:2" x14ac:dyDescent="0.2">
      <c r="A1243"/>
      <c r="B1243"/>
    </row>
    <row r="1244" spans="1:2" x14ac:dyDescent="0.2">
      <c r="A1244"/>
      <c r="B1244"/>
    </row>
    <row r="1245" spans="1:2" x14ac:dyDescent="0.2">
      <c r="A1245"/>
      <c r="B1245"/>
    </row>
    <row r="1246" spans="1:2" x14ac:dyDescent="0.2">
      <c r="A1246"/>
      <c r="B1246"/>
    </row>
    <row r="1247" spans="1:2" x14ac:dyDescent="0.2">
      <c r="A1247"/>
      <c r="B1247"/>
    </row>
    <row r="1248" spans="1:2" x14ac:dyDescent="0.2">
      <c r="A1248"/>
      <c r="B1248"/>
    </row>
    <row r="1249" spans="1:2" x14ac:dyDescent="0.2">
      <c r="A1249"/>
      <c r="B1249"/>
    </row>
    <row r="1250" spans="1:2" x14ac:dyDescent="0.2">
      <c r="A1250"/>
      <c r="B1250"/>
    </row>
    <row r="1251" spans="1:2" x14ac:dyDescent="0.2">
      <c r="A1251"/>
      <c r="B1251"/>
    </row>
    <row r="1252" spans="1:2" x14ac:dyDescent="0.2">
      <c r="A1252"/>
      <c r="B1252"/>
    </row>
    <row r="1253" spans="1:2" x14ac:dyDescent="0.2">
      <c r="A1253"/>
      <c r="B1253"/>
    </row>
    <row r="1254" spans="1:2" x14ac:dyDescent="0.2">
      <c r="A1254"/>
      <c r="B1254"/>
    </row>
    <row r="1255" spans="1:2" x14ac:dyDescent="0.2">
      <c r="A1255"/>
      <c r="B1255"/>
    </row>
    <row r="1256" spans="1:2" x14ac:dyDescent="0.2">
      <c r="A1256"/>
      <c r="B1256"/>
    </row>
    <row r="1257" spans="1:2" x14ac:dyDescent="0.2">
      <c r="A1257"/>
      <c r="B1257"/>
    </row>
    <row r="1258" spans="1:2" x14ac:dyDescent="0.2">
      <c r="A1258"/>
      <c r="B1258"/>
    </row>
    <row r="1259" spans="1:2" x14ac:dyDescent="0.2">
      <c r="A1259"/>
      <c r="B1259"/>
    </row>
    <row r="1260" spans="1:2" x14ac:dyDescent="0.2">
      <c r="A1260"/>
      <c r="B1260"/>
    </row>
    <row r="1261" spans="1:2" x14ac:dyDescent="0.2">
      <c r="A1261"/>
      <c r="B1261"/>
    </row>
    <row r="1262" spans="1:2" x14ac:dyDescent="0.2">
      <c r="A1262"/>
      <c r="B1262"/>
    </row>
    <row r="1263" spans="1:2" x14ac:dyDescent="0.2">
      <c r="A1263"/>
      <c r="B1263"/>
    </row>
    <row r="1264" spans="1:2" x14ac:dyDescent="0.2">
      <c r="A1264"/>
      <c r="B1264"/>
    </row>
    <row r="1265" spans="1:2" x14ac:dyDescent="0.2">
      <c r="A1265"/>
      <c r="B1265"/>
    </row>
    <row r="1266" spans="1:2" x14ac:dyDescent="0.2">
      <c r="A1266"/>
      <c r="B1266"/>
    </row>
    <row r="1267" spans="1:2" x14ac:dyDescent="0.2">
      <c r="A1267"/>
      <c r="B1267"/>
    </row>
    <row r="1268" spans="1:2" x14ac:dyDescent="0.2">
      <c r="A1268"/>
      <c r="B1268"/>
    </row>
    <row r="1269" spans="1:2" x14ac:dyDescent="0.2">
      <c r="A1269"/>
      <c r="B1269"/>
    </row>
    <row r="1270" spans="1:2" x14ac:dyDescent="0.2">
      <c r="A1270"/>
      <c r="B1270"/>
    </row>
    <row r="1271" spans="1:2" x14ac:dyDescent="0.2">
      <c r="A1271"/>
      <c r="B1271"/>
    </row>
    <row r="1272" spans="1:2" x14ac:dyDescent="0.2">
      <c r="A1272"/>
      <c r="B1272"/>
    </row>
    <row r="1273" spans="1:2" x14ac:dyDescent="0.2">
      <c r="A1273"/>
      <c r="B1273"/>
    </row>
    <row r="1274" spans="1:2" x14ac:dyDescent="0.2">
      <c r="A1274"/>
      <c r="B1274"/>
    </row>
    <row r="1275" spans="1:2" x14ac:dyDescent="0.2">
      <c r="A1275"/>
      <c r="B1275"/>
    </row>
    <row r="1276" spans="1:2" x14ac:dyDescent="0.2">
      <c r="A1276"/>
      <c r="B1276"/>
    </row>
    <row r="1277" spans="1:2" x14ac:dyDescent="0.2">
      <c r="A1277"/>
      <c r="B1277"/>
    </row>
    <row r="1278" spans="1:2" x14ac:dyDescent="0.2">
      <c r="A1278"/>
      <c r="B1278"/>
    </row>
    <row r="1279" spans="1:2" x14ac:dyDescent="0.2">
      <c r="A1279"/>
      <c r="B1279"/>
    </row>
    <row r="1280" spans="1:2" x14ac:dyDescent="0.2">
      <c r="A1280"/>
      <c r="B1280"/>
    </row>
    <row r="1281" spans="1:2" x14ac:dyDescent="0.2">
      <c r="A1281"/>
      <c r="B1281"/>
    </row>
    <row r="1282" spans="1:2" x14ac:dyDescent="0.2">
      <c r="A1282"/>
      <c r="B1282"/>
    </row>
    <row r="1283" spans="1:2" x14ac:dyDescent="0.2">
      <c r="A1283"/>
      <c r="B1283"/>
    </row>
    <row r="1284" spans="1:2" x14ac:dyDescent="0.2">
      <c r="A1284"/>
      <c r="B1284"/>
    </row>
    <row r="1285" spans="1:2" x14ac:dyDescent="0.2">
      <c r="A1285"/>
      <c r="B1285"/>
    </row>
    <row r="1286" spans="1:2" x14ac:dyDescent="0.2">
      <c r="A1286"/>
      <c r="B1286"/>
    </row>
    <row r="1287" spans="1:2" x14ac:dyDescent="0.2">
      <c r="A1287"/>
      <c r="B1287"/>
    </row>
    <row r="1288" spans="1:2" x14ac:dyDescent="0.2">
      <c r="A1288"/>
      <c r="B1288"/>
    </row>
    <row r="1289" spans="1:2" x14ac:dyDescent="0.2">
      <c r="A1289"/>
      <c r="B1289"/>
    </row>
    <row r="1290" spans="1:2" x14ac:dyDescent="0.2">
      <c r="A1290"/>
      <c r="B1290"/>
    </row>
    <row r="1291" spans="1:2" x14ac:dyDescent="0.2">
      <c r="A1291"/>
      <c r="B1291"/>
    </row>
    <row r="1292" spans="1:2" x14ac:dyDescent="0.2">
      <c r="A1292"/>
      <c r="B129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selection activeCell="A2" sqref="A2"/>
    </sheetView>
  </sheetViews>
  <sheetFormatPr defaultRowHeight="12.75" x14ac:dyDescent="0.2"/>
  <cols>
    <col min="1" max="1" width="45.140625" bestFit="1" customWidth="1"/>
    <col min="2" max="7" width="11.42578125" customWidth="1"/>
  </cols>
  <sheetData>
    <row r="1" spans="1:7" ht="2.25" customHeight="1" x14ac:dyDescent="0.2">
      <c r="A1" s="155" t="s">
        <v>1404</v>
      </c>
    </row>
    <row r="2" spans="1:7" ht="18" x14ac:dyDescent="0.25">
      <c r="A2" s="156" t="s">
        <v>0</v>
      </c>
    </row>
    <row r="3" spans="1:7" ht="18" x14ac:dyDescent="0.25">
      <c r="A3" s="156" t="s">
        <v>413</v>
      </c>
    </row>
    <row r="4" spans="1:7" ht="18" x14ac:dyDescent="0.25">
      <c r="A4" s="156" t="s">
        <v>391</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283" t="s">
        <v>359</v>
      </c>
      <c r="B8" s="149"/>
      <c r="C8" s="149"/>
      <c r="D8" s="149"/>
      <c r="E8" s="149"/>
      <c r="F8" s="149"/>
      <c r="G8" s="150"/>
    </row>
    <row r="9" spans="1:7" x14ac:dyDescent="0.2">
      <c r="A9" s="267" t="s">
        <v>418</v>
      </c>
      <c r="B9" s="268">
        <v>0</v>
      </c>
      <c r="C9" s="268">
        <v>155</v>
      </c>
      <c r="D9" s="268">
        <v>0</v>
      </c>
      <c r="E9" s="268">
        <v>0</v>
      </c>
      <c r="F9" s="268">
        <v>0</v>
      </c>
      <c r="G9" s="269">
        <v>155</v>
      </c>
    </row>
    <row r="10" spans="1:7" x14ac:dyDescent="0.2">
      <c r="A10" s="267" t="s">
        <v>419</v>
      </c>
      <c r="B10" s="268">
        <v>0</v>
      </c>
      <c r="C10" s="268">
        <v>70</v>
      </c>
      <c r="D10" s="268">
        <v>0</v>
      </c>
      <c r="E10" s="268">
        <v>0</v>
      </c>
      <c r="F10" s="268">
        <v>0</v>
      </c>
      <c r="G10" s="269">
        <v>70</v>
      </c>
    </row>
    <row r="11" spans="1:7" x14ac:dyDescent="0.2">
      <c r="A11" s="270" t="s">
        <v>379</v>
      </c>
      <c r="B11" s="271">
        <v>0</v>
      </c>
      <c r="C11" s="271">
        <v>225</v>
      </c>
      <c r="D11" s="271">
        <v>0</v>
      </c>
      <c r="E11" s="271">
        <v>0</v>
      </c>
      <c r="F11" s="271">
        <v>0</v>
      </c>
      <c r="G11" s="272">
        <v>225</v>
      </c>
    </row>
    <row r="12" spans="1:7" x14ac:dyDescent="0.2">
      <c r="A12" s="273" t="s">
        <v>13</v>
      </c>
      <c r="B12" s="274"/>
      <c r="C12" s="274"/>
      <c r="D12" s="274"/>
      <c r="E12" s="274"/>
      <c r="F12" s="274"/>
      <c r="G12" s="275"/>
    </row>
    <row r="13" spans="1:7" x14ac:dyDescent="0.2">
      <c r="A13" s="267" t="s">
        <v>420</v>
      </c>
      <c r="B13" s="268">
        <v>0</v>
      </c>
      <c r="C13" s="268">
        <v>370</v>
      </c>
      <c r="D13" s="268">
        <v>0</v>
      </c>
      <c r="E13" s="268">
        <v>0</v>
      </c>
      <c r="F13" s="268">
        <v>0</v>
      </c>
      <c r="G13" s="269">
        <v>370</v>
      </c>
    </row>
    <row r="14" spans="1:7" x14ac:dyDescent="0.2">
      <c r="A14" s="267" t="s">
        <v>421</v>
      </c>
      <c r="B14" s="268">
        <v>0</v>
      </c>
      <c r="C14" s="268">
        <v>60</v>
      </c>
      <c r="D14" s="268">
        <v>0</v>
      </c>
      <c r="E14" s="268">
        <v>0</v>
      </c>
      <c r="F14" s="268">
        <v>0</v>
      </c>
      <c r="G14" s="269">
        <v>60</v>
      </c>
    </row>
    <row r="15" spans="1:7" x14ac:dyDescent="0.2">
      <c r="A15" s="270" t="s">
        <v>380</v>
      </c>
      <c r="B15" s="271">
        <v>0</v>
      </c>
      <c r="C15" s="271">
        <v>430</v>
      </c>
      <c r="D15" s="271">
        <v>0</v>
      </c>
      <c r="E15" s="271">
        <v>0</v>
      </c>
      <c r="F15" s="271">
        <v>0</v>
      </c>
      <c r="G15" s="272">
        <v>430</v>
      </c>
    </row>
    <row r="16" spans="1:7" x14ac:dyDescent="0.2">
      <c r="A16" s="273" t="s">
        <v>15</v>
      </c>
      <c r="B16" s="274"/>
      <c r="C16" s="274"/>
      <c r="D16" s="274"/>
      <c r="E16" s="274"/>
      <c r="F16" s="274"/>
      <c r="G16" s="275"/>
    </row>
    <row r="17" spans="1:7" x14ac:dyDescent="0.2">
      <c r="A17" s="267" t="s">
        <v>422</v>
      </c>
      <c r="B17" s="268">
        <v>0</v>
      </c>
      <c r="C17" s="268">
        <v>632</v>
      </c>
      <c r="D17" s="268">
        <v>0</v>
      </c>
      <c r="E17" s="268">
        <v>0</v>
      </c>
      <c r="F17" s="268">
        <v>0</v>
      </c>
      <c r="G17" s="269">
        <v>632</v>
      </c>
    </row>
    <row r="18" spans="1:7" x14ac:dyDescent="0.2">
      <c r="A18" s="267" t="s">
        <v>423</v>
      </c>
      <c r="B18" s="268">
        <v>0</v>
      </c>
      <c r="C18" s="268">
        <v>300</v>
      </c>
      <c r="D18" s="268">
        <v>0</v>
      </c>
      <c r="E18" s="268">
        <v>0</v>
      </c>
      <c r="F18" s="268">
        <v>0</v>
      </c>
      <c r="G18" s="269">
        <v>300</v>
      </c>
    </row>
    <row r="19" spans="1:7" x14ac:dyDescent="0.2">
      <c r="A19" s="267" t="s">
        <v>424</v>
      </c>
      <c r="B19" s="268">
        <v>0</v>
      </c>
      <c r="C19" s="268">
        <v>300</v>
      </c>
      <c r="D19" s="268">
        <v>0</v>
      </c>
      <c r="E19" s="268">
        <v>0</v>
      </c>
      <c r="F19" s="268">
        <v>0</v>
      </c>
      <c r="G19" s="269">
        <v>300</v>
      </c>
    </row>
    <row r="20" spans="1:7" x14ac:dyDescent="0.2">
      <c r="A20" s="267" t="s">
        <v>425</v>
      </c>
      <c r="B20" s="268">
        <v>0</v>
      </c>
      <c r="C20" s="268">
        <v>400</v>
      </c>
      <c r="D20" s="268">
        <v>0</v>
      </c>
      <c r="E20" s="268">
        <v>0</v>
      </c>
      <c r="F20" s="268">
        <v>0</v>
      </c>
      <c r="G20" s="269">
        <v>400</v>
      </c>
    </row>
    <row r="21" spans="1:7" x14ac:dyDescent="0.2">
      <c r="A21" s="267" t="s">
        <v>426</v>
      </c>
      <c r="B21" s="268">
        <v>0</v>
      </c>
      <c r="C21" s="268">
        <v>400</v>
      </c>
      <c r="D21" s="268">
        <v>0</v>
      </c>
      <c r="E21" s="268">
        <v>0</v>
      </c>
      <c r="F21" s="268">
        <v>0</v>
      </c>
      <c r="G21" s="269">
        <v>400</v>
      </c>
    </row>
    <row r="22" spans="1:7" x14ac:dyDescent="0.2">
      <c r="A22" s="267" t="s">
        <v>427</v>
      </c>
      <c r="B22" s="268">
        <v>0</v>
      </c>
      <c r="C22" s="268">
        <v>250</v>
      </c>
      <c r="D22" s="268">
        <v>0</v>
      </c>
      <c r="E22" s="268">
        <v>0</v>
      </c>
      <c r="F22" s="268">
        <v>0</v>
      </c>
      <c r="G22" s="269">
        <v>250</v>
      </c>
    </row>
    <row r="23" spans="1:7" x14ac:dyDescent="0.2">
      <c r="A23" s="267" t="s">
        <v>428</v>
      </c>
      <c r="B23" s="268">
        <v>0</v>
      </c>
      <c r="C23" s="268">
        <v>2000</v>
      </c>
      <c r="D23" s="268">
        <v>0</v>
      </c>
      <c r="E23" s="268">
        <v>0</v>
      </c>
      <c r="F23" s="268">
        <v>0</v>
      </c>
      <c r="G23" s="269">
        <v>2000</v>
      </c>
    </row>
    <row r="24" spans="1:7" x14ac:dyDescent="0.2">
      <c r="A24" s="267" t="s">
        <v>429</v>
      </c>
      <c r="B24" s="268">
        <v>150</v>
      </c>
      <c r="C24" s="268">
        <v>0</v>
      </c>
      <c r="D24" s="268">
        <v>0</v>
      </c>
      <c r="E24" s="268">
        <v>0</v>
      </c>
      <c r="F24" s="268">
        <v>0</v>
      </c>
      <c r="G24" s="269">
        <v>150</v>
      </c>
    </row>
    <row r="25" spans="1:7" x14ac:dyDescent="0.2">
      <c r="A25" s="270" t="s">
        <v>381</v>
      </c>
      <c r="B25" s="271">
        <v>150</v>
      </c>
      <c r="C25" s="271">
        <v>4282</v>
      </c>
      <c r="D25" s="271">
        <v>0</v>
      </c>
      <c r="E25" s="271">
        <v>0</v>
      </c>
      <c r="F25" s="271">
        <v>0</v>
      </c>
      <c r="G25" s="272">
        <v>4432</v>
      </c>
    </row>
    <row r="26" spans="1:7" x14ac:dyDescent="0.2">
      <c r="A26" s="273" t="s">
        <v>16</v>
      </c>
      <c r="B26" s="274"/>
      <c r="C26" s="274"/>
      <c r="D26" s="274"/>
      <c r="E26" s="274"/>
      <c r="F26" s="274"/>
      <c r="G26" s="275"/>
    </row>
    <row r="27" spans="1:7" x14ac:dyDescent="0.2">
      <c r="A27" s="267" t="s">
        <v>430</v>
      </c>
      <c r="B27" s="268">
        <v>0</v>
      </c>
      <c r="C27" s="268">
        <v>645</v>
      </c>
      <c r="D27" s="268">
        <v>0</v>
      </c>
      <c r="E27" s="268">
        <v>0</v>
      </c>
      <c r="F27" s="268">
        <v>0</v>
      </c>
      <c r="G27" s="269">
        <v>645</v>
      </c>
    </row>
    <row r="28" spans="1:7" x14ac:dyDescent="0.2">
      <c r="A28" s="267" t="s">
        <v>431</v>
      </c>
      <c r="B28" s="268">
        <v>350</v>
      </c>
      <c r="C28" s="268">
        <v>300</v>
      </c>
      <c r="D28" s="268">
        <v>0</v>
      </c>
      <c r="E28" s="268">
        <v>0</v>
      </c>
      <c r="F28" s="268">
        <v>0</v>
      </c>
      <c r="G28" s="269">
        <v>650</v>
      </c>
    </row>
    <row r="29" spans="1:7" x14ac:dyDescent="0.2">
      <c r="A29" s="267" t="s">
        <v>432</v>
      </c>
      <c r="B29" s="268">
        <v>0</v>
      </c>
      <c r="C29" s="268">
        <v>60</v>
      </c>
      <c r="D29" s="268">
        <v>0</v>
      </c>
      <c r="E29" s="268">
        <v>0</v>
      </c>
      <c r="F29" s="268">
        <v>0</v>
      </c>
      <c r="G29" s="269">
        <v>60</v>
      </c>
    </row>
    <row r="30" spans="1:7" x14ac:dyDescent="0.2">
      <c r="A30" s="270" t="s">
        <v>382</v>
      </c>
      <c r="B30" s="271">
        <v>350</v>
      </c>
      <c r="C30" s="271">
        <v>1005</v>
      </c>
      <c r="D30" s="271">
        <v>0</v>
      </c>
      <c r="E30" s="271">
        <v>0</v>
      </c>
      <c r="F30" s="271">
        <v>0</v>
      </c>
      <c r="G30" s="272">
        <v>1355</v>
      </c>
    </row>
    <row r="31" spans="1:7" x14ac:dyDescent="0.2">
      <c r="A31" s="273" t="s">
        <v>360</v>
      </c>
      <c r="B31" s="274"/>
      <c r="C31" s="274"/>
      <c r="D31" s="274"/>
      <c r="E31" s="274"/>
      <c r="F31" s="274"/>
      <c r="G31" s="275"/>
    </row>
    <row r="32" spans="1:7" x14ac:dyDescent="0.2">
      <c r="A32" s="267" t="s">
        <v>149</v>
      </c>
      <c r="B32" s="268">
        <v>0</v>
      </c>
      <c r="C32" s="268">
        <v>300</v>
      </c>
      <c r="D32" s="268">
        <v>0</v>
      </c>
      <c r="E32" s="268">
        <v>0</v>
      </c>
      <c r="F32" s="268">
        <v>0</v>
      </c>
      <c r="G32" s="269">
        <v>300</v>
      </c>
    </row>
    <row r="33" spans="1:7" x14ac:dyDescent="0.2">
      <c r="A33" s="267" t="s">
        <v>433</v>
      </c>
      <c r="B33" s="268">
        <v>0</v>
      </c>
      <c r="C33" s="268">
        <v>350</v>
      </c>
      <c r="D33" s="268">
        <v>0</v>
      </c>
      <c r="E33" s="268">
        <v>0</v>
      </c>
      <c r="F33" s="268">
        <v>0</v>
      </c>
      <c r="G33" s="269">
        <v>350</v>
      </c>
    </row>
    <row r="34" spans="1:7" x14ac:dyDescent="0.2">
      <c r="A34" s="267" t="s">
        <v>434</v>
      </c>
      <c r="B34" s="268">
        <v>0</v>
      </c>
      <c r="C34" s="268">
        <v>432</v>
      </c>
      <c r="D34" s="268">
        <v>0</v>
      </c>
      <c r="E34" s="268">
        <v>0</v>
      </c>
      <c r="F34" s="268">
        <v>0</v>
      </c>
      <c r="G34" s="269">
        <v>432</v>
      </c>
    </row>
    <row r="35" spans="1:7" x14ac:dyDescent="0.2">
      <c r="A35" s="267" t="s">
        <v>435</v>
      </c>
      <c r="B35" s="268">
        <v>0</v>
      </c>
      <c r="C35" s="268">
        <v>95</v>
      </c>
      <c r="D35" s="268">
        <v>0</v>
      </c>
      <c r="E35" s="268">
        <v>405</v>
      </c>
      <c r="F35" s="268">
        <v>0</v>
      </c>
      <c r="G35" s="269">
        <v>500</v>
      </c>
    </row>
    <row r="36" spans="1:7" x14ac:dyDescent="0.2">
      <c r="A36" s="267" t="s">
        <v>436</v>
      </c>
      <c r="B36" s="268">
        <v>0</v>
      </c>
      <c r="C36" s="268">
        <v>71</v>
      </c>
      <c r="D36" s="268">
        <v>0</v>
      </c>
      <c r="E36" s="268">
        <v>419</v>
      </c>
      <c r="F36" s="268">
        <v>0</v>
      </c>
      <c r="G36" s="269">
        <v>490</v>
      </c>
    </row>
    <row r="37" spans="1:7" x14ac:dyDescent="0.2">
      <c r="A37" s="270" t="s">
        <v>383</v>
      </c>
      <c r="B37" s="271">
        <v>0</v>
      </c>
      <c r="C37" s="271">
        <v>1248</v>
      </c>
      <c r="D37" s="271">
        <v>0</v>
      </c>
      <c r="E37" s="271">
        <v>824</v>
      </c>
      <c r="F37" s="271">
        <v>0</v>
      </c>
      <c r="G37" s="272">
        <v>2072</v>
      </c>
    </row>
    <row r="38" spans="1:7" x14ac:dyDescent="0.2">
      <c r="A38" s="273" t="s">
        <v>19</v>
      </c>
      <c r="B38" s="274"/>
      <c r="C38" s="274"/>
      <c r="D38" s="274"/>
      <c r="E38" s="274"/>
      <c r="F38" s="274"/>
      <c r="G38" s="275"/>
    </row>
    <row r="39" spans="1:7" x14ac:dyDescent="0.2">
      <c r="A39" s="267" t="s">
        <v>215</v>
      </c>
      <c r="B39" s="268">
        <v>0</v>
      </c>
      <c r="C39" s="268">
        <v>750</v>
      </c>
      <c r="D39" s="268">
        <v>0</v>
      </c>
      <c r="E39" s="268">
        <v>0</v>
      </c>
      <c r="F39" s="268">
        <v>0</v>
      </c>
      <c r="G39" s="269">
        <v>750</v>
      </c>
    </row>
    <row r="40" spans="1:7" x14ac:dyDescent="0.2">
      <c r="A40" s="267" t="s">
        <v>437</v>
      </c>
      <c r="B40" s="268">
        <v>0</v>
      </c>
      <c r="C40" s="268">
        <v>300</v>
      </c>
      <c r="D40" s="268">
        <v>0</v>
      </c>
      <c r="E40" s="268">
        <v>0</v>
      </c>
      <c r="F40" s="268">
        <v>0</v>
      </c>
      <c r="G40" s="269">
        <v>300</v>
      </c>
    </row>
    <row r="41" spans="1:7" x14ac:dyDescent="0.2">
      <c r="A41" s="267" t="s">
        <v>438</v>
      </c>
      <c r="B41" s="268">
        <v>0</v>
      </c>
      <c r="C41" s="268">
        <v>40</v>
      </c>
      <c r="D41" s="268">
        <v>0</v>
      </c>
      <c r="E41" s="268">
        <v>0</v>
      </c>
      <c r="F41" s="268">
        <v>0</v>
      </c>
      <c r="G41" s="269">
        <v>40</v>
      </c>
    </row>
    <row r="42" spans="1:7" x14ac:dyDescent="0.2">
      <c r="A42" s="267" t="s">
        <v>439</v>
      </c>
      <c r="B42" s="268">
        <v>0</v>
      </c>
      <c r="C42" s="268">
        <v>905</v>
      </c>
      <c r="D42" s="268">
        <v>0</v>
      </c>
      <c r="E42" s="268">
        <v>0</v>
      </c>
      <c r="F42" s="268">
        <v>0</v>
      </c>
      <c r="G42" s="269">
        <v>905</v>
      </c>
    </row>
    <row r="43" spans="1:7" x14ac:dyDescent="0.2">
      <c r="A43" s="267" t="s">
        <v>440</v>
      </c>
      <c r="B43" s="268">
        <v>0</v>
      </c>
      <c r="C43" s="268">
        <v>14659</v>
      </c>
      <c r="D43" s="268">
        <v>0</v>
      </c>
      <c r="E43" s="268">
        <v>0</v>
      </c>
      <c r="F43" s="268">
        <v>0</v>
      </c>
      <c r="G43" s="269">
        <v>14659</v>
      </c>
    </row>
    <row r="44" spans="1:7" x14ac:dyDescent="0.2">
      <c r="A44" s="267" t="s">
        <v>441</v>
      </c>
      <c r="B44" s="268">
        <v>0</v>
      </c>
      <c r="C44" s="268">
        <v>5000</v>
      </c>
      <c r="D44" s="268">
        <v>0</v>
      </c>
      <c r="E44" s="268">
        <v>0</v>
      </c>
      <c r="F44" s="268">
        <v>0</v>
      </c>
      <c r="G44" s="269">
        <v>5000</v>
      </c>
    </row>
    <row r="45" spans="1:7" x14ac:dyDescent="0.2">
      <c r="A45" s="267" t="s">
        <v>442</v>
      </c>
      <c r="B45" s="268">
        <v>0</v>
      </c>
      <c r="C45" s="268">
        <v>100</v>
      </c>
      <c r="D45" s="268">
        <v>0</v>
      </c>
      <c r="E45" s="268">
        <v>0</v>
      </c>
      <c r="F45" s="268">
        <v>0</v>
      </c>
      <c r="G45" s="269">
        <v>100</v>
      </c>
    </row>
    <row r="46" spans="1:7" x14ac:dyDescent="0.2">
      <c r="A46" s="267" t="s">
        <v>443</v>
      </c>
      <c r="B46" s="268">
        <v>0</v>
      </c>
      <c r="C46" s="268">
        <v>179</v>
      </c>
      <c r="D46" s="268">
        <v>0</v>
      </c>
      <c r="E46" s="268">
        <v>0</v>
      </c>
      <c r="F46" s="268">
        <v>0</v>
      </c>
      <c r="G46" s="269">
        <v>179</v>
      </c>
    </row>
    <row r="47" spans="1:7" x14ac:dyDescent="0.2">
      <c r="A47" s="267" t="s">
        <v>444</v>
      </c>
      <c r="B47" s="268">
        <v>0</v>
      </c>
      <c r="C47" s="268">
        <v>150</v>
      </c>
      <c r="D47" s="268">
        <v>0</v>
      </c>
      <c r="E47" s="268">
        <v>0</v>
      </c>
      <c r="F47" s="268">
        <v>0</v>
      </c>
      <c r="G47" s="269">
        <v>150</v>
      </c>
    </row>
    <row r="48" spans="1:7" x14ac:dyDescent="0.2">
      <c r="A48" s="267" t="s">
        <v>445</v>
      </c>
      <c r="B48" s="268">
        <v>0</v>
      </c>
      <c r="C48" s="268">
        <v>300</v>
      </c>
      <c r="D48" s="268">
        <v>0</v>
      </c>
      <c r="E48" s="268">
        <v>0</v>
      </c>
      <c r="F48" s="268">
        <v>0</v>
      </c>
      <c r="G48" s="269">
        <v>300</v>
      </c>
    </row>
    <row r="49" spans="1:7" x14ac:dyDescent="0.2">
      <c r="A49" s="267" t="s">
        <v>446</v>
      </c>
      <c r="B49" s="268">
        <v>0</v>
      </c>
      <c r="C49" s="268">
        <v>100</v>
      </c>
      <c r="D49" s="268">
        <v>0</v>
      </c>
      <c r="E49" s="268">
        <v>0</v>
      </c>
      <c r="F49" s="268">
        <v>0</v>
      </c>
      <c r="G49" s="269">
        <v>100</v>
      </c>
    </row>
    <row r="50" spans="1:7" x14ac:dyDescent="0.2">
      <c r="A50" s="267" t="s">
        <v>447</v>
      </c>
      <c r="B50" s="268">
        <v>0</v>
      </c>
      <c r="C50" s="268">
        <v>578</v>
      </c>
      <c r="D50" s="268">
        <v>0</v>
      </c>
      <c r="E50" s="268">
        <v>0</v>
      </c>
      <c r="F50" s="268">
        <v>0</v>
      </c>
      <c r="G50" s="269">
        <v>578</v>
      </c>
    </row>
    <row r="51" spans="1:7" x14ac:dyDescent="0.2">
      <c r="A51" s="267" t="s">
        <v>448</v>
      </c>
      <c r="B51" s="268">
        <v>0</v>
      </c>
      <c r="C51" s="268">
        <v>50</v>
      </c>
      <c r="D51" s="268">
        <v>0</v>
      </c>
      <c r="E51" s="268">
        <v>0</v>
      </c>
      <c r="F51" s="268">
        <v>0</v>
      </c>
      <c r="G51" s="269">
        <v>50</v>
      </c>
    </row>
    <row r="52" spans="1:7" x14ac:dyDescent="0.2">
      <c r="A52" s="267" t="s">
        <v>449</v>
      </c>
      <c r="B52" s="268">
        <v>0</v>
      </c>
      <c r="C52" s="268">
        <v>192</v>
      </c>
      <c r="D52" s="268">
        <v>0</v>
      </c>
      <c r="E52" s="268">
        <v>0</v>
      </c>
      <c r="F52" s="268">
        <v>0</v>
      </c>
      <c r="G52" s="269">
        <v>192</v>
      </c>
    </row>
    <row r="53" spans="1:7" x14ac:dyDescent="0.2">
      <c r="A53" s="267" t="s">
        <v>450</v>
      </c>
      <c r="B53" s="268">
        <v>0</v>
      </c>
      <c r="C53" s="268">
        <v>100</v>
      </c>
      <c r="D53" s="268">
        <v>0</v>
      </c>
      <c r="E53" s="268">
        <v>0</v>
      </c>
      <c r="F53" s="268">
        <v>0</v>
      </c>
      <c r="G53" s="269">
        <v>100</v>
      </c>
    </row>
    <row r="54" spans="1:7" x14ac:dyDescent="0.2">
      <c r="A54" s="267" t="s">
        <v>451</v>
      </c>
      <c r="B54" s="268">
        <v>191.1</v>
      </c>
      <c r="C54" s="268">
        <v>0</v>
      </c>
      <c r="D54" s="268">
        <v>0</v>
      </c>
      <c r="E54" s="268">
        <v>0</v>
      </c>
      <c r="F54" s="268">
        <v>0</v>
      </c>
      <c r="G54" s="269">
        <v>191.1</v>
      </c>
    </row>
    <row r="55" spans="1:7" x14ac:dyDescent="0.2">
      <c r="A55" s="267" t="s">
        <v>452</v>
      </c>
      <c r="B55" s="268">
        <v>2000</v>
      </c>
      <c r="C55" s="268">
        <v>2000</v>
      </c>
      <c r="D55" s="268">
        <v>0</v>
      </c>
      <c r="E55" s="268">
        <v>0</v>
      </c>
      <c r="F55" s="268">
        <v>0</v>
      </c>
      <c r="G55" s="269">
        <v>4000</v>
      </c>
    </row>
    <row r="56" spans="1:7" x14ac:dyDescent="0.2">
      <c r="A56" s="267" t="s">
        <v>213</v>
      </c>
      <c r="B56" s="268">
        <v>0</v>
      </c>
      <c r="C56" s="268">
        <v>6</v>
      </c>
      <c r="D56" s="268">
        <v>0</v>
      </c>
      <c r="E56" s="268">
        <v>58</v>
      </c>
      <c r="F56" s="268">
        <v>0</v>
      </c>
      <c r="G56" s="269">
        <v>64</v>
      </c>
    </row>
    <row r="57" spans="1:7" x14ac:dyDescent="0.2">
      <c r="A57" s="267" t="s">
        <v>214</v>
      </c>
      <c r="B57" s="268">
        <v>2610</v>
      </c>
      <c r="C57" s="268">
        <v>0</v>
      </c>
      <c r="D57" s="268">
        <v>0</v>
      </c>
      <c r="E57" s="268">
        <v>6621</v>
      </c>
      <c r="F57" s="268">
        <v>8169</v>
      </c>
      <c r="G57" s="269">
        <v>17400</v>
      </c>
    </row>
    <row r="58" spans="1:7" x14ac:dyDescent="0.2">
      <c r="A58" s="267" t="s">
        <v>216</v>
      </c>
      <c r="B58" s="268">
        <v>0</v>
      </c>
      <c r="C58" s="268">
        <v>114</v>
      </c>
      <c r="D58" s="268">
        <v>0</v>
      </c>
      <c r="E58" s="268">
        <v>1028</v>
      </c>
      <c r="F58" s="268">
        <v>0</v>
      </c>
      <c r="G58" s="269">
        <v>1142</v>
      </c>
    </row>
    <row r="59" spans="1:7" x14ac:dyDescent="0.2">
      <c r="A59" s="267" t="s">
        <v>217</v>
      </c>
      <c r="B59" s="268">
        <v>0</v>
      </c>
      <c r="C59" s="268">
        <v>14</v>
      </c>
      <c r="D59" s="268">
        <v>0</v>
      </c>
      <c r="E59" s="268">
        <v>127</v>
      </c>
      <c r="F59" s="268">
        <v>0</v>
      </c>
      <c r="G59" s="269">
        <v>141</v>
      </c>
    </row>
    <row r="60" spans="1:7" x14ac:dyDescent="0.2">
      <c r="A60" s="267" t="s">
        <v>453</v>
      </c>
      <c r="B60" s="268">
        <v>0</v>
      </c>
      <c r="C60" s="268">
        <v>61</v>
      </c>
      <c r="D60" s="268">
        <v>0</v>
      </c>
      <c r="E60" s="268">
        <v>548</v>
      </c>
      <c r="F60" s="268">
        <v>0</v>
      </c>
      <c r="G60" s="269">
        <v>609</v>
      </c>
    </row>
    <row r="61" spans="1:7" x14ac:dyDescent="0.2">
      <c r="A61" s="267" t="s">
        <v>218</v>
      </c>
      <c r="B61" s="268">
        <v>0</v>
      </c>
      <c r="C61" s="268">
        <v>11</v>
      </c>
      <c r="D61" s="268">
        <v>0</v>
      </c>
      <c r="E61" s="268">
        <v>95</v>
      </c>
      <c r="F61" s="268">
        <v>0</v>
      </c>
      <c r="G61" s="269">
        <v>106</v>
      </c>
    </row>
    <row r="62" spans="1:7" x14ac:dyDescent="0.2">
      <c r="A62" s="267" t="s">
        <v>454</v>
      </c>
      <c r="B62" s="268">
        <v>0</v>
      </c>
      <c r="C62" s="268">
        <v>741.5</v>
      </c>
      <c r="D62" s="268">
        <v>0</v>
      </c>
      <c r="E62" s="268">
        <v>3163</v>
      </c>
      <c r="F62" s="268">
        <v>0</v>
      </c>
      <c r="G62" s="269">
        <v>3904.5</v>
      </c>
    </row>
    <row r="63" spans="1:7" x14ac:dyDescent="0.2">
      <c r="A63" s="267" t="s">
        <v>219</v>
      </c>
      <c r="B63" s="268">
        <v>0</v>
      </c>
      <c r="C63" s="268">
        <v>167</v>
      </c>
      <c r="D63" s="268">
        <v>0</v>
      </c>
      <c r="E63" s="268">
        <v>163</v>
      </c>
      <c r="F63" s="268">
        <v>0</v>
      </c>
      <c r="G63" s="269">
        <v>330</v>
      </c>
    </row>
    <row r="64" spans="1:7" x14ac:dyDescent="0.2">
      <c r="A64" s="267" t="s">
        <v>455</v>
      </c>
      <c r="B64" s="268">
        <v>0</v>
      </c>
      <c r="C64" s="268">
        <v>60</v>
      </c>
      <c r="D64" s="268">
        <v>0</v>
      </c>
      <c r="E64" s="268">
        <v>0</v>
      </c>
      <c r="F64" s="268">
        <v>0</v>
      </c>
      <c r="G64" s="269">
        <v>60</v>
      </c>
    </row>
    <row r="65" spans="1:7" x14ac:dyDescent="0.2">
      <c r="A65" s="267" t="s">
        <v>456</v>
      </c>
      <c r="B65" s="268">
        <v>0</v>
      </c>
      <c r="C65" s="268">
        <v>730</v>
      </c>
      <c r="D65" s="268">
        <v>0</v>
      </c>
      <c r="E65" s="268">
        <v>0</v>
      </c>
      <c r="F65" s="268">
        <v>0</v>
      </c>
      <c r="G65" s="269">
        <v>730</v>
      </c>
    </row>
    <row r="66" spans="1:7" x14ac:dyDescent="0.2">
      <c r="A66" s="267" t="s">
        <v>457</v>
      </c>
      <c r="B66" s="268">
        <v>0</v>
      </c>
      <c r="C66" s="268">
        <v>300</v>
      </c>
      <c r="D66" s="268">
        <v>0</v>
      </c>
      <c r="E66" s="268">
        <v>0</v>
      </c>
      <c r="F66" s="268">
        <v>0</v>
      </c>
      <c r="G66" s="269">
        <v>300</v>
      </c>
    </row>
    <row r="67" spans="1:7" x14ac:dyDescent="0.2">
      <c r="A67" s="267" t="s">
        <v>458</v>
      </c>
      <c r="B67" s="268">
        <v>0</v>
      </c>
      <c r="C67" s="268">
        <v>1395</v>
      </c>
      <c r="D67" s="268">
        <v>0</v>
      </c>
      <c r="E67" s="268">
        <v>0</v>
      </c>
      <c r="F67" s="268">
        <v>0</v>
      </c>
      <c r="G67" s="269">
        <v>1395</v>
      </c>
    </row>
    <row r="68" spans="1:7" x14ac:dyDescent="0.2">
      <c r="A68" s="270" t="s">
        <v>384</v>
      </c>
      <c r="B68" s="271">
        <v>4801.1000000000004</v>
      </c>
      <c r="C68" s="271">
        <v>29002.5</v>
      </c>
      <c r="D68" s="271">
        <v>0</v>
      </c>
      <c r="E68" s="271">
        <v>11803</v>
      </c>
      <c r="F68" s="271">
        <v>8169</v>
      </c>
      <c r="G68" s="272">
        <v>53775.6</v>
      </c>
    </row>
    <row r="69" spans="1:7" x14ac:dyDescent="0.2">
      <c r="A69" s="273" t="s">
        <v>20</v>
      </c>
      <c r="B69" s="274"/>
      <c r="C69" s="274"/>
      <c r="D69" s="274"/>
      <c r="E69" s="274"/>
      <c r="F69" s="274"/>
      <c r="G69" s="275"/>
    </row>
    <row r="70" spans="1:7" x14ac:dyDescent="0.2">
      <c r="A70" s="267" t="s">
        <v>148</v>
      </c>
      <c r="B70" s="268">
        <v>0</v>
      </c>
      <c r="C70" s="268">
        <v>100</v>
      </c>
      <c r="D70" s="268">
        <v>0</v>
      </c>
      <c r="E70" s="268">
        <v>0</v>
      </c>
      <c r="F70" s="268">
        <v>0</v>
      </c>
      <c r="G70" s="269">
        <v>100</v>
      </c>
    </row>
    <row r="71" spans="1:7" x14ac:dyDescent="0.2">
      <c r="A71" s="267" t="s">
        <v>150</v>
      </c>
      <c r="B71" s="268">
        <v>0</v>
      </c>
      <c r="C71" s="268">
        <v>50</v>
      </c>
      <c r="D71" s="268">
        <v>0</v>
      </c>
      <c r="E71" s="268">
        <v>0</v>
      </c>
      <c r="F71" s="268">
        <v>0</v>
      </c>
      <c r="G71" s="269">
        <v>50</v>
      </c>
    </row>
    <row r="72" spans="1:7" x14ac:dyDescent="0.2">
      <c r="A72" s="267" t="s">
        <v>151</v>
      </c>
      <c r="B72" s="268">
        <v>0</v>
      </c>
      <c r="C72" s="268">
        <v>200</v>
      </c>
      <c r="D72" s="268">
        <v>0</v>
      </c>
      <c r="E72" s="268">
        <v>0</v>
      </c>
      <c r="F72" s="268">
        <v>0</v>
      </c>
      <c r="G72" s="269">
        <v>200</v>
      </c>
    </row>
    <row r="73" spans="1:7" x14ac:dyDescent="0.2">
      <c r="A73" s="267" t="s">
        <v>459</v>
      </c>
      <c r="B73" s="268">
        <v>0</v>
      </c>
      <c r="C73" s="268">
        <v>50</v>
      </c>
      <c r="D73" s="268">
        <v>0</v>
      </c>
      <c r="E73" s="268">
        <v>0</v>
      </c>
      <c r="F73" s="268">
        <v>0</v>
      </c>
      <c r="G73" s="269">
        <v>50</v>
      </c>
    </row>
    <row r="74" spans="1:7" x14ac:dyDescent="0.2">
      <c r="A74" s="270" t="s">
        <v>385</v>
      </c>
      <c r="B74" s="271">
        <v>0</v>
      </c>
      <c r="C74" s="271">
        <v>400</v>
      </c>
      <c r="D74" s="271">
        <v>0</v>
      </c>
      <c r="E74" s="271">
        <v>0</v>
      </c>
      <c r="F74" s="271">
        <v>0</v>
      </c>
      <c r="G74" s="272">
        <v>400</v>
      </c>
    </row>
    <row r="75" spans="1:7" x14ac:dyDescent="0.2">
      <c r="A75" s="273" t="s">
        <v>361</v>
      </c>
      <c r="B75" s="274"/>
      <c r="C75" s="274"/>
      <c r="D75" s="274"/>
      <c r="E75" s="274"/>
      <c r="F75" s="274"/>
      <c r="G75" s="275"/>
    </row>
    <row r="76" spans="1:7" x14ac:dyDescent="0.2">
      <c r="A76" s="267" t="s">
        <v>460</v>
      </c>
      <c r="B76" s="268">
        <v>0</v>
      </c>
      <c r="C76" s="268">
        <v>1230</v>
      </c>
      <c r="D76" s="268">
        <v>0</v>
      </c>
      <c r="E76" s="268">
        <v>0</v>
      </c>
      <c r="F76" s="268">
        <v>0</v>
      </c>
      <c r="G76" s="269">
        <v>1230</v>
      </c>
    </row>
    <row r="77" spans="1:7" x14ac:dyDescent="0.2">
      <c r="A77" s="267" t="s">
        <v>461</v>
      </c>
      <c r="B77" s="268">
        <v>0</v>
      </c>
      <c r="C77" s="268">
        <v>60</v>
      </c>
      <c r="D77" s="268">
        <v>0</v>
      </c>
      <c r="E77" s="268">
        <v>0</v>
      </c>
      <c r="F77" s="268">
        <v>0</v>
      </c>
      <c r="G77" s="269">
        <v>60</v>
      </c>
    </row>
    <row r="78" spans="1:7" ht="13.5" thickBot="1" x14ac:dyDescent="0.25">
      <c r="A78" s="154" t="s">
        <v>386</v>
      </c>
      <c r="B78" s="279">
        <v>0</v>
      </c>
      <c r="C78" s="279">
        <v>1290</v>
      </c>
      <c r="D78" s="279">
        <v>0</v>
      </c>
      <c r="E78" s="279">
        <v>0</v>
      </c>
      <c r="F78" s="279">
        <v>0</v>
      </c>
      <c r="G78" s="280">
        <v>1290</v>
      </c>
    </row>
    <row r="79" spans="1:7" ht="13.5" thickTop="1" x14ac:dyDescent="0.2">
      <c r="A79" s="281" t="s">
        <v>105</v>
      </c>
      <c r="B79" s="282">
        <v>5301.1</v>
      </c>
      <c r="C79" s="282">
        <v>37882.5</v>
      </c>
      <c r="D79" s="282">
        <v>0</v>
      </c>
      <c r="E79" s="282">
        <v>12627</v>
      </c>
      <c r="F79" s="282">
        <v>8169</v>
      </c>
      <c r="G79" s="282">
        <v>63979.6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heetViews>
  <sheetFormatPr defaultRowHeight="12.75" x14ac:dyDescent="0.2"/>
  <cols>
    <col min="1" max="1" width="48.7109375" bestFit="1" customWidth="1"/>
    <col min="5" max="5" width="11.5703125" customWidth="1"/>
  </cols>
  <sheetData>
    <row r="1" spans="1:7" ht="2.25" customHeight="1" x14ac:dyDescent="0.2">
      <c r="A1" s="155" t="s">
        <v>1405</v>
      </c>
    </row>
    <row r="2" spans="1:7" ht="18" x14ac:dyDescent="0.25">
      <c r="A2" s="156" t="s">
        <v>0</v>
      </c>
    </row>
    <row r="3" spans="1:7" ht="18" x14ac:dyDescent="0.25">
      <c r="A3" s="156" t="s">
        <v>413</v>
      </c>
    </row>
    <row r="4" spans="1:7" ht="18" x14ac:dyDescent="0.25">
      <c r="A4" s="156" t="s">
        <v>462</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266" t="s">
        <v>23</v>
      </c>
      <c r="B8" s="147"/>
      <c r="C8" s="147"/>
      <c r="D8" s="147"/>
      <c r="E8" s="147"/>
      <c r="F8" s="147"/>
      <c r="G8" s="147"/>
    </row>
    <row r="9" spans="1:7" x14ac:dyDescent="0.2">
      <c r="A9" s="284" t="s">
        <v>144</v>
      </c>
      <c r="B9" s="285">
        <v>0</v>
      </c>
      <c r="C9" s="285">
        <v>1000</v>
      </c>
      <c r="D9" s="285">
        <v>0</v>
      </c>
      <c r="E9" s="285">
        <v>0</v>
      </c>
      <c r="F9" s="285">
        <v>0</v>
      </c>
      <c r="G9" s="286">
        <v>1000</v>
      </c>
    </row>
    <row r="10" spans="1:7" x14ac:dyDescent="0.2">
      <c r="A10" s="267" t="s">
        <v>463</v>
      </c>
      <c r="B10" s="268">
        <v>0</v>
      </c>
      <c r="C10" s="268">
        <v>200</v>
      </c>
      <c r="D10" s="268">
        <v>0</v>
      </c>
      <c r="E10" s="268">
        <v>0</v>
      </c>
      <c r="F10" s="268">
        <v>800</v>
      </c>
      <c r="G10" s="269">
        <v>1000</v>
      </c>
    </row>
    <row r="11" spans="1:7" x14ac:dyDescent="0.2">
      <c r="A11" s="267" t="s">
        <v>464</v>
      </c>
      <c r="B11" s="268">
        <v>0</v>
      </c>
      <c r="C11" s="268">
        <v>2000</v>
      </c>
      <c r="D11" s="268">
        <v>0</v>
      </c>
      <c r="E11" s="268">
        <v>0</v>
      </c>
      <c r="F11" s="268">
        <v>0</v>
      </c>
      <c r="G11" s="269">
        <v>2000</v>
      </c>
    </row>
    <row r="12" spans="1:7" x14ac:dyDescent="0.2">
      <c r="A12" s="267" t="s">
        <v>185</v>
      </c>
      <c r="B12" s="268">
        <v>0</v>
      </c>
      <c r="C12" s="268">
        <v>251</v>
      </c>
      <c r="D12" s="268">
        <v>0</v>
      </c>
      <c r="E12" s="268">
        <v>0</v>
      </c>
      <c r="F12" s="268">
        <v>100</v>
      </c>
      <c r="G12" s="269">
        <v>351</v>
      </c>
    </row>
    <row r="13" spans="1:7" x14ac:dyDescent="0.2">
      <c r="A13" s="267" t="s">
        <v>186</v>
      </c>
      <c r="B13" s="268">
        <v>0</v>
      </c>
      <c r="C13" s="268">
        <v>200</v>
      </c>
      <c r="D13" s="268">
        <v>0</v>
      </c>
      <c r="E13" s="268">
        <v>0</v>
      </c>
      <c r="F13" s="268">
        <v>500</v>
      </c>
      <c r="G13" s="269">
        <v>700</v>
      </c>
    </row>
    <row r="14" spans="1:7" x14ac:dyDescent="0.2">
      <c r="A14" s="267" t="s">
        <v>209</v>
      </c>
      <c r="B14" s="268">
        <v>0</v>
      </c>
      <c r="C14" s="268">
        <v>500</v>
      </c>
      <c r="D14" s="268">
        <v>0</v>
      </c>
      <c r="E14" s="268">
        <v>0</v>
      </c>
      <c r="F14" s="268">
        <v>500</v>
      </c>
      <c r="G14" s="269">
        <v>1000</v>
      </c>
    </row>
    <row r="15" spans="1:7" x14ac:dyDescent="0.2">
      <c r="A15" s="267" t="s">
        <v>145</v>
      </c>
      <c r="B15" s="268">
        <v>0</v>
      </c>
      <c r="C15" s="268">
        <v>4325</v>
      </c>
      <c r="D15" s="268">
        <v>0</v>
      </c>
      <c r="E15" s="268">
        <v>0</v>
      </c>
      <c r="F15" s="268">
        <v>0</v>
      </c>
      <c r="G15" s="269">
        <v>4325</v>
      </c>
    </row>
    <row r="16" spans="1:7" x14ac:dyDescent="0.2">
      <c r="A16" s="267" t="s">
        <v>465</v>
      </c>
      <c r="B16" s="268">
        <v>0</v>
      </c>
      <c r="C16" s="268">
        <v>3900</v>
      </c>
      <c r="D16" s="268">
        <v>0</v>
      </c>
      <c r="E16" s="268">
        <v>0</v>
      </c>
      <c r="F16" s="268">
        <v>100</v>
      </c>
      <c r="G16" s="269">
        <v>4000</v>
      </c>
    </row>
    <row r="17" spans="1:7" x14ac:dyDescent="0.2">
      <c r="A17" s="267" t="s">
        <v>192</v>
      </c>
      <c r="B17" s="268">
        <v>0</v>
      </c>
      <c r="C17" s="268">
        <v>200</v>
      </c>
      <c r="D17" s="268">
        <v>0</v>
      </c>
      <c r="E17" s="268">
        <v>0</v>
      </c>
      <c r="F17" s="268">
        <v>300</v>
      </c>
      <c r="G17" s="269">
        <v>500</v>
      </c>
    </row>
    <row r="18" spans="1:7" x14ac:dyDescent="0.2">
      <c r="A18" s="267" t="s">
        <v>466</v>
      </c>
      <c r="B18" s="268">
        <v>0</v>
      </c>
      <c r="C18" s="268">
        <v>575</v>
      </c>
      <c r="D18" s="268">
        <v>0</v>
      </c>
      <c r="E18" s="268">
        <v>0</v>
      </c>
      <c r="F18" s="268">
        <v>0</v>
      </c>
      <c r="G18" s="269">
        <v>575</v>
      </c>
    </row>
    <row r="19" spans="1:7" x14ac:dyDescent="0.2">
      <c r="A19" s="267" t="s">
        <v>467</v>
      </c>
      <c r="B19" s="268">
        <v>0</v>
      </c>
      <c r="C19" s="268">
        <v>259</v>
      </c>
      <c r="D19" s="268">
        <v>0</v>
      </c>
      <c r="E19" s="268">
        <v>0</v>
      </c>
      <c r="F19" s="268">
        <v>1830</v>
      </c>
      <c r="G19" s="269">
        <v>2089</v>
      </c>
    </row>
    <row r="20" spans="1:7" x14ac:dyDescent="0.2">
      <c r="A20" s="267" t="s">
        <v>468</v>
      </c>
      <c r="B20" s="268">
        <v>0</v>
      </c>
      <c r="C20" s="268">
        <v>728</v>
      </c>
      <c r="D20" s="268">
        <v>0</v>
      </c>
      <c r="E20" s="268">
        <v>0</v>
      </c>
      <c r="F20" s="268">
        <v>1000</v>
      </c>
      <c r="G20" s="269">
        <v>1728</v>
      </c>
    </row>
    <row r="21" spans="1:7" x14ac:dyDescent="0.2">
      <c r="A21" s="267" t="s">
        <v>469</v>
      </c>
      <c r="B21" s="268">
        <v>0</v>
      </c>
      <c r="C21" s="268">
        <v>1200</v>
      </c>
      <c r="D21" s="268">
        <v>0</v>
      </c>
      <c r="E21" s="268">
        <v>0</v>
      </c>
      <c r="F21" s="268">
        <v>0</v>
      </c>
      <c r="G21" s="269">
        <v>1200</v>
      </c>
    </row>
    <row r="22" spans="1:7" x14ac:dyDescent="0.2">
      <c r="A22" s="267" t="s">
        <v>470</v>
      </c>
      <c r="B22" s="268">
        <v>0</v>
      </c>
      <c r="C22" s="268">
        <v>11900</v>
      </c>
      <c r="D22" s="268">
        <v>0</v>
      </c>
      <c r="E22" s="268">
        <v>0</v>
      </c>
      <c r="F22" s="268">
        <v>60</v>
      </c>
      <c r="G22" s="269">
        <v>11960</v>
      </c>
    </row>
    <row r="23" spans="1:7" x14ac:dyDescent="0.2">
      <c r="A23" s="267" t="s">
        <v>471</v>
      </c>
      <c r="B23" s="268">
        <v>0</v>
      </c>
      <c r="C23" s="268">
        <v>293</v>
      </c>
      <c r="D23" s="268">
        <v>0</v>
      </c>
      <c r="E23" s="268">
        <v>0</v>
      </c>
      <c r="F23" s="268">
        <v>0</v>
      </c>
      <c r="G23" s="269">
        <v>293</v>
      </c>
    </row>
    <row r="24" spans="1:7" x14ac:dyDescent="0.2">
      <c r="A24" s="267" t="s">
        <v>472</v>
      </c>
      <c r="B24" s="268">
        <v>0</v>
      </c>
      <c r="C24" s="268">
        <v>1261</v>
      </c>
      <c r="D24" s="268">
        <v>0</v>
      </c>
      <c r="E24" s="268">
        <v>0</v>
      </c>
      <c r="F24" s="268">
        <v>1500</v>
      </c>
      <c r="G24" s="269">
        <v>2761</v>
      </c>
    </row>
    <row r="25" spans="1:7" x14ac:dyDescent="0.2">
      <c r="A25" s="267" t="s">
        <v>160</v>
      </c>
      <c r="B25" s="268">
        <v>0</v>
      </c>
      <c r="C25" s="268">
        <v>380</v>
      </c>
      <c r="D25" s="268">
        <v>0</v>
      </c>
      <c r="E25" s="268">
        <v>3420</v>
      </c>
      <c r="F25" s="268">
        <v>0</v>
      </c>
      <c r="G25" s="269">
        <v>3800</v>
      </c>
    </row>
    <row r="26" spans="1:7" x14ac:dyDescent="0.2">
      <c r="A26" s="267" t="s">
        <v>168</v>
      </c>
      <c r="B26" s="268">
        <v>0</v>
      </c>
      <c r="C26" s="268">
        <v>380</v>
      </c>
      <c r="D26" s="268">
        <v>0</v>
      </c>
      <c r="E26" s="268">
        <v>3420</v>
      </c>
      <c r="F26" s="268">
        <v>0</v>
      </c>
      <c r="G26" s="269">
        <v>3800</v>
      </c>
    </row>
    <row r="27" spans="1:7" x14ac:dyDescent="0.2">
      <c r="A27" s="267" t="s">
        <v>199</v>
      </c>
      <c r="B27" s="268">
        <v>0</v>
      </c>
      <c r="C27" s="268">
        <v>0</v>
      </c>
      <c r="D27" s="268">
        <v>0</v>
      </c>
      <c r="E27" s="268">
        <v>153</v>
      </c>
      <c r="F27" s="268">
        <v>0</v>
      </c>
      <c r="G27" s="269">
        <v>153</v>
      </c>
    </row>
    <row r="28" spans="1:7" x14ac:dyDescent="0.2">
      <c r="A28" s="267" t="s">
        <v>473</v>
      </c>
      <c r="B28" s="268">
        <v>0</v>
      </c>
      <c r="C28" s="268">
        <v>623</v>
      </c>
      <c r="D28" s="268">
        <v>0</v>
      </c>
      <c r="E28" s="268">
        <v>77</v>
      </c>
      <c r="F28" s="268">
        <v>0</v>
      </c>
      <c r="G28" s="269">
        <v>700</v>
      </c>
    </row>
    <row r="29" spans="1:7" x14ac:dyDescent="0.2">
      <c r="A29" s="267" t="s">
        <v>474</v>
      </c>
      <c r="B29" s="268">
        <v>0</v>
      </c>
      <c r="C29" s="268">
        <v>175</v>
      </c>
      <c r="D29" s="268">
        <v>0</v>
      </c>
      <c r="E29" s="268">
        <v>75</v>
      </c>
      <c r="F29" s="268">
        <v>0</v>
      </c>
      <c r="G29" s="269">
        <v>250</v>
      </c>
    </row>
    <row r="30" spans="1:7" x14ac:dyDescent="0.2">
      <c r="A30" s="267" t="s">
        <v>475</v>
      </c>
      <c r="B30" s="268">
        <v>0</v>
      </c>
      <c r="C30" s="268">
        <v>52</v>
      </c>
      <c r="D30" s="268">
        <v>0</v>
      </c>
      <c r="E30" s="268">
        <v>208</v>
      </c>
      <c r="F30" s="268">
        <v>0</v>
      </c>
      <c r="G30" s="269">
        <v>260</v>
      </c>
    </row>
    <row r="31" spans="1:7" x14ac:dyDescent="0.2">
      <c r="A31" s="270" t="s">
        <v>387</v>
      </c>
      <c r="B31" s="271">
        <v>0</v>
      </c>
      <c r="C31" s="271">
        <v>30402</v>
      </c>
      <c r="D31" s="271">
        <v>0</v>
      </c>
      <c r="E31" s="271">
        <v>7353</v>
      </c>
      <c r="F31" s="271">
        <v>6690</v>
      </c>
      <c r="G31" s="272">
        <v>44445</v>
      </c>
    </row>
    <row r="32" spans="1:7" x14ac:dyDescent="0.2">
      <c r="A32" s="273" t="s">
        <v>26</v>
      </c>
      <c r="B32" s="274"/>
      <c r="C32" s="274"/>
      <c r="D32" s="274"/>
      <c r="E32" s="274"/>
      <c r="F32" s="274"/>
      <c r="G32" s="275"/>
    </row>
    <row r="33" spans="1:7" x14ac:dyDescent="0.2">
      <c r="A33" s="267" t="s">
        <v>476</v>
      </c>
      <c r="B33" s="268">
        <v>0</v>
      </c>
      <c r="C33" s="268">
        <v>100</v>
      </c>
      <c r="D33" s="268">
        <v>0</v>
      </c>
      <c r="E33" s="268">
        <v>0</v>
      </c>
      <c r="F33" s="268">
        <v>240</v>
      </c>
      <c r="G33" s="269">
        <v>340</v>
      </c>
    </row>
    <row r="34" spans="1:7" x14ac:dyDescent="0.2">
      <c r="A34" s="267" t="s">
        <v>477</v>
      </c>
      <c r="B34" s="268">
        <v>0</v>
      </c>
      <c r="C34" s="268">
        <v>900</v>
      </c>
      <c r="D34" s="268">
        <v>0</v>
      </c>
      <c r="E34" s="268">
        <v>0</v>
      </c>
      <c r="F34" s="268">
        <v>1100</v>
      </c>
      <c r="G34" s="269">
        <v>2000</v>
      </c>
    </row>
    <row r="35" spans="1:7" x14ac:dyDescent="0.2">
      <c r="A35" s="267" t="s">
        <v>478</v>
      </c>
      <c r="B35" s="268">
        <v>0</v>
      </c>
      <c r="C35" s="268">
        <v>6810</v>
      </c>
      <c r="D35" s="268">
        <v>0</v>
      </c>
      <c r="E35" s="268">
        <v>0</v>
      </c>
      <c r="F35" s="268">
        <v>3011</v>
      </c>
      <c r="G35" s="269">
        <v>9821</v>
      </c>
    </row>
    <row r="36" spans="1:7" x14ac:dyDescent="0.2">
      <c r="A36" s="267" t="s">
        <v>479</v>
      </c>
      <c r="B36" s="268">
        <v>0</v>
      </c>
      <c r="C36" s="268">
        <v>4400</v>
      </c>
      <c r="D36" s="268">
        <v>0</v>
      </c>
      <c r="E36" s="268">
        <v>0</v>
      </c>
      <c r="F36" s="268">
        <v>0</v>
      </c>
      <c r="G36" s="269">
        <v>4400</v>
      </c>
    </row>
    <row r="37" spans="1:7" x14ac:dyDescent="0.2">
      <c r="A37" s="267" t="s">
        <v>480</v>
      </c>
      <c r="B37" s="268">
        <v>0</v>
      </c>
      <c r="C37" s="268">
        <v>300</v>
      </c>
      <c r="D37" s="268">
        <v>0</v>
      </c>
      <c r="E37" s="268">
        <v>0</v>
      </c>
      <c r="F37" s="268">
        <v>300</v>
      </c>
      <c r="G37" s="269">
        <v>600</v>
      </c>
    </row>
    <row r="38" spans="1:7" x14ac:dyDescent="0.2">
      <c r="A38" s="267" t="s">
        <v>481</v>
      </c>
      <c r="B38" s="268">
        <v>0</v>
      </c>
      <c r="C38" s="268">
        <v>1000</v>
      </c>
      <c r="D38" s="268">
        <v>0</v>
      </c>
      <c r="E38" s="268">
        <v>0</v>
      </c>
      <c r="F38" s="268">
        <v>0</v>
      </c>
      <c r="G38" s="269">
        <v>1000</v>
      </c>
    </row>
    <row r="39" spans="1:7" x14ac:dyDescent="0.2">
      <c r="A39" s="267" t="s">
        <v>482</v>
      </c>
      <c r="B39" s="268">
        <v>0</v>
      </c>
      <c r="C39" s="268">
        <v>3000</v>
      </c>
      <c r="D39" s="268">
        <v>0</v>
      </c>
      <c r="E39" s="268">
        <v>0</v>
      </c>
      <c r="F39" s="268">
        <v>0</v>
      </c>
      <c r="G39" s="269">
        <v>3000</v>
      </c>
    </row>
    <row r="40" spans="1:7" x14ac:dyDescent="0.2">
      <c r="A40" s="270" t="s">
        <v>388</v>
      </c>
      <c r="B40" s="271">
        <v>0</v>
      </c>
      <c r="C40" s="271">
        <v>16510</v>
      </c>
      <c r="D40" s="271">
        <v>0</v>
      </c>
      <c r="E40" s="271">
        <v>0</v>
      </c>
      <c r="F40" s="271">
        <v>4651</v>
      </c>
      <c r="G40" s="272">
        <v>21161</v>
      </c>
    </row>
    <row r="41" spans="1:7" x14ac:dyDescent="0.2">
      <c r="A41" s="273" t="s">
        <v>25</v>
      </c>
      <c r="B41" s="274"/>
      <c r="C41" s="274"/>
      <c r="D41" s="274"/>
      <c r="E41" s="274"/>
      <c r="F41" s="274"/>
      <c r="G41" s="275"/>
    </row>
    <row r="42" spans="1:7" x14ac:dyDescent="0.2">
      <c r="A42" s="276" t="s">
        <v>239</v>
      </c>
      <c r="B42" s="277"/>
      <c r="C42" s="277"/>
      <c r="D42" s="277"/>
      <c r="E42" s="277"/>
      <c r="F42" s="277"/>
      <c r="G42" s="278"/>
    </row>
    <row r="43" spans="1:7" x14ac:dyDescent="0.2">
      <c r="A43" s="267" t="s">
        <v>483</v>
      </c>
      <c r="B43" s="268">
        <v>0</v>
      </c>
      <c r="C43" s="268">
        <v>1620</v>
      </c>
      <c r="D43" s="268">
        <v>0</v>
      </c>
      <c r="E43" s="268">
        <v>0</v>
      </c>
      <c r="F43" s="268">
        <v>0</v>
      </c>
      <c r="G43" s="269">
        <v>1620</v>
      </c>
    </row>
    <row r="44" spans="1:7" x14ac:dyDescent="0.2">
      <c r="A44" s="267" t="s">
        <v>161</v>
      </c>
      <c r="B44" s="268">
        <v>0</v>
      </c>
      <c r="C44" s="268">
        <v>7875</v>
      </c>
      <c r="D44" s="268">
        <v>0</v>
      </c>
      <c r="E44" s="268">
        <v>4625</v>
      </c>
      <c r="F44" s="268">
        <v>0</v>
      </c>
      <c r="G44" s="269">
        <v>12500</v>
      </c>
    </row>
    <row r="45" spans="1:7" x14ac:dyDescent="0.2">
      <c r="A45" s="267" t="s">
        <v>174</v>
      </c>
      <c r="B45" s="268">
        <v>0</v>
      </c>
      <c r="C45" s="268">
        <v>100</v>
      </c>
      <c r="D45" s="268">
        <v>0</v>
      </c>
      <c r="E45" s="268">
        <v>0</v>
      </c>
      <c r="F45" s="268">
        <v>0</v>
      </c>
      <c r="G45" s="269">
        <v>100</v>
      </c>
    </row>
    <row r="46" spans="1:7" x14ac:dyDescent="0.2">
      <c r="A46" s="267" t="s">
        <v>198</v>
      </c>
      <c r="B46" s="268">
        <v>0</v>
      </c>
      <c r="C46" s="268">
        <v>510</v>
      </c>
      <c r="D46" s="268">
        <v>0</v>
      </c>
      <c r="E46" s="268">
        <v>0</v>
      </c>
      <c r="F46" s="268">
        <v>1500</v>
      </c>
      <c r="G46" s="269">
        <v>2010</v>
      </c>
    </row>
    <row r="47" spans="1:7" x14ac:dyDescent="0.2">
      <c r="A47" s="267" t="s">
        <v>484</v>
      </c>
      <c r="B47" s="268">
        <v>0</v>
      </c>
      <c r="C47" s="268">
        <v>500</v>
      </c>
      <c r="D47" s="268">
        <v>0</v>
      </c>
      <c r="E47" s="268">
        <v>0</v>
      </c>
      <c r="F47" s="268">
        <v>0</v>
      </c>
      <c r="G47" s="269">
        <v>500</v>
      </c>
    </row>
    <row r="48" spans="1:7" x14ac:dyDescent="0.2">
      <c r="A48" s="267" t="s">
        <v>485</v>
      </c>
      <c r="B48" s="268">
        <v>0</v>
      </c>
      <c r="C48" s="268">
        <v>175</v>
      </c>
      <c r="D48" s="268">
        <v>0</v>
      </c>
      <c r="E48" s="268">
        <v>0</v>
      </c>
      <c r="F48" s="268">
        <v>0</v>
      </c>
      <c r="G48" s="269">
        <v>175</v>
      </c>
    </row>
    <row r="49" spans="1:7" x14ac:dyDescent="0.2">
      <c r="A49" s="267" t="s">
        <v>486</v>
      </c>
      <c r="B49" s="268">
        <v>0</v>
      </c>
      <c r="C49" s="268">
        <v>510</v>
      </c>
      <c r="D49" s="268">
        <v>0</v>
      </c>
      <c r="E49" s="268">
        <v>0</v>
      </c>
      <c r="F49" s="268">
        <v>0</v>
      </c>
      <c r="G49" s="269">
        <v>510</v>
      </c>
    </row>
    <row r="50" spans="1:7" x14ac:dyDescent="0.2">
      <c r="A50" s="267" t="s">
        <v>487</v>
      </c>
      <c r="B50" s="268">
        <v>0</v>
      </c>
      <c r="C50" s="268">
        <v>300</v>
      </c>
      <c r="D50" s="268">
        <v>0</v>
      </c>
      <c r="E50" s="268">
        <v>0</v>
      </c>
      <c r="F50" s="268">
        <v>400</v>
      </c>
      <c r="G50" s="269">
        <v>700</v>
      </c>
    </row>
    <row r="51" spans="1:7" x14ac:dyDescent="0.2">
      <c r="A51" s="267" t="s">
        <v>488</v>
      </c>
      <c r="B51" s="268">
        <v>0</v>
      </c>
      <c r="C51" s="268">
        <v>775</v>
      </c>
      <c r="D51" s="268">
        <v>0</v>
      </c>
      <c r="E51" s="268">
        <v>0</v>
      </c>
      <c r="F51" s="268">
        <v>12000</v>
      </c>
      <c r="G51" s="269">
        <v>12775</v>
      </c>
    </row>
    <row r="52" spans="1:7" x14ac:dyDescent="0.2">
      <c r="A52" s="267" t="s">
        <v>489</v>
      </c>
      <c r="B52" s="268">
        <v>0</v>
      </c>
      <c r="C52" s="268">
        <v>325</v>
      </c>
      <c r="D52" s="268">
        <v>0</v>
      </c>
      <c r="E52" s="268">
        <v>0</v>
      </c>
      <c r="F52" s="268">
        <v>300</v>
      </c>
      <c r="G52" s="269">
        <v>625</v>
      </c>
    </row>
    <row r="53" spans="1:7" x14ac:dyDescent="0.2">
      <c r="A53" s="267" t="s">
        <v>490</v>
      </c>
      <c r="B53" s="268">
        <v>0</v>
      </c>
      <c r="C53" s="268">
        <v>197.5</v>
      </c>
      <c r="D53" s="268">
        <v>0</v>
      </c>
      <c r="E53" s="268">
        <v>52.5</v>
      </c>
      <c r="F53" s="268">
        <v>0</v>
      </c>
      <c r="G53" s="269">
        <v>250</v>
      </c>
    </row>
    <row r="54" spans="1:7" x14ac:dyDescent="0.2">
      <c r="A54" s="267" t="s">
        <v>491</v>
      </c>
      <c r="B54" s="268">
        <v>0</v>
      </c>
      <c r="C54" s="268">
        <v>0</v>
      </c>
      <c r="D54" s="268">
        <v>0</v>
      </c>
      <c r="E54" s="268">
        <v>6500.826</v>
      </c>
      <c r="F54" s="268">
        <v>0</v>
      </c>
      <c r="G54" s="269">
        <v>6500.826</v>
      </c>
    </row>
    <row r="55" spans="1:7" x14ac:dyDescent="0.2">
      <c r="A55" s="267" t="s">
        <v>492</v>
      </c>
      <c r="B55" s="268">
        <v>432</v>
      </c>
      <c r="C55" s="268">
        <v>48</v>
      </c>
      <c r="D55" s="268">
        <v>0</v>
      </c>
      <c r="E55" s="268">
        <v>0</v>
      </c>
      <c r="F55" s="268">
        <v>0</v>
      </c>
      <c r="G55" s="269">
        <v>480</v>
      </c>
    </row>
    <row r="56" spans="1:7" x14ac:dyDescent="0.2">
      <c r="A56" s="270" t="s">
        <v>389</v>
      </c>
      <c r="B56" s="271">
        <v>432</v>
      </c>
      <c r="C56" s="271">
        <v>12935.5</v>
      </c>
      <c r="D56" s="271">
        <v>0</v>
      </c>
      <c r="E56" s="271">
        <v>11178.326000000001</v>
      </c>
      <c r="F56" s="271">
        <v>14200</v>
      </c>
      <c r="G56" s="272">
        <v>38745.826000000001</v>
      </c>
    </row>
    <row r="57" spans="1:7" x14ac:dyDescent="0.2">
      <c r="A57" s="273" t="s">
        <v>24</v>
      </c>
      <c r="B57" s="274"/>
      <c r="C57" s="274"/>
      <c r="D57" s="274"/>
      <c r="E57" s="274"/>
      <c r="F57" s="274"/>
      <c r="G57" s="275"/>
    </row>
    <row r="58" spans="1:7" x14ac:dyDescent="0.2">
      <c r="A58" s="276" t="s">
        <v>239</v>
      </c>
      <c r="B58" s="277"/>
      <c r="C58" s="277"/>
      <c r="D58" s="277"/>
      <c r="E58" s="277"/>
      <c r="F58" s="277"/>
      <c r="G58" s="278"/>
    </row>
    <row r="59" spans="1:7" x14ac:dyDescent="0.2">
      <c r="A59" s="267" t="s">
        <v>202</v>
      </c>
      <c r="B59" s="268">
        <v>0</v>
      </c>
      <c r="C59" s="268">
        <v>0</v>
      </c>
      <c r="D59" s="268">
        <v>0</v>
      </c>
      <c r="E59" s="268">
        <v>0</v>
      </c>
      <c r="F59" s="268">
        <v>7412</v>
      </c>
      <c r="G59" s="269">
        <v>7412</v>
      </c>
    </row>
    <row r="60" spans="1:7" x14ac:dyDescent="0.2">
      <c r="A60" s="267" t="s">
        <v>205</v>
      </c>
      <c r="B60" s="268">
        <v>0</v>
      </c>
      <c r="C60" s="268">
        <v>6</v>
      </c>
      <c r="D60" s="268">
        <v>0</v>
      </c>
      <c r="E60" s="268">
        <v>56</v>
      </c>
      <c r="F60" s="268">
        <v>50</v>
      </c>
      <c r="G60" s="269">
        <v>112</v>
      </c>
    </row>
    <row r="61" spans="1:7" x14ac:dyDescent="0.2">
      <c r="A61" s="267" t="s">
        <v>493</v>
      </c>
      <c r="B61" s="268">
        <v>0</v>
      </c>
      <c r="C61" s="268">
        <v>400</v>
      </c>
      <c r="D61" s="268">
        <v>0</v>
      </c>
      <c r="E61" s="268">
        <v>0</v>
      </c>
      <c r="F61" s="268">
        <v>0</v>
      </c>
      <c r="G61" s="269">
        <v>400</v>
      </c>
    </row>
    <row r="62" spans="1:7" x14ac:dyDescent="0.2">
      <c r="A62" s="267" t="s">
        <v>494</v>
      </c>
      <c r="B62" s="268">
        <v>0</v>
      </c>
      <c r="C62" s="268">
        <v>900</v>
      </c>
      <c r="D62" s="268">
        <v>0</v>
      </c>
      <c r="E62" s="268">
        <v>0</v>
      </c>
      <c r="F62" s="268">
        <v>0</v>
      </c>
      <c r="G62" s="269">
        <v>900</v>
      </c>
    </row>
    <row r="63" spans="1:7" x14ac:dyDescent="0.2">
      <c r="A63" s="267" t="s">
        <v>495</v>
      </c>
      <c r="B63" s="268">
        <v>0</v>
      </c>
      <c r="C63" s="268">
        <v>180</v>
      </c>
      <c r="D63" s="268">
        <v>0</v>
      </c>
      <c r="E63" s="268">
        <v>0</v>
      </c>
      <c r="F63" s="268">
        <v>0</v>
      </c>
      <c r="G63" s="269">
        <v>180</v>
      </c>
    </row>
    <row r="64" spans="1:7" x14ac:dyDescent="0.2">
      <c r="A64" s="267" t="s">
        <v>496</v>
      </c>
      <c r="B64" s="268">
        <v>0</v>
      </c>
      <c r="C64" s="268">
        <v>2000</v>
      </c>
      <c r="D64" s="268">
        <v>0</v>
      </c>
      <c r="E64" s="268">
        <v>0</v>
      </c>
      <c r="F64" s="268">
        <v>0</v>
      </c>
      <c r="G64" s="269">
        <v>2000</v>
      </c>
    </row>
    <row r="65" spans="1:7" x14ac:dyDescent="0.2">
      <c r="A65" s="267" t="s">
        <v>497</v>
      </c>
      <c r="B65" s="268">
        <v>0</v>
      </c>
      <c r="C65" s="268">
        <v>500</v>
      </c>
      <c r="D65" s="268">
        <v>0</v>
      </c>
      <c r="E65" s="268">
        <v>0</v>
      </c>
      <c r="F65" s="268">
        <v>500</v>
      </c>
      <c r="G65" s="269">
        <v>1000</v>
      </c>
    </row>
    <row r="66" spans="1:7" x14ac:dyDescent="0.2">
      <c r="A66" s="267" t="s">
        <v>498</v>
      </c>
      <c r="B66" s="268">
        <v>0</v>
      </c>
      <c r="C66" s="268">
        <v>19100</v>
      </c>
      <c r="D66" s="268">
        <v>0</v>
      </c>
      <c r="E66" s="268">
        <v>0</v>
      </c>
      <c r="F66" s="268">
        <v>0</v>
      </c>
      <c r="G66" s="269">
        <v>19100</v>
      </c>
    </row>
    <row r="67" spans="1:7" x14ac:dyDescent="0.2">
      <c r="A67" s="267" t="s">
        <v>499</v>
      </c>
      <c r="B67" s="268">
        <v>0</v>
      </c>
      <c r="C67" s="268">
        <v>1500</v>
      </c>
      <c r="D67" s="268">
        <v>0</v>
      </c>
      <c r="E67" s="268">
        <v>0</v>
      </c>
      <c r="F67" s="268">
        <v>5000</v>
      </c>
      <c r="G67" s="269">
        <v>6500</v>
      </c>
    </row>
    <row r="68" spans="1:7" x14ac:dyDescent="0.2">
      <c r="A68" s="267" t="s">
        <v>500</v>
      </c>
      <c r="B68" s="268">
        <v>0</v>
      </c>
      <c r="C68" s="268">
        <v>50</v>
      </c>
      <c r="D68" s="268">
        <v>0</v>
      </c>
      <c r="E68" s="268">
        <v>0</v>
      </c>
      <c r="F68" s="268">
        <v>0</v>
      </c>
      <c r="G68" s="269">
        <v>50</v>
      </c>
    </row>
    <row r="69" spans="1:7" x14ac:dyDescent="0.2">
      <c r="A69" s="267" t="s">
        <v>501</v>
      </c>
      <c r="B69" s="268">
        <v>0</v>
      </c>
      <c r="C69" s="268">
        <v>1131</v>
      </c>
      <c r="D69" s="268">
        <v>0</v>
      </c>
      <c r="E69" s="268">
        <v>169</v>
      </c>
      <c r="F69" s="268">
        <v>0</v>
      </c>
      <c r="G69" s="269">
        <v>1300</v>
      </c>
    </row>
    <row r="70" spans="1:7" x14ac:dyDescent="0.2">
      <c r="A70" s="267" t="s">
        <v>502</v>
      </c>
      <c r="B70" s="268">
        <v>0</v>
      </c>
      <c r="C70" s="268">
        <v>300</v>
      </c>
      <c r="D70" s="268">
        <v>0</v>
      </c>
      <c r="E70" s="268">
        <v>0</v>
      </c>
      <c r="F70" s="268">
        <v>0</v>
      </c>
      <c r="G70" s="269">
        <v>300</v>
      </c>
    </row>
    <row r="71" spans="1:7" x14ac:dyDescent="0.2">
      <c r="A71" s="267" t="s">
        <v>503</v>
      </c>
      <c r="B71" s="268">
        <v>0</v>
      </c>
      <c r="C71" s="152">
        <v>2500</v>
      </c>
      <c r="D71" s="268">
        <v>0</v>
      </c>
      <c r="E71" s="268">
        <v>0</v>
      </c>
      <c r="F71" s="268">
        <v>0</v>
      </c>
      <c r="G71" s="153">
        <v>2500</v>
      </c>
    </row>
    <row r="72" spans="1:7" x14ac:dyDescent="0.2">
      <c r="A72" s="267" t="s">
        <v>162</v>
      </c>
      <c r="B72" s="268">
        <v>0</v>
      </c>
      <c r="C72" s="268">
        <v>0</v>
      </c>
      <c r="D72" s="268">
        <v>0</v>
      </c>
      <c r="E72" s="268">
        <v>1303</v>
      </c>
      <c r="F72" s="268">
        <v>12297</v>
      </c>
      <c r="G72" s="269">
        <v>13600</v>
      </c>
    </row>
    <row r="73" spans="1:7" x14ac:dyDescent="0.2">
      <c r="A73" s="267" t="s">
        <v>163</v>
      </c>
      <c r="B73" s="268">
        <v>0</v>
      </c>
      <c r="C73" s="268">
        <v>5936</v>
      </c>
      <c r="D73" s="268">
        <v>0</v>
      </c>
      <c r="E73" s="268">
        <v>1392</v>
      </c>
      <c r="F73" s="268">
        <v>3872</v>
      </c>
      <c r="G73" s="269">
        <v>11200</v>
      </c>
    </row>
    <row r="74" spans="1:7" x14ac:dyDescent="0.2">
      <c r="A74" s="267" t="s">
        <v>166</v>
      </c>
      <c r="B74" s="268">
        <v>0</v>
      </c>
      <c r="C74" s="268">
        <v>0</v>
      </c>
      <c r="D74" s="268">
        <v>0</v>
      </c>
      <c r="E74" s="268">
        <v>700</v>
      </c>
      <c r="F74" s="268">
        <v>0</v>
      </c>
      <c r="G74" s="269">
        <v>700</v>
      </c>
    </row>
    <row r="75" spans="1:7" x14ac:dyDescent="0.2">
      <c r="A75" s="267" t="s">
        <v>167</v>
      </c>
      <c r="B75" s="268">
        <v>0</v>
      </c>
      <c r="C75" s="268">
        <v>0</v>
      </c>
      <c r="D75" s="268">
        <v>0</v>
      </c>
      <c r="E75" s="268">
        <v>300</v>
      </c>
      <c r="F75" s="268">
        <v>0</v>
      </c>
      <c r="G75" s="269">
        <v>300</v>
      </c>
    </row>
    <row r="76" spans="1:7" x14ac:dyDescent="0.2">
      <c r="A76" s="267" t="s">
        <v>173</v>
      </c>
      <c r="B76" s="268">
        <v>0</v>
      </c>
      <c r="C76" s="268">
        <v>250</v>
      </c>
      <c r="D76" s="268">
        <v>0</v>
      </c>
      <c r="E76" s="268">
        <v>750</v>
      </c>
      <c r="F76" s="268">
        <v>0</v>
      </c>
      <c r="G76" s="269">
        <v>1000</v>
      </c>
    </row>
    <row r="77" spans="1:7" x14ac:dyDescent="0.2">
      <c r="A77" s="267" t="s">
        <v>504</v>
      </c>
      <c r="B77" s="268">
        <v>0</v>
      </c>
      <c r="C77" s="268">
        <v>0</v>
      </c>
      <c r="D77" s="268">
        <v>0</v>
      </c>
      <c r="E77" s="268">
        <v>7502</v>
      </c>
      <c r="F77" s="268">
        <v>698</v>
      </c>
      <c r="G77" s="269">
        <v>8200</v>
      </c>
    </row>
    <row r="78" spans="1:7" x14ac:dyDescent="0.2">
      <c r="A78" s="267" t="s">
        <v>505</v>
      </c>
      <c r="B78" s="268">
        <v>0</v>
      </c>
      <c r="C78" s="268">
        <v>0</v>
      </c>
      <c r="D78" s="268">
        <v>0</v>
      </c>
      <c r="E78" s="268">
        <v>404.488</v>
      </c>
      <c r="F78" s="268">
        <v>0</v>
      </c>
      <c r="G78" s="269">
        <v>404.488</v>
      </c>
    </row>
    <row r="79" spans="1:7" x14ac:dyDescent="0.2">
      <c r="A79" s="267" t="s">
        <v>506</v>
      </c>
      <c r="B79" s="268">
        <v>0</v>
      </c>
      <c r="C79" s="268">
        <v>150</v>
      </c>
      <c r="D79" s="268">
        <v>0</v>
      </c>
      <c r="E79" s="268">
        <v>0</v>
      </c>
      <c r="F79" s="268">
        <v>0</v>
      </c>
      <c r="G79" s="269">
        <v>150</v>
      </c>
    </row>
    <row r="80" spans="1:7" ht="13.5" thickBot="1" x14ac:dyDescent="0.25">
      <c r="A80" s="154" t="s">
        <v>390</v>
      </c>
      <c r="B80" s="279">
        <v>0</v>
      </c>
      <c r="C80" s="279">
        <v>34903</v>
      </c>
      <c r="D80" s="279">
        <v>0</v>
      </c>
      <c r="E80" s="279">
        <v>12576.487999999999</v>
      </c>
      <c r="F80" s="279">
        <v>29829</v>
      </c>
      <c r="G80" s="280">
        <v>77308.487999999998</v>
      </c>
    </row>
    <row r="81" spans="1:7" ht="13.5" thickTop="1" x14ac:dyDescent="0.2">
      <c r="A81" s="281" t="s">
        <v>105</v>
      </c>
      <c r="B81" s="282">
        <v>432</v>
      </c>
      <c r="C81" s="282">
        <v>94750.5</v>
      </c>
      <c r="D81" s="282">
        <v>0</v>
      </c>
      <c r="E81" s="282">
        <v>31107.814000000002</v>
      </c>
      <c r="F81" s="282">
        <v>55370</v>
      </c>
      <c r="G81" s="282">
        <v>181660.31400000001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R10" sqref="R10"/>
    </sheetView>
  </sheetViews>
  <sheetFormatPr defaultRowHeight="12.75" x14ac:dyDescent="0.2"/>
  <cols>
    <col min="1" max="1" width="42.28515625" customWidth="1"/>
    <col min="2" max="7" width="12.85546875" customWidth="1"/>
  </cols>
  <sheetData>
    <row r="1" spans="1:7" ht="4.5" customHeight="1" x14ac:dyDescent="0.2">
      <c r="A1" s="155" t="s">
        <v>1406</v>
      </c>
    </row>
    <row r="2" spans="1:7" ht="18" x14ac:dyDescent="0.25">
      <c r="A2" s="156" t="s">
        <v>0</v>
      </c>
    </row>
    <row r="3" spans="1:7" ht="18" x14ac:dyDescent="0.25">
      <c r="A3" s="156" t="s">
        <v>417</v>
      </c>
    </row>
    <row r="4" spans="1:7" ht="18" x14ac:dyDescent="0.25">
      <c r="A4" s="156" t="s">
        <v>507</v>
      </c>
    </row>
    <row r="5" spans="1:7" ht="18" x14ac:dyDescent="0.25">
      <c r="A5" s="156" t="s">
        <v>378</v>
      </c>
    </row>
    <row r="6" spans="1:7" ht="15" x14ac:dyDescent="0.2">
      <c r="A6" s="155" t="s">
        <v>1</v>
      </c>
    </row>
    <row r="7" spans="1:7" ht="25.5" x14ac:dyDescent="0.2">
      <c r="A7" s="263" t="s">
        <v>363</v>
      </c>
      <c r="B7" s="264" t="s">
        <v>57</v>
      </c>
      <c r="C7" s="157" t="s">
        <v>373</v>
      </c>
      <c r="D7" s="157" t="s">
        <v>376</v>
      </c>
      <c r="E7" s="157" t="s">
        <v>375</v>
      </c>
      <c r="F7" s="157" t="s">
        <v>374</v>
      </c>
      <c r="G7" s="265" t="s">
        <v>105</v>
      </c>
    </row>
    <row r="8" spans="1:7" x14ac:dyDescent="0.2">
      <c r="A8" s="266" t="s">
        <v>29</v>
      </c>
      <c r="B8" s="147"/>
      <c r="C8" s="147"/>
      <c r="D8" s="147"/>
      <c r="E8" s="147"/>
      <c r="F8" s="147"/>
      <c r="G8" s="147"/>
    </row>
    <row r="9" spans="1:7" x14ac:dyDescent="0.2">
      <c r="A9" s="267" t="s">
        <v>508</v>
      </c>
      <c r="B9" s="268">
        <v>0</v>
      </c>
      <c r="C9" s="268">
        <v>150</v>
      </c>
      <c r="D9" s="268">
        <v>0</v>
      </c>
      <c r="E9" s="268">
        <v>0</v>
      </c>
      <c r="F9" s="268">
        <v>0</v>
      </c>
      <c r="G9" s="269">
        <v>150</v>
      </c>
    </row>
    <row r="10" spans="1:7" x14ac:dyDescent="0.2">
      <c r="A10" s="267" t="s">
        <v>509</v>
      </c>
      <c r="B10" s="268">
        <v>0</v>
      </c>
      <c r="C10" s="268">
        <v>3000</v>
      </c>
      <c r="D10" s="268">
        <v>0</v>
      </c>
      <c r="E10" s="268">
        <v>0</v>
      </c>
      <c r="F10" s="268">
        <v>0</v>
      </c>
      <c r="G10" s="269">
        <v>3000</v>
      </c>
    </row>
    <row r="11" spans="1:7" x14ac:dyDescent="0.2">
      <c r="A11" s="270" t="s">
        <v>392</v>
      </c>
      <c r="B11" s="271">
        <v>0</v>
      </c>
      <c r="C11" s="271">
        <v>3150</v>
      </c>
      <c r="D11" s="271">
        <v>0</v>
      </c>
      <c r="E11" s="271">
        <v>0</v>
      </c>
      <c r="F11" s="271">
        <v>0</v>
      </c>
      <c r="G11" s="272">
        <v>3150</v>
      </c>
    </row>
    <row r="12" spans="1:7" x14ac:dyDescent="0.2">
      <c r="A12" s="273" t="s">
        <v>30</v>
      </c>
      <c r="B12" s="274"/>
      <c r="C12" s="274"/>
      <c r="D12" s="274"/>
      <c r="E12" s="274"/>
      <c r="F12" s="274"/>
      <c r="G12" s="275"/>
    </row>
    <row r="13" spans="1:7" x14ac:dyDescent="0.2">
      <c r="A13" s="267" t="s">
        <v>510</v>
      </c>
      <c r="B13" s="268">
        <v>0</v>
      </c>
      <c r="C13" s="268">
        <v>450</v>
      </c>
      <c r="D13" s="268">
        <v>0</v>
      </c>
      <c r="E13" s="268">
        <v>0</v>
      </c>
      <c r="F13" s="268">
        <v>0</v>
      </c>
      <c r="G13" s="269">
        <v>450</v>
      </c>
    </row>
    <row r="14" spans="1:7" x14ac:dyDescent="0.2">
      <c r="A14" s="267" t="s">
        <v>203</v>
      </c>
      <c r="B14" s="268">
        <v>0</v>
      </c>
      <c r="C14" s="268">
        <v>7579</v>
      </c>
      <c r="D14" s="268">
        <v>0</v>
      </c>
      <c r="E14" s="268">
        <v>0</v>
      </c>
      <c r="F14" s="268">
        <v>0</v>
      </c>
      <c r="G14" s="269">
        <v>7579</v>
      </c>
    </row>
    <row r="15" spans="1:7" x14ac:dyDescent="0.2">
      <c r="A15" s="267" t="s">
        <v>204</v>
      </c>
      <c r="B15" s="268">
        <v>0</v>
      </c>
      <c r="C15" s="268">
        <v>1500</v>
      </c>
      <c r="D15" s="268">
        <v>0</v>
      </c>
      <c r="E15" s="268">
        <v>0</v>
      </c>
      <c r="F15" s="268">
        <v>0</v>
      </c>
      <c r="G15" s="269">
        <v>1500</v>
      </c>
    </row>
    <row r="16" spans="1:7" x14ac:dyDescent="0.2">
      <c r="A16" s="267" t="s">
        <v>206</v>
      </c>
      <c r="B16" s="268">
        <v>0</v>
      </c>
      <c r="C16" s="268">
        <v>1011</v>
      </c>
      <c r="D16" s="268">
        <v>0</v>
      </c>
      <c r="E16" s="268">
        <v>0</v>
      </c>
      <c r="F16" s="268">
        <v>0</v>
      </c>
      <c r="G16" s="269">
        <v>1011</v>
      </c>
    </row>
    <row r="17" spans="1:7" x14ac:dyDescent="0.2">
      <c r="A17" s="267" t="s">
        <v>207</v>
      </c>
      <c r="B17" s="268">
        <v>0</v>
      </c>
      <c r="C17" s="268">
        <v>750</v>
      </c>
      <c r="D17" s="268">
        <v>0</v>
      </c>
      <c r="E17" s="268">
        <v>0</v>
      </c>
      <c r="F17" s="268">
        <v>0</v>
      </c>
      <c r="G17" s="269">
        <v>750</v>
      </c>
    </row>
    <row r="18" spans="1:7" x14ac:dyDescent="0.2">
      <c r="A18" s="267" t="s">
        <v>208</v>
      </c>
      <c r="B18" s="268">
        <v>0</v>
      </c>
      <c r="C18" s="268">
        <v>300</v>
      </c>
      <c r="D18" s="268">
        <v>0</v>
      </c>
      <c r="E18" s="268">
        <v>0</v>
      </c>
      <c r="F18" s="268">
        <v>0</v>
      </c>
      <c r="G18" s="269">
        <v>300</v>
      </c>
    </row>
    <row r="19" spans="1:7" x14ac:dyDescent="0.2">
      <c r="A19" s="267" t="s">
        <v>511</v>
      </c>
      <c r="B19" s="268">
        <v>0</v>
      </c>
      <c r="C19" s="268">
        <v>550</v>
      </c>
      <c r="D19" s="268">
        <v>0</v>
      </c>
      <c r="E19" s="268">
        <v>0</v>
      </c>
      <c r="F19" s="268">
        <v>0</v>
      </c>
      <c r="G19" s="269">
        <v>550</v>
      </c>
    </row>
    <row r="20" spans="1:7" x14ac:dyDescent="0.2">
      <c r="A20" s="267" t="s">
        <v>512</v>
      </c>
      <c r="B20" s="268">
        <v>2000</v>
      </c>
      <c r="C20" s="268">
        <v>0</v>
      </c>
      <c r="D20" s="268">
        <v>0</v>
      </c>
      <c r="E20" s="268">
        <v>0</v>
      </c>
      <c r="F20" s="268">
        <v>0</v>
      </c>
      <c r="G20" s="269">
        <v>2000</v>
      </c>
    </row>
    <row r="21" spans="1:7" x14ac:dyDescent="0.2">
      <c r="A21" s="267" t="s">
        <v>513</v>
      </c>
      <c r="B21" s="268">
        <v>0</v>
      </c>
      <c r="C21" s="268">
        <v>900</v>
      </c>
      <c r="D21" s="268">
        <v>0</v>
      </c>
      <c r="E21" s="268">
        <v>0</v>
      </c>
      <c r="F21" s="268">
        <v>0</v>
      </c>
      <c r="G21" s="269">
        <v>900</v>
      </c>
    </row>
    <row r="22" spans="1:7" ht="13.5" thickBot="1" x14ac:dyDescent="0.25">
      <c r="A22" s="154" t="s">
        <v>393</v>
      </c>
      <c r="B22" s="279">
        <v>2000</v>
      </c>
      <c r="C22" s="279">
        <v>13040</v>
      </c>
      <c r="D22" s="279">
        <v>0</v>
      </c>
      <c r="E22" s="279">
        <v>0</v>
      </c>
      <c r="F22" s="279">
        <v>0</v>
      </c>
      <c r="G22" s="280">
        <v>15040</v>
      </c>
    </row>
    <row r="23" spans="1:7" ht="13.5" thickTop="1" x14ac:dyDescent="0.2">
      <c r="A23" s="281" t="s">
        <v>105</v>
      </c>
      <c r="B23" s="282">
        <v>2000</v>
      </c>
      <c r="C23" s="282">
        <v>16190</v>
      </c>
      <c r="D23" s="282">
        <v>0</v>
      </c>
      <c r="E23" s="282">
        <v>0</v>
      </c>
      <c r="F23" s="282">
        <v>0</v>
      </c>
      <c r="G23" s="282">
        <v>18190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F29" sqref="F29"/>
    </sheetView>
  </sheetViews>
  <sheetFormatPr defaultRowHeight="12.75" x14ac:dyDescent="0.2"/>
  <cols>
    <col min="1" max="1" width="44.28515625" bestFit="1" customWidth="1"/>
  </cols>
  <sheetData>
    <row r="1" spans="1:7" ht="3.75" customHeight="1" x14ac:dyDescent="0.2">
      <c r="A1" s="155" t="s">
        <v>1407</v>
      </c>
    </row>
    <row r="2" spans="1:7" ht="18" x14ac:dyDescent="0.25">
      <c r="A2" s="156" t="s">
        <v>0</v>
      </c>
    </row>
    <row r="3" spans="1:7" ht="18" x14ac:dyDescent="0.25">
      <c r="A3" s="156" t="s">
        <v>413</v>
      </c>
    </row>
    <row r="4" spans="1:7" ht="18" x14ac:dyDescent="0.25">
      <c r="A4" s="156" t="s">
        <v>399</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266" t="s">
        <v>34</v>
      </c>
      <c r="B8" s="147"/>
      <c r="C8" s="147"/>
      <c r="D8" s="147"/>
      <c r="E8" s="147"/>
      <c r="F8" s="147"/>
      <c r="G8" s="147"/>
    </row>
    <row r="9" spans="1:7" x14ac:dyDescent="0.2">
      <c r="A9" s="287" t="s">
        <v>514</v>
      </c>
      <c r="B9" s="288">
        <v>0</v>
      </c>
      <c r="C9" s="289">
        <v>6125</v>
      </c>
      <c r="D9" s="289">
        <v>0</v>
      </c>
      <c r="E9" s="289">
        <v>0</v>
      </c>
      <c r="F9" s="289">
        <v>0</v>
      </c>
      <c r="G9" s="290">
        <v>6125</v>
      </c>
    </row>
    <row r="10" spans="1:7" x14ac:dyDescent="0.2">
      <c r="A10" s="287" t="s">
        <v>515</v>
      </c>
      <c r="B10" s="288">
        <v>0</v>
      </c>
      <c r="C10" s="289">
        <v>725</v>
      </c>
      <c r="D10" s="289">
        <v>0</v>
      </c>
      <c r="E10" s="289">
        <v>0</v>
      </c>
      <c r="F10" s="289">
        <v>0</v>
      </c>
      <c r="G10" s="290">
        <v>725</v>
      </c>
    </row>
    <row r="11" spans="1:7" x14ac:dyDescent="0.2">
      <c r="A11" s="148" t="s">
        <v>394</v>
      </c>
      <c r="B11" s="291">
        <v>0</v>
      </c>
      <c r="C11" s="292">
        <v>6850</v>
      </c>
      <c r="D11" s="292">
        <v>0</v>
      </c>
      <c r="E11" s="292">
        <v>0</v>
      </c>
      <c r="F11" s="292">
        <v>0</v>
      </c>
      <c r="G11" s="293">
        <v>6850</v>
      </c>
    </row>
    <row r="12" spans="1:7" x14ac:dyDescent="0.2">
      <c r="A12" s="266" t="s">
        <v>36</v>
      </c>
      <c r="B12" s="147"/>
      <c r="C12" s="147"/>
      <c r="D12" s="147"/>
      <c r="E12" s="147"/>
      <c r="F12" s="147"/>
      <c r="G12" s="147"/>
    </row>
    <row r="13" spans="1:7" x14ac:dyDescent="0.2">
      <c r="A13" s="287" t="s">
        <v>351</v>
      </c>
      <c r="B13" s="288">
        <v>0</v>
      </c>
      <c r="C13" s="289">
        <v>500</v>
      </c>
      <c r="D13" s="289">
        <v>0</v>
      </c>
      <c r="E13" s="289">
        <v>0</v>
      </c>
      <c r="F13" s="289">
        <v>0</v>
      </c>
      <c r="G13" s="290">
        <v>500</v>
      </c>
    </row>
    <row r="14" spans="1:7" ht="13.5" thickBot="1" x14ac:dyDescent="0.25">
      <c r="A14" s="148" t="s">
        <v>396</v>
      </c>
      <c r="B14" s="291">
        <v>0</v>
      </c>
      <c r="C14" s="292">
        <v>500</v>
      </c>
      <c r="D14" s="292">
        <v>0</v>
      </c>
      <c r="E14" s="292">
        <v>0</v>
      </c>
      <c r="F14" s="292">
        <v>0</v>
      </c>
      <c r="G14" s="293">
        <v>500</v>
      </c>
    </row>
    <row r="15" spans="1:7" ht="13.5" thickTop="1" x14ac:dyDescent="0.2">
      <c r="A15" s="281" t="s">
        <v>105</v>
      </c>
      <c r="B15" s="282">
        <v>0</v>
      </c>
      <c r="C15" s="282">
        <v>7350</v>
      </c>
      <c r="D15" s="282">
        <v>0</v>
      </c>
      <c r="E15" s="282">
        <v>0</v>
      </c>
      <c r="F15" s="282">
        <v>0</v>
      </c>
      <c r="G15" s="282">
        <v>7350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K7" sqref="K7"/>
    </sheetView>
  </sheetViews>
  <sheetFormatPr defaultRowHeight="12.75" x14ac:dyDescent="0.2"/>
  <cols>
    <col min="1" max="1" width="44.28515625" bestFit="1" customWidth="1"/>
    <col min="2" max="7" width="11.85546875" customWidth="1"/>
  </cols>
  <sheetData>
    <row r="1" spans="1:7" ht="3.75" customHeight="1" x14ac:dyDescent="0.2">
      <c r="A1" s="155" t="s">
        <v>1408</v>
      </c>
    </row>
    <row r="2" spans="1:7" ht="18" x14ac:dyDescent="0.25">
      <c r="A2" s="156" t="s">
        <v>0</v>
      </c>
    </row>
    <row r="3" spans="1:7" ht="18" x14ac:dyDescent="0.25">
      <c r="A3" s="156" t="s">
        <v>413</v>
      </c>
    </row>
    <row r="4" spans="1:7" ht="18" x14ac:dyDescent="0.25">
      <c r="A4" s="156" t="s">
        <v>516</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266" t="s">
        <v>35</v>
      </c>
      <c r="B8" s="147"/>
      <c r="C8" s="147"/>
      <c r="D8" s="147"/>
      <c r="E8" s="147"/>
      <c r="F8" s="147"/>
      <c r="G8" s="147"/>
    </row>
    <row r="9" spans="1:7" x14ac:dyDescent="0.2">
      <c r="A9" s="294" t="s">
        <v>517</v>
      </c>
      <c r="B9" s="295">
        <v>0</v>
      </c>
      <c r="C9" s="285">
        <v>4700</v>
      </c>
      <c r="D9" s="285">
        <v>0</v>
      </c>
      <c r="E9" s="285">
        <v>0</v>
      </c>
      <c r="F9" s="285">
        <v>0</v>
      </c>
      <c r="G9" s="286">
        <v>4700</v>
      </c>
    </row>
    <row r="10" spans="1:7" x14ac:dyDescent="0.2">
      <c r="A10" s="296" t="s">
        <v>518</v>
      </c>
      <c r="B10" s="297">
        <v>0</v>
      </c>
      <c r="C10" s="298">
        <v>3855</v>
      </c>
      <c r="D10" s="298">
        <v>0</v>
      </c>
      <c r="E10" s="298">
        <v>0</v>
      </c>
      <c r="F10" s="298">
        <v>0</v>
      </c>
      <c r="G10" s="299">
        <v>3855</v>
      </c>
    </row>
    <row r="11" spans="1:7" x14ac:dyDescent="0.2">
      <c r="A11" s="148" t="s">
        <v>395</v>
      </c>
      <c r="B11" s="291">
        <v>0</v>
      </c>
      <c r="C11" s="292">
        <v>8555</v>
      </c>
      <c r="D11" s="292">
        <v>0</v>
      </c>
      <c r="E11" s="292">
        <v>0</v>
      </c>
      <c r="F11" s="292">
        <v>0</v>
      </c>
      <c r="G11" s="293">
        <v>8555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2.75" x14ac:dyDescent="0.2"/>
  <cols>
    <col min="1" max="1" width="42.85546875" customWidth="1"/>
    <col min="2" max="7" width="11.7109375" customWidth="1"/>
  </cols>
  <sheetData>
    <row r="1" spans="1:7" ht="3" customHeight="1" x14ac:dyDescent="0.2">
      <c r="A1" s="155" t="s">
        <v>1409</v>
      </c>
    </row>
    <row r="2" spans="1:7" ht="18" x14ac:dyDescent="0.25">
      <c r="A2" s="156" t="s">
        <v>0</v>
      </c>
    </row>
    <row r="3" spans="1:7" ht="18" x14ac:dyDescent="0.25">
      <c r="A3" s="156" t="s">
        <v>413</v>
      </c>
    </row>
    <row r="4" spans="1:7" ht="18" x14ac:dyDescent="0.25">
      <c r="A4" s="156" t="s">
        <v>157</v>
      </c>
    </row>
    <row r="5" spans="1:7" ht="18" x14ac:dyDescent="0.25">
      <c r="A5" s="156" t="s">
        <v>378</v>
      </c>
    </row>
    <row r="6" spans="1:7" ht="15" x14ac:dyDescent="0.2">
      <c r="A6" s="155" t="s">
        <v>1</v>
      </c>
    </row>
    <row r="7" spans="1:7" ht="38.25" x14ac:dyDescent="0.2">
      <c r="A7" s="263" t="s">
        <v>363</v>
      </c>
      <c r="B7" s="264" t="s">
        <v>57</v>
      </c>
      <c r="C7" s="157" t="s">
        <v>373</v>
      </c>
      <c r="D7" s="157" t="s">
        <v>376</v>
      </c>
      <c r="E7" s="157" t="s">
        <v>375</v>
      </c>
      <c r="F7" s="157" t="s">
        <v>374</v>
      </c>
      <c r="G7" s="265" t="s">
        <v>105</v>
      </c>
    </row>
    <row r="8" spans="1:7" x14ac:dyDescent="0.2">
      <c r="A8" s="146" t="s">
        <v>50</v>
      </c>
      <c r="B8" s="147"/>
      <c r="C8" s="147"/>
      <c r="D8" s="147"/>
      <c r="E8" s="147"/>
      <c r="F8" s="147"/>
      <c r="G8" s="147"/>
    </row>
    <row r="9" spans="1:7" x14ac:dyDescent="0.2">
      <c r="A9" s="302" t="s">
        <v>519</v>
      </c>
      <c r="B9" s="285">
        <v>0</v>
      </c>
      <c r="C9" s="285">
        <v>810</v>
      </c>
      <c r="D9" s="285">
        <v>0</v>
      </c>
      <c r="E9" s="285">
        <v>0</v>
      </c>
      <c r="F9" s="285">
        <v>0</v>
      </c>
      <c r="G9" s="286">
        <v>810</v>
      </c>
    </row>
    <row r="10" spans="1:7" x14ac:dyDescent="0.2">
      <c r="A10" s="151" t="s">
        <v>520</v>
      </c>
      <c r="B10" s="268">
        <v>0</v>
      </c>
      <c r="C10" s="268">
        <v>75</v>
      </c>
      <c r="D10" s="268">
        <v>0</v>
      </c>
      <c r="E10" s="268">
        <v>0</v>
      </c>
      <c r="F10" s="268">
        <v>0</v>
      </c>
      <c r="G10" s="269">
        <v>75</v>
      </c>
    </row>
    <row r="11" spans="1:7" x14ac:dyDescent="0.2">
      <c r="A11" s="151" t="s">
        <v>521</v>
      </c>
      <c r="B11" s="268">
        <v>0</v>
      </c>
      <c r="C11" s="268">
        <v>425</v>
      </c>
      <c r="D11" s="268">
        <v>0</v>
      </c>
      <c r="E11" s="268">
        <v>0</v>
      </c>
      <c r="F11" s="268">
        <v>0</v>
      </c>
      <c r="G11" s="269">
        <v>425</v>
      </c>
    </row>
    <row r="12" spans="1:7" x14ac:dyDescent="0.2">
      <c r="A12" s="151" t="s">
        <v>522</v>
      </c>
      <c r="B12" s="268">
        <v>0</v>
      </c>
      <c r="C12" s="268">
        <v>110</v>
      </c>
      <c r="D12" s="268">
        <v>0</v>
      </c>
      <c r="E12" s="268">
        <v>0</v>
      </c>
      <c r="F12" s="268">
        <v>0</v>
      </c>
      <c r="G12" s="269">
        <v>110</v>
      </c>
    </row>
    <row r="13" spans="1:7" x14ac:dyDescent="0.2">
      <c r="A13" s="151" t="s">
        <v>523</v>
      </c>
      <c r="B13" s="268">
        <v>0</v>
      </c>
      <c r="C13" s="268">
        <v>400</v>
      </c>
      <c r="D13" s="268">
        <v>0</v>
      </c>
      <c r="E13" s="268">
        <v>0</v>
      </c>
      <c r="F13" s="268">
        <v>0</v>
      </c>
      <c r="G13" s="269">
        <v>400</v>
      </c>
    </row>
    <row r="14" spans="1:7" x14ac:dyDescent="0.2">
      <c r="A14" s="151" t="s">
        <v>524</v>
      </c>
      <c r="B14" s="268">
        <v>0</v>
      </c>
      <c r="C14" s="268">
        <v>110</v>
      </c>
      <c r="D14" s="268">
        <v>0</v>
      </c>
      <c r="E14" s="268">
        <v>0</v>
      </c>
      <c r="F14" s="268">
        <v>0</v>
      </c>
      <c r="G14" s="269">
        <v>110</v>
      </c>
    </row>
    <row r="15" spans="1:7" x14ac:dyDescent="0.2">
      <c r="A15" s="151" t="s">
        <v>525</v>
      </c>
      <c r="B15" s="268">
        <v>0</v>
      </c>
      <c r="C15" s="268">
        <v>40</v>
      </c>
      <c r="D15" s="268">
        <v>0</v>
      </c>
      <c r="E15" s="268">
        <v>360</v>
      </c>
      <c r="F15" s="268">
        <v>0</v>
      </c>
      <c r="G15" s="269">
        <v>400</v>
      </c>
    </row>
    <row r="16" spans="1:7" x14ac:dyDescent="0.2">
      <c r="A16" s="151" t="s">
        <v>526</v>
      </c>
      <c r="B16" s="268">
        <v>0</v>
      </c>
      <c r="C16" s="268">
        <v>262</v>
      </c>
      <c r="D16" s="268">
        <v>0</v>
      </c>
      <c r="E16" s="268">
        <v>1488</v>
      </c>
      <c r="F16" s="268">
        <v>0</v>
      </c>
      <c r="G16" s="269">
        <v>1750</v>
      </c>
    </row>
    <row r="17" spans="1:7" x14ac:dyDescent="0.2">
      <c r="A17" s="151" t="s">
        <v>527</v>
      </c>
      <c r="B17" s="268">
        <v>0</v>
      </c>
      <c r="C17" s="268">
        <v>76</v>
      </c>
      <c r="D17" s="268">
        <v>0</v>
      </c>
      <c r="E17" s="268">
        <v>324</v>
      </c>
      <c r="F17" s="268">
        <v>0</v>
      </c>
      <c r="G17" s="269">
        <v>400</v>
      </c>
    </row>
    <row r="18" spans="1:7" x14ac:dyDescent="0.2">
      <c r="A18" s="151" t="s">
        <v>528</v>
      </c>
      <c r="B18" s="268">
        <v>0</v>
      </c>
      <c r="C18" s="268">
        <v>140</v>
      </c>
      <c r="D18" s="268">
        <v>0</v>
      </c>
      <c r="E18" s="268">
        <v>0</v>
      </c>
      <c r="F18" s="268">
        <v>0</v>
      </c>
      <c r="G18" s="269">
        <v>140</v>
      </c>
    </row>
    <row r="19" spans="1:7" x14ac:dyDescent="0.2">
      <c r="A19" s="303" t="s">
        <v>529</v>
      </c>
      <c r="B19" s="298">
        <v>0</v>
      </c>
      <c r="C19" s="298">
        <v>500</v>
      </c>
      <c r="D19" s="298">
        <v>0</v>
      </c>
      <c r="E19" s="298">
        <v>0</v>
      </c>
      <c r="F19" s="298">
        <v>0</v>
      </c>
      <c r="G19" s="299">
        <v>500</v>
      </c>
    </row>
    <row r="20" spans="1:7" x14ac:dyDescent="0.2">
      <c r="A20" s="301" t="s">
        <v>398</v>
      </c>
      <c r="B20" s="291">
        <v>0</v>
      </c>
      <c r="C20" s="292">
        <v>2948</v>
      </c>
      <c r="D20" s="292">
        <v>0</v>
      </c>
      <c r="E20" s="292">
        <v>2172</v>
      </c>
      <c r="F20" s="292">
        <v>0</v>
      </c>
      <c r="G20" s="293">
        <v>5120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K7" sqref="K7"/>
    </sheetView>
  </sheetViews>
  <sheetFormatPr defaultRowHeight="12.75" x14ac:dyDescent="0.2"/>
  <cols>
    <col min="1" max="1" width="37.42578125" customWidth="1"/>
    <col min="2" max="7" width="13.42578125" customWidth="1"/>
  </cols>
  <sheetData>
    <row r="1" spans="1:7" ht="3" customHeight="1" x14ac:dyDescent="0.2">
      <c r="A1" s="155" t="s">
        <v>1410</v>
      </c>
    </row>
    <row r="2" spans="1:7" ht="18" x14ac:dyDescent="0.25">
      <c r="A2" s="156" t="s">
        <v>0</v>
      </c>
    </row>
    <row r="3" spans="1:7" ht="18" x14ac:dyDescent="0.25">
      <c r="A3" s="156" t="s">
        <v>413</v>
      </c>
    </row>
    <row r="4" spans="1:7" ht="18" x14ac:dyDescent="0.25">
      <c r="A4" s="156" t="s">
        <v>40</v>
      </c>
    </row>
    <row r="5" spans="1:7" ht="18" x14ac:dyDescent="0.25">
      <c r="A5" s="156" t="s">
        <v>378</v>
      </c>
    </row>
    <row r="6" spans="1:7" ht="15" x14ac:dyDescent="0.2">
      <c r="A6" s="155" t="s">
        <v>1</v>
      </c>
    </row>
    <row r="7" spans="1:7" ht="25.5" x14ac:dyDescent="0.2">
      <c r="A7" s="263" t="s">
        <v>363</v>
      </c>
      <c r="B7" s="264" t="s">
        <v>57</v>
      </c>
      <c r="C7" s="157" t="s">
        <v>373</v>
      </c>
      <c r="D7" s="157" t="s">
        <v>376</v>
      </c>
      <c r="E7" s="157" t="s">
        <v>375</v>
      </c>
      <c r="F7" s="157" t="s">
        <v>374</v>
      </c>
      <c r="G7" s="265" t="s">
        <v>105</v>
      </c>
    </row>
    <row r="8" spans="1:7" x14ac:dyDescent="0.2">
      <c r="A8" s="266" t="s">
        <v>41</v>
      </c>
      <c r="B8" s="147"/>
      <c r="C8" s="147"/>
      <c r="D8" s="147"/>
      <c r="E8" s="147"/>
      <c r="F8" s="147"/>
      <c r="G8" s="147"/>
    </row>
    <row r="9" spans="1:7" x14ac:dyDescent="0.2">
      <c r="A9" s="284" t="s">
        <v>141</v>
      </c>
      <c r="B9" s="285">
        <v>4601</v>
      </c>
      <c r="C9" s="285">
        <v>225</v>
      </c>
      <c r="D9" s="285">
        <v>0</v>
      </c>
      <c r="E9" s="285">
        <v>0</v>
      </c>
      <c r="F9" s="285">
        <v>0</v>
      </c>
      <c r="G9" s="286">
        <v>4826</v>
      </c>
    </row>
    <row r="10" spans="1:7" x14ac:dyDescent="0.2">
      <c r="A10" s="270" t="s">
        <v>400</v>
      </c>
      <c r="B10" s="271">
        <v>4601</v>
      </c>
      <c r="C10" s="271">
        <v>225</v>
      </c>
      <c r="D10" s="271">
        <v>0</v>
      </c>
      <c r="E10" s="271">
        <v>0</v>
      </c>
      <c r="F10" s="271">
        <v>0</v>
      </c>
      <c r="G10" s="272">
        <v>4826</v>
      </c>
    </row>
    <row r="11" spans="1:7" x14ac:dyDescent="0.2">
      <c r="A11" s="273" t="s">
        <v>42</v>
      </c>
      <c r="B11" s="274"/>
      <c r="C11" s="274"/>
      <c r="D11" s="274"/>
      <c r="E11" s="274"/>
      <c r="F11" s="274"/>
      <c r="G11" s="275"/>
    </row>
    <row r="12" spans="1:7" x14ac:dyDescent="0.2">
      <c r="A12" s="267" t="s">
        <v>169</v>
      </c>
      <c r="B12" s="268">
        <v>0</v>
      </c>
      <c r="C12" s="268">
        <v>0</v>
      </c>
      <c r="D12" s="268">
        <v>0</v>
      </c>
      <c r="E12" s="268">
        <v>200</v>
      </c>
      <c r="F12" s="268">
        <v>0</v>
      </c>
      <c r="G12" s="269">
        <v>200</v>
      </c>
    </row>
    <row r="13" spans="1:7" x14ac:dyDescent="0.2">
      <c r="A13" s="267" t="s">
        <v>530</v>
      </c>
      <c r="B13" s="268">
        <v>6320</v>
      </c>
      <c r="C13" s="268">
        <v>0</v>
      </c>
      <c r="D13" s="268">
        <v>0</v>
      </c>
      <c r="E13" s="268">
        <v>0</v>
      </c>
      <c r="F13" s="268">
        <v>0</v>
      </c>
      <c r="G13" s="269">
        <v>6320</v>
      </c>
    </row>
    <row r="14" spans="1:7" x14ac:dyDescent="0.2">
      <c r="A14" s="310" t="s">
        <v>531</v>
      </c>
      <c r="B14" s="308">
        <v>0</v>
      </c>
      <c r="C14" s="308">
        <v>500</v>
      </c>
      <c r="D14" s="308">
        <v>0</v>
      </c>
      <c r="E14" s="308">
        <v>0</v>
      </c>
      <c r="F14" s="308">
        <v>0</v>
      </c>
      <c r="G14" s="309">
        <v>500</v>
      </c>
    </row>
    <row r="15" spans="1:7" ht="13.5" thickBot="1" x14ac:dyDescent="0.25">
      <c r="A15" s="304" t="s">
        <v>401</v>
      </c>
      <c r="B15" s="305">
        <v>6320</v>
      </c>
      <c r="C15" s="306">
        <v>500</v>
      </c>
      <c r="D15" s="306">
        <v>0</v>
      </c>
      <c r="E15" s="306">
        <v>200</v>
      </c>
      <c r="F15" s="306">
        <v>0</v>
      </c>
      <c r="G15" s="307">
        <v>7020</v>
      </c>
    </row>
    <row r="16" spans="1:7" ht="13.5" thickTop="1" x14ac:dyDescent="0.2">
      <c r="A16" s="281" t="s">
        <v>105</v>
      </c>
      <c r="B16" s="282">
        <v>10921</v>
      </c>
      <c r="C16" s="282">
        <v>725</v>
      </c>
      <c r="D16" s="282">
        <v>0</v>
      </c>
      <c r="E16" s="282">
        <v>200</v>
      </c>
      <c r="F16" s="282">
        <v>0</v>
      </c>
      <c r="G16" s="282">
        <v>11846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Screen Reader Message</vt:lpstr>
      <vt:lpstr>ARAC</vt:lpstr>
      <vt:lpstr>CPSC</vt:lpstr>
      <vt:lpstr>EC-Rate</vt:lpstr>
      <vt:lpstr>EC-Tax</vt:lpstr>
      <vt:lpstr>FEDCO</vt:lpstr>
      <vt:lpstr>IT Sub Committe</vt:lpstr>
      <vt:lpstr>Library</vt:lpstr>
      <vt:lpstr>Planning</vt:lpstr>
      <vt:lpstr>Transit</vt:lpstr>
      <vt:lpstr>Transportation </vt:lpstr>
      <vt:lpstr>Capital Summary New Auth</vt:lpstr>
      <vt:lpstr>Transfers and Reserves</vt:lpstr>
      <vt:lpstr>DC Continuities </vt:lpstr>
      <vt:lpstr>Debt Model</vt:lpstr>
      <vt:lpstr>Debt Models (Tax, Rate Police)</vt:lpstr>
      <vt:lpstr>2019 4 Year Plan</vt:lpstr>
      <vt:lpstr>2019 Capital Narratives</vt:lpstr>
      <vt:lpstr>2019 New Authority and Funding</vt:lpstr>
      <vt:lpstr>2019 Project List by Budget Typ</vt:lpstr>
      <vt:lpstr>2019 Project Listing Source</vt:lpstr>
      <vt:lpstr>'2019 Capital Narratives'!Print_Area</vt:lpstr>
      <vt:lpstr>'Capital Summary New Auth'!Print_Area</vt:lpstr>
      <vt:lpstr>'DC Continuities '!Print_Area</vt:lpstr>
      <vt:lpstr>'Debt Model'!Print_Area</vt:lpstr>
      <vt:lpstr>'Debt Models (Tax, Rate Police)'!Print_Area</vt:lpstr>
      <vt:lpstr>'Transfers and Reserves'!Print_Area</vt:lpstr>
      <vt:lpstr>'Capital Summary New Auth'!Print_Titles</vt:lpstr>
      <vt:lpstr>'Debt Model'!Print_Titles</vt:lpstr>
      <vt:lpstr>'Debt Models (Tax, Rate Police)'!Print_Titles</vt:lpstr>
      <vt:lpstr>'Transfers and Reserves'!Print_Titles</vt:lpstr>
      <vt:lpstr>Title1</vt:lpstr>
      <vt:lpstr>Title2</vt:lpstr>
    </vt:vector>
  </TitlesOfParts>
  <Company>City of Ottawa / Ville d'Ottawa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winder</dc:creator>
  <cp:lastModifiedBy>winder</cp:lastModifiedBy>
  <cp:lastPrinted>2019-02-26T16:12:12Z</cp:lastPrinted>
  <dcterms:created xsi:type="dcterms:W3CDTF">2017-11-17T14:37:20Z</dcterms:created>
  <dcterms:modified xsi:type="dcterms:W3CDTF">2019-02-26T16:20:26Z</dcterms:modified>
</cp:coreProperties>
</file>